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1080" yWindow="1260" windowWidth="19320" windowHeight="11445" activeTab="3"/>
  </bookViews>
  <sheets>
    <sheet name="mapping" sheetId="2" r:id="rId1"/>
    <sheet name="Data" sheetId="1" r:id="rId2"/>
    <sheet name="Dashboard data" sheetId="3" r:id="rId3"/>
    <sheet name="Dashboard" sheetId="4" r:id="rId4"/>
  </sheets>
  <definedNames>
    <definedName name="_xlnm._FilterDatabase" localSheetId="2" hidden="1">'Dashboard data'!$A$2:$B$136</definedName>
    <definedName name="Country">tblSalaries[[#All],[clean Country]]</definedName>
  </definedNames>
  <calcPr calcId="125725"/>
</workbook>
</file>

<file path=xl/calcChain.xml><?xml version="1.0" encoding="utf-8"?>
<calcChain xmlns="http://schemas.openxmlformats.org/spreadsheetml/2006/main">
  <c r="N742" i="1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K6" l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O4" i="3" l="1"/>
  <c r="O9" s="1"/>
  <c r="O3"/>
  <c r="O8" s="1"/>
  <c r="C6" i="2"/>
  <c r="G649" i="1" s="1"/>
  <c r="C7" i="2"/>
  <c r="G162" i="1" s="1"/>
  <c r="C8" i="2"/>
  <c r="G37" i="1" s="1"/>
  <c r="C9" i="2"/>
  <c r="G946" i="1" s="1"/>
  <c r="C10" i="2"/>
  <c r="G46" i="1" s="1"/>
  <c r="C11" i="2"/>
  <c r="G327" i="1" s="1"/>
  <c r="C12" i="2"/>
  <c r="G286" i="1" s="1"/>
  <c r="C13" i="2"/>
  <c r="G315" i="1" s="1"/>
  <c r="C14" i="2"/>
  <c r="G361" i="1" s="1"/>
  <c r="C15" i="2"/>
  <c r="G395" i="1" s="1"/>
  <c r="C16" i="2"/>
  <c r="G409" i="1" s="1"/>
  <c r="B41" i="3" s="1"/>
  <c r="C17" i="2"/>
  <c r="G794" i="1" s="1"/>
  <c r="C18" i="2"/>
  <c r="G711" i="1" s="1"/>
  <c r="C19" i="2"/>
  <c r="G586" i="1" s="1"/>
  <c r="C20" i="2"/>
  <c r="G730" i="1" s="1"/>
  <c r="C30" i="3" s="1"/>
  <c r="C21" i="2"/>
  <c r="G749" i="1" s="1"/>
  <c r="C22" i="2"/>
  <c r="C23"/>
  <c r="G811" i="1" s="1"/>
  <c r="C24" i="2"/>
  <c r="G822" i="1" s="1"/>
  <c r="C26" i="2"/>
  <c r="G1417" i="1" s="1"/>
  <c r="C27" i="2"/>
  <c r="G995" i="1" s="1"/>
  <c r="C28" i="2"/>
  <c r="G1002" i="1" s="1"/>
  <c r="C29" i="2"/>
  <c r="C30"/>
  <c r="G1143" i="1" s="1"/>
  <c r="B25" i="3" s="1"/>
  <c r="C31" i="2"/>
  <c r="G1169" i="1" s="1"/>
  <c r="C32" i="2"/>
  <c r="G1173" i="1" s="1"/>
  <c r="B53" i="3" s="1"/>
  <c r="C33" i="2"/>
  <c r="G1224" i="1" s="1"/>
  <c r="C34" i="2"/>
  <c r="G1222" i="1" s="1"/>
  <c r="C35" i="2"/>
  <c r="G1237" i="1" s="1"/>
  <c r="B12" i="3" s="1"/>
  <c r="C36" i="2"/>
  <c r="G1340" i="1" s="1"/>
  <c r="C37" i="2"/>
  <c r="G1387" i="1" s="1"/>
  <c r="C38" i="2"/>
  <c r="G1547" i="1" s="1"/>
  <c r="C22" i="3" s="1"/>
  <c r="C39" i="2"/>
  <c r="G1598" i="1" s="1"/>
  <c r="C14" i="3" s="1"/>
  <c r="C40" i="2"/>
  <c r="G1657" i="1" s="1"/>
  <c r="C41" i="2"/>
  <c r="G1725" i="1" s="1"/>
  <c r="C42" i="2"/>
  <c r="G1863" i="1" s="1"/>
  <c r="B3" i="3" s="1"/>
  <c r="C5" i="2"/>
  <c r="G12" i="1" s="1"/>
  <c r="G6"/>
  <c r="G7"/>
  <c r="G8"/>
  <c r="G9"/>
  <c r="G10"/>
  <c r="G11"/>
  <c r="B49" i="3" s="1"/>
  <c r="G13" i="1"/>
  <c r="G14"/>
  <c r="G15"/>
  <c r="G17"/>
  <c r="G19"/>
  <c r="G20"/>
  <c r="G21"/>
  <c r="G22"/>
  <c r="G23"/>
  <c r="G25"/>
  <c r="G26"/>
  <c r="G27"/>
  <c r="G29"/>
  <c r="G30"/>
  <c r="G31"/>
  <c r="G32"/>
  <c r="G34"/>
  <c r="G35"/>
  <c r="G36"/>
  <c r="G38"/>
  <c r="G39"/>
  <c r="G40"/>
  <c r="G41"/>
  <c r="G42"/>
  <c r="G43"/>
  <c r="G45"/>
  <c r="G47"/>
  <c r="G48"/>
  <c r="G50"/>
  <c r="G51"/>
  <c r="G52"/>
  <c r="G53"/>
  <c r="G54"/>
  <c r="G57"/>
  <c r="G58"/>
  <c r="G59"/>
  <c r="G62"/>
  <c r="G63"/>
  <c r="G64"/>
  <c r="G66"/>
  <c r="G68"/>
  <c r="G71"/>
  <c r="G72"/>
  <c r="G73"/>
  <c r="G74"/>
  <c r="G75"/>
  <c r="G77"/>
  <c r="G78"/>
  <c r="G79"/>
  <c r="G80"/>
  <c r="G82"/>
  <c r="G83"/>
  <c r="G84"/>
  <c r="G86"/>
  <c r="G87"/>
  <c r="G89"/>
  <c r="G90"/>
  <c r="G91"/>
  <c r="G92"/>
  <c r="G93"/>
  <c r="G94"/>
  <c r="G95"/>
  <c r="G97"/>
  <c r="G98"/>
  <c r="G99"/>
  <c r="G100"/>
  <c r="G101"/>
  <c r="G102"/>
  <c r="G103"/>
  <c r="G104"/>
  <c r="G105"/>
  <c r="G106"/>
  <c r="B36" i="3" s="1"/>
  <c r="G107" i="1"/>
  <c r="G108"/>
  <c r="G109"/>
  <c r="G110"/>
  <c r="G111"/>
  <c r="G112"/>
  <c r="G113"/>
  <c r="G114"/>
  <c r="G115"/>
  <c r="G116"/>
  <c r="G117"/>
  <c r="G118"/>
  <c r="G119"/>
  <c r="G120"/>
  <c r="G121"/>
  <c r="G122"/>
  <c r="G124"/>
  <c r="G125"/>
  <c r="G127"/>
  <c r="G128"/>
  <c r="G129"/>
  <c r="G130"/>
  <c r="G131"/>
  <c r="G132"/>
  <c r="G134"/>
  <c r="G135"/>
  <c r="G137"/>
  <c r="G140"/>
  <c r="G141"/>
  <c r="G142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3"/>
  <c r="G164"/>
  <c r="G165"/>
  <c r="G166"/>
  <c r="G168"/>
  <c r="G169"/>
  <c r="G170"/>
  <c r="G171"/>
  <c r="G173"/>
  <c r="G175"/>
  <c r="G176"/>
  <c r="G178"/>
  <c r="G179"/>
  <c r="G182"/>
  <c r="G183"/>
  <c r="G184"/>
  <c r="G185"/>
  <c r="G186"/>
  <c r="G187"/>
  <c r="G188"/>
  <c r="G189"/>
  <c r="G190"/>
  <c r="G191"/>
  <c r="G193"/>
  <c r="G194"/>
  <c r="G195"/>
  <c r="G196"/>
  <c r="G197"/>
  <c r="G199"/>
  <c r="G200"/>
  <c r="G202"/>
  <c r="G203"/>
  <c r="G204"/>
  <c r="G207"/>
  <c r="G208"/>
  <c r="G209"/>
  <c r="G210"/>
  <c r="G211"/>
  <c r="G212"/>
  <c r="G213"/>
  <c r="G214"/>
  <c r="G215"/>
  <c r="G216"/>
  <c r="G217"/>
  <c r="G218"/>
  <c r="G219"/>
  <c r="B57" i="3" s="1"/>
  <c r="G221" i="1"/>
  <c r="G222"/>
  <c r="G223"/>
  <c r="G225"/>
  <c r="G226"/>
  <c r="G227"/>
  <c r="G230"/>
  <c r="G231"/>
  <c r="G232"/>
  <c r="G233"/>
  <c r="G235"/>
  <c r="G236"/>
  <c r="G239"/>
  <c r="G240"/>
  <c r="G241"/>
  <c r="G242"/>
  <c r="G243"/>
  <c r="G244"/>
  <c r="G245"/>
  <c r="G246"/>
  <c r="G247"/>
  <c r="G248"/>
  <c r="G249"/>
  <c r="G250"/>
  <c r="G251"/>
  <c r="G252"/>
  <c r="G253"/>
  <c r="G254"/>
  <c r="G256"/>
  <c r="G258"/>
  <c r="G262"/>
  <c r="G263"/>
  <c r="G264"/>
  <c r="G265"/>
  <c r="G267"/>
  <c r="G268"/>
  <c r="G269"/>
  <c r="G270"/>
  <c r="G271"/>
  <c r="G272"/>
  <c r="G273"/>
  <c r="G274"/>
  <c r="G276"/>
  <c r="G277"/>
  <c r="G278"/>
  <c r="G279"/>
  <c r="G280"/>
  <c r="G281"/>
  <c r="G282"/>
  <c r="G283"/>
  <c r="G284"/>
  <c r="G287"/>
  <c r="G288"/>
  <c r="G289"/>
  <c r="G291"/>
  <c r="G292"/>
  <c r="G294"/>
  <c r="G295"/>
  <c r="G297"/>
  <c r="G298"/>
  <c r="G299"/>
  <c r="G300"/>
  <c r="G301"/>
  <c r="G303"/>
  <c r="G305"/>
  <c r="G306"/>
  <c r="G307"/>
  <c r="G309"/>
  <c r="G311"/>
  <c r="G313"/>
  <c r="G314"/>
  <c r="G316"/>
  <c r="G317"/>
  <c r="G318"/>
  <c r="G319"/>
  <c r="G321"/>
  <c r="G322"/>
  <c r="G323"/>
  <c r="G325"/>
  <c r="G326"/>
  <c r="G328"/>
  <c r="G329"/>
  <c r="G330"/>
  <c r="G331"/>
  <c r="G332"/>
  <c r="G333"/>
  <c r="G334"/>
  <c r="G336"/>
  <c r="G337"/>
  <c r="G338"/>
  <c r="G340"/>
  <c r="G341"/>
  <c r="G342"/>
  <c r="G343"/>
  <c r="G344"/>
  <c r="G345"/>
  <c r="G346"/>
  <c r="G348"/>
  <c r="G349"/>
  <c r="G350"/>
  <c r="G352"/>
  <c r="G353"/>
  <c r="G354"/>
  <c r="G356"/>
  <c r="G357"/>
  <c r="G358"/>
  <c r="G359"/>
  <c r="G360"/>
  <c r="G362"/>
  <c r="G364"/>
  <c r="G365"/>
  <c r="G366"/>
  <c r="G367"/>
  <c r="G368"/>
  <c r="G369"/>
  <c r="G370"/>
  <c r="G371"/>
  <c r="G372"/>
  <c r="G373"/>
  <c r="G376"/>
  <c r="G378"/>
  <c r="G380"/>
  <c r="G381"/>
  <c r="G382"/>
  <c r="G385"/>
  <c r="G386"/>
  <c r="G387"/>
  <c r="G388"/>
  <c r="G389"/>
  <c r="G391"/>
  <c r="G392"/>
  <c r="G393"/>
  <c r="G394"/>
  <c r="G396"/>
  <c r="G397"/>
  <c r="G398"/>
  <c r="G399"/>
  <c r="G400"/>
  <c r="G401"/>
  <c r="G402"/>
  <c r="G405"/>
  <c r="G406"/>
  <c r="G407"/>
  <c r="G408"/>
  <c r="G410"/>
  <c r="G411"/>
  <c r="G412"/>
  <c r="G413"/>
  <c r="G414"/>
  <c r="G415"/>
  <c r="G418"/>
  <c r="G419"/>
  <c r="G420"/>
  <c r="G421"/>
  <c r="G422"/>
  <c r="G423"/>
  <c r="G425"/>
  <c r="G426"/>
  <c r="G427"/>
  <c r="G428"/>
  <c r="G429"/>
  <c r="G431"/>
  <c r="B11" i="3" s="1"/>
  <c r="G432" i="1"/>
  <c r="G433"/>
  <c r="G434"/>
  <c r="G435"/>
  <c r="G436"/>
  <c r="G437"/>
  <c r="G441"/>
  <c r="G443"/>
  <c r="G444"/>
  <c r="G445"/>
  <c r="G446"/>
  <c r="G448"/>
  <c r="G450"/>
  <c r="B56" i="3" s="1"/>
  <c r="G452" i="1"/>
  <c r="G453"/>
  <c r="G455"/>
  <c r="G458"/>
  <c r="G459"/>
  <c r="G460"/>
  <c r="G462"/>
  <c r="G463"/>
  <c r="G464"/>
  <c r="B8" i="3" s="1"/>
  <c r="G465" i="1"/>
  <c r="G467"/>
  <c r="G468"/>
  <c r="G469"/>
  <c r="G471"/>
  <c r="G472"/>
  <c r="C18" i="3" s="1"/>
  <c r="G473" i="1"/>
  <c r="G474"/>
  <c r="G475"/>
  <c r="B37" i="3" s="1"/>
  <c r="G476" i="1"/>
  <c r="G477"/>
  <c r="G478"/>
  <c r="G479"/>
  <c r="G482"/>
  <c r="G483"/>
  <c r="G485"/>
  <c r="G486"/>
  <c r="G487"/>
  <c r="G490"/>
  <c r="G491"/>
  <c r="G493"/>
  <c r="G496"/>
  <c r="G497"/>
  <c r="G499"/>
  <c r="G500"/>
  <c r="G501"/>
  <c r="G504"/>
  <c r="G506"/>
  <c r="G507"/>
  <c r="G510"/>
  <c r="G511"/>
  <c r="G512"/>
  <c r="G513"/>
  <c r="G514"/>
  <c r="G515"/>
  <c r="G516"/>
  <c r="G518"/>
  <c r="G519"/>
  <c r="G520"/>
  <c r="G522"/>
  <c r="G523"/>
  <c r="G525"/>
  <c r="G526"/>
  <c r="G528"/>
  <c r="G530"/>
  <c r="G531"/>
  <c r="B60" i="3" s="1"/>
  <c r="G532" i="1"/>
  <c r="G534"/>
  <c r="B51" i="3" s="1"/>
  <c r="G535" i="1"/>
  <c r="G536"/>
  <c r="G538"/>
  <c r="G539"/>
  <c r="G540"/>
  <c r="G541"/>
  <c r="G542"/>
  <c r="G543"/>
  <c r="G544"/>
  <c r="G545"/>
  <c r="G546"/>
  <c r="G547"/>
  <c r="G548"/>
  <c r="G551"/>
  <c r="G552"/>
  <c r="G553"/>
  <c r="B58" i="3" s="1"/>
  <c r="G554" i="1"/>
  <c r="G555"/>
  <c r="G556"/>
  <c r="G557"/>
  <c r="G558"/>
  <c r="G559"/>
  <c r="G561"/>
  <c r="G562"/>
  <c r="G564"/>
  <c r="G565"/>
  <c r="G566"/>
  <c r="G569"/>
  <c r="G570"/>
  <c r="B9" i="3" s="1"/>
  <c r="G572" i="1"/>
  <c r="G573"/>
  <c r="G575"/>
  <c r="G576"/>
  <c r="G577"/>
  <c r="G579"/>
  <c r="G580"/>
  <c r="G582"/>
  <c r="G583"/>
  <c r="G584"/>
  <c r="G585"/>
  <c r="G587"/>
  <c r="G589"/>
  <c r="G590"/>
  <c r="G592"/>
  <c r="G593"/>
  <c r="G594"/>
  <c r="G595"/>
  <c r="G597"/>
  <c r="G598"/>
  <c r="G599"/>
  <c r="G600"/>
  <c r="G603"/>
  <c r="G605"/>
  <c r="G606"/>
  <c r="G609"/>
  <c r="G610"/>
  <c r="G613"/>
  <c r="G615"/>
  <c r="G616"/>
  <c r="G618"/>
  <c r="G619"/>
  <c r="G620"/>
  <c r="G622"/>
  <c r="G623"/>
  <c r="G625"/>
  <c r="G628"/>
  <c r="G633"/>
  <c r="G634"/>
  <c r="G637"/>
  <c r="G638"/>
  <c r="G639"/>
  <c r="G644"/>
  <c r="G645"/>
  <c r="G647"/>
  <c r="G648"/>
  <c r="G652"/>
  <c r="G653"/>
  <c r="G657"/>
  <c r="G660"/>
  <c r="G661"/>
  <c r="G662"/>
  <c r="G663"/>
  <c r="G664"/>
  <c r="G665"/>
  <c r="G667"/>
  <c r="G672"/>
  <c r="G673"/>
  <c r="G674"/>
  <c r="G676"/>
  <c r="G678"/>
  <c r="G679"/>
  <c r="G680"/>
  <c r="G683"/>
  <c r="G685"/>
  <c r="B4" i="3" s="1"/>
  <c r="G692" i="1"/>
  <c r="G694"/>
  <c r="G696"/>
  <c r="G697"/>
  <c r="G698"/>
  <c r="G704"/>
  <c r="B24" i="3" s="1"/>
  <c r="G705" i="1"/>
  <c r="G708"/>
  <c r="G712"/>
  <c r="G715"/>
  <c r="G717"/>
  <c r="G720"/>
  <c r="G721"/>
  <c r="G722"/>
  <c r="G724"/>
  <c r="G726"/>
  <c r="G727"/>
  <c r="G728"/>
  <c r="G732"/>
  <c r="C6" i="3" s="1"/>
  <c r="G733" i="1"/>
  <c r="G734"/>
  <c r="G735"/>
  <c r="G739"/>
  <c r="G740"/>
  <c r="G742"/>
  <c r="G743"/>
  <c r="G746"/>
  <c r="G747"/>
  <c r="G750"/>
  <c r="G752"/>
  <c r="G753"/>
  <c r="G754"/>
  <c r="G755"/>
  <c r="G757"/>
  <c r="G758"/>
  <c r="G762"/>
  <c r="G764"/>
  <c r="G766"/>
  <c r="G767"/>
  <c r="G773"/>
  <c r="G774"/>
  <c r="G776"/>
  <c r="G779"/>
  <c r="G780"/>
  <c r="G781"/>
  <c r="G783"/>
  <c r="G785"/>
  <c r="G787"/>
  <c r="G791"/>
  <c r="G792"/>
  <c r="G793"/>
  <c r="G796"/>
  <c r="G798"/>
  <c r="G800"/>
  <c r="G801"/>
  <c r="G802"/>
  <c r="G805"/>
  <c r="G810"/>
  <c r="G813"/>
  <c r="G814"/>
  <c r="G815"/>
  <c r="G816"/>
  <c r="G817"/>
  <c r="G818"/>
  <c r="G819"/>
  <c r="G820"/>
  <c r="G821"/>
  <c r="G827"/>
  <c r="G829"/>
  <c r="G830"/>
  <c r="G831"/>
  <c r="G835"/>
  <c r="G840"/>
  <c r="G841"/>
  <c r="G843"/>
  <c r="G844"/>
  <c r="G845"/>
  <c r="G846"/>
  <c r="G847"/>
  <c r="G849"/>
  <c r="B43" i="3" s="1"/>
  <c r="G850" i="1"/>
  <c r="G851"/>
  <c r="B7" i="3" s="1"/>
  <c r="G853" i="1"/>
  <c r="G854"/>
  <c r="G855"/>
  <c r="G856"/>
  <c r="G857"/>
  <c r="G858"/>
  <c r="G859"/>
  <c r="G860"/>
  <c r="G861"/>
  <c r="G862"/>
  <c r="G863"/>
  <c r="G864"/>
  <c r="G865"/>
  <c r="G867"/>
  <c r="G869"/>
  <c r="G870"/>
  <c r="G871"/>
  <c r="G874"/>
  <c r="G875"/>
  <c r="G877"/>
  <c r="G879"/>
  <c r="G880"/>
  <c r="G887"/>
  <c r="G889"/>
  <c r="C26" i="3" s="1"/>
  <c r="G891" i="1"/>
  <c r="G892"/>
  <c r="G894"/>
  <c r="G896"/>
  <c r="G900"/>
  <c r="C46" i="3" s="1"/>
  <c r="G902" i="1"/>
  <c r="G903"/>
  <c r="B47" i="3" s="1"/>
  <c r="G907" i="1"/>
  <c r="G912"/>
  <c r="G914"/>
  <c r="B29" i="3" s="1"/>
  <c r="G915" i="1"/>
  <c r="G916"/>
  <c r="G918"/>
  <c r="G919"/>
  <c r="G920"/>
  <c r="G921"/>
  <c r="G923"/>
  <c r="C34" i="3" s="1"/>
  <c r="G924" i="1"/>
  <c r="G925"/>
  <c r="G926"/>
  <c r="G927"/>
  <c r="G928"/>
  <c r="G929"/>
  <c r="G933"/>
  <c r="G935"/>
  <c r="G936"/>
  <c r="G937"/>
  <c r="G939"/>
  <c r="G941"/>
  <c r="G942"/>
  <c r="G943"/>
  <c r="G944"/>
  <c r="G945"/>
  <c r="G949"/>
  <c r="G952"/>
  <c r="G954"/>
  <c r="G957"/>
  <c r="G963"/>
  <c r="G966"/>
  <c r="G969"/>
  <c r="G972"/>
  <c r="G973"/>
  <c r="B42" i="3" s="1"/>
  <c r="G977" i="1"/>
  <c r="G978"/>
  <c r="B17" i="3" s="1"/>
  <c r="G979" i="1"/>
  <c r="G987"/>
  <c r="G991"/>
  <c r="G992"/>
  <c r="G996"/>
  <c r="G997"/>
  <c r="G999"/>
  <c r="G1000"/>
  <c r="B33" i="3" s="1"/>
  <c r="G1001" i="1"/>
  <c r="G1004"/>
  <c r="G1005"/>
  <c r="G1006"/>
  <c r="G1008"/>
  <c r="G1010"/>
  <c r="G1013"/>
  <c r="G1014"/>
  <c r="G1015"/>
  <c r="G1017"/>
  <c r="G1018"/>
  <c r="G1019"/>
  <c r="G1023"/>
  <c r="G1025"/>
  <c r="G1028"/>
  <c r="G1030"/>
  <c r="G1031"/>
  <c r="G1032"/>
  <c r="G1033"/>
  <c r="G1037"/>
  <c r="G1038"/>
  <c r="G1041"/>
  <c r="G1043"/>
  <c r="G1044"/>
  <c r="G1045"/>
  <c r="G1047"/>
  <c r="G1049"/>
  <c r="G1050"/>
  <c r="G1051"/>
  <c r="G1053"/>
  <c r="G1056"/>
  <c r="G1059"/>
  <c r="G1067"/>
  <c r="G1070"/>
  <c r="G1072"/>
  <c r="G1073"/>
  <c r="G1075"/>
  <c r="G1078"/>
  <c r="G1084"/>
  <c r="G1086"/>
  <c r="G1096"/>
  <c r="G1097"/>
  <c r="G1099"/>
  <c r="G1101"/>
  <c r="G1104"/>
  <c r="G1106"/>
  <c r="G1107"/>
  <c r="G1109"/>
  <c r="G1112"/>
  <c r="G1116"/>
  <c r="G1117"/>
  <c r="G1118"/>
  <c r="G1122"/>
  <c r="G1123"/>
  <c r="G1125"/>
  <c r="G1128"/>
  <c r="G1129"/>
  <c r="G1130"/>
  <c r="G1132"/>
  <c r="G1133"/>
  <c r="B21" i="3" s="1"/>
  <c r="G1137" i="1"/>
  <c r="G1138"/>
  <c r="G1139"/>
  <c r="G1140"/>
  <c r="G1141"/>
  <c r="G1142"/>
  <c r="G1144"/>
  <c r="G1145"/>
  <c r="G1146"/>
  <c r="G1147"/>
  <c r="G1149"/>
  <c r="G1151"/>
  <c r="G1154"/>
  <c r="G1157"/>
  <c r="G1160"/>
  <c r="G1162"/>
  <c r="G1163"/>
  <c r="G1164"/>
  <c r="C38" i="3" s="1"/>
  <c r="G1165" i="1"/>
  <c r="G1168"/>
  <c r="G1170"/>
  <c r="G1171"/>
  <c r="G1172"/>
  <c r="G1174"/>
  <c r="G1175"/>
  <c r="G1176"/>
  <c r="G1177"/>
  <c r="G1178"/>
  <c r="G1181"/>
  <c r="G1185"/>
  <c r="G1186"/>
  <c r="G1188"/>
  <c r="G1189"/>
  <c r="G1190"/>
  <c r="G1192"/>
  <c r="G1194"/>
  <c r="G1195"/>
  <c r="G1196"/>
  <c r="G1197"/>
  <c r="G1198"/>
  <c r="B5" i="3" s="1"/>
  <c r="G1199" i="1"/>
  <c r="G1200"/>
  <c r="G1203"/>
  <c r="G1204"/>
  <c r="G1205"/>
  <c r="G1206"/>
  <c r="G1208"/>
  <c r="G1212"/>
  <c r="G1215"/>
  <c r="G1219"/>
  <c r="G1221"/>
  <c r="G1225"/>
  <c r="G1226"/>
  <c r="G1227"/>
  <c r="G1230"/>
  <c r="G1231"/>
  <c r="G1233"/>
  <c r="G1235"/>
  <c r="G1239"/>
  <c r="G1242"/>
  <c r="G1243"/>
  <c r="G1244"/>
  <c r="G1246"/>
  <c r="G1247"/>
  <c r="G1248"/>
  <c r="G1250"/>
  <c r="G1251"/>
  <c r="G1252"/>
  <c r="G1255"/>
  <c r="G1257"/>
  <c r="G1258"/>
  <c r="G1260"/>
  <c r="G1261"/>
  <c r="G1262"/>
  <c r="G1263"/>
  <c r="G1264"/>
  <c r="G1266"/>
  <c r="G1267"/>
  <c r="G1268"/>
  <c r="G1269"/>
  <c r="G1270"/>
  <c r="G1271"/>
  <c r="G1272"/>
  <c r="G1273"/>
  <c r="G1275"/>
  <c r="G1276"/>
  <c r="G1278"/>
  <c r="B63" i="3" s="1"/>
  <c r="G1283" i="1"/>
  <c r="G1285"/>
  <c r="G1289"/>
  <c r="G1290"/>
  <c r="G1293"/>
  <c r="G1295"/>
  <c r="G1297"/>
  <c r="G1298"/>
  <c r="G1299"/>
  <c r="G1300"/>
  <c r="G1304"/>
  <c r="G1307"/>
  <c r="G1308"/>
  <c r="G1309"/>
  <c r="G1311"/>
  <c r="G1315"/>
  <c r="B28" i="3" s="1"/>
  <c r="G1316" i="1"/>
  <c r="G1317"/>
  <c r="G1318"/>
  <c r="G1319"/>
  <c r="G1322"/>
  <c r="G1323"/>
  <c r="G1324"/>
  <c r="G1325"/>
  <c r="G1327"/>
  <c r="G1329"/>
  <c r="G1331"/>
  <c r="G1333"/>
  <c r="G1336"/>
  <c r="G1337"/>
  <c r="G1339"/>
  <c r="G1341"/>
  <c r="G1342"/>
  <c r="G1343"/>
  <c r="G1345"/>
  <c r="G1346"/>
  <c r="G1347"/>
  <c r="G1348"/>
  <c r="G1349"/>
  <c r="G1350"/>
  <c r="G1351"/>
  <c r="G1352"/>
  <c r="G1353"/>
  <c r="G1354"/>
  <c r="G1355"/>
  <c r="G1356"/>
  <c r="G1357"/>
  <c r="G1358"/>
  <c r="G1359"/>
  <c r="G1361"/>
  <c r="G1363"/>
  <c r="G1364"/>
  <c r="G1365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9"/>
  <c r="G1410"/>
  <c r="G1411"/>
  <c r="G1414"/>
  <c r="G1415"/>
  <c r="G1416"/>
  <c r="G1418"/>
  <c r="G1420"/>
  <c r="G1424"/>
  <c r="G1426"/>
  <c r="G1428"/>
  <c r="G1429"/>
  <c r="G1430"/>
  <c r="G1434"/>
  <c r="G1438"/>
  <c r="G1442"/>
  <c r="G1450"/>
  <c r="G1451"/>
  <c r="G1452"/>
  <c r="G1453"/>
  <c r="G1454"/>
  <c r="G1455"/>
  <c r="G1456"/>
  <c r="G1457"/>
  <c r="G1458"/>
  <c r="G1459"/>
  <c r="G1461"/>
  <c r="G1464"/>
  <c r="G1465"/>
  <c r="G1467"/>
  <c r="G1468"/>
  <c r="G1470"/>
  <c r="G1472"/>
  <c r="G1473"/>
  <c r="G1474"/>
  <c r="G1475"/>
  <c r="G1476"/>
  <c r="G1477"/>
  <c r="G1478"/>
  <c r="G1480"/>
  <c r="G1481"/>
  <c r="G1482"/>
  <c r="G1485"/>
  <c r="G1486"/>
  <c r="G1487"/>
  <c r="G1488"/>
  <c r="G1489"/>
  <c r="G1490"/>
  <c r="G1491"/>
  <c r="G1492"/>
  <c r="G1493"/>
  <c r="B15" i="3" s="1"/>
  <c r="G1494" i="1"/>
  <c r="G1495"/>
  <c r="G1496"/>
  <c r="G1497"/>
  <c r="G1498"/>
  <c r="G1499"/>
  <c r="G1500"/>
  <c r="G1502"/>
  <c r="G1503"/>
  <c r="G1504"/>
  <c r="B19" i="3" s="1"/>
  <c r="G1507" i="1"/>
  <c r="G1512"/>
  <c r="G1513"/>
  <c r="G1514"/>
  <c r="G1515"/>
  <c r="G1516"/>
  <c r="G1517"/>
  <c r="B39" i="3" s="1"/>
  <c r="G1521" i="1"/>
  <c r="G1522"/>
  <c r="G1523"/>
  <c r="G1524"/>
  <c r="G1525"/>
  <c r="B23" i="3" s="1"/>
  <c r="G1526" i="1"/>
  <c r="G1527"/>
  <c r="G1528"/>
  <c r="G1529"/>
  <c r="G1532"/>
  <c r="G1534"/>
  <c r="G1535"/>
  <c r="G1536"/>
  <c r="G1537"/>
  <c r="G1538"/>
  <c r="G1540"/>
  <c r="B27" i="3" s="1"/>
  <c r="G1541" i="1"/>
  <c r="G1542"/>
  <c r="G1543"/>
  <c r="G1545"/>
  <c r="G1546"/>
  <c r="G1548"/>
  <c r="G1550"/>
  <c r="G1556"/>
  <c r="G1558"/>
  <c r="G1560"/>
  <c r="G1561"/>
  <c r="G1563"/>
  <c r="B77" i="3" s="1"/>
  <c r="G1565" i="1"/>
  <c r="G1567"/>
  <c r="G1568"/>
  <c r="G1569"/>
  <c r="G1570"/>
  <c r="G1571"/>
  <c r="G1572"/>
  <c r="G1575"/>
  <c r="G1576"/>
  <c r="G1577"/>
  <c r="G1579"/>
  <c r="G1580"/>
  <c r="G1582"/>
  <c r="G1583"/>
  <c r="G1584"/>
  <c r="G1585"/>
  <c r="G1586"/>
  <c r="G1587"/>
  <c r="G1588"/>
  <c r="G1589"/>
  <c r="G1590"/>
  <c r="G1591"/>
  <c r="G1592"/>
  <c r="G1595"/>
  <c r="G1596"/>
  <c r="G1597"/>
  <c r="G1600"/>
  <c r="B45" i="3" s="1"/>
  <c r="G1602" i="1"/>
  <c r="G1604"/>
  <c r="G1605"/>
  <c r="G1607"/>
  <c r="G1608"/>
  <c r="G1609"/>
  <c r="G1610"/>
  <c r="G1611"/>
  <c r="G1613"/>
  <c r="G1615"/>
  <c r="G1617"/>
  <c r="G1618"/>
  <c r="G1619"/>
  <c r="G1620"/>
  <c r="G1621"/>
  <c r="G1622"/>
  <c r="G1623"/>
  <c r="G1626"/>
  <c r="G1630"/>
  <c r="G1631"/>
  <c r="G1632"/>
  <c r="B20" i="3" s="1"/>
  <c r="G1633" i="1"/>
  <c r="G1634"/>
  <c r="G1635"/>
  <c r="B16" i="3" s="1"/>
  <c r="G1637" i="1"/>
  <c r="G1638"/>
  <c r="G1639"/>
  <c r="G1640"/>
  <c r="G1641"/>
  <c r="G1642"/>
  <c r="G1643"/>
  <c r="G1644"/>
  <c r="G1645"/>
  <c r="G1647"/>
  <c r="G1648"/>
  <c r="G1651"/>
  <c r="G1652"/>
  <c r="G1653"/>
  <c r="G1656"/>
  <c r="G1658"/>
  <c r="G1660"/>
  <c r="G1661"/>
  <c r="G1662"/>
  <c r="G1665"/>
  <c r="G1666"/>
  <c r="G1667"/>
  <c r="G1668"/>
  <c r="G1669"/>
  <c r="G1670"/>
  <c r="G1671"/>
  <c r="G1672"/>
  <c r="G1673"/>
  <c r="G1674"/>
  <c r="G1675"/>
  <c r="G1679"/>
  <c r="G1680"/>
  <c r="G1681"/>
  <c r="G1682"/>
  <c r="G1683"/>
  <c r="G1684"/>
  <c r="G1685"/>
  <c r="G1688"/>
  <c r="G1689"/>
  <c r="G1692"/>
  <c r="G1693"/>
  <c r="C10" i="3" s="1"/>
  <c r="G1695" i="1"/>
  <c r="G1696"/>
  <c r="G1697"/>
  <c r="G1701"/>
  <c r="G1702"/>
  <c r="G1703"/>
  <c r="G1704"/>
  <c r="G1705"/>
  <c r="G1706"/>
  <c r="G1707"/>
  <c r="G1708"/>
  <c r="G1709"/>
  <c r="G1710"/>
  <c r="G1711"/>
  <c r="G1712"/>
  <c r="G1714"/>
  <c r="G1715"/>
  <c r="G1716"/>
  <c r="G1718"/>
  <c r="G1719"/>
  <c r="G1720"/>
  <c r="G1723"/>
  <c r="G1724"/>
  <c r="G1726"/>
  <c r="G1727"/>
  <c r="G1728"/>
  <c r="G1729"/>
  <c r="G1730"/>
  <c r="G1731"/>
  <c r="G1732"/>
  <c r="G1733"/>
  <c r="G1735"/>
  <c r="G1736"/>
  <c r="G1737"/>
  <c r="G1739"/>
  <c r="G1741"/>
  <c r="G1742"/>
  <c r="G1743"/>
  <c r="G1746"/>
  <c r="G1748"/>
  <c r="G1749"/>
  <c r="G1752"/>
  <c r="G1753"/>
  <c r="G1754"/>
  <c r="G1755"/>
  <c r="G1756"/>
  <c r="G1757"/>
  <c r="G1758"/>
  <c r="G1759"/>
  <c r="G1760"/>
  <c r="G1762"/>
  <c r="G1763"/>
  <c r="G1764"/>
  <c r="G1765"/>
  <c r="G1766"/>
  <c r="G1767"/>
  <c r="G1768"/>
  <c r="G1769"/>
  <c r="G1770"/>
  <c r="G1773"/>
  <c r="G1776"/>
  <c r="G1778"/>
  <c r="G1779"/>
  <c r="G1780"/>
  <c r="G1781"/>
  <c r="G1783"/>
  <c r="G1784"/>
  <c r="G1785"/>
  <c r="G1786"/>
  <c r="G1787"/>
  <c r="G1788"/>
  <c r="G1789"/>
  <c r="G1790"/>
  <c r="G1791"/>
  <c r="B32" i="3" s="1"/>
  <c r="G1792" i="1"/>
  <c r="G1794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B13" i="3" s="1"/>
  <c r="G1819" i="1"/>
  <c r="G1821"/>
  <c r="G1823"/>
  <c r="G1824"/>
  <c r="G1825"/>
  <c r="G1826"/>
  <c r="G1827"/>
  <c r="G1828"/>
  <c r="G1829"/>
  <c r="G1830"/>
  <c r="G1831"/>
  <c r="G1832"/>
  <c r="G1833"/>
  <c r="G1834"/>
  <c r="G1835"/>
  <c r="G1837"/>
  <c r="G1839"/>
  <c r="G1842"/>
  <c r="G1843"/>
  <c r="G1844"/>
  <c r="G1845"/>
  <c r="G1846"/>
  <c r="G1850"/>
  <c r="G1851"/>
  <c r="G1853"/>
  <c r="G1855"/>
  <c r="G1856"/>
  <c r="G1857"/>
  <c r="G1858"/>
  <c r="G1859"/>
  <c r="G1861"/>
  <c r="G1866"/>
  <c r="G1867"/>
  <c r="G1868"/>
  <c r="G1869"/>
  <c r="G1870"/>
  <c r="G1871"/>
  <c r="G1872"/>
  <c r="G1873"/>
  <c r="G1874"/>
  <c r="G1875"/>
  <c r="G1876"/>
  <c r="G1877"/>
  <c r="G1878"/>
  <c r="G1879"/>
  <c r="G1880"/>
  <c r="G1882"/>
  <c r="G1883"/>
  <c r="G1884"/>
  <c r="B65" i="3" s="1"/>
  <c r="G1885" i="1"/>
  <c r="G1886"/>
  <c r="G1887"/>
  <c r="G1888"/>
  <c r="F21" i="3" l="1"/>
  <c r="F20"/>
  <c r="F16" s="1"/>
  <c r="I20"/>
  <c r="I16" s="1"/>
  <c r="I21"/>
  <c r="G1848" i="1"/>
  <c r="G1782"/>
  <c r="G1761"/>
  <c r="G1722"/>
  <c r="G1691"/>
  <c r="G1677"/>
  <c r="G1663"/>
  <c r="G1655"/>
  <c r="G1649"/>
  <c r="G1636"/>
  <c r="G1574"/>
  <c r="G1549"/>
  <c r="G1531"/>
  <c r="G1510"/>
  <c r="G1479"/>
  <c r="G1471"/>
  <c r="G1466"/>
  <c r="G1444"/>
  <c r="G1432"/>
  <c r="G1366"/>
  <c r="B74" i="3"/>
  <c r="G1330" i="1"/>
  <c r="B52" i="3" s="1"/>
  <c r="G1305" i="1"/>
  <c r="G1303"/>
  <c r="G1294"/>
  <c r="G1288"/>
  <c r="G1236"/>
  <c r="G1216"/>
  <c r="G1213"/>
  <c r="G1167"/>
  <c r="G1131"/>
  <c r="G1127"/>
  <c r="G1121"/>
  <c r="G1115"/>
  <c r="G1087"/>
  <c r="G1085"/>
  <c r="G1079"/>
  <c r="G1076"/>
  <c r="G1062"/>
  <c r="G1052"/>
  <c r="G1042"/>
  <c r="G1035"/>
  <c r="G1020"/>
  <c r="G983"/>
  <c r="G955"/>
  <c r="G938"/>
  <c r="G934"/>
  <c r="G873"/>
  <c r="G837"/>
  <c r="G823"/>
  <c r="G790"/>
  <c r="G768"/>
  <c r="G738"/>
  <c r="G713"/>
  <c r="G611"/>
  <c r="G588"/>
  <c r="G560"/>
  <c r="G527"/>
  <c r="G517"/>
  <c r="G509"/>
  <c r="G502"/>
  <c r="G484"/>
  <c r="G457"/>
  <c r="G375"/>
  <c r="G355"/>
  <c r="G351"/>
  <c r="G347"/>
  <c r="G310"/>
  <c r="G308"/>
  <c r="G304"/>
  <c r="G302"/>
  <c r="G238"/>
  <c r="G192"/>
  <c r="G139"/>
  <c r="G123"/>
  <c r="G69"/>
  <c r="G67"/>
  <c r="G65"/>
  <c r="G61"/>
  <c r="G56"/>
  <c r="G16"/>
  <c r="B95" i="3"/>
  <c r="B72"/>
  <c r="B83"/>
  <c r="B101"/>
  <c r="B91"/>
  <c r="C74"/>
  <c r="B87"/>
  <c r="B71"/>
  <c r="B96"/>
  <c r="B55"/>
  <c r="C58"/>
  <c r="B88"/>
  <c r="B84"/>
  <c r="C86"/>
  <c r="C102"/>
  <c r="B108"/>
  <c r="C42"/>
  <c r="B35"/>
  <c r="B22"/>
  <c r="B44"/>
  <c r="B75"/>
  <c r="B68"/>
  <c r="B40"/>
  <c r="B31"/>
  <c r="B102"/>
  <c r="C82"/>
  <c r="C66"/>
  <c r="B79"/>
  <c r="B97"/>
  <c r="B81"/>
  <c r="C54"/>
  <c r="C62"/>
  <c r="B86"/>
  <c r="B61"/>
  <c r="B59"/>
  <c r="B85"/>
  <c r="C98"/>
  <c r="B64"/>
  <c r="B103"/>
  <c r="B80"/>
  <c r="B93"/>
  <c r="B73"/>
  <c r="C94"/>
  <c r="B67"/>
  <c r="C50"/>
  <c r="C70"/>
  <c r="B98"/>
  <c r="B94"/>
  <c r="B82"/>
  <c r="B70"/>
  <c r="B66"/>
  <c r="B62"/>
  <c r="B54"/>
  <c r="B50"/>
  <c r="B46"/>
  <c r="B38"/>
  <c r="B34"/>
  <c r="B30"/>
  <c r="B26"/>
  <c r="B18"/>
  <c r="B14"/>
  <c r="B10"/>
  <c r="B6"/>
  <c r="C103"/>
  <c r="C95"/>
  <c r="C91"/>
  <c r="C87"/>
  <c r="C83"/>
  <c r="C79"/>
  <c r="C75"/>
  <c r="C71"/>
  <c r="C67"/>
  <c r="C63"/>
  <c r="C59"/>
  <c r="C55"/>
  <c r="C51"/>
  <c r="C47"/>
  <c r="C43"/>
  <c r="C39"/>
  <c r="C35"/>
  <c r="C31"/>
  <c r="C27"/>
  <c r="C23"/>
  <c r="C19"/>
  <c r="C15"/>
  <c r="C11"/>
  <c r="C7"/>
  <c r="C3"/>
  <c r="C108"/>
  <c r="C96"/>
  <c r="C88"/>
  <c r="C84"/>
  <c r="C80"/>
  <c r="C72"/>
  <c r="C68"/>
  <c r="C64"/>
  <c r="C60"/>
  <c r="C56"/>
  <c r="C52"/>
  <c r="C44"/>
  <c r="C40"/>
  <c r="C36"/>
  <c r="C32"/>
  <c r="C28"/>
  <c r="C24"/>
  <c r="C20"/>
  <c r="C16"/>
  <c r="C12"/>
  <c r="C8"/>
  <c r="C4"/>
  <c r="C101"/>
  <c r="C97"/>
  <c r="C93"/>
  <c r="C85"/>
  <c r="C81"/>
  <c r="C77"/>
  <c r="C73"/>
  <c r="C65"/>
  <c r="C61"/>
  <c r="C57"/>
  <c r="C53"/>
  <c r="C49"/>
  <c r="C45"/>
  <c r="C41"/>
  <c r="C37"/>
  <c r="C33"/>
  <c r="C29"/>
  <c r="C25"/>
  <c r="C21"/>
  <c r="C17"/>
  <c r="C13"/>
  <c r="C9"/>
  <c r="C5"/>
  <c r="G1822" i="1"/>
  <c r="G1566"/>
  <c r="G1544"/>
  <c r="G1360"/>
  <c r="G1344"/>
  <c r="G1320"/>
  <c r="G1217"/>
  <c r="G1100"/>
  <c r="G1080"/>
  <c r="G1058"/>
  <c r="G384"/>
  <c r="G1744"/>
  <c r="G1111"/>
  <c r="G1105"/>
  <c r="G1064"/>
  <c r="G832"/>
  <c r="G809"/>
  <c r="G1881"/>
  <c r="G1862"/>
  <c r="G1840"/>
  <c r="G1836"/>
  <c r="G1820"/>
  <c r="G1796"/>
  <c r="G1772"/>
  <c r="G1751"/>
  <c r="G1740"/>
  <c r="G1625"/>
  <c r="G1616"/>
  <c r="G1612"/>
  <c r="G1594"/>
  <c r="G1562"/>
  <c r="G1557"/>
  <c r="G1436"/>
  <c r="G1422"/>
  <c r="G1284"/>
  <c r="G1184"/>
  <c r="G1156"/>
  <c r="G1091"/>
  <c r="G1024"/>
  <c r="G988"/>
  <c r="G981"/>
  <c r="G913"/>
  <c r="G883"/>
  <c r="H20" i="3" s="1"/>
  <c r="H16" s="1"/>
  <c r="G836" i="1"/>
  <c r="G806"/>
  <c r="G702"/>
  <c r="G668"/>
  <c r="G631"/>
  <c r="G339"/>
  <c r="G335"/>
  <c r="G180"/>
  <c r="G1838"/>
  <c r="G1793"/>
  <c r="G1738"/>
  <c r="G1734"/>
  <c r="G1721"/>
  <c r="G1717"/>
  <c r="G1713"/>
  <c r="G1678"/>
  <c r="G1650"/>
  <c r="G1628"/>
  <c r="G1614"/>
  <c r="G1606"/>
  <c r="G1601"/>
  <c r="G1564"/>
  <c r="G1552"/>
  <c r="G1533"/>
  <c r="G1519"/>
  <c r="G1484"/>
  <c r="G1440"/>
  <c r="G1335"/>
  <c r="G1313"/>
  <c r="G1301"/>
  <c r="G1292"/>
  <c r="G1286"/>
  <c r="G1282"/>
  <c r="G1274"/>
  <c r="G1256"/>
  <c r="G1202"/>
  <c r="G1180"/>
  <c r="G1135"/>
  <c r="G1113"/>
  <c r="G1103"/>
  <c r="G1074"/>
  <c r="G1068"/>
  <c r="G1060"/>
  <c r="G1054"/>
  <c r="G1026"/>
  <c r="G1022"/>
  <c r="G1011"/>
  <c r="G985"/>
  <c r="G838"/>
  <c r="G834"/>
  <c r="G804"/>
  <c r="G760"/>
  <c r="G688"/>
  <c r="G666"/>
  <c r="G654"/>
  <c r="G643"/>
  <c r="G607"/>
  <c r="G591"/>
  <c r="G403"/>
  <c r="G1841"/>
  <c r="G1747"/>
  <c r="G1686"/>
  <c r="G1520"/>
  <c r="G1334"/>
  <c r="G1210"/>
  <c r="G1159"/>
  <c r="B104" i="3" s="1"/>
  <c r="G1148" i="1"/>
  <c r="G1134"/>
  <c r="G1126"/>
  <c r="G1089"/>
  <c r="G737"/>
  <c r="G567"/>
  <c r="G549"/>
  <c r="G481"/>
  <c r="G255"/>
  <c r="G234"/>
  <c r="G1698"/>
  <c r="G1694"/>
  <c r="G1690"/>
  <c r="G1664"/>
  <c r="G1629"/>
  <c r="G1603"/>
  <c r="G1599"/>
  <c r="G1460"/>
  <c r="G1443"/>
  <c r="G1220"/>
  <c r="G1182"/>
  <c r="G1158"/>
  <c r="G1153"/>
  <c r="G1081"/>
  <c r="G1077"/>
  <c r="G906"/>
  <c r="G494"/>
  <c r="G489"/>
  <c r="G456"/>
  <c r="G261"/>
  <c r="G181"/>
  <c r="G161"/>
  <c r="G1254"/>
  <c r="G1864"/>
  <c r="G1854"/>
  <c r="G1849"/>
  <c r="G1775"/>
  <c r="G1750"/>
  <c r="G1659"/>
  <c r="G1627"/>
  <c r="G1573"/>
  <c r="G1530"/>
  <c r="G1518"/>
  <c r="G1509"/>
  <c r="G1462"/>
  <c r="G1234"/>
  <c r="G1229"/>
  <c r="G1209"/>
  <c r="G1166"/>
  <c r="G1152"/>
  <c r="G1119"/>
  <c r="G1095"/>
  <c r="G1083"/>
  <c r="G1071"/>
  <c r="G1066"/>
  <c r="G1055"/>
  <c r="G917"/>
  <c r="G904"/>
  <c r="G736"/>
  <c r="G508"/>
  <c r="G498"/>
  <c r="G488"/>
  <c r="G447"/>
  <c r="G377"/>
  <c r="G324"/>
  <c r="G259"/>
  <c r="G228"/>
  <c r="G206"/>
  <c r="G133"/>
  <c r="G60"/>
  <c r="G1795"/>
  <c r="G1774"/>
  <c r="G1745"/>
  <c r="G1700"/>
  <c r="G1687"/>
  <c r="G1654"/>
  <c r="G1646"/>
  <c r="G1593"/>
  <c r="G1581"/>
  <c r="G1447"/>
  <c r="G1441"/>
  <c r="G1321"/>
  <c r="G1312"/>
  <c r="G1228"/>
  <c r="G1223"/>
  <c r="G1218"/>
  <c r="G1183"/>
  <c r="G1098"/>
  <c r="G1093"/>
  <c r="G1082"/>
  <c r="G1065"/>
  <c r="G895"/>
  <c r="G770"/>
  <c r="B69" i="3" s="1"/>
  <c r="G745" i="1"/>
  <c r="G568"/>
  <c r="G533"/>
  <c r="G524"/>
  <c r="G470"/>
  <c r="G461"/>
  <c r="G430"/>
  <c r="G416"/>
  <c r="G363"/>
  <c r="G290"/>
  <c r="G136"/>
  <c r="G85"/>
  <c r="G81"/>
  <c r="G55"/>
  <c r="G1699"/>
  <c r="G1554"/>
  <c r="G1238"/>
  <c r="G982"/>
  <c r="G1771"/>
  <c r="G1280"/>
  <c r="G940"/>
  <c r="B48" i="3" s="1"/>
  <c r="G1865" i="1"/>
  <c r="G1240"/>
  <c r="G960"/>
  <c r="G1860"/>
  <c r="G1852"/>
  <c r="G1214"/>
  <c r="G908"/>
  <c r="G1847"/>
  <c r="G1777"/>
  <c r="G1511"/>
  <c r="C90" i="3" s="1"/>
  <c r="G888" i="1"/>
  <c r="G670"/>
  <c r="G275"/>
  <c r="G1114"/>
  <c r="G24"/>
  <c r="G28"/>
  <c r="G177"/>
  <c r="G266"/>
  <c r="G404"/>
  <c r="G424"/>
  <c r="G440"/>
  <c r="G596"/>
  <c r="G602"/>
  <c r="G630"/>
  <c r="G642"/>
  <c r="G646"/>
  <c r="G669"/>
  <c r="G677"/>
  <c r="G681"/>
  <c r="G689"/>
  <c r="G693"/>
  <c r="G701"/>
  <c r="G709"/>
  <c r="G725"/>
  <c r="G729"/>
  <c r="G741"/>
  <c r="G761"/>
  <c r="G765"/>
  <c r="G769"/>
  <c r="G777"/>
  <c r="G789"/>
  <c r="G797"/>
  <c r="G812"/>
  <c r="G824"/>
  <c r="G828"/>
  <c r="G839"/>
  <c r="G842"/>
  <c r="G866"/>
  <c r="G878"/>
  <c r="G882"/>
  <c r="G886"/>
  <c r="G893"/>
  <c r="G897"/>
  <c r="G901"/>
  <c r="G905"/>
  <c r="G909"/>
  <c r="G18"/>
  <c r="G33"/>
  <c r="G88"/>
  <c r="G96"/>
  <c r="G143"/>
  <c r="G167"/>
  <c r="G198"/>
  <c r="G201"/>
  <c r="G205"/>
  <c r="G220"/>
  <c r="G224"/>
  <c r="G260"/>
  <c r="G296"/>
  <c r="G312"/>
  <c r="G320"/>
  <c r="G374"/>
  <c r="G390"/>
  <c r="G438"/>
  <c r="G442"/>
  <c r="G454"/>
  <c r="G466"/>
  <c r="G492"/>
  <c r="G604"/>
  <c r="G608"/>
  <c r="G612"/>
  <c r="G632"/>
  <c r="G636"/>
  <c r="G640"/>
  <c r="G651"/>
  <c r="G655"/>
  <c r="G659"/>
  <c r="B89" i="3" s="1"/>
  <c r="G675" i="1"/>
  <c r="G687"/>
  <c r="G691"/>
  <c r="G695"/>
  <c r="G699"/>
  <c r="G703"/>
  <c r="G707"/>
  <c r="G719"/>
  <c r="G723"/>
  <c r="G731"/>
  <c r="G751"/>
  <c r="G763"/>
  <c r="G771"/>
  <c r="G775"/>
  <c r="G795"/>
  <c r="G799"/>
  <c r="G803"/>
  <c r="G807"/>
  <c r="G826"/>
  <c r="G833"/>
  <c r="G848"/>
  <c r="G868"/>
  <c r="G872"/>
  <c r="G876"/>
  <c r="G884"/>
  <c r="G899"/>
  <c r="G911"/>
  <c r="G922"/>
  <c r="G932"/>
  <c r="G986"/>
  <c r="G994"/>
  <c r="G1009"/>
  <c r="G1021"/>
  <c r="G1029"/>
  <c r="G126"/>
  <c r="G138"/>
  <c r="G172"/>
  <c r="G285"/>
  <c r="G293"/>
  <c r="G379"/>
  <c r="G383"/>
  <c r="G417"/>
  <c r="G439"/>
  <c r="G449"/>
  <c r="G495"/>
  <c r="G503"/>
  <c r="G629"/>
  <c r="G635"/>
  <c r="G641"/>
  <c r="G650"/>
  <c r="G656"/>
  <c r="G682"/>
  <c r="G686"/>
  <c r="G700"/>
  <c r="G706"/>
  <c r="G716"/>
  <c r="G756"/>
  <c r="G784"/>
  <c r="G881"/>
  <c r="G898"/>
  <c r="G910"/>
  <c r="G930"/>
  <c r="G980"/>
  <c r="G984"/>
  <c r="G1003"/>
  <c r="G1007"/>
  <c r="G1012"/>
  <c r="G1016"/>
  <c r="G1034"/>
  <c r="G1046"/>
  <c r="G1057"/>
  <c r="G1061"/>
  <c r="G1069"/>
  <c r="G1088"/>
  <c r="G1092"/>
  <c r="G1108"/>
  <c r="G1120"/>
  <c r="G1124"/>
  <c r="G1155"/>
  <c r="G1179"/>
  <c r="G1187"/>
  <c r="G1191"/>
  <c r="G1207"/>
  <c r="G1211"/>
  <c r="G1253"/>
  <c r="G1265"/>
  <c r="G1287"/>
  <c r="G1291"/>
  <c r="G1302"/>
  <c r="G1306"/>
  <c r="G1310"/>
  <c r="G1314"/>
  <c r="G1338"/>
  <c r="G1362"/>
  <c r="G1421"/>
  <c r="G1425"/>
  <c r="G1433"/>
  <c r="G1437"/>
  <c r="G1445"/>
  <c r="G1449"/>
  <c r="G49"/>
  <c r="G174"/>
  <c r="G229"/>
  <c r="G237"/>
  <c r="G257"/>
  <c r="G451"/>
  <c r="G505"/>
  <c r="G521"/>
  <c r="G621"/>
  <c r="G627"/>
  <c r="G658"/>
  <c r="G684"/>
  <c r="G690"/>
  <c r="G710"/>
  <c r="G714"/>
  <c r="G718"/>
  <c r="G744"/>
  <c r="G748"/>
  <c r="G772"/>
  <c r="G778"/>
  <c r="G782"/>
  <c r="G786"/>
  <c r="G808"/>
  <c r="G825"/>
  <c r="G885"/>
  <c r="G890"/>
  <c r="G931"/>
  <c r="G1027"/>
  <c r="G1048"/>
  <c r="G1063"/>
  <c r="G1090"/>
  <c r="G1102"/>
  <c r="G1110"/>
  <c r="G1150"/>
  <c r="G1161"/>
  <c r="G1193"/>
  <c r="G1201"/>
  <c r="G1259"/>
  <c r="G1277"/>
  <c r="G1281"/>
  <c r="G1296"/>
  <c r="G1332"/>
  <c r="G1408"/>
  <c r="G1419"/>
  <c r="G1423"/>
  <c r="G1435"/>
  <c r="G1439"/>
  <c r="G1483"/>
  <c r="G1501"/>
  <c r="G1505"/>
  <c r="G1508"/>
  <c r="G1539"/>
  <c r="G1555"/>
  <c r="G1559"/>
  <c r="G1578"/>
  <c r="G480"/>
  <c r="G852"/>
  <c r="G998"/>
  <c r="G1136"/>
  <c r="G1040"/>
  <c r="G1094"/>
  <c r="G1431"/>
  <c r="G70"/>
  <c r="G537"/>
  <c r="G614"/>
  <c r="G626"/>
  <c r="G953"/>
  <c r="G961"/>
  <c r="G964"/>
  <c r="G44"/>
  <c r="G76"/>
  <c r="G563"/>
  <c r="G574"/>
  <c r="G578"/>
  <c r="G601"/>
  <c r="G624"/>
  <c r="G671"/>
  <c r="G759"/>
  <c r="G947"/>
  <c r="G951"/>
  <c r="G959"/>
  <c r="G970"/>
  <c r="G974"/>
  <c r="G990"/>
  <c r="G571"/>
  <c r="G581"/>
  <c r="G788"/>
  <c r="G950"/>
  <c r="G956"/>
  <c r="G962"/>
  <c r="G971"/>
  <c r="G976"/>
  <c r="G989"/>
  <c r="G1249"/>
  <c r="G1279"/>
  <c r="G1326"/>
  <c r="G1413"/>
  <c r="G1469"/>
  <c r="G529"/>
  <c r="G617"/>
  <c r="G948"/>
  <c r="G958"/>
  <c r="G968"/>
  <c r="G1036"/>
  <c r="G1241"/>
  <c r="G1245"/>
  <c r="G1328"/>
  <c r="G1412"/>
  <c r="G1427"/>
  <c r="G1463"/>
  <c r="G1551"/>
  <c r="G1676"/>
  <c r="G1553"/>
  <c r="G1448"/>
  <c r="G1039"/>
  <c r="G965"/>
  <c r="G1624"/>
  <c r="G1506"/>
  <c r="G1446"/>
  <c r="G1232"/>
  <c r="G993"/>
  <c r="G975"/>
  <c r="G967"/>
  <c r="G550"/>
  <c r="H21" i="3" l="1"/>
  <c r="G20"/>
  <c r="G16" s="1"/>
  <c r="H34" s="1"/>
  <c r="H32" s="1"/>
  <c r="A45" i="4" s="1"/>
  <c r="G21" i="3"/>
  <c r="H33"/>
  <c r="N5" a="1"/>
  <c r="N5" s="1"/>
  <c r="N10" s="1"/>
  <c r="H31"/>
  <c r="H5" a="1"/>
  <c r="H5" s="1"/>
  <c r="H10" s="1"/>
  <c r="G5" a="1"/>
  <c r="G5" s="1"/>
  <c r="G10" s="1"/>
  <c r="M5" a="1"/>
  <c r="M5" s="1"/>
  <c r="M10" s="1"/>
  <c r="J5" a="1"/>
  <c r="J5" s="1"/>
  <c r="J10" s="1"/>
  <c r="K5" a="1"/>
  <c r="K5" s="1"/>
  <c r="K10" s="1"/>
  <c r="O5" a="1"/>
  <c r="O5" s="1"/>
  <c r="O10" s="1"/>
  <c r="L5" a="1"/>
  <c r="L5" s="1"/>
  <c r="L10" s="1"/>
  <c r="I5" a="1"/>
  <c r="I5" s="1"/>
  <c r="I10" s="1"/>
  <c r="F5" a="1"/>
  <c r="F5" s="1"/>
  <c r="C100"/>
  <c r="C76"/>
  <c r="C107"/>
  <c r="N3"/>
  <c r="N8" s="1"/>
  <c r="F4"/>
  <c r="L4"/>
  <c r="L9" s="1"/>
  <c r="B99"/>
  <c r="C92"/>
  <c r="M4"/>
  <c r="M9" s="1"/>
  <c r="G3"/>
  <c r="G8" s="1"/>
  <c r="G4"/>
  <c r="G9" s="1"/>
  <c r="I4"/>
  <c r="I9" s="1"/>
  <c r="I3"/>
  <c r="I8" s="1"/>
  <c r="J3"/>
  <c r="J8" s="1"/>
  <c r="J4"/>
  <c r="J9" s="1"/>
  <c r="C89"/>
  <c r="N4"/>
  <c r="N9" s="1"/>
  <c r="L3"/>
  <c r="L8" s="1"/>
  <c r="C48"/>
  <c r="C104"/>
  <c r="B107"/>
  <c r="C99"/>
  <c r="F3"/>
  <c r="F8" s="1"/>
  <c r="B92"/>
  <c r="B100"/>
  <c r="B76"/>
  <c r="B105"/>
  <c r="C105"/>
  <c r="C78"/>
  <c r="B78"/>
  <c r="K3"/>
  <c r="K8" s="1"/>
  <c r="K4"/>
  <c r="K9" s="1"/>
  <c r="H4"/>
  <c r="H9" s="1"/>
  <c r="H3"/>
  <c r="H8" s="1"/>
  <c r="B106"/>
  <c r="C69"/>
  <c r="M3"/>
  <c r="M8" s="1"/>
  <c r="B90"/>
  <c r="C106"/>
  <c r="F32" l="1"/>
  <c r="I34" s="1"/>
  <c r="A46" i="4"/>
  <c r="F10" i="3"/>
  <c r="F27"/>
  <c r="F26"/>
  <c r="F9"/>
  <c r="F25"/>
  <c r="D45" i="4" l="1"/>
  <c r="I33" i="3"/>
  <c r="I32"/>
  <c r="E45" i="4" s="1"/>
  <c r="Q42"/>
  <c r="G27" i="3"/>
  <c r="H27" s="1"/>
  <c r="Q44" i="4"/>
  <c r="Q43"/>
  <c r="G26" i="3"/>
  <c r="H26" s="1"/>
  <c r="G25"/>
  <c r="H25" s="1"/>
  <c r="J42" i="4" l="1"/>
  <c r="J43"/>
  <c r="J44" l="1"/>
</calcChain>
</file>

<file path=xl/sharedStrings.xml><?xml version="1.0" encoding="utf-8"?>
<sst xmlns="http://schemas.openxmlformats.org/spreadsheetml/2006/main" count="12703" uniqueCount="4052">
  <si>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</si>
  <si>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</si>
  <si>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</si>
  <si>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</si>
  <si>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</si>
  <si>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</si>
  <si>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</si>
  <si>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</si>
  <si>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</si>
  <si>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</si>
  <si>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</si>
  <si>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</si>
  <si>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</si>
  <si>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</si>
  <si>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</si>
  <si>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</si>
  <si>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</si>
  <si>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</si>
  <si>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</si>
  <si>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</si>
  <si>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</si>
  <si>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</si>
  <si>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</si>
  <si>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</si>
  <si>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</si>
  <si>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</si>
  <si>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</si>
  <si>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</si>
  <si>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</si>
  <si>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</si>
  <si>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</si>
  <si>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</si>
  <si>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</si>
  <si>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</si>
  <si>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</si>
  <si>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</si>
  <si>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</si>
  <si>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</si>
  <si>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</si>
  <si>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</si>
  <si>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</si>
  <si>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</si>
  <si>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</si>
  <si>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</si>
  <si>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</si>
  <si>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</si>
  <si>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</si>
  <si>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</si>
  <si>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</si>
  <si>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</si>
  <si>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</si>
  <si>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</si>
  <si>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</si>
  <si>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</si>
  <si>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</si>
  <si>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</si>
  <si>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</si>
  <si>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</si>
  <si>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</si>
  <si>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</si>
  <si>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</si>
  <si>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</si>
  <si>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</si>
  <si>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</si>
  <si>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</si>
  <si>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</si>
  <si>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</si>
  <si>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</si>
  <si>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</si>
  <si>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</si>
  <si>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</si>
  <si>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</si>
  <si>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</si>
  <si>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</si>
  <si>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</si>
  <si>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</si>
  <si>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</si>
  <si>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</si>
  <si>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</si>
  <si>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</si>
  <si>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</si>
  <si>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</si>
  <si>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</si>
  <si>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</si>
  <si>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</si>
  <si>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</si>
  <si>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</si>
  <si>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</si>
  <si>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</si>
  <si>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</si>
  <si>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</si>
  <si>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</si>
  <si>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</si>
  <si>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</si>
  <si>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</si>
  <si>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</si>
  <si>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</si>
  <si>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</si>
  <si>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</si>
  <si>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</si>
  <si>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</si>
  <si>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</si>
  <si>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</si>
  <si>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</si>
  <si>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</si>
  <si>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</si>
  <si>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</si>
  <si>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</si>
  <si>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</si>
  <si>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</si>
  <si>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</si>
  <si>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</si>
  <si>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</si>
  <si>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</si>
  <si>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</si>
  <si>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</si>
  <si>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</si>
  <si>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</si>
  <si>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</si>
  <si>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</si>
  <si>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</si>
  <si>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</si>
  <si>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</si>
  <si>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</si>
  <si>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</si>
  <si>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</si>
  <si>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</si>
  <si>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</si>
  <si>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</si>
  <si>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</si>
  <si>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</si>
  <si>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</si>
  <si>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</si>
  <si>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</si>
  <si>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</si>
  <si>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</si>
  <si>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</si>
  <si>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</si>
  <si>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</si>
  <si>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</si>
  <si>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</si>
  <si>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</si>
  <si>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</si>
  <si>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</si>
  <si>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</si>
  <si>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</si>
  <si>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</si>
  <si>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</si>
  <si>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</si>
  <si>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</si>
  <si>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</si>
  <si>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</si>
  <si>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</si>
  <si>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</si>
  <si>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</si>
  <si>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</si>
  <si>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</si>
  <si>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</si>
  <si>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</si>
  <si>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</si>
  <si>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</si>
  <si>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</si>
  <si>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</si>
  <si>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</si>
  <si>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</si>
  <si>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</si>
  <si>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</si>
  <si>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</si>
  <si>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</si>
  <si>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</si>
  <si>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</si>
  <si>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</si>
  <si>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</si>
  <si>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</si>
  <si>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</si>
  <si>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</si>
  <si>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</si>
  <si>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</si>
  <si>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</si>
  <si>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</si>
  <si>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</si>
  <si>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</si>
  <si>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</si>
  <si>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</si>
  <si>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</si>
  <si>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</si>
  <si>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</si>
  <si>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</si>
  <si>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</si>
  <si>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</si>
  <si>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</si>
  <si>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</si>
  <si>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</si>
  <si>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</si>
  <si>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</si>
  <si>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</si>
  <si>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</si>
  <si>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</si>
  <si>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</si>
  <si>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</si>
  <si>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</si>
  <si>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</si>
  <si>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</si>
  <si>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</si>
  <si>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</si>
  <si>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</si>
  <si>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</si>
  <si>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</si>
  <si>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</si>
  <si>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</si>
  <si>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</si>
  <si>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</si>
  <si>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</si>
  <si>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</si>
  <si>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</si>
  <si>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</si>
  <si>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</si>
  <si>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</si>
  <si>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</si>
  <si>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</si>
  <si>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</si>
  <si>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</si>
  <si>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</si>
  <si>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</si>
  <si>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</si>
  <si>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</si>
  <si>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</si>
  <si>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</si>
  <si>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</si>
  <si>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</si>
  <si>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</si>
  <si>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</si>
  <si>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</si>
  <si>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</si>
  <si>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</si>
  <si>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</si>
  <si>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</si>
  <si>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</si>
  <si>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</si>
  <si>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</si>
  <si>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</si>
  <si>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</si>
  <si>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</si>
  <si>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</si>
  <si>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</si>
  <si>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</si>
  <si>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</si>
  <si>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</si>
  <si>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</si>
  <si>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</si>
  <si>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</si>
  <si>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</si>
  <si>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</si>
  <si>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</si>
  <si>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</si>
  <si>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</si>
  <si>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</si>
  <si>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</si>
  <si>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</si>
  <si>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</si>
  <si>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</si>
  <si>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</si>
  <si>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</si>
  <si>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</si>
  <si>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</si>
  <si>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</si>
  <si>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</si>
  <si>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</si>
  <si>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</si>
  <si>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</si>
  <si>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</si>
  <si>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</si>
  <si>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</si>
  <si>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</si>
  <si>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</si>
  <si>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</si>
  <si>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</si>
  <si>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</si>
  <si>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</si>
  <si>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</si>
  <si>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</si>
  <si>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</si>
  <si>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</si>
  <si>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</si>
  <si>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</si>
  <si>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</si>
  <si>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</si>
  <si>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</si>
  <si>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</si>
  <si>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</si>
  <si>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</si>
  <si>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</si>
  <si>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</si>
  <si>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</si>
  <si>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</si>
  <si>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</si>
  <si>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</si>
  <si>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</si>
  <si>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</si>
  <si>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</si>
  <si>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</si>
  <si>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</si>
  <si>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</si>
  <si>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</si>
  <si>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</si>
  <si>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</si>
  <si>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</si>
  <si>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</si>
  <si>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</si>
  <si>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</si>
  <si>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</si>
  <si>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</si>
  <si>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</si>
  <si>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</si>
  <si>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</si>
  <si>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</si>
  <si>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</si>
  <si>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</si>
  <si>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</si>
  <si>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</si>
  <si>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</si>
  <si>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</si>
  <si>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</si>
  <si>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</si>
  <si>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</si>
  <si>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</si>
  <si>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</si>
  <si>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</si>
  <si>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</si>
  <si>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</si>
  <si>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</si>
  <si>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</si>
  <si>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</si>
  <si>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</si>
  <si>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</si>
  <si>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</si>
  <si>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</si>
  <si>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</si>
  <si>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</si>
  <si>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</si>
  <si>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</si>
  <si>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</si>
  <si>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</si>
  <si>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</si>
  <si>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</si>
  <si>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</si>
  <si>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</si>
  <si>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</si>
  <si>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</si>
  <si>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</si>
  <si>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</si>
  <si>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</si>
  <si>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</si>
  <si>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</si>
  <si>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</si>
  <si>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</si>
  <si>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</si>
  <si>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</si>
  <si>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</si>
  <si>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</si>
  <si>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</si>
  <si>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</si>
  <si>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</si>
  <si>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</si>
  <si>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</si>
  <si>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</si>
  <si>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</si>
  <si>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</si>
  <si>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</si>
  <si>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</si>
  <si>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</si>
  <si>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</si>
  <si>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</si>
  <si>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</si>
  <si>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</si>
  <si>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</si>
  <si>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</si>
  <si>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</si>
  <si>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</si>
  <si>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</si>
  <si>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</si>
  <si>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</si>
  <si>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</si>
  <si>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</si>
  <si>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</si>
  <si>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</si>
  <si>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</si>
  <si>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</si>
  <si>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</si>
  <si>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</si>
  <si>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</si>
  <si>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</si>
  <si>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</si>
  <si>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</si>
  <si>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</si>
  <si>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</si>
  <si>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</si>
  <si>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</si>
  <si>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</si>
  <si>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</si>
  <si>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</si>
  <si>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</si>
  <si>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</si>
  <si>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</si>
  <si>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</si>
  <si>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</si>
  <si>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</si>
  <si>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</si>
  <si>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</si>
  <si>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</si>
  <si>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</si>
  <si>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</si>
  <si>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</si>
  <si>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</si>
  <si>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</si>
  <si>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</si>
  <si>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</si>
  <si>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</si>
  <si>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</si>
  <si>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</si>
  <si>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</si>
  <si>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</si>
  <si>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</si>
  <si>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</si>
  <si>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</si>
  <si>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</si>
  <si>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</si>
  <si>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</si>
  <si>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</si>
  <si>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</si>
  <si>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</si>
  <si>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</si>
  <si>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</si>
  <si>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</si>
  <si>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</si>
  <si>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</si>
  <si>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</si>
  <si>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</si>
  <si>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</si>
  <si>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</si>
  <si>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</si>
  <si>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</si>
  <si>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</si>
  <si>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</si>
  <si>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</si>
  <si>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</si>
  <si>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</si>
  <si>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</si>
  <si>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</si>
  <si>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</si>
  <si>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</si>
  <si>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</si>
  <si>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</si>
  <si>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</si>
  <si>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</si>
  <si>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</si>
  <si>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</si>
  <si>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</si>
  <si>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</si>
  <si>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</si>
  <si>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</si>
  <si>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</si>
  <si>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</si>
  <si>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</si>
  <si>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</si>
  <si>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</si>
  <si>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</si>
  <si>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</si>
  <si>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</si>
  <si>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</si>
  <si>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</si>
  <si>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</si>
  <si>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</si>
  <si>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</si>
  <si>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</si>
  <si>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</si>
  <si>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</si>
  <si>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</si>
  <si>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</si>
  <si>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</si>
  <si>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</si>
  <si>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</si>
  <si>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</si>
  <si>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</si>
  <si>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</si>
  <si>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</si>
  <si>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</si>
  <si>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</si>
  <si>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</si>
  <si>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</si>
  <si>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</si>
  <si>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</si>
  <si>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</si>
  <si>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</si>
  <si>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</si>
  <si>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</si>
  <si>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</si>
  <si>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</si>
  <si>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</si>
  <si>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</si>
  <si>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</si>
  <si>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</si>
  <si>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</si>
  <si>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</si>
  <si>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</si>
  <si>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</si>
  <si>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</si>
  <si>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</si>
  <si>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</si>
  <si>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</si>
  <si>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</si>
  <si>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</si>
  <si>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</si>
  <si>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</si>
  <si>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</si>
  <si>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</si>
  <si>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</si>
  <si>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</si>
  <si>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</si>
  <si>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</si>
  <si>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</si>
  <si>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</si>
  <si>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</si>
  <si>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</si>
  <si>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</si>
  <si>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</si>
  <si>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</si>
  <si>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</si>
  <si>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</si>
  <si>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</si>
  <si>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</si>
  <si>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</si>
  <si>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</si>
  <si>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</si>
  <si>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</si>
  <si>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</si>
  <si>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</si>
  <si>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</si>
  <si>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</si>
  <si>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</si>
  <si>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</si>
  <si>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</si>
  <si>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</si>
  <si>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</si>
  <si>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</si>
  <si>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</si>
  <si>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</si>
  <si>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</si>
  <si>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</si>
  <si>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</si>
  <si>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</si>
  <si>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</si>
  <si>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</si>
  <si>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</si>
  <si>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</si>
  <si>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</si>
  <si>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</si>
  <si>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</si>
  <si>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</si>
  <si>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</si>
  <si>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</si>
  <si>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</si>
  <si>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</si>
  <si>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</si>
  <si>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</si>
  <si>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</si>
  <si>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</si>
  <si>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</si>
  <si>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</si>
  <si>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</si>
  <si>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</si>
  <si>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</si>
  <si>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</si>
  <si>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</si>
  <si>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</si>
  <si>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</si>
  <si>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</si>
  <si>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</si>
  <si>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</si>
  <si>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</si>
  <si>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</si>
  <si>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</si>
  <si>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</si>
  <si>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</si>
  <si>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</si>
  <si>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</si>
  <si>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</si>
  <si>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</si>
  <si>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</si>
  <si>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</si>
  <si>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</si>
  <si>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</si>
  <si>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</si>
  <si>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</si>
  <si>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</si>
  <si>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</si>
  <si>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</si>
  <si>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</si>
  <si>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</si>
  <si>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</si>
  <si>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</si>
  <si>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</si>
  <si>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</si>
  <si>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</si>
  <si>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</si>
  <si>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</si>
  <si>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</si>
  <si>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</si>
  <si>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</si>
  <si>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</si>
  <si>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</si>
  <si>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</si>
  <si>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</si>
  <si>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</si>
  <si>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</si>
  <si>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</si>
  <si>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</si>
  <si>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</si>
  <si>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</si>
  <si>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</si>
  <si>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</si>
  <si>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</si>
  <si>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</si>
  <si>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</si>
  <si>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</si>
  <si>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</si>
  <si>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</si>
  <si>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</si>
  <si>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</si>
  <si>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</si>
  <si>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</si>
  <si>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</si>
  <si>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</si>
  <si>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</si>
  <si>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</si>
  <si>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</si>
  <si>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</si>
  <si>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</si>
  <si>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</si>
  <si>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</si>
  <si>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</si>
  <si>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</si>
  <si>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</si>
  <si>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</si>
  <si>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</si>
  <si>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</si>
  <si>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</si>
  <si>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</si>
  <si>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</si>
  <si>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</si>
  <si>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</si>
  <si>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</si>
  <si>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</si>
  <si>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</si>
  <si>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</si>
  <si>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</si>
  <si>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</si>
  <si>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</si>
  <si>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</si>
  <si>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</si>
  <si>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</si>
  <si>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</si>
  <si>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</si>
  <si>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</si>
  <si>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</si>
  <si>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</si>
  <si>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</si>
  <si>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</si>
  <si>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</si>
  <si>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</si>
  <si>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</si>
  <si>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</si>
  <si>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</si>
  <si>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</si>
  <si>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</si>
  <si>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</si>
  <si>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</si>
  <si>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</si>
  <si>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</si>
  <si>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</si>
  <si>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</si>
  <si>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</si>
  <si>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</si>
  <si>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</si>
  <si>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</si>
  <si>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</si>
  <si>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</si>
  <si>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</si>
  <si>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</si>
  <si>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</si>
  <si>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</si>
  <si>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</si>
  <si>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</si>
  <si>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</si>
  <si>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</si>
  <si>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</si>
  <si>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</si>
  <si>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</si>
  <si>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</si>
  <si>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</si>
  <si>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</si>
  <si>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</si>
  <si>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</si>
  <si>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</si>
  <si>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</si>
  <si>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</si>
  <si>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</si>
  <si>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</si>
  <si>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</si>
  <si>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</si>
  <si>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</si>
  <si>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</si>
  <si>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</si>
  <si>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</si>
  <si>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</si>
  <si>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</si>
  <si>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</si>
  <si>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</si>
  <si>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</si>
  <si>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</si>
  <si>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</si>
  <si>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</si>
  <si>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</si>
  <si>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</si>
  <si>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</si>
  <si>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</si>
  <si>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</si>
  <si>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</si>
  <si>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</si>
  <si>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</si>
  <si>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</si>
  <si>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</si>
  <si>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</si>
  <si>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</si>
  <si>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</si>
  <si>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</si>
  <si>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</si>
  <si>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</si>
  <si>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</si>
  <si>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</si>
  <si>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</si>
  <si>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</si>
  <si>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</si>
  <si>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</si>
  <si>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</si>
  <si>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</si>
  <si>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</si>
  <si>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</si>
  <si>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</si>
  <si>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</si>
  <si>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</si>
  <si>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</si>
  <si>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</si>
  <si>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</si>
  <si>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</si>
  <si>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</si>
  <si>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</si>
  <si>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</si>
  <si>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</si>
  <si>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</si>
  <si>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</si>
  <si>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</si>
  <si>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</si>
  <si>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</si>
  <si>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</si>
  <si>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</si>
  <si>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</si>
  <si>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</si>
  <si>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</si>
  <si>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</si>
  <si>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</si>
  <si>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</si>
  <si>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</si>
  <si>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</si>
  <si>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</si>
  <si>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</si>
  <si>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</si>
  <si>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</si>
  <si>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</si>
  <si>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</si>
  <si>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</si>
  <si>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</si>
  <si>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</si>
  <si>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</si>
  <si>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</si>
  <si>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</si>
  <si>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</si>
  <si>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</si>
  <si>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</si>
  <si>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</si>
  <si>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</si>
  <si>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</si>
  <si>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</si>
  <si>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</si>
  <si>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</si>
  <si>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</si>
  <si>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</si>
  <si>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</si>
  <si>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</si>
  <si>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</si>
  <si>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</si>
  <si>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</si>
  <si>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</si>
  <si>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</si>
  <si>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</si>
  <si>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</si>
  <si>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</si>
  <si>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</si>
  <si>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</si>
  <si>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</si>
  <si>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</si>
  <si>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</si>
  <si>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</si>
  <si>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</si>
  <si>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</si>
  <si>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</si>
  <si>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</si>
  <si>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</si>
  <si>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</si>
  <si>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</si>
  <si>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</si>
  <si>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</si>
  <si>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</si>
  <si>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</si>
  <si>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</si>
  <si>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</si>
  <si>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</si>
  <si>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</si>
  <si>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</si>
  <si>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</si>
  <si>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</si>
  <si>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</si>
  <si>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</si>
  <si>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</si>
  <si>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</si>
  <si>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</si>
  <si>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</si>
  <si>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</si>
  <si>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</si>
  <si>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</si>
  <si>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</si>
  <si>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</si>
  <si>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</si>
  <si>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</si>
  <si>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</si>
  <si>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</si>
  <si>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</si>
  <si>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</si>
  <si>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</si>
  <si>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</si>
  <si>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</si>
  <si>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</si>
  <si>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</si>
  <si>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</si>
  <si>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</si>
  <si>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</si>
  <si>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</si>
  <si>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</si>
  <si>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</si>
  <si>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</si>
  <si>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</si>
  <si>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</si>
  <si>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</si>
  <si>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</si>
  <si>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</si>
  <si>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</si>
  <si>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</si>
  <si>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</si>
  <si>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</si>
  <si>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</si>
  <si>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</si>
  <si>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</si>
  <si>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</si>
  <si>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</si>
  <si>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</si>
  <si>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</si>
  <si>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</si>
  <si>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</si>
  <si>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</si>
  <si>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</si>
  <si>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</si>
  <si>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</si>
  <si>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</si>
  <si>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</si>
  <si>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</si>
  <si>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</si>
  <si>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</si>
  <si>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</si>
  <si>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</si>
  <si>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</si>
  <si>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</si>
  <si>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</si>
  <si>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</si>
  <si>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</si>
  <si>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</si>
  <si>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</si>
  <si>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</si>
  <si>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</si>
  <si>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</si>
  <si>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</si>
  <si>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</si>
  <si>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</si>
  <si>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</si>
  <si>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</si>
  <si>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</si>
  <si>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</si>
  <si>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</si>
  <si>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</si>
  <si>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</si>
  <si>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</si>
  <si>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</si>
  <si>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</si>
  <si>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</si>
  <si>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</si>
  <si>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</si>
  <si>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</si>
  <si>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</si>
  <si>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</si>
  <si>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</si>
  <si>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</si>
  <si>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</si>
  <si>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</si>
  <si>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</si>
  <si>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</si>
  <si>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</si>
  <si>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</si>
  <si>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</si>
  <si>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</si>
  <si>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</si>
  <si>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</si>
  <si>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</si>
  <si>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</si>
  <si>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</si>
  <si>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</si>
  <si>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</si>
  <si>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</si>
  <si>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</si>
  <si>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</si>
  <si>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</si>
  <si>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</si>
  <si>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</si>
  <si>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</si>
  <si>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</si>
  <si>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</si>
  <si>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</si>
  <si>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</si>
  <si>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</si>
  <si>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</si>
  <si>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</si>
  <si>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</si>
  <si>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</si>
  <si>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</si>
  <si>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</si>
  <si>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</si>
  <si>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</si>
  <si>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</si>
  <si>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</si>
  <si>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</si>
  <si>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</si>
  <si>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</si>
  <si>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</si>
  <si>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</si>
  <si>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</si>
  <si>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</si>
  <si>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</si>
  <si>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</si>
  <si>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</si>
  <si>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</si>
  <si>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</si>
  <si>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</si>
  <si>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</si>
  <si>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</si>
  <si>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</si>
  <si>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</si>
  <si>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</si>
  <si>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</si>
  <si>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</si>
  <si>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</si>
  <si>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</si>
  <si>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</si>
  <si>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</si>
  <si>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</si>
  <si>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</si>
  <si>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</si>
  <si>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</si>
  <si>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</si>
  <si>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</si>
  <si>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</si>
  <si>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</si>
  <si>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</si>
  <si>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</si>
  <si>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</si>
  <si>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</si>
  <si>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</si>
  <si>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</si>
  <si>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</si>
  <si>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</si>
  <si>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</si>
  <si>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</si>
  <si>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</si>
  <si>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</si>
  <si>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</si>
  <si>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</si>
  <si>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</si>
  <si>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</si>
  <si>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</si>
  <si>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</si>
  <si>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</si>
  <si>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</si>
  <si>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</si>
  <si>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</si>
  <si>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</si>
  <si>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</si>
  <si>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</si>
  <si>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</si>
  <si>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</si>
  <si>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</si>
  <si>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</si>
  <si>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</si>
  <si>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</si>
  <si>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</si>
  <si>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</si>
  <si>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</si>
  <si>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</si>
  <si>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</si>
  <si>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</si>
  <si>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</si>
  <si>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</si>
  <si>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</si>
  <si>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</si>
  <si>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</si>
  <si>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</si>
  <si>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</si>
  <si>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</si>
  <si>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</si>
  <si>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</si>
  <si>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</si>
  <si>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</si>
  <si>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</si>
  <si>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</si>
  <si>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</si>
  <si>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</si>
  <si>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</si>
  <si>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</si>
  <si>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</si>
  <si>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</si>
  <si>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</si>
  <si>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</si>
  <si>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</si>
  <si>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</si>
  <si>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</si>
  <si>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</si>
  <si>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</si>
  <si>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</si>
  <si>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</si>
  <si>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</si>
  <si>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</si>
  <si>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</si>
  <si>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</si>
  <si>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</si>
  <si>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</si>
  <si>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</si>
  <si>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</si>
  <si>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</si>
  <si>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</si>
  <si>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</si>
  <si>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</si>
  <si>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</si>
  <si>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</si>
  <si>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</si>
  <si>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</si>
  <si>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</si>
  <si>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</si>
  <si>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</si>
  <si>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</si>
  <si>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</si>
  <si>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</si>
  <si>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</si>
  <si>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</si>
  <si>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</si>
  <si>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</si>
  <si>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</si>
  <si>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</si>
  <si>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</si>
  <si>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</si>
  <si>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</si>
  <si>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</si>
  <si>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</si>
  <si>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</si>
  <si>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</si>
  <si>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</si>
  <si>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</si>
  <si>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</si>
  <si>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</si>
  <si>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</si>
  <si>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</si>
  <si>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</si>
  <si>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</si>
  <si>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</si>
  <si>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</si>
  <si>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</si>
  <si>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</si>
  <si>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</si>
  <si>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</si>
  <si>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</si>
  <si>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</si>
  <si>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</si>
  <si>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</si>
  <si>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</si>
  <si>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</si>
  <si>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</si>
  <si>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</si>
  <si>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</si>
  <si>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</si>
  <si>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</si>
  <si>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</si>
  <si>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</si>
  <si>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</si>
  <si>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</si>
  <si>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</si>
  <si>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</si>
  <si>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</si>
  <si>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</si>
  <si>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</si>
  <si>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</si>
  <si>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</si>
  <si>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</si>
  <si>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</si>
  <si>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</si>
  <si>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</si>
  <si>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</si>
  <si>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</si>
  <si>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</si>
  <si>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</si>
  <si>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</si>
  <si>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</si>
  <si>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</si>
  <si>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</si>
  <si>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</si>
  <si>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</si>
  <si>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</si>
  <si>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</si>
  <si>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</si>
  <si>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</si>
  <si>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</si>
  <si>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</si>
  <si>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</si>
  <si>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</si>
  <si>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</si>
  <si>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</si>
  <si>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</si>
  <si>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</si>
  <si>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</si>
  <si>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</si>
  <si>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</si>
  <si>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</si>
  <si>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</si>
  <si>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</si>
  <si>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</si>
  <si>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</si>
  <si>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</si>
  <si>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</si>
  <si>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</si>
  <si>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</si>
  <si>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</si>
  <si>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</si>
  <si>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</si>
  <si>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</si>
  <si>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</si>
  <si>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</si>
  <si>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</si>
  <si>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</si>
  <si>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</si>
  <si>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</si>
  <si>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</si>
  <si>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</si>
  <si>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</si>
  <si>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</si>
  <si>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</si>
  <si>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</si>
  <si>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</si>
  <si>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</si>
  <si>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</si>
  <si>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</si>
  <si>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</si>
  <si>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</si>
  <si>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</si>
  <si>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</si>
  <si>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</si>
  <si>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</si>
  <si>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</si>
  <si>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</si>
  <si>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</si>
  <si>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</si>
  <si>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</si>
  <si>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</si>
  <si>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</si>
  <si>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</si>
  <si>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</si>
  <si>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</si>
  <si>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</si>
  <si>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</si>
  <si>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</si>
  <si>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</si>
  <si>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</si>
  <si>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</si>
  <si>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</si>
  <si>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</si>
  <si>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</si>
  <si>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</si>
  <si>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</si>
  <si>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</si>
  <si>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</si>
  <si>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</si>
  <si>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</si>
  <si>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</si>
  <si>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</si>
  <si>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</si>
  <si>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</si>
  <si>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</si>
  <si>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</si>
  <si>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</si>
  <si>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</si>
  <si>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</si>
  <si>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</si>
  <si>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</si>
  <si>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</si>
  <si>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</si>
  <si>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</si>
  <si>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</si>
  <si>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</si>
  <si>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</si>
  <si>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</si>
  <si>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</si>
  <si>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</si>
  <si>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</si>
  <si>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</si>
  <si>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</si>
  <si>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</si>
  <si>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</si>
  <si>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</si>
  <si>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</si>
  <si>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</si>
  <si>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</si>
  <si>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</si>
  <si>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</si>
  <si>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</si>
  <si>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</si>
  <si>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</si>
  <si>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</si>
  <si>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</si>
  <si>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</si>
  <si>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</si>
  <si>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</si>
  <si>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</si>
  <si>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</si>
  <si>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</si>
  <si>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</si>
  <si>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</si>
  <si>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</si>
  <si>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</si>
  <si>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</si>
  <si>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</si>
  <si>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</si>
  <si>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</si>
  <si>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</si>
  <si>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</si>
  <si>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</si>
  <si>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</si>
  <si>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</si>
  <si>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</si>
  <si>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</si>
  <si>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</si>
  <si>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</si>
  <si>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</si>
  <si>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</si>
  <si>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</si>
  <si>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</si>
  <si>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</si>
  <si>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</si>
  <si>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</si>
  <si>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</si>
  <si>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</si>
  <si>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</si>
  <si>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</si>
  <si>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</si>
  <si>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</si>
  <si>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</si>
  <si>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</si>
  <si>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</si>
  <si>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</si>
  <si>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</si>
  <si>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</si>
  <si>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</si>
  <si>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</si>
  <si>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</si>
  <si>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</si>
  <si>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</si>
  <si>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</si>
  <si>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</si>
  <si>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</si>
  <si>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</si>
  <si>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</si>
  <si>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</si>
  <si>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</si>
  <si>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</si>
  <si>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</si>
  <si>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</si>
  <si>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</si>
  <si>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</si>
  <si>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</si>
  <si>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</si>
  <si>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</si>
  <si>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</si>
  <si>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</si>
  <si>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</si>
  <si>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</si>
  <si>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</si>
  <si>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</si>
  <si>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</si>
  <si>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</si>
  <si>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</si>
  <si>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</si>
  <si>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</si>
  <si>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</si>
  <si>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</si>
  <si>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</si>
  <si>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</si>
  <si>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</si>
  <si>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</si>
  <si>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</si>
  <si>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</si>
  <si>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</si>
  <si>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</si>
  <si>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</si>
  <si>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</si>
  <si>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</si>
  <si>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</si>
  <si>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</si>
  <si>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</si>
  <si>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</si>
  <si>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</si>
  <si>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</si>
  <si>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</si>
  <si>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</si>
  <si>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</si>
  <si>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</si>
  <si>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</si>
  <si>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</si>
  <si>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</si>
  <si>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</si>
  <si>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</si>
  <si>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</si>
  <si>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</si>
  <si>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</si>
  <si>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</si>
  <si>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</si>
  <si>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</si>
  <si>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</si>
  <si>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</si>
  <si>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</si>
  <si>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</si>
  <si>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</si>
  <si>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</si>
  <si>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</si>
  <si>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</si>
  <si>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</si>
  <si>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</si>
  <si>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</si>
  <si>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</si>
  <si>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</si>
  <si>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</si>
  <si>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</si>
  <si>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</si>
  <si>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</si>
  <si>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</si>
  <si>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</si>
  <si>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</si>
  <si>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</si>
  <si>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</si>
  <si>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</si>
  <si>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</si>
  <si>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</si>
  <si>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</si>
  <si>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</si>
  <si>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</si>
  <si>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</si>
  <si>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</si>
  <si>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</si>
  <si>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</si>
  <si>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</si>
  <si>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</si>
  <si>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</si>
  <si>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</si>
  <si>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</si>
  <si>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</si>
  <si>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</si>
  <si>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</si>
  <si>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</si>
  <si>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</si>
  <si>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</si>
  <si>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</si>
  <si>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</si>
  <si>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</si>
  <si>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</si>
  <si>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</si>
  <si>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</si>
  <si>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</si>
  <si>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</si>
  <si>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</si>
  <si>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</si>
  <si>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</si>
  <si>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</si>
  <si>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</si>
  <si>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</si>
  <si>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</si>
  <si>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</si>
  <si>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</si>
  <si>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</si>
  <si>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</si>
  <si>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</si>
  <si>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</si>
  <si>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</si>
  <si>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</si>
  <si>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</si>
  <si>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</si>
  <si>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</si>
  <si>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</si>
  <si>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</si>
  <si>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</si>
  <si>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</si>
  <si>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</si>
  <si>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</si>
  <si>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</si>
  <si>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</si>
  <si>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</si>
  <si>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</si>
  <si>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</si>
  <si>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</si>
  <si>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</si>
  <si>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</si>
  <si>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</si>
  <si>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</si>
  <si>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</si>
  <si>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</si>
  <si>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</si>
  <si>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</si>
  <si>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</si>
  <si>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</si>
  <si>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</si>
  <si>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</si>
  <si>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</si>
  <si>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</si>
  <si>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</si>
  <si>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</si>
  <si>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</si>
  <si>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</si>
  <si>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</si>
  <si>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</si>
  <si>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</si>
  <si>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</si>
  <si>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</si>
  <si>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</si>
  <si>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</si>
  <si>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</si>
  <si>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</si>
  <si>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</si>
  <si>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</si>
  <si>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</si>
  <si>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</si>
  <si>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</si>
  <si>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</si>
  <si>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</si>
  <si>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</si>
  <si>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</si>
  <si>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</si>
  <si>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</si>
  <si>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</si>
  <si>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</si>
  <si>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</si>
  <si>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</si>
  <si>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</si>
  <si>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</si>
  <si>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</si>
  <si>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</si>
  <si>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</si>
  <si>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</si>
  <si>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</si>
  <si>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</si>
  <si>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</si>
  <si>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</si>
  <si>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</si>
  <si>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</si>
  <si>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</si>
  <si>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</si>
  <si>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</si>
  <si>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</si>
  <si>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</si>
  <si>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</si>
  <si>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</si>
  <si>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</si>
  <si>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</si>
  <si>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</si>
  <si>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</si>
  <si>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</si>
  <si>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</si>
  <si>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</si>
  <si>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</si>
  <si>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</si>
  <si>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</si>
  <si>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</si>
  <si>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</si>
  <si>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</si>
  <si>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</si>
  <si>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</si>
  <si>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</si>
  <si>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</si>
  <si>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</si>
  <si>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</si>
  <si>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</si>
  <si>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</si>
  <si>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</si>
  <si>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</si>
  <si>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</si>
  <si>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</si>
  <si>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</si>
  <si>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</si>
  <si>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</si>
  <si>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</si>
  <si>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</si>
  <si>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</si>
  <si>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</si>
  <si>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</si>
  <si>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</si>
  <si>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</si>
  <si>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</si>
  <si>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</si>
  <si>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</si>
  <si>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</si>
  <si>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</si>
  <si>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</si>
  <si>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</si>
  <si>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</si>
  <si>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</si>
  <si>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</si>
  <si>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</si>
  <si>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</si>
  <si>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</si>
  <si>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</si>
  <si>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</si>
  <si>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</si>
  <si>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</si>
  <si>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</si>
  <si>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</si>
  <si>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</si>
  <si>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</si>
  <si>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</si>
  <si>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</si>
  <si>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</si>
  <si>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</si>
  <si>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</si>
  <si>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</si>
  <si>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</si>
  <si>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</si>
  <si>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</si>
  <si>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</si>
  <si>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</si>
  <si>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</si>
  <si>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</si>
  <si>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</si>
  <si>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</si>
  <si>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</si>
  <si>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</si>
  <si>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</si>
  <si>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</si>
  <si>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</si>
  <si>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</si>
  <si>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</si>
  <si>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</si>
  <si>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</si>
  <si>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</si>
  <si>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</si>
  <si>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</si>
  <si>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</si>
  <si>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</si>
  <si>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</si>
  <si>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</si>
  <si>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</si>
  <si>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</si>
  <si>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</si>
  <si>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</si>
  <si>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</si>
  <si>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</si>
  <si>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</si>
  <si>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</si>
  <si>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</si>
  <si>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</si>
  <si>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</si>
  <si>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</si>
  <si>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</si>
  <si>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</si>
  <si>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</si>
  <si>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</si>
  <si>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</si>
  <si>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</si>
  <si>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</si>
  <si>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</si>
  <si>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</si>
  <si>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</si>
  <si>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</si>
  <si>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</si>
  <si>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</si>
  <si>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</si>
  <si>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</si>
  <si>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</si>
  <si>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</si>
  <si>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</si>
  <si>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</si>
  <si>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</si>
  <si>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</si>
  <si>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</si>
  <si>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</si>
  <si>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</si>
  <si>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</si>
  <si>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</si>
  <si>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</si>
  <si>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</si>
  <si>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</si>
  <si>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</si>
  <si>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</si>
  <si>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</si>
  <si>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</si>
  <si>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</si>
  <si>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</si>
  <si>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</si>
  <si>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</si>
  <si>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</si>
  <si>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</si>
  <si>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</si>
  <si>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</si>
  <si>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</si>
  <si>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</si>
  <si>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</si>
  <si>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</si>
  <si>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</si>
  <si>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</si>
  <si>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</si>
  <si>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</si>
  <si>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</si>
  <si>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</si>
  <si>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</si>
  <si>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</si>
  <si>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</si>
  <si>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</si>
  <si>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</si>
  <si>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</si>
  <si>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</si>
  <si>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</si>
  <si>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</si>
  <si>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</si>
  <si>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</si>
  <si>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</si>
  <si>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</si>
  <si>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</si>
  <si>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</si>
  <si>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</si>
  <si>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</si>
  <si>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</si>
  <si>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</si>
  <si>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</si>
  <si>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</si>
  <si>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</si>
  <si>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</si>
  <si>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</si>
  <si>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</si>
  <si>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</si>
  <si>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</si>
  <si>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</si>
  <si>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</si>
  <si>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</si>
  <si>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</si>
  <si>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</si>
  <si>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</si>
  <si>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</si>
  <si>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</si>
  <si>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</si>
  <si>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</si>
  <si>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</si>
  <si>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</si>
  <si>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</si>
  <si>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</si>
  <si>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</si>
  <si>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</si>
  <si>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</si>
  <si>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</si>
  <si>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</si>
  <si>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</si>
  <si>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</si>
  <si>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</si>
  <si>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</si>
  <si>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</si>
  <si>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</si>
  <si>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</si>
  <si>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</si>
  <si>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</si>
  <si>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</si>
  <si>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</si>
  <si>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</si>
  <si>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</si>
  <si>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</si>
  <si>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</si>
  <si>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</si>
  <si>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</si>
  <si>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</si>
  <si>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</si>
  <si>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</si>
  <si>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</si>
  <si>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</si>
  <si>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</si>
  <si>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</si>
  <si>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</si>
  <si>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</si>
  <si>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</si>
  <si>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</si>
  <si>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</si>
  <si>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</si>
  <si>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</si>
  <si>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</si>
  <si>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</si>
  <si>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</si>
  <si>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</si>
  <si>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</si>
  <si>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</si>
  <si>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</si>
  <si>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</si>
  <si>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</si>
  <si>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</si>
  <si>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</si>
  <si>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</si>
  <si>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</si>
  <si>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</si>
  <si>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</si>
  <si>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</si>
  <si>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</si>
  <si>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</si>
  <si>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</si>
  <si>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</si>
  <si>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</si>
  <si>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</si>
  <si>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</si>
  <si>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</si>
  <si>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</si>
  <si>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</si>
  <si>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</si>
  <si>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</si>
  <si>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</si>
  <si>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</si>
  <si>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</si>
  <si>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</si>
  <si>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</si>
  <si>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</si>
  <si>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</si>
  <si>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</si>
  <si>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</si>
  <si>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</si>
  <si>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</si>
  <si>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</si>
  <si>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</si>
  <si>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</si>
  <si>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</si>
  <si>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</si>
  <si>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</si>
  <si>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</si>
  <si>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</si>
  <si>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</si>
  <si>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</si>
  <si>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</si>
  <si>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</si>
  <si>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</si>
  <si>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</si>
  <si>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</si>
  <si>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</si>
  <si>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</si>
  <si>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</si>
  <si>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</si>
  <si>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</si>
  <si>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</si>
  <si>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</si>
  <si>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</si>
  <si>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</si>
  <si>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</si>
  <si>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</si>
  <si>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</si>
  <si>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</si>
  <si>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</si>
  <si>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</si>
  <si>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</si>
  <si>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</si>
  <si>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</si>
  <si>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</si>
  <si>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</si>
  <si>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</si>
  <si>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</si>
  <si>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</si>
  <si>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</si>
  <si>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</si>
  <si>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</si>
  <si>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</si>
  <si>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</si>
  <si>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</si>
  <si>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</si>
  <si>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</si>
  <si>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</si>
  <si>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</si>
  <si>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</si>
  <si>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</si>
  <si>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</si>
  <si>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</si>
  <si>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</si>
  <si>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</si>
  <si>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</si>
  <si>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</si>
  <si>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</si>
  <si>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</si>
  <si>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</si>
  <si>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</si>
  <si>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</si>
  <si>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</si>
  <si>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</si>
  <si>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</si>
  <si>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</si>
  <si>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</si>
  <si>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</si>
  <si>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</si>
  <si>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</si>
  <si>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</si>
  <si>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</si>
  <si>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</si>
  <si>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</si>
  <si>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</si>
  <si>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</si>
  <si>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</si>
  <si>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</si>
  <si>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</si>
  <si>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</si>
  <si>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</si>
  <si>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</si>
  <si>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</si>
  <si>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</si>
  <si>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</si>
  <si>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</si>
  <si>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</si>
  <si>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</si>
  <si>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</si>
  <si>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</si>
  <si>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</si>
  <si>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</si>
  <si>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</si>
  <si>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</si>
  <si>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</si>
  <si>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</si>
  <si>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</si>
  <si>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</si>
  <si>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</si>
  <si>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</si>
  <si>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</si>
  <si>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</si>
  <si>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</si>
  <si>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</si>
  <si>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</si>
  <si>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</si>
  <si>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</si>
  <si>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</si>
  <si>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</si>
  <si>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</si>
  <si>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</si>
  <si>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</si>
  <si>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</si>
  <si>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</si>
  <si>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</si>
  <si>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</si>
  <si>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</si>
  <si>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</si>
  <si>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</si>
  <si>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</si>
  <si>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</si>
  <si>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</si>
  <si>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</si>
  <si>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</si>
  <si>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</si>
  <si>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</si>
  <si>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</si>
  <si>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</si>
  <si>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</si>
  <si>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</si>
  <si>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</si>
  <si>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</si>
  <si>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</si>
  <si>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</si>
  <si>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</si>
  <si>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</si>
  <si>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</si>
  <si>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</si>
  <si>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</si>
  <si>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</si>
  <si>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</si>
  <si>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</si>
  <si>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</si>
  <si>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</si>
  <si>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</si>
  <si>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</si>
  <si>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</si>
  <si>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</si>
  <si>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</si>
  <si>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</si>
  <si>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</si>
  <si>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</si>
  <si>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</si>
  <si>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</si>
  <si>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</si>
  <si>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</si>
  <si>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</si>
  <si>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</si>
  <si>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</si>
  <si>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</si>
  <si>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</si>
  <si>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</si>
  <si>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</si>
  <si>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</si>
  <si>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</si>
  <si>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</si>
  <si>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</si>
  <si>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</si>
  <si>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</si>
  <si>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</si>
  <si>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</si>
  <si>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</si>
  <si>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</si>
  <si>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</si>
  <si>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</si>
  <si>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</si>
  <si>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</si>
  <si>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</si>
  <si>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</si>
  <si>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</si>
  <si>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</si>
  <si>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</si>
  <si>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</si>
  <si>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</si>
  <si>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</si>
  <si>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</si>
  <si>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</si>
  <si>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</si>
  <si>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</si>
  <si>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</si>
  <si>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</si>
  <si>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</si>
  <si>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</si>
  <si>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</si>
  <si>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</si>
  <si>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</si>
  <si>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</si>
  <si>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</si>
  <si>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</si>
  <si>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</si>
  <si>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</si>
  <si>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</si>
  <si>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</si>
  <si>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</si>
  <si>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</si>
  <si>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</si>
  <si>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</si>
  <si>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</si>
  <si>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</si>
  <si>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</si>
  <si>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</si>
  <si>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</si>
  <si>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</si>
  <si>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</si>
  <si>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</si>
  <si>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</si>
  <si>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</si>
  <si>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</si>
  <si>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</si>
  <si>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</si>
  <si>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</si>
  <si>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</si>
  <si>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</si>
  <si>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</si>
  <si>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</si>
  <si>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</si>
  <si>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</si>
  <si>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</si>
  <si>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</si>
  <si>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</si>
  <si>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</si>
  <si>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</si>
  <si>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</si>
  <si>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</si>
  <si>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</si>
  <si>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</si>
  <si>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</si>
  <si>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</si>
  <si>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</si>
  <si>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</si>
  <si>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</si>
  <si>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</si>
  <si>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</si>
  <si>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</si>
  <si>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</si>
  <si>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</si>
  <si>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</si>
  <si>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</si>
  <si>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</si>
  <si>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</si>
  <si>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</si>
  <si>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</si>
  <si>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</si>
  <si>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</si>
  <si>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</si>
  <si>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</si>
  <si>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</si>
  <si>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</si>
  <si>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</si>
  <si>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</si>
  <si>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</si>
  <si>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</si>
  <si>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</si>
  <si>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</si>
  <si>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</si>
  <si>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</si>
  <si>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</si>
  <si>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</si>
  <si>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</si>
  <si>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</si>
  <si>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</si>
  <si>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</si>
  <si>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</si>
  <si>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</si>
  <si>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</si>
  <si>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</si>
  <si>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</si>
  <si>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</si>
  <si>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</si>
  <si>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</si>
  <si>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</si>
  <si>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</si>
  <si>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</si>
  <si>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</si>
  <si>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</si>
  <si>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</si>
  <si>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</si>
  <si>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</si>
  <si>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</si>
  <si>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</si>
  <si>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</si>
  <si>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</si>
  <si>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</si>
  <si>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</si>
  <si>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</si>
  <si>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</si>
  <si>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</si>
  <si>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</si>
  <si>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</si>
  <si>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</si>
  <si>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</si>
  <si>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</si>
  <si>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</si>
  <si>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</si>
  <si>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</si>
  <si>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</si>
  <si>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</si>
  <si>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</si>
  <si>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</si>
  <si>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</si>
  <si>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</si>
  <si>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</si>
  <si>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</si>
  <si>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</si>
  <si>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</si>
  <si>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</si>
  <si>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</si>
  <si>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</si>
  <si>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</si>
  <si>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</si>
  <si>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</si>
  <si>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</si>
  <si>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</si>
  <si>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</si>
  <si>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</si>
  <si>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</si>
  <si>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</si>
  <si>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</si>
  <si>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</si>
  <si>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</si>
  <si>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</si>
  <si>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</si>
  <si>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</si>
  <si>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</si>
  <si>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</si>
  <si>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</si>
  <si>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</si>
  <si>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</si>
  <si>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</si>
  <si>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</si>
  <si>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</si>
  <si>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</si>
  <si>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</si>
  <si>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</si>
  <si>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</si>
  <si>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</si>
  <si>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</si>
  <si>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</si>
  <si>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</si>
  <si>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</si>
  <si>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</si>
  <si>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</si>
  <si>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</si>
  <si>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</si>
  <si>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</si>
  <si>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</si>
  <si>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</si>
  <si>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</si>
  <si>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</si>
  <si>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</si>
  <si>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</si>
  <si>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</si>
  <si>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</si>
  <si>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</si>
  <si>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</si>
  <si>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</si>
  <si>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</si>
  <si>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</si>
  <si>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</si>
  <si>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</si>
  <si>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</si>
  <si>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</si>
  <si>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</si>
  <si>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</si>
  <si>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</si>
  <si>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</si>
  <si>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</si>
  <si>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</si>
  <si>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</si>
  <si>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</si>
  <si>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</si>
  <si>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</si>
  <si>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</si>
  <si>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</si>
  <si>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</si>
  <si>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</si>
  <si>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</si>
  <si>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</si>
  <si>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</si>
  <si>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</si>
  <si>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</si>
  <si>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</si>
  <si>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</si>
  <si>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</si>
  <si>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</si>
  <si>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</si>
  <si>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</si>
  <si>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</si>
  <si>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</si>
  <si>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</si>
  <si>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</si>
  <si>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</si>
  <si>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</si>
  <si>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</si>
  <si>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</si>
  <si>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</si>
  <si>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</si>
  <si>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</si>
  <si>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</si>
  <si>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</si>
  <si>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</si>
  <si>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</si>
  <si>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</si>
  <si>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</si>
  <si>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</si>
  <si>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</si>
  <si>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</si>
  <si>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</si>
  <si>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</si>
  <si>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</si>
  <si>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</si>
  <si>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</si>
  <si>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</si>
  <si>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</si>
  <si>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</si>
  <si>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</si>
  <si>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</si>
  <si>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</si>
  <si>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</si>
  <si>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</si>
  <si>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</si>
  <si>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</si>
  <si>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</si>
  <si>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</si>
  <si>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</si>
  <si>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</si>
  <si>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</si>
  <si>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</si>
  <si>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</si>
  <si>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</si>
  <si>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</si>
  <si>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</si>
  <si>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</si>
  <si>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</si>
  <si>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</si>
  <si>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</si>
  <si>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</si>
  <si>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</si>
  <si>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</si>
  <si>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</si>
  <si>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</si>
  <si>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</si>
  <si>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</si>
  <si>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</si>
  <si>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</si>
  <si>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</si>
  <si>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</si>
  <si>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</si>
  <si>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</si>
  <si>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</si>
  <si>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</si>
  <si>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</si>
  <si>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</si>
  <si>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</si>
  <si>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</si>
  <si>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</si>
  <si>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</si>
  <si>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</si>
  <si>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</si>
  <si>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</si>
  <si>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</si>
  <si>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</si>
  <si>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</si>
  <si>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</si>
  <si>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</si>
  <si>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</si>
  <si>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</si>
  <si>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</si>
  <si>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</si>
  <si>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</si>
  <si>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</si>
  <si>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</si>
  <si>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</si>
  <si>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</si>
  <si>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</si>
  <si>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</si>
  <si>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</si>
  <si>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</si>
  <si>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</si>
  <si>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</si>
  <si>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</si>
  <si>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</si>
  <si>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</si>
  <si>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</si>
  <si>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</si>
  <si>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</si>
  <si>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</si>
  <si>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</si>
  <si>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</si>
  <si>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</si>
  <si>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</si>
  <si>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</si>
  <si>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</si>
  <si>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</si>
  <si>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</si>
  <si>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</si>
  <si>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</si>
  <si>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</si>
  <si>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</si>
  <si>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</si>
  <si>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</si>
  <si>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</si>
  <si>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</si>
  <si>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</si>
  <si>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</si>
  <si>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</si>
  <si>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</si>
  <si>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</si>
  <si>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</si>
  <si>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</si>
  <si>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</si>
  <si>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</si>
  <si>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</si>
  <si>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</si>
  <si>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</si>
  <si>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</si>
  <si>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</si>
  <si>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</si>
  <si>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</si>
  <si>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</si>
  <si>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</si>
  <si>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</si>
  <si>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</si>
  <si>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</si>
  <si>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</si>
  <si>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</si>
  <si>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</si>
  <si>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</si>
  <si>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</si>
  <si>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</si>
  <si>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</si>
  <si>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</si>
  <si>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</si>
  <si>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</si>
  <si>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</si>
  <si>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</si>
  <si>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</si>
  <si>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</si>
  <si>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</si>
  <si>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</si>
  <si>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</si>
  <si>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</si>
  <si>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</si>
  <si>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</si>
  <si>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</si>
  <si>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</si>
  <si>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</si>
  <si>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</si>
  <si>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</si>
  <si>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</si>
  <si>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</si>
  <si>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</si>
  <si>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</si>
  <si>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</si>
  <si>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</si>
  <si>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</si>
  <si>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</si>
  <si>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</si>
  <si>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</si>
  <si>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</si>
  <si>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</si>
  <si>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</si>
  <si>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</si>
  <si>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</si>
  <si>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</si>
  <si>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</si>
  <si>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</si>
  <si>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</si>
  <si>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</si>
  <si>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</si>
  <si>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</si>
  <si>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</si>
  <si>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</si>
  <si>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</si>
  <si>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</si>
  <si>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</si>
  <si>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</si>
  <si>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</si>
  <si>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</si>
  <si>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</si>
  <si>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</si>
  <si>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</si>
  <si>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</si>
  <si>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</si>
  <si>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</si>
  <si>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</si>
  <si>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</si>
  <si>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</si>
  <si>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</si>
  <si>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</si>
  <si>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</si>
  <si>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</si>
  <si>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</si>
  <si>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</si>
  <si>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</si>
  <si>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</si>
  <si>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</si>
  <si>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</si>
  <si>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</si>
  <si>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</si>
  <si>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</si>
  <si>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</si>
  <si>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</si>
  <si>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</si>
  <si>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</si>
  <si>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</si>
  <si>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</si>
  <si>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</si>
  <si>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</si>
  <si>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</si>
  <si>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</si>
  <si>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</si>
  <si>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</si>
  <si>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</si>
  <si>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</si>
  <si>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</si>
  <si>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</si>
  <si>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</si>
  <si>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</si>
  <si>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</si>
  <si>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</si>
  <si>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</si>
  <si>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</si>
  <si>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</si>
  <si>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</si>
  <si>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</si>
  <si>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</si>
  <si>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</si>
  <si>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</si>
  <si>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</si>
  <si>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</si>
  <si>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</si>
  <si>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</si>
  <si>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</si>
  <si>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</si>
  <si>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</si>
  <si>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</si>
  <si>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</si>
  <si>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</si>
  <si>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</si>
  <si>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</si>
  <si>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</si>
  <si>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</si>
  <si>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</si>
  <si>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</si>
  <si>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</si>
  <si>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</si>
  <si>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</si>
  <si>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</si>
  <si>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</si>
  <si>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</si>
  <si>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</si>
  <si>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</si>
  <si>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</si>
  <si>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</si>
  <si>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</si>
  <si>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</si>
  <si>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</si>
  <si>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</si>
  <si>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</si>
  <si>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</si>
  <si>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</si>
  <si>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</si>
  <si>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</si>
  <si>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</si>
  <si>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</si>
  <si>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</si>
  <si>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</si>
  <si>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</si>
  <si>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</si>
  <si>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</si>
  <si>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</si>
  <si>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</si>
  <si>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</si>
  <si>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</si>
  <si>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</si>
  <si>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</si>
  <si>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</si>
  <si>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</si>
  <si>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</si>
  <si>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</si>
  <si>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</si>
  <si>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</si>
  <si>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</si>
  <si>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</si>
  <si>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</si>
  <si>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</si>
  <si>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</si>
  <si>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</si>
  <si>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</si>
  <si>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</si>
  <si>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</si>
  <si>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</si>
  <si>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</si>
  <si>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</si>
  <si>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</si>
  <si>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</si>
  <si>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</si>
  <si>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</si>
  <si>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</si>
  <si>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</si>
  <si>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</si>
  <si>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</si>
  <si>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</si>
  <si>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</si>
  <si>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</si>
  <si>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</si>
  <si>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</si>
  <si>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</si>
  <si>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</si>
  <si>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</si>
  <si>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</si>
  <si>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</si>
  <si>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</si>
  <si>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</si>
  <si>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</si>
  <si>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</si>
  <si>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</si>
  <si>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</si>
  <si>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</si>
  <si>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</si>
  <si>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</si>
  <si>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</si>
  <si>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</si>
  <si>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</si>
  <si>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</si>
  <si>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</si>
  <si>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</si>
  <si>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</si>
  <si>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</si>
  <si>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</si>
  <si>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</si>
  <si>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</si>
  <si>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</si>
  <si>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</si>
  <si>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</si>
  <si>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</si>
  <si>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</si>
  <si>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</si>
  <si>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</si>
  <si>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</si>
  <si>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</si>
  <si>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</si>
  <si>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</si>
  <si>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</si>
  <si>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</si>
  <si>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</si>
  <si>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</si>
  <si>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</si>
  <si>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</si>
  <si>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</si>
  <si>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</si>
  <si>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</si>
  <si>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</si>
  <si>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</si>
  <si>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</si>
  <si>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</si>
  <si>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</si>
  <si>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</si>
  <si>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</si>
  <si>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</si>
  <si>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</si>
  <si>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</si>
  <si>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</si>
  <si>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</si>
  <si>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</si>
  <si>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</si>
  <si>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</si>
  <si>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</si>
  <si>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</si>
  <si>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</si>
  <si>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</si>
  <si>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</si>
  <si>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</si>
  <si>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</si>
  <si>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</si>
  <si>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</si>
  <si>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</si>
  <si>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</si>
  <si>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</si>
  <si>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</si>
  <si>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</si>
  <si>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</si>
  <si>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</si>
  <si>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</si>
  <si>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</si>
  <si>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</si>
  <si>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</si>
  <si>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</si>
  <si>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</si>
  <si>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</si>
  <si>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</si>
  <si>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</si>
  <si>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</si>
  <si>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</si>
  <si>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</si>
  <si>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</si>
  <si>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</si>
  <si>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</si>
  <si>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</si>
  <si>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</si>
  <si>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</si>
  <si>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</si>
  <si>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</si>
  <si>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</si>
  <si>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</si>
  <si>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</si>
  <si>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</si>
  <si>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</si>
  <si>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</si>
  <si>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</si>
  <si>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</si>
  <si>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</si>
  <si>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</si>
  <si>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</si>
  <si>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</si>
  <si>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</si>
  <si>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</si>
  <si>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</si>
  <si>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</si>
  <si>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</si>
  <si>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</si>
  <si>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</si>
  <si>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</si>
  <si>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</si>
  <si>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</si>
  <si>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</si>
  <si>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</si>
  <si>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</si>
  <si>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</si>
  <si>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</si>
  <si>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</si>
  <si>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</si>
  <si>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</si>
  <si>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</si>
  <si>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</si>
  <si>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</si>
  <si>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</si>
  <si>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</si>
  <si>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</si>
  <si>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</si>
  <si>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</si>
  <si>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</si>
  <si>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</si>
  <si>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</si>
  <si>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</si>
  <si>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</si>
  <si>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</si>
  <si>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</si>
  <si>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</si>
  <si>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</si>
  <si>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</si>
  <si>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</si>
  <si>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</si>
  <si>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</si>
  <si>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</si>
  <si>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</si>
  <si>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</si>
  <si>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</si>
  <si>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</si>
  <si>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</si>
  <si>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</si>
  <si>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</si>
  <si>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</si>
  <si>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</si>
  <si>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</si>
  <si>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</si>
  <si>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</si>
  <si>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</si>
  <si>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</si>
  <si>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</si>
  <si>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</si>
  <si>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</si>
  <si>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</si>
  <si>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</si>
  <si>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</si>
  <si>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</si>
  <si>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</si>
  <si>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</si>
  <si>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</si>
  <si>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</si>
  <si>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</si>
  <si>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</si>
  <si>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</si>
  <si>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</si>
  <si>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</si>
  <si>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</si>
  <si>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</si>
  <si>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</si>
  <si>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</si>
  <si>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</si>
  <si>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</si>
  <si>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</si>
  <si>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</si>
  <si>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</si>
  <si>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</si>
  <si>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</si>
  <si>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</si>
  <si>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</si>
  <si>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</si>
  <si>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</si>
  <si>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</si>
  <si>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</si>
  <si>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</si>
  <si>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</si>
  <si>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</si>
  <si>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</si>
  <si>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</si>
  <si>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</si>
  <si>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</si>
  <si>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</si>
  <si>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</si>
  <si>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</si>
  <si>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</si>
  <si>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</si>
  <si>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</si>
  <si>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</si>
  <si>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</si>
  <si>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</si>
  <si>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</si>
  <si>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</si>
  <si>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</si>
  <si>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</si>
  <si>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</si>
  <si>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</si>
  <si>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</si>
  <si>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</si>
  <si>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</si>
  <si>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</si>
  <si>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</si>
  <si>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</si>
  <si>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</si>
  <si>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</si>
  <si>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</si>
  <si>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</si>
  <si>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</si>
  <si>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</si>
  <si>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</si>
  <si>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</si>
  <si>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</si>
  <si>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</si>
  <si>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</si>
  <si>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</si>
  <si>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</si>
  <si>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</si>
  <si>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</si>
  <si>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</si>
  <si>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</si>
  <si>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</si>
  <si>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</si>
  <si>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</si>
  <si>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</si>
  <si>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</si>
  <si>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</si>
  <si>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</si>
  <si>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</si>
  <si>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</si>
  <si>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</si>
  <si>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</si>
  <si>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</si>
  <si>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</si>
  <si>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</si>
  <si>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</si>
  <si>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</si>
  <si>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</si>
  <si>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</si>
  <si>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</si>
  <si>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</si>
  <si>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</si>
  <si>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</si>
  <si>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</si>
  <si>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</si>
  <si>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</si>
  <si>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</si>
  <si>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</si>
  <si>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</si>
  <si>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</si>
  <si>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</si>
  <si>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</si>
  <si>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</si>
  <si>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</si>
  <si>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</si>
  <si>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</si>
  <si>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</si>
  <si>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</si>
  <si>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</si>
  <si>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</si>
  <si>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</si>
  <si>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</si>
  <si>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</si>
  <si>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</si>
  <si>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</si>
  <si>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</si>
  <si>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</si>
  <si>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</si>
  <si>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</si>
  <si>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</si>
  <si>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</si>
  <si>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</si>
  <si>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</si>
  <si>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</si>
  <si>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</si>
  <si>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</si>
  <si>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</si>
  <si>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</si>
  <si>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</si>
  <si>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</si>
  <si>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</si>
  <si>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</si>
  <si>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</si>
  <si>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</si>
  <si>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</si>
  <si>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</si>
  <si>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</si>
  <si>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</si>
  <si>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</si>
  <si>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</si>
  <si>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</si>
  <si>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</si>
  <si>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</si>
  <si>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</si>
  <si>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</si>
  <si>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</si>
  <si>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</si>
  <si>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</si>
  <si>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</si>
  <si>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</si>
  <si>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</si>
  <si>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</si>
  <si>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</si>
  <si>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</si>
  <si>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</si>
  <si>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</si>
  <si>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</si>
  <si>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</si>
  <si>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</si>
  <si>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</si>
  <si>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</si>
  <si>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</si>
  <si>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</si>
  <si>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</si>
  <si>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</si>
  <si>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</si>
  <si>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</si>
  <si>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</si>
  <si>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</si>
  <si>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</si>
  <si>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</si>
  <si>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</si>
  <si>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</si>
  <si>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</si>
  <si>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</si>
  <si>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</si>
  <si>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</si>
  <si>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</si>
  <si>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</si>
  <si>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</si>
  <si>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</si>
  <si>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</si>
  <si>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</si>
  <si>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</si>
  <si>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</si>
  <si>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</si>
  <si>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</si>
  <si>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</si>
  <si>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</si>
  <si>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</si>
  <si>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</si>
  <si>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</si>
  <si>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</si>
  <si>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</si>
  <si>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</si>
  <si>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</si>
  <si>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</si>
  <si>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</si>
  <si>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</si>
  <si>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</si>
  <si>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</si>
  <si>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</si>
  <si>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</si>
  <si>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</si>
  <si>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</si>
  <si>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</si>
  <si>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</si>
  <si>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</si>
  <si>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</si>
  <si>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</si>
  <si>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</si>
  <si>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</si>
  <si>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</si>
  <si>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</si>
  <si>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</si>
  <si>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</si>
  <si>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</si>
  <si>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</si>
  <si>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</si>
  <si>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</si>
  <si>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</si>
  <si>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</si>
  <si>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</si>
  <si>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</si>
  <si>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</si>
  <si>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</si>
  <si>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</si>
  <si>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</si>
  <si>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</si>
  <si>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</si>
  <si>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</si>
  <si>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</si>
  <si>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</si>
  <si>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</si>
  <si>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</si>
  <si>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</si>
  <si>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</si>
  <si>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</si>
  <si>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</si>
  <si>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</si>
  <si>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</si>
  <si>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</si>
  <si>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</si>
  <si>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</si>
  <si>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</si>
  <si>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</si>
  <si>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</si>
  <si>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</si>
  <si>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</si>
  <si>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</si>
  <si>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</si>
  <si>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</si>
  <si>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</si>
  <si>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</si>
  <si>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</si>
  <si>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</si>
  <si>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</si>
  <si>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</si>
  <si>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</si>
  <si>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</si>
  <si>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</si>
  <si>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</si>
  <si>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</si>
  <si>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</si>
  <si>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</si>
  <si>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</si>
  <si>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</si>
  <si>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</si>
  <si>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</si>
  <si>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</si>
  <si>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</si>
  <si>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</si>
  <si>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</si>
  <si>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</si>
  <si>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</si>
  <si>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</si>
  <si>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</si>
  <si>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</si>
  <si>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</si>
  <si>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</si>
  <si>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</si>
  <si>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</si>
  <si>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</si>
  <si>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</si>
  <si>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</si>
  <si>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</si>
  <si>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</si>
  <si>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</si>
  <si>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</si>
  <si>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</si>
  <si>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</si>
  <si>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</si>
  <si>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</si>
  <si>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</si>
  <si>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</si>
  <si>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</si>
  <si>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</si>
  <si>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</si>
  <si>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</si>
  <si>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</si>
  <si>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</si>
  <si>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</si>
  <si>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</si>
  <si>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</si>
  <si>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</si>
  <si>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</si>
  <si>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</si>
  <si>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</si>
  <si>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</si>
  <si>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</si>
  <si>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</si>
  <si>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</si>
  <si>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</si>
  <si>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</si>
  <si>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</si>
  <si>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</si>
  <si>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</si>
  <si>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</si>
  <si>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</si>
  <si>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</si>
  <si>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</si>
  <si>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</si>
  <si>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</si>
  <si>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</si>
  <si>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</si>
  <si>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</si>
  <si>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</si>
  <si>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</si>
  <si>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</si>
  <si>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</si>
  <si>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</si>
  <si>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</si>
  <si>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</si>
  <si>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</si>
  <si>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</si>
  <si>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</si>
  <si>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</si>
  <si>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</si>
  <si>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</si>
  <si>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</si>
  <si>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</si>
  <si>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</si>
  <si>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</si>
  <si>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</si>
  <si>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</si>
  <si>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</si>
  <si>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</si>
  <si>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</si>
  <si>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</si>
  <si>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</si>
  <si>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</si>
  <si>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</si>
  <si>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</si>
  <si>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</si>
  <si>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</si>
  <si>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</si>
  <si>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</si>
  <si>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</si>
  <si>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</si>
  <si>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</si>
  <si>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</si>
  <si>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</si>
  <si>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</si>
  <si>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</si>
  <si>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</si>
  <si>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</si>
  <si>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</si>
  <si>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</si>
  <si>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</si>
  <si>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</si>
  <si>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</si>
  <si>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</si>
  <si>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</si>
  <si>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</si>
  <si>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</si>
  <si>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</si>
  <si>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</si>
  <si>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</si>
  <si>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</si>
  <si>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</si>
  <si>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</si>
  <si>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</si>
  <si>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</si>
  <si>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</si>
  <si>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</si>
  <si>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</si>
  <si>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</si>
  <si>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</si>
  <si>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</si>
  <si>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</si>
  <si>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</si>
  <si>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</si>
  <si>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</si>
  <si>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</si>
  <si>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</si>
  <si>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</si>
  <si>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</si>
  <si>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</si>
  <si>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</si>
  <si>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</si>
  <si>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</si>
  <si>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</si>
  <si>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</si>
  <si>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</si>
  <si>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</si>
  <si>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</si>
  <si>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</si>
  <si>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</si>
  <si>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</si>
  <si>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</si>
  <si>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</si>
  <si>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</si>
  <si>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</si>
  <si>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</si>
  <si>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</si>
  <si>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</si>
  <si>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</si>
  <si>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</si>
  <si>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</si>
  <si>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</si>
  <si>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</si>
  <si>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</si>
  <si>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</si>
  <si>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</si>
  <si>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</si>
  <si>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</si>
  <si>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</si>
  <si>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</si>
  <si>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</si>
  <si>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</si>
  <si>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</si>
  <si>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</si>
  <si>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</si>
  <si>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</si>
  <si>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</si>
  <si>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</si>
  <si>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</si>
  <si>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</si>
  <si>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</si>
  <si>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</si>
  <si>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</si>
  <si>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</si>
  <si>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</si>
  <si>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</si>
  <si>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</si>
  <si>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</si>
  <si>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</si>
  <si>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</si>
  <si>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</si>
  <si>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</si>
  <si>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</si>
  <si>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</si>
  <si>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</si>
  <si>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</si>
  <si>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</si>
  <si>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</si>
  <si>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</si>
  <si>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</si>
  <si>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</si>
  <si>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</si>
  <si>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</si>
  <si>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</si>
  <si>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</si>
  <si>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</si>
  <si>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</si>
  <si>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</si>
  <si>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</si>
  <si>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</si>
  <si>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</si>
  <si>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</si>
  <si>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</si>
  <si>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</si>
  <si>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</si>
  <si>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</si>
  <si>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</si>
  <si>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</si>
  <si>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</si>
  <si>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</si>
  <si>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</si>
  <si>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</si>
  <si>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</si>
  <si>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</si>
  <si>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</si>
  <si>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</si>
  <si>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</si>
  <si>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</si>
  <si>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</si>
  <si>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</si>
  <si>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</si>
  <si>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</si>
  <si>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</si>
  <si>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</si>
  <si>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</si>
  <si>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</si>
  <si>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</si>
  <si>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</si>
  <si>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</si>
  <si>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</si>
  <si>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</si>
  <si>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</si>
  <si>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</si>
  <si>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</si>
  <si>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</si>
  <si>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</si>
  <si>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</si>
  <si>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</si>
  <si>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</si>
  <si>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</si>
  <si>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</si>
  <si>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</si>
  <si>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</si>
  <si>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</si>
  <si>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</si>
  <si>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</si>
  <si>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</si>
  <si>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</si>
  <si>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</si>
  <si>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</si>
  <si>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</si>
  <si>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</si>
  <si>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</si>
  <si>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</si>
  <si>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</si>
  <si>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</si>
  <si>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</si>
  <si>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</si>
  <si>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</si>
  <si>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</si>
  <si>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</si>
  <si>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</si>
  <si>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</si>
  <si>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</si>
  <si>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</si>
  <si>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</si>
  <si>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</si>
  <si>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</si>
  <si>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</si>
  <si>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</si>
  <si>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</si>
  <si>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</si>
  <si>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</si>
  <si>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</si>
  <si>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</si>
  <si>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</si>
  <si>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</si>
  <si>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</si>
  <si>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</si>
  <si>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</si>
  <si>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</si>
  <si>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</si>
  <si>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</si>
  <si>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</si>
  <si>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</si>
  <si>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</si>
  <si>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</si>
  <si>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</si>
  <si>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</si>
  <si>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</si>
  <si>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</si>
  <si>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</si>
  <si>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</si>
  <si>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</si>
  <si>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</si>
  <si>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</si>
  <si>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</si>
  <si>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</si>
  <si>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</si>
  <si>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</si>
  <si>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</si>
  <si>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</si>
  <si>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</si>
  <si>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</si>
  <si>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</si>
  <si>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</si>
  <si>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</si>
  <si>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</si>
  <si>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</si>
  <si>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</si>
  <si>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</si>
  <si>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</si>
  <si>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</si>
  <si>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</si>
  <si>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</si>
  <si>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</si>
  <si>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</si>
  <si>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</si>
  <si>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</si>
  <si>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</si>
  <si>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</si>
  <si>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</si>
  <si>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</si>
  <si>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</si>
  <si>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</si>
  <si>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</si>
  <si>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</si>
  <si>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</si>
  <si>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</si>
  <si>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</si>
  <si>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</si>
  <si>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</si>
  <si>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</si>
  <si>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</si>
  <si>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</si>
  <si>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</si>
  <si>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</si>
  <si>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</si>
  <si>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</si>
  <si>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</si>
  <si>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</si>
  <si>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</si>
  <si>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</si>
  <si>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</si>
  <si>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</si>
  <si>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</si>
  <si>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</si>
  <si>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</si>
  <si>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</si>
  <si>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</si>
  <si>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</si>
  <si>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</si>
  <si>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</si>
  <si>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</si>
  <si>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</si>
  <si>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</si>
  <si>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</si>
  <si>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</si>
  <si>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</si>
  <si>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</si>
  <si>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</si>
  <si>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</si>
  <si>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</si>
  <si>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</si>
  <si>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</si>
  <si>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</si>
  <si>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</si>
  <si>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</si>
  <si>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</si>
  <si>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</si>
  <si>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</si>
  <si>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</si>
  <si>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</si>
  <si>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</si>
  <si>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</si>
  <si>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</si>
  <si>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</si>
  <si>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</si>
  <si>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</si>
  <si>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</si>
  <si>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</si>
  <si>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</si>
  <si>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</si>
  <si>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</si>
  <si>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</si>
  <si>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</si>
  <si>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</si>
  <si>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</si>
  <si>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</si>
  <si>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</si>
  <si>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</si>
  <si>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</si>
  <si>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</si>
  <si>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</si>
  <si>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</si>
  <si>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</si>
  <si>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</si>
  <si>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</si>
  <si>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</si>
  <si>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</si>
  <si>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</si>
  <si>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</si>
  <si>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</si>
  <si>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</si>
  <si>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</si>
  <si>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</si>
  <si>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</si>
  <si>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</si>
  <si>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</si>
  <si>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</si>
  <si>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</si>
  <si>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</si>
  <si>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</si>
  <si>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</si>
  <si>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</si>
  <si>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</si>
  <si>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</si>
  <si>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</si>
  <si>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</si>
  <si>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</si>
  <si>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</si>
  <si>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</si>
  <si>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</si>
  <si>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</si>
  <si>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</si>
  <si>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</si>
  <si>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</si>
  <si>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</si>
  <si>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</si>
  <si>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</si>
  <si>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</si>
  <si>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</si>
  <si>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</si>
  <si>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</si>
  <si>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</si>
  <si>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</si>
  <si>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</si>
  <si>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</si>
  <si>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</si>
  <si>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</si>
  <si>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</si>
  <si>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</si>
  <si>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</si>
  <si>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</si>
  <si>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</si>
  <si>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</si>
  <si>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</si>
  <si>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</si>
  <si>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</si>
  <si>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</si>
  <si>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</si>
  <si>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</si>
  <si>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</si>
  <si>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</si>
  <si>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</si>
  <si>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</si>
  <si>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</si>
  <si>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</si>
  <si>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</si>
  <si>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</si>
  <si>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</si>
  <si>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</si>
  <si>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</si>
  <si>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</si>
  <si>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</si>
  <si>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</si>
  <si>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</si>
  <si>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</si>
  <si>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</si>
  <si>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</si>
  <si>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</si>
  <si>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</si>
  <si>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</si>
  <si>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</si>
  <si>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</si>
  <si>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</si>
  <si>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</si>
  <si>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</si>
  <si>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</si>
  <si>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</si>
  <si>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</si>
  <si>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</si>
  <si>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</si>
  <si>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</si>
  <si>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</si>
  <si>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</si>
  <si>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</si>
  <si>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</si>
  <si>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</si>
  <si>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</si>
  <si>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</si>
  <si>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</si>
  <si>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</si>
  <si>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</si>
  <si>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</si>
  <si>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</si>
  <si>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</si>
  <si>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</si>
  <si>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</si>
  <si>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</si>
  <si>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</si>
  <si>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</si>
  <si>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</si>
  <si>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</si>
  <si>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</si>
  <si>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</si>
  <si>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</si>
  <si>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</si>
  <si>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</si>
  <si>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</si>
  <si>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</si>
  <si>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</si>
  <si>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</si>
  <si>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</si>
  <si>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</si>
  <si>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</si>
  <si>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</si>
  <si>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</si>
  <si>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</si>
  <si>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</si>
  <si>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</si>
  <si>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</si>
  <si>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</si>
  <si>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</si>
  <si>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</si>
  <si>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</si>
  <si>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</si>
  <si>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</si>
  <si>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</si>
  <si>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</si>
  <si>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</si>
  <si>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</si>
  <si>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</si>
  <si>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</si>
  <si>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</si>
  <si>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</si>
  <si>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</si>
  <si>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</si>
  <si>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</si>
  <si>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</si>
  <si>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</si>
  <si>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</si>
  <si>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</si>
  <si>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</si>
  <si>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</si>
  <si>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</si>
  <si>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</si>
  <si>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</si>
  <si>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</si>
  <si>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</si>
  <si>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</si>
  <si>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</si>
  <si>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</si>
  <si>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</si>
  <si>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</si>
  <si>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</si>
  <si>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</si>
  <si>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</si>
  <si>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</si>
  <si>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</si>
  <si>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</si>
  <si>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</si>
  <si>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</si>
  <si>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</si>
  <si>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</si>
  <si>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</si>
  <si>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</si>
  <si>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</si>
  <si>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</si>
  <si>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</si>
  <si>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</si>
  <si>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</si>
  <si>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</si>
  <si>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</si>
  <si>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</si>
  <si>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</si>
  <si>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</si>
  <si>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</si>
  <si>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</si>
  <si>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</si>
  <si>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</si>
  <si>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</si>
  <si>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</si>
  <si>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</si>
  <si>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</si>
  <si>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</si>
  <si>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</si>
  <si>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</si>
  <si>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</si>
  <si>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</si>
  <si>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</si>
  <si>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</si>
  <si>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</si>
  <si>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</si>
  <si>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</si>
  <si>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</si>
  <si>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</si>
  <si>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</si>
  <si>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</si>
  <si>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</si>
  <si>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</si>
  <si>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</si>
  <si>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</si>
  <si>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</si>
  <si>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</si>
  <si>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</si>
  <si>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</si>
  <si>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</si>
  <si>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</si>
  <si>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</si>
  <si>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</si>
  <si>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</si>
  <si>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</si>
  <si>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</si>
  <si>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</si>
  <si>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</si>
  <si>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</si>
  <si>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</si>
  <si>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</si>
  <si>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</si>
  <si>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</si>
  <si>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</si>
  <si>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</si>
  <si>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</si>
  <si>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</si>
  <si>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</si>
  <si>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</si>
  <si>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</si>
  <si>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</si>
  <si>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</si>
  <si>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</si>
  <si>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</si>
  <si>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</si>
  <si>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</si>
  <si>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</si>
  <si>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</si>
  <si>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</si>
  <si>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</si>
  <si>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</si>
  <si>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</si>
  <si>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</si>
  <si>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</si>
  <si>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</si>
  <si>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</si>
  <si>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</si>
  <si>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</si>
  <si>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</si>
  <si>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</si>
  <si>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</si>
  <si>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</si>
  <si>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</si>
  <si>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</si>
  <si>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</si>
  <si>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</si>
  <si>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</si>
  <si>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</si>
  <si>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</si>
  <si>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</si>
  <si>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</si>
  <si>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</si>
  <si>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</si>
  <si>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</si>
  <si>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</si>
  <si>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</si>
  <si>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</si>
  <si>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</si>
  <si>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</si>
  <si>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</si>
  <si>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</si>
  <si>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</si>
  <si>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</si>
  <si>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</si>
  <si>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</si>
  <si>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</si>
  <si>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</si>
  <si>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</si>
  <si>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</si>
  <si>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</si>
  <si>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</si>
  <si>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</si>
  <si>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</si>
  <si>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</si>
  <si>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</si>
  <si>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</si>
  <si>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</si>
  <si>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</si>
  <si>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</si>
  <si>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</si>
  <si>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</si>
  <si>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</si>
  <si>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</si>
  <si>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</si>
  <si>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</si>
  <si>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</si>
  <si>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</si>
  <si>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</si>
  <si>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</si>
  <si>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</si>
  <si>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</si>
  <si>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</si>
  <si>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</si>
  <si>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</si>
  <si>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</si>
  <si>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</si>
  <si>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</si>
  <si>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</si>
  <si>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</si>
  <si>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</si>
  <si>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</si>
  <si>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</si>
  <si>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</si>
  <si>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</si>
  <si>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</si>
  <si>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</si>
  <si>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</si>
  <si>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</si>
  <si>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</si>
  <si>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</si>
  <si>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</si>
  <si>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</si>
  <si>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</si>
  <si>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</si>
  <si>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</si>
  <si>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</si>
  <si>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</si>
  <si>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</si>
  <si>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</si>
  <si>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</si>
  <si>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</si>
  <si>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</si>
  <si>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</si>
  <si>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</si>
  <si>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</si>
  <si>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</si>
  <si>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</si>
  <si>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</si>
  <si>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</si>
  <si>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</si>
  <si>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</si>
  <si>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</si>
  <si>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</si>
  <si>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</si>
  <si>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</si>
  <si>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</si>
  <si>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</si>
  <si>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</si>
  <si>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</si>
  <si>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</si>
  <si>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</si>
  <si>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</si>
  <si>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</si>
  <si>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</si>
  <si>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</si>
  <si>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</si>
  <si>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</si>
  <si>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</si>
  <si>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</si>
  <si>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</si>
  <si>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</si>
  <si>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</si>
  <si>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</si>
  <si>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</si>
  <si>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</si>
  <si>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</si>
  <si>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</si>
  <si>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</si>
  <si>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</si>
  <si>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</si>
  <si>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</si>
  <si>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</si>
  <si>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</si>
  <si>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</si>
  <si>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</si>
  <si>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</si>
  <si>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</si>
  <si>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</si>
  <si>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</si>
  <si>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</si>
  <si>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</si>
  <si>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</si>
  <si>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</si>
  <si>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</si>
  <si>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</si>
  <si>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</si>
  <si>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</si>
  <si>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</si>
  <si>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</si>
  <si>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</si>
  <si>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</si>
  <si>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</si>
  <si>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</si>
  <si>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</si>
  <si>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</si>
  <si>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</si>
  <si>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</si>
  <si>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</si>
  <si>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</si>
  <si>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</si>
  <si>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</si>
  <si>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</si>
  <si>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</si>
  <si>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</si>
  <si>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</si>
  <si>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</si>
  <si>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</si>
  <si>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</si>
  <si>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</si>
  <si>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</si>
  <si>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</si>
  <si>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</si>
  <si>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</si>
  <si>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</si>
  <si>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</si>
  <si>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</si>
  <si>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</si>
  <si>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</si>
  <si>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</si>
  <si>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</si>
  <si>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</si>
  <si>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</si>
  <si>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</si>
  <si>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</si>
  <si>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</si>
  <si>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</si>
  <si>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</si>
  <si>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</si>
  <si>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</si>
  <si>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</si>
  <si>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</si>
  <si>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</si>
  <si>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</si>
  <si>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</si>
  <si>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</si>
  <si>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</si>
  <si>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</si>
  <si>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</si>
  <si>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</si>
  <si>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</si>
  <si>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</si>
  <si>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</si>
  <si>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</si>
  <si>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</si>
  <si>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</si>
  <si>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</si>
  <si>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</si>
  <si>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</si>
  <si>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</si>
  <si>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</si>
  <si>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</si>
  <si>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</si>
  <si>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</si>
  <si>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</si>
  <si>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</si>
  <si>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</si>
  <si>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</si>
  <si>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</si>
  <si>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</si>
  <si>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</si>
  <si>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</si>
  <si>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</si>
  <si>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</si>
  <si>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</si>
  <si>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</si>
  <si>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</si>
  <si>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</si>
  <si>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</si>
  <si>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</si>
  <si>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</si>
  <si>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</si>
  <si>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</si>
  <si>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</si>
  <si>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</si>
  <si>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</si>
  <si>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</si>
  <si>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</si>
  <si>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</si>
  <si>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</si>
  <si>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</si>
  <si>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</si>
  <si>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</si>
  <si>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</si>
  <si>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</si>
  <si>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</si>
  <si>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</si>
  <si>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</si>
  <si>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</si>
  <si>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</si>
  <si>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</si>
  <si>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</si>
  <si>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</si>
  <si>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</si>
  <si>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</si>
  <si>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</si>
  <si>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</si>
  <si>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</si>
  <si>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</si>
  <si>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</si>
  <si>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</si>
  <si>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</si>
  <si>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</si>
  <si>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</si>
  <si>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</si>
  <si>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</si>
  <si>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</si>
  <si>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</si>
  <si>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</si>
  <si>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</si>
  <si>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</si>
  <si>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</si>
  <si>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</si>
  <si>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</si>
  <si>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</si>
  <si>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</si>
  <si>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</si>
  <si>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</si>
  <si>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</si>
  <si>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</si>
  <si>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</si>
  <si>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</si>
  <si>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</si>
  <si>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</si>
  <si>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</si>
  <si>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</si>
  <si>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</si>
  <si>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</si>
  <si>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</si>
  <si>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</si>
  <si>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</si>
  <si>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</si>
  <si>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</si>
  <si>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</si>
  <si>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</si>
  <si>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</si>
  <si>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</si>
  <si>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</si>
  <si>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</si>
  <si>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</si>
  <si>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</si>
  <si>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</si>
  <si>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</si>
  <si>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</si>
  <si>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</si>
  <si>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</si>
  <si>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</si>
  <si>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</si>
  <si>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</si>
  <si>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</si>
  <si>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</si>
  <si>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</si>
  <si>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</si>
  <si>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</si>
  <si>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</si>
  <si>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</si>
  <si>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</si>
  <si>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</si>
  <si>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</si>
  <si>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</si>
  <si>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</si>
  <si>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</si>
  <si>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</si>
  <si>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</si>
  <si>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</si>
  <si>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</si>
  <si>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</si>
  <si>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</si>
  <si>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</si>
  <si>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</si>
  <si>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</si>
  <si>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</si>
  <si>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</si>
  <si>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</si>
  <si>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</si>
  <si>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</si>
  <si>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</si>
  <si>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</si>
  <si>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</si>
  <si>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</si>
  <si>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</si>
  <si>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</si>
  <si>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</si>
  <si>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</si>
  <si>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</si>
  <si>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</si>
  <si>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</si>
  <si>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</si>
  <si>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</si>
  <si>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</si>
  <si>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</si>
  <si>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</si>
  <si>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</si>
  <si>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</si>
  <si>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</si>
  <si>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</si>
  <si>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</si>
  <si>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</si>
  <si>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</si>
  <si>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</si>
  <si>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</si>
  <si>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</si>
  <si>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</si>
  <si>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</si>
  <si>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</si>
  <si>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</si>
  <si>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</si>
  <si>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</si>
  <si>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</si>
  <si>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</si>
  <si>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</si>
  <si>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</si>
  <si>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</si>
  <si>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</si>
  <si>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</si>
  <si>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</si>
  <si>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</si>
  <si>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</si>
  <si>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</si>
  <si>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</si>
  <si>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</si>
  <si>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</si>
  <si>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</si>
  <si>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</si>
  <si>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</si>
  <si>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</si>
  <si>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</si>
  <si>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</si>
  <si>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</si>
  <si>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</si>
  <si>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</si>
  <si>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</si>
  <si>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</si>
  <si>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</si>
  <si>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</si>
  <si>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</si>
  <si>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</si>
  <si>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</si>
  <si>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</si>
  <si>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</si>
  <si>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</si>
  <si>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</si>
  <si>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</si>
  <si>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</si>
  <si>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</si>
  <si>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</si>
  <si>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</si>
  <si>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</si>
  <si>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</si>
  <si>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</si>
  <si>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</si>
  <si>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</si>
  <si>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</si>
  <si>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</si>
  <si>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</si>
  <si>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</si>
  <si>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</si>
  <si>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</si>
  <si>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</si>
  <si>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</si>
  <si>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</si>
  <si>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</si>
  <si>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</si>
  <si>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</si>
  <si>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</si>
  <si>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</si>
  <si>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</si>
  <si>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</si>
  <si>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</si>
  <si>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</si>
  <si>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</si>
  <si>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</si>
  <si>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</si>
  <si>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</si>
  <si>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</si>
  <si>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</si>
  <si>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</si>
  <si>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Excel Salary Survey Data</t>
  </si>
  <si>
    <t>Note: Experience data is not available for first few hundred rows.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</si>
  <si>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</si>
  <si>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</si>
  <si>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</si>
  <si>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</si>
  <si>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</si>
  <si>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</si>
  <si>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</si>
  <si>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</si>
  <si>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</si>
  <si>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</si>
  <si>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</si>
  <si>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</si>
  <si>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Self-employed</t>
  </si>
  <si>
    <t>Mozambique</t>
  </si>
  <si>
    <t>Arabian Gulf</t>
  </si>
  <si>
    <t>Country</t>
  </si>
  <si>
    <t>Salary</t>
  </si>
  <si>
    <t>Column1</t>
  </si>
  <si>
    <t>STATUS</t>
  </si>
  <si>
    <t>1-2 hrs</t>
  </si>
  <si>
    <t>2-3 hrs</t>
  </si>
  <si>
    <t>4-6 hrs</t>
  </si>
  <si>
    <t>8 hrs</t>
  </si>
  <si>
    <t>10-20 yrs</t>
  </si>
  <si>
    <t>20-30 yrs</t>
  </si>
  <si>
    <t>30-40 yrs</t>
  </si>
  <si>
    <t>Clean Exp</t>
  </si>
  <si>
    <t>Chart 1: Top 10 Countries</t>
  </si>
  <si>
    <t>Chart 2: Filter country - Role wise total / avg data</t>
  </si>
  <si>
    <t>Role</t>
  </si>
  <si>
    <t>Hoursof work</t>
  </si>
  <si>
    <t>Total income</t>
  </si>
  <si>
    <t>Average Salary</t>
  </si>
  <si>
    <t>Chart 3: Filter Role/Filter Exp - Hour wise total data</t>
  </si>
  <si>
    <t>Max Salary</t>
  </si>
  <si>
    <t>Filter role:</t>
  </si>
  <si>
    <t>Filter Country:</t>
  </si>
  <si>
    <t>Filter Salary Metric:</t>
  </si>
  <si>
    <t>Chart 2 Tweet: Summary Total/Avg/Max</t>
  </si>
  <si>
    <t>Metric</t>
  </si>
  <si>
    <t>Value</t>
  </si>
  <si>
    <t>Summary</t>
  </si>
  <si>
    <t>Chart 3 Tweet:Hours of work-role wise summary</t>
  </si>
  <si>
    <t>&lt;=10 yrs</t>
  </si>
  <si>
    <t>Max</t>
  </si>
  <si>
    <t>String-nodata</t>
  </si>
  <si>
    <t>String-data</t>
  </si>
  <si>
    <t>Filter yrs of experience:</t>
  </si>
  <si>
    <t>Average income</t>
  </si>
  <si>
    <t>Status</t>
  </si>
  <si>
    <t>Total</t>
  </si>
  <si>
    <t>Avg</t>
  </si>
  <si>
    <t>Here's a summary of how many hours do they actually 'work'! 
Select your metric- Total salary earned by the role vs. hours OR Average salary for the role vs hours</t>
  </si>
  <si>
    <t>Here's how much each country pays its Excel professionals!
Select your metric - Total salary earned by the role in each country 
                                     OR Average Salary for the role OR Maximum Salary for the role</t>
  </si>
  <si>
    <t>$$ Visualization- EXCEL Money!!! $$</t>
  </si>
  <si>
    <t>Here's a summary of how much $$ EXCEL professionals earn?!
The top 10 countries that pay a lot to Excel professionals ;) - 
USA topping the list with a whopping $45 M while Australia shells out the highest average salary at $93K</t>
  </si>
</sst>
</file>

<file path=xl/styles.xml><?xml version="1.0" encoding="utf-8"?>
<styleSheet xmlns="http://schemas.openxmlformats.org/spreadsheetml/2006/main">
  <numFmts count="5">
    <numFmt numFmtId="164" formatCode="_ &quot;Rs.&quot;\ * #,##0.00_ ;_ &quot;Rs.&quot;\ * \-#,##0.00_ ;_ &quot;Rs.&quot;\ * &quot;-&quot;??_ ;_ @_ "/>
    <numFmt numFmtId="165" formatCode="d\ mmmm\ yyyy\,\ h:mm\ AM/PM"/>
    <numFmt numFmtId="166" formatCode="_-[$$-409]* #,##0_ ;_-[$$-409]* \-#,##0\ ;_-[$$-409]* &quot;-&quot;??_ ;_-@_ "/>
    <numFmt numFmtId="167" formatCode="[&gt;=1000000]0,,&quot;M&quot;;[&gt;=1000]0,&quot;K&quot;"/>
    <numFmt numFmtId="168" formatCode="[&gt;=1000000]0,,&quot;M&quot;;[&gt;=1000]0,&quot;K&quot;;&quot; 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4" tint="0.5999938962981048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126">
    <xf numFmtId="0" fontId="0" fillId="0" borderId="0" xfId="0"/>
    <xf numFmtId="165" fontId="0" fillId="0" borderId="0" xfId="0" applyNumberFormat="1" applyAlignment="1">
      <alignment horizontal="left"/>
    </xf>
    <xf numFmtId="0" fontId="1" fillId="0" borderId="0" xfId="1"/>
    <xf numFmtId="0" fontId="4" fillId="0" borderId="0" xfId="0" applyFont="1"/>
    <xf numFmtId="0" fontId="0" fillId="0" borderId="0" xfId="0" applyAlignment="1">
      <alignment horizontal="left" indent="1"/>
    </xf>
    <xf numFmtId="0" fontId="5" fillId="2" borderId="0" xfId="0" applyFont="1" applyFill="1"/>
    <xf numFmtId="0" fontId="0" fillId="0" borderId="1" xfId="0" applyBorder="1"/>
    <xf numFmtId="0" fontId="5" fillId="2" borderId="1" xfId="0" applyFont="1" applyFill="1" applyBorder="1"/>
    <xf numFmtId="0" fontId="0" fillId="0" borderId="0" xfId="0" applyFill="1"/>
    <xf numFmtId="0" fontId="0" fillId="0" borderId="3" xfId="0" applyFont="1" applyBorder="1"/>
    <xf numFmtId="0" fontId="0" fillId="3" borderId="3" xfId="0" applyFont="1" applyFill="1" applyBorder="1"/>
    <xf numFmtId="0" fontId="0" fillId="0" borderId="2" xfId="0" applyFont="1" applyBorder="1"/>
    <xf numFmtId="1" fontId="0" fillId="0" borderId="0" xfId="0" applyNumberFormat="1" applyFill="1"/>
    <xf numFmtId="0" fontId="0" fillId="3" borderId="3" xfId="0" applyFill="1" applyBorder="1"/>
    <xf numFmtId="0" fontId="0" fillId="0" borderId="0" xfId="0" applyNumberFormat="1" applyFill="1"/>
    <xf numFmtId="166" fontId="0" fillId="0" borderId="0" xfId="2" applyNumberFormat="1" applyFont="1" applyFill="1"/>
    <xf numFmtId="0" fontId="0" fillId="0" borderId="0" xfId="0" applyNumberFormat="1"/>
    <xf numFmtId="0" fontId="0" fillId="4" borderId="0" xfId="0" applyFill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2" xfId="0" applyFont="1" applyFill="1" applyBorder="1"/>
    <xf numFmtId="1" fontId="0" fillId="3" borderId="6" xfId="0" applyNumberFormat="1" applyFont="1" applyFill="1" applyBorder="1"/>
    <xf numFmtId="1" fontId="0" fillId="3" borderId="7" xfId="0" applyNumberFormat="1" applyFont="1" applyFill="1" applyBorder="1"/>
    <xf numFmtId="1" fontId="0" fillId="3" borderId="3" xfId="0" applyNumberFormat="1" applyFont="1" applyFill="1" applyBorder="1"/>
    <xf numFmtId="1" fontId="0" fillId="0" borderId="6" xfId="0" applyNumberFormat="1" applyFont="1" applyFill="1" applyBorder="1"/>
    <xf numFmtId="1" fontId="0" fillId="0" borderId="7" xfId="0" applyNumberFormat="1" applyFont="1" applyFill="1" applyBorder="1"/>
    <xf numFmtId="1" fontId="0" fillId="0" borderId="3" xfId="0" applyNumberFormat="1" applyFont="1" applyFill="1" applyBorder="1"/>
    <xf numFmtId="167" fontId="0" fillId="0" borderId="0" xfId="0" applyNumberFormat="1" applyFill="1"/>
    <xf numFmtId="0" fontId="5" fillId="5" borderId="0" xfId="0" applyFont="1" applyFill="1" applyBorder="1"/>
    <xf numFmtId="1" fontId="0" fillId="0" borderId="0" xfId="0" applyNumberFormat="1" applyFont="1" applyFill="1" applyBorder="1"/>
    <xf numFmtId="0" fontId="0" fillId="6" borderId="0" xfId="0" applyFill="1" applyBorder="1"/>
    <xf numFmtId="0" fontId="0" fillId="7" borderId="0" xfId="0" applyFill="1" applyBorder="1"/>
    <xf numFmtId="0" fontId="8" fillId="6" borderId="9" xfId="0" applyFont="1" applyFill="1" applyBorder="1"/>
    <xf numFmtId="0" fontId="0" fillId="6" borderId="9" xfId="0" applyFill="1" applyBorder="1"/>
    <xf numFmtId="0" fontId="0" fillId="6" borderId="9" xfId="0" applyFill="1" applyBorder="1" applyAlignment="1"/>
    <xf numFmtId="0" fontId="9" fillId="6" borderId="9" xfId="0" applyFont="1" applyFill="1" applyBorder="1"/>
    <xf numFmtId="0" fontId="8" fillId="6" borderId="10" xfId="0" applyFont="1" applyFill="1" applyBorder="1"/>
    <xf numFmtId="0" fontId="0" fillId="6" borderId="0" xfId="0" applyFill="1" applyBorder="1" applyAlignment="1"/>
    <xf numFmtId="0" fontId="8" fillId="6" borderId="0" xfId="0" applyFont="1" applyFill="1" applyBorder="1"/>
    <xf numFmtId="0" fontId="0" fillId="8" borderId="16" xfId="0" applyFill="1" applyBorder="1" applyAlignment="1"/>
    <xf numFmtId="0" fontId="0" fillId="8" borderId="17" xfId="0" applyFill="1" applyBorder="1" applyAlignment="1"/>
    <xf numFmtId="0" fontId="0" fillId="8" borderId="18" xfId="0" applyFill="1" applyBorder="1" applyAlignment="1"/>
    <xf numFmtId="0" fontId="0" fillId="7" borderId="0" xfId="0" applyFill="1" applyBorder="1" applyAlignment="1"/>
    <xf numFmtId="0" fontId="0" fillId="7" borderId="15" xfId="0" applyFill="1" applyBorder="1"/>
    <xf numFmtId="0" fontId="5" fillId="9" borderId="0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9" borderId="0" xfId="0" applyFill="1" applyBorder="1" applyAlignment="1"/>
    <xf numFmtId="0" fontId="8" fillId="9" borderId="10" xfId="0" applyFont="1" applyFill="1" applyBorder="1"/>
    <xf numFmtId="0" fontId="0" fillId="9" borderId="9" xfId="0" applyFill="1" applyBorder="1"/>
    <xf numFmtId="0" fontId="8" fillId="9" borderId="9" xfId="0" applyFont="1" applyFill="1" applyBorder="1"/>
    <xf numFmtId="0" fontId="9" fillId="9" borderId="9" xfId="0" applyFont="1" applyFill="1" applyBorder="1"/>
    <xf numFmtId="0" fontId="0" fillId="0" borderId="0" xfId="0" applyFill="1" applyAlignment="1"/>
    <xf numFmtId="2" fontId="0" fillId="0" borderId="0" xfId="0" applyNumberFormat="1" applyFill="1"/>
    <xf numFmtId="0" fontId="0" fillId="6" borderId="0" xfId="0" applyFill="1" applyBorder="1" applyAlignment="1">
      <alignment horizontal="left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7" fontId="10" fillId="7" borderId="15" xfId="0" applyNumberFormat="1" applyFont="1" applyFill="1" applyBorder="1" applyAlignment="1">
      <alignment horizontal="left"/>
    </xf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168" fontId="10" fillId="7" borderId="0" xfId="0" applyNumberFormat="1" applyFont="1" applyFill="1" applyBorder="1" applyAlignment="1">
      <alignment horizontal="left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1" xfId="0" applyFill="1" applyBorder="1" applyAlignment="1"/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14" xfId="0" applyFill="1" applyBorder="1" applyAlignment="1"/>
    <xf numFmtId="0" fontId="0" fillId="6" borderId="15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0" fillId="6" borderId="18" xfId="0" applyFill="1" applyBorder="1" applyAlignment="1"/>
    <xf numFmtId="0" fontId="0" fillId="8" borderId="14" xfId="0" applyFill="1" applyBorder="1" applyAlignment="1"/>
    <xf numFmtId="0" fontId="0" fillId="8" borderId="0" xfId="0" applyFill="1" applyBorder="1" applyAlignment="1"/>
    <xf numFmtId="0" fontId="0" fillId="8" borderId="15" xfId="0" applyFill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5" fillId="5" borderId="8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0" fillId="8" borderId="14" xfId="0" applyFont="1" applyFill="1" applyBorder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14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right"/>
    </xf>
    <xf numFmtId="0" fontId="10" fillId="7" borderId="0" xfId="0" applyFont="1" applyFill="1" applyBorder="1" applyAlignment="1">
      <alignment horizontal="right"/>
    </xf>
    <xf numFmtId="0" fontId="10" fillId="7" borderId="14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1" fontId="10" fillId="7" borderId="0" xfId="0" applyNumberFormat="1" applyFont="1" applyFill="1" applyBorder="1" applyAlignment="1">
      <alignment horizontal="left"/>
    </xf>
    <xf numFmtId="1" fontId="10" fillId="7" borderId="15" xfId="0" applyNumberFormat="1" applyFont="1" applyFill="1" applyBorder="1" applyAlignment="1">
      <alignment horizontal="left"/>
    </xf>
    <xf numFmtId="0" fontId="0" fillId="8" borderId="1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3" fillId="8" borderId="20" xfId="0" applyFont="1" applyFill="1" applyBorder="1" applyAlignment="1">
      <alignment horizontal="left" vertical="center" wrapText="1"/>
    </xf>
    <xf numFmtId="0" fontId="11" fillId="8" borderId="21" xfId="0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left" vertical="center" wrapText="1"/>
    </xf>
    <xf numFmtId="0" fontId="13" fillId="8" borderId="11" xfId="0" applyFont="1" applyFill="1" applyBorder="1" applyAlignment="1">
      <alignment horizontal="left" vertical="center" wrapText="1"/>
    </xf>
    <xf numFmtId="0" fontId="13" fillId="8" borderId="12" xfId="0" applyFont="1" applyFill="1" applyBorder="1" applyAlignment="1">
      <alignment horizontal="left" vertical="center" wrapText="1"/>
    </xf>
    <xf numFmtId="0" fontId="13" fillId="8" borderId="13" xfId="0" applyFont="1" applyFill="1" applyBorder="1" applyAlignment="1">
      <alignment horizontal="left" vertical="center" wrapText="1"/>
    </xf>
    <xf numFmtId="0" fontId="13" fillId="8" borderId="14" xfId="0" applyFont="1" applyFill="1" applyBorder="1" applyAlignment="1">
      <alignment horizontal="left" vertical="center" wrapText="1"/>
    </xf>
    <xf numFmtId="0" fontId="13" fillId="8" borderId="0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relativeIndent="1" justifyLastLine="0" shrinkToFit="0" readingOrder="0"/>
    </dxf>
    <dxf>
      <numFmt numFmtId="165" formatCode="d\ mmmm\ yyyy\,\ h:mm\ AM/PM"/>
      <alignment horizontal="left" vertical="bottom" textRotation="0" wrapText="0" indent="0" relativeIndent="255" justifyLastLine="0" shrinkToFit="0" readingOrder="0"/>
    </dxf>
    <dxf>
      <font>
        <strike/>
        <color theme="1" tint="0.499984740745262"/>
      </font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multiLvlStrRef>
              <c:f>Data!$E$784:$F$797</c:f>
              <c:multiLvlStrCache>
                <c:ptCount val="14"/>
                <c:lvl>
                  <c:pt idx="0">
                    <c:v>INR</c:v>
                  </c:pt>
                  <c:pt idx="1">
                    <c:v>USD</c:v>
                  </c:pt>
                  <c:pt idx="2">
                    <c:v>INR</c:v>
                  </c:pt>
                  <c:pt idx="3">
                    <c:v>EUR</c:v>
                  </c:pt>
                  <c:pt idx="4">
                    <c:v>AUD</c:v>
                  </c:pt>
                  <c:pt idx="5">
                    <c:v>INR</c:v>
                  </c:pt>
                  <c:pt idx="6">
                    <c:v>GBP</c:v>
                  </c:pt>
                  <c:pt idx="7">
                    <c:v>USD</c:v>
                  </c:pt>
                  <c:pt idx="8">
                    <c:v>INR</c:v>
                  </c:pt>
                  <c:pt idx="9">
                    <c:v>USD</c:v>
                  </c:pt>
                  <c:pt idx="10">
                    <c:v>ZAR</c:v>
                  </c:pt>
                  <c:pt idx="11">
                    <c:v>INR</c:v>
                  </c:pt>
                  <c:pt idx="12">
                    <c:v>USD</c:v>
                  </c:pt>
                  <c:pt idx="13">
                    <c:v>INR</c:v>
                  </c:pt>
                </c:lvl>
                <c:lvl>
                  <c:pt idx="0">
                    <c:v>150000</c:v>
                  </c:pt>
                  <c:pt idx="1">
                    <c:v>96000</c:v>
                  </c:pt>
                  <c:pt idx="2">
                    <c:v>1152000</c:v>
                  </c:pt>
                  <c:pt idx="3">
                    <c:v>15000</c:v>
                  </c:pt>
                  <c:pt idx="4">
                    <c:v>65000</c:v>
                  </c:pt>
                  <c:pt idx="5">
                    <c:v>377000</c:v>
                  </c:pt>
                  <c:pt idx="6">
                    <c:v>29000</c:v>
                  </c:pt>
                  <c:pt idx="7">
                    <c:v>48500</c:v>
                  </c:pt>
                  <c:pt idx="8">
                    <c:v>600000</c:v>
                  </c:pt>
                  <c:pt idx="9">
                    <c:v>33900</c:v>
                  </c:pt>
                  <c:pt idx="10">
                    <c:v>900000</c:v>
                  </c:pt>
                  <c:pt idx="11">
                    <c:v>850000</c:v>
                  </c:pt>
                  <c:pt idx="12">
                    <c:v>85000</c:v>
                  </c:pt>
                  <c:pt idx="13">
                    <c:v>450000</c:v>
                  </c:pt>
                </c:lvl>
              </c:multiLvlStrCache>
            </c:multiLvlStrRef>
          </c:cat>
          <c:val>
            <c:numRef>
              <c:f>Data!$G$797:$G$810</c:f>
              <c:numCache>
                <c:formatCode>General</c:formatCode>
                <c:ptCount val="14"/>
                <c:pt idx="0">
                  <c:v>8013.5625093491553</c:v>
                </c:pt>
                <c:pt idx="1">
                  <c:v>48000</c:v>
                </c:pt>
                <c:pt idx="2">
                  <c:v>3027.3458368652364</c:v>
                </c:pt>
                <c:pt idx="3">
                  <c:v>13100</c:v>
                </c:pt>
                <c:pt idx="4">
                  <c:v>60000</c:v>
                </c:pt>
                <c:pt idx="5">
                  <c:v>24000</c:v>
                </c:pt>
                <c:pt idx="6">
                  <c:v>4273.9000049862161</c:v>
                </c:pt>
                <c:pt idx="7">
                  <c:v>11575.14584683767</c:v>
                </c:pt>
                <c:pt idx="8">
                  <c:v>95000</c:v>
                </c:pt>
                <c:pt idx="9">
                  <c:v>9188.8850107203652</c:v>
                </c:pt>
                <c:pt idx="10">
                  <c:v>8975.1900104710548</c:v>
                </c:pt>
                <c:pt idx="11">
                  <c:v>2564.3400029917298</c:v>
                </c:pt>
                <c:pt idx="12">
                  <c:v>86689.804963700633</c:v>
                </c:pt>
                <c:pt idx="13">
                  <c:v>15500</c:v>
                </c:pt>
              </c:numCache>
            </c:numRef>
          </c:val>
        </c:ser>
        <c:marker val="1"/>
        <c:axId val="358828672"/>
        <c:axId val="365368448"/>
      </c:lineChart>
      <c:catAx>
        <c:axId val="358828672"/>
        <c:scaling>
          <c:orientation val="minMax"/>
        </c:scaling>
        <c:axPos val="b"/>
        <c:tickLblPos val="nextTo"/>
        <c:crossAx val="365368448"/>
        <c:crosses val="autoZero"/>
        <c:auto val="1"/>
        <c:lblAlgn val="ctr"/>
        <c:lblOffset val="100"/>
      </c:catAx>
      <c:valAx>
        <c:axId val="365368448"/>
        <c:scaling>
          <c:orientation val="minMax"/>
        </c:scaling>
        <c:axPos val="l"/>
        <c:majorGridlines/>
        <c:numFmt formatCode="General" sourceLinked="1"/>
        <c:tickLblPos val="nextTo"/>
        <c:crossAx val="3588286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564939369111608"/>
          <c:y val="0.1080510829833303"/>
          <c:w val="0.83089333142409572"/>
          <c:h val="0.58899777473467996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5">
                <a:lumMod val="50000"/>
              </a:schemeClr>
            </a:solidFill>
            <a:ln w="28575">
              <a:solidFill>
                <a:schemeClr val="bg1">
                  <a:lumMod val="95000"/>
                </a:schemeClr>
              </a:solidFill>
            </a:ln>
          </c:spPr>
          <c:dLbls>
            <c:numFmt formatCode="[&gt;=1000000]0,,&quot;M&quot;;[&gt;=1000]0,&quot;K&quot;" sourceLinked="0"/>
            <c:txPr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'Dashboard data'!$F$7:$O$7</c:f>
              <c:strCache>
                <c:ptCount val="10"/>
                <c:pt idx="0">
                  <c:v>Analyst</c:v>
                </c:pt>
                <c:pt idx="1">
                  <c:v>Controller</c:v>
                </c:pt>
                <c:pt idx="2">
                  <c:v>Engineer</c:v>
                </c:pt>
                <c:pt idx="3">
                  <c:v>Manager</c:v>
                </c:pt>
                <c:pt idx="4">
                  <c:v>CXO or Top Mgmt.</c:v>
                </c:pt>
                <c:pt idx="5">
                  <c:v>Accountant</c:v>
                </c:pt>
                <c:pt idx="6">
                  <c:v>Specialist</c:v>
                </c:pt>
                <c:pt idx="7">
                  <c:v>Reporting</c:v>
                </c:pt>
                <c:pt idx="8">
                  <c:v>Consultant</c:v>
                </c:pt>
                <c:pt idx="9">
                  <c:v>Misc.</c:v>
                </c:pt>
              </c:strCache>
            </c:strRef>
          </c:cat>
          <c:val>
            <c:numRef>
              <c:f>'Dashboard data'!$F$8:$O$8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190"/>
        <c:overlap val="100"/>
        <c:axId val="391723264"/>
        <c:axId val="414355456"/>
      </c:barChart>
      <c:lineChart>
        <c:grouping val="stacked"/>
        <c:ser>
          <c:idx val="1"/>
          <c:order val="1"/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diamond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dLbls>
            <c:numFmt formatCode="[&gt;=1000000]0,,&quot;M&quot;;[&gt;=1000]0,&quot;K&quot;" sourceLinked="0"/>
            <c:txPr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'Dashboard data'!$F$7:$O$7</c:f>
              <c:strCache>
                <c:ptCount val="10"/>
                <c:pt idx="0">
                  <c:v>Analyst</c:v>
                </c:pt>
                <c:pt idx="1">
                  <c:v>Controller</c:v>
                </c:pt>
                <c:pt idx="2">
                  <c:v>Engineer</c:v>
                </c:pt>
                <c:pt idx="3">
                  <c:v>Manager</c:v>
                </c:pt>
                <c:pt idx="4">
                  <c:v>CXO or Top Mgmt.</c:v>
                </c:pt>
                <c:pt idx="5">
                  <c:v>Accountant</c:v>
                </c:pt>
                <c:pt idx="6">
                  <c:v>Specialist</c:v>
                </c:pt>
                <c:pt idx="7">
                  <c:v>Reporting</c:v>
                </c:pt>
                <c:pt idx="8">
                  <c:v>Consultant</c:v>
                </c:pt>
                <c:pt idx="9">
                  <c:v>Misc.</c:v>
                </c:pt>
              </c:strCache>
            </c:strRef>
          </c:cat>
          <c:val>
            <c:numRef>
              <c:f>'Dashboard data'!$F$9:$O$9</c:f>
              <c:numCache>
                <c:formatCode>0</c:formatCode>
                <c:ptCount val="10"/>
                <c:pt idx="0">
                  <c:v>149907.13380100971</c:v>
                </c:pt>
                <c:pt idx="1">
                  <c:v>171503.92426386705</c:v>
                </c:pt>
                <c:pt idx="2">
                  <c:v>0</c:v>
                </c:pt>
                <c:pt idx="3">
                  <c:v>63265.89206178207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spPr>
            <a:ln w="34925">
              <a:solidFill>
                <a:srgbClr val="C00000"/>
              </a:solidFill>
            </a:ln>
          </c:spPr>
          <c:marker>
            <c:symbol val="none"/>
          </c:marker>
          <c:dLbls>
            <c:numFmt formatCode="[&gt;=1000000]0,,&quot;M&quot;;[&gt;=1000]0,&quot;K&quot;" sourceLinked="0"/>
            <c:txPr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'Dashboard data'!$F$7:$O$7</c:f>
              <c:strCache>
                <c:ptCount val="10"/>
                <c:pt idx="0">
                  <c:v>Analyst</c:v>
                </c:pt>
                <c:pt idx="1">
                  <c:v>Controller</c:v>
                </c:pt>
                <c:pt idx="2">
                  <c:v>Engineer</c:v>
                </c:pt>
                <c:pt idx="3">
                  <c:v>Manager</c:v>
                </c:pt>
                <c:pt idx="4">
                  <c:v>CXO or Top Mgmt.</c:v>
                </c:pt>
                <c:pt idx="5">
                  <c:v>Accountant</c:v>
                </c:pt>
                <c:pt idx="6">
                  <c:v>Specialist</c:v>
                </c:pt>
                <c:pt idx="7">
                  <c:v>Reporting</c:v>
                </c:pt>
                <c:pt idx="8">
                  <c:v>Consultant</c:v>
                </c:pt>
                <c:pt idx="9">
                  <c:v>Misc.</c:v>
                </c:pt>
              </c:strCache>
            </c:strRef>
          </c:cat>
          <c:val>
            <c:numRef>
              <c:f>'Dashboard data'!$F$10:$O$10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marker val="1"/>
        <c:axId val="391723264"/>
        <c:axId val="414355456"/>
      </c:lineChart>
      <c:catAx>
        <c:axId val="391723264"/>
        <c:scaling>
          <c:orientation val="minMax"/>
        </c:scaling>
        <c:axPos val="b"/>
        <c:majorTickMark val="none"/>
        <c:tickLblPos val="nextTo"/>
        <c:txPr>
          <a:bodyPr rot="-2700000"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414355456"/>
        <c:crosses val="autoZero"/>
        <c:auto val="1"/>
        <c:lblAlgn val="ctr"/>
        <c:lblOffset val="100"/>
      </c:catAx>
      <c:valAx>
        <c:axId val="414355456"/>
        <c:scaling>
          <c:orientation val="minMax"/>
        </c:scaling>
        <c:axPos val="l"/>
        <c:numFmt formatCode="[&gt;=1000000]0.0,,&quot;M&quot;;[&gt;=1000]0,&quot;K&quot;;0" sourceLinked="0"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391723264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zero"/>
  </c:chart>
  <c:spPr>
    <a:solidFill>
      <a:schemeClr val="bg1"/>
    </a:solidFill>
    <a:ln>
      <a:noFill/>
    </a:ln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autoTitleDeleted val="1"/>
    <c:plotArea>
      <c:layout>
        <c:manualLayout>
          <c:layoutTarget val="inner"/>
          <c:xMode val="edge"/>
          <c:yMode val="edge"/>
          <c:x val="0.11369760968470315"/>
          <c:y val="9.0956871131849665E-2"/>
          <c:w val="0.76891358415547661"/>
          <c:h val="0.675834711478564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5">
                <a:lumMod val="50000"/>
              </a:schemeClr>
            </a:solidFill>
            <a:ln w="22225">
              <a:solidFill>
                <a:schemeClr val="bg1"/>
              </a:solidFill>
            </a:ln>
          </c:spPr>
          <c:dLbls>
            <c:dLbl>
              <c:idx val="9"/>
              <c:layout>
                <c:manualLayout>
                  <c:x val="-4.0520121859270772E-2"/>
                  <c:y val="3.618507383116356E-2"/>
                </c:manualLayout>
              </c:layout>
              <c:showVal val="1"/>
            </c:dLbl>
            <c:numFmt formatCode="[&gt;=1000000]0,,&quot;M&quot;;[&gt;=1000]0,&quot;K&quot;;0" sourceLinked="0"/>
            <c:showVal val="1"/>
          </c:dLbls>
          <c:cat>
            <c:strRef>
              <c:f>'Dashboard data'!$A$99:$A$108</c:f>
              <c:strCache>
                <c:ptCount val="10"/>
                <c:pt idx="0">
                  <c:v>UAE</c:v>
                </c:pt>
                <c:pt idx="1">
                  <c:v>South Africa</c:v>
                </c:pt>
                <c:pt idx="2">
                  <c:v>New Zealand</c:v>
                </c:pt>
                <c:pt idx="3">
                  <c:v>Germany</c:v>
                </c:pt>
                <c:pt idx="4">
                  <c:v>Netherlands</c:v>
                </c:pt>
                <c:pt idx="5">
                  <c:v>Canada</c:v>
                </c:pt>
                <c:pt idx="6">
                  <c:v>Australia</c:v>
                </c:pt>
                <c:pt idx="7">
                  <c:v>India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'Dashboard data'!$B$99:$B$108</c:f>
              <c:numCache>
                <c:formatCode>_-[$$-409]* #,##0_ ;_-[$$-409]* \-#,##0\ ;_-[$$-409]* "-"??_ ;_-@_ </c:formatCode>
                <c:ptCount val="10"/>
                <c:pt idx="0" formatCode="0">
                  <c:v>817283.10364202084</c:v>
                </c:pt>
                <c:pt idx="1">
                  <c:v>941556.87488630798</c:v>
                </c:pt>
                <c:pt idx="2">
                  <c:v>1054313.3245066919</c:v>
                </c:pt>
                <c:pt idx="3">
                  <c:v>1353831.4993000098</c:v>
                </c:pt>
                <c:pt idx="4">
                  <c:v>1679147.9176882799</c:v>
                </c:pt>
                <c:pt idx="5">
                  <c:v>5208372.5565332361</c:v>
                </c:pt>
                <c:pt idx="6">
                  <c:v>7521468.0182482246</c:v>
                </c:pt>
                <c:pt idx="7">
                  <c:v>7644128.4552131025</c:v>
                </c:pt>
                <c:pt idx="8">
                  <c:v>10355072.437370561</c:v>
                </c:pt>
                <c:pt idx="9">
                  <c:v>44879426</c:v>
                </c:pt>
              </c:numCache>
            </c:numRef>
          </c:val>
        </c:ser>
        <c:axId val="414729344"/>
        <c:axId val="414730880"/>
      </c:barChart>
      <c:lineChart>
        <c:grouping val="standard"/>
        <c:ser>
          <c:idx val="1"/>
          <c:order val="1"/>
          <c:spPr>
            <a:ln w="28575">
              <a:solidFill>
                <a:srgbClr val="C00000"/>
              </a:solidFill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6"/>
              <c:layout>
                <c:manualLayout>
                  <c:x val="1.2145289405692565E-2"/>
                  <c:y val="3.6597260761418809E-2"/>
                </c:manualLayout>
              </c:layout>
              <c:dLblPos val="r"/>
              <c:showVal val="1"/>
            </c:dLbl>
            <c:dLbl>
              <c:idx val="7"/>
              <c:layout>
                <c:manualLayout>
                  <c:x val="1.0012651413099368E-2"/>
                  <c:y val="8.4533144482915948E-3"/>
                </c:manualLayout>
              </c:layout>
              <c:dLblPos val="r"/>
              <c:showVal val="1"/>
            </c:dLbl>
            <c:numFmt formatCode="[&gt;=1000000]0.0,,&quot;M&quot;;[&gt;=1000]0,&quot;K&quot;;&quot;&quot;" sourceLinked="0"/>
            <c:dLblPos val="b"/>
            <c:showVal val="1"/>
          </c:dLbls>
          <c:cat>
            <c:strRef>
              <c:f>'Dashboard data'!$A$99:$A$108</c:f>
              <c:strCache>
                <c:ptCount val="10"/>
                <c:pt idx="0">
                  <c:v>UAE</c:v>
                </c:pt>
                <c:pt idx="1">
                  <c:v>South Africa</c:v>
                </c:pt>
                <c:pt idx="2">
                  <c:v>New Zealand</c:v>
                </c:pt>
                <c:pt idx="3">
                  <c:v>Germany</c:v>
                </c:pt>
                <c:pt idx="4">
                  <c:v>Netherlands</c:v>
                </c:pt>
                <c:pt idx="5">
                  <c:v>Canada</c:v>
                </c:pt>
                <c:pt idx="6">
                  <c:v>Australia</c:v>
                </c:pt>
                <c:pt idx="7">
                  <c:v>India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'Dashboard data'!$C$99:$C$108</c:f>
              <c:numCache>
                <c:formatCode>General</c:formatCode>
                <c:ptCount val="10"/>
                <c:pt idx="0">
                  <c:v>43014.900191685309</c:v>
                </c:pt>
                <c:pt idx="1">
                  <c:v>49555.624994016209</c:v>
                </c:pt>
                <c:pt idx="2">
                  <c:v>70287.554967112796</c:v>
                </c:pt>
                <c:pt idx="3">
                  <c:v>79637.147017647629</c:v>
                </c:pt>
                <c:pt idx="4">
                  <c:v>73006.431203838249</c:v>
                </c:pt>
                <c:pt idx="5">
                  <c:v>89799.526836779929</c:v>
                </c:pt>
                <c:pt idx="6">
                  <c:v>92857.629854916348</c:v>
                </c:pt>
                <c:pt idx="7">
                  <c:v>13529.430894182482</c:v>
                </c:pt>
                <c:pt idx="8">
                  <c:v>67240.730112795849</c:v>
                </c:pt>
                <c:pt idx="9">
                  <c:v>72738.12965964344</c:v>
                </c:pt>
              </c:numCache>
            </c:numRef>
          </c:val>
        </c:ser>
        <c:marker val="1"/>
        <c:axId val="417788672"/>
        <c:axId val="414886912"/>
      </c:lineChart>
      <c:catAx>
        <c:axId val="414729344"/>
        <c:scaling>
          <c:orientation val="minMax"/>
        </c:scaling>
        <c:axPos val="b"/>
        <c:majorTickMark val="none"/>
        <c:tickLblPos val="low"/>
        <c:crossAx val="414730880"/>
        <c:crossesAt val="0"/>
        <c:auto val="1"/>
        <c:lblAlgn val="ctr"/>
        <c:lblOffset val="100"/>
      </c:catAx>
      <c:valAx>
        <c:axId val="414730880"/>
        <c:scaling>
          <c:orientation val="minMax"/>
          <c:max val="50000000"/>
          <c:min val="-50000000"/>
        </c:scaling>
        <c:axPos val="l"/>
        <c:numFmt formatCode="[&gt;=0]0,,&quot;M&quot;;;;\ " sourceLinked="0"/>
        <c:majorTickMark val="none"/>
        <c:tickLblPos val="nextTo"/>
        <c:crossAx val="414729344"/>
        <c:crosses val="autoZero"/>
        <c:crossBetween val="between"/>
      </c:valAx>
      <c:valAx>
        <c:axId val="414886912"/>
        <c:scaling>
          <c:orientation val="minMax"/>
          <c:max val="200000"/>
          <c:min val="0"/>
        </c:scaling>
        <c:axPos val="r"/>
        <c:numFmt formatCode="[&lt;=100000]0,&quot;K&quot;;;" sourceLinked="0"/>
        <c:tickLblPos val="nextTo"/>
        <c:crossAx val="417788672"/>
        <c:crosses val="max"/>
        <c:crossBetween val="between"/>
      </c:valAx>
      <c:catAx>
        <c:axId val="417788672"/>
        <c:scaling>
          <c:orientation val="minMax"/>
        </c:scaling>
        <c:delete val="1"/>
        <c:axPos val="b"/>
        <c:tickLblPos val="none"/>
        <c:crossAx val="414886912"/>
        <c:crossesAt val="0"/>
        <c:auto val="1"/>
        <c:lblAlgn val="ctr"/>
        <c:lblOffset val="100"/>
      </c:catAx>
      <c:spPr>
        <a:solidFill>
          <a:schemeClr val="accent1">
            <a:lumMod val="20000"/>
            <a:lumOff val="80000"/>
          </a:schemeClr>
        </a:solidFill>
        <a:ln>
          <a:noFill/>
        </a:ln>
      </c:spPr>
    </c:plotArea>
    <c:plotVisOnly val="1"/>
    <c:dispBlanksAs val="gap"/>
  </c:chart>
  <c:spPr>
    <a:solidFill>
      <a:schemeClr val="bg1"/>
    </a:solidFill>
    <a:ln>
      <a:solidFill>
        <a:prstClr val="white">
          <a:lumMod val="95000"/>
        </a:prstClr>
      </a:solidFill>
    </a:ln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5"/>
  <c:chart>
    <c:autoTitleDeleted val="1"/>
    <c:view3D>
      <c:rAngAx val="1"/>
    </c:view3D>
    <c:plotArea>
      <c:layout>
        <c:manualLayout>
          <c:layoutTarget val="inner"/>
          <c:xMode val="edge"/>
          <c:yMode val="edge"/>
          <c:x val="0.16306317242993759"/>
          <c:y val="9.658069790456518E-2"/>
          <c:w val="0.69976388245586962"/>
          <c:h val="0.69705460312127665"/>
        </c:manualLayout>
      </c:layout>
      <c:bar3DChart>
        <c:barDir val="bar"/>
        <c:grouping val="clustered"/>
        <c:ser>
          <c:idx val="0"/>
          <c:order val="0"/>
          <c:spPr>
            <a:solidFill>
              <a:srgbClr val="4BACC6">
                <a:lumMod val="50000"/>
              </a:srgbClr>
            </a:solidFill>
            <a:ln>
              <a:solidFill>
                <a:sysClr val="window" lastClr="FFFFFF">
                  <a:lumMod val="95000"/>
                </a:sysClr>
              </a:solidFill>
            </a:ln>
          </c:spPr>
          <c:dLbls>
            <c:numFmt formatCode="[&gt;=1000000]0,,&quot;M&quot;;[&gt;=1000]0,&quot;K&quot;" sourceLinked="0"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'Dashboard data'!$F$15:$I$15</c:f>
              <c:strCache>
                <c:ptCount val="4"/>
                <c:pt idx="0">
                  <c:v>1-2 hrs</c:v>
                </c:pt>
                <c:pt idx="1">
                  <c:v>2-3 hrs</c:v>
                </c:pt>
                <c:pt idx="2">
                  <c:v>4-6 hrs</c:v>
                </c:pt>
                <c:pt idx="3">
                  <c:v>8 hrs</c:v>
                </c:pt>
              </c:strCache>
            </c:strRef>
          </c:cat>
          <c:val>
            <c:numRef>
              <c:f>'Dashboard data'!$F$16:$I$16</c:f>
              <c:numCache>
                <c:formatCode>0</c:formatCode>
                <c:ptCount val="4"/>
                <c:pt idx="0">
                  <c:v>73918.88829788132</c:v>
                </c:pt>
                <c:pt idx="1">
                  <c:v>52804.082100950916</c:v>
                </c:pt>
                <c:pt idx="2">
                  <c:v>75336.129245109711</c:v>
                </c:pt>
                <c:pt idx="3">
                  <c:v>45747.784268887575</c:v>
                </c:pt>
              </c:numCache>
            </c:numRef>
          </c:val>
        </c:ser>
        <c:shape val="box"/>
        <c:axId val="420559872"/>
        <c:axId val="421025280"/>
        <c:axId val="0"/>
      </c:bar3DChart>
      <c:catAx>
        <c:axId val="420559872"/>
        <c:scaling>
          <c:orientation val="minMax"/>
        </c:scaling>
        <c:axPos val="l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21025280"/>
        <c:crosses val="autoZero"/>
        <c:auto val="1"/>
        <c:lblAlgn val="ctr"/>
        <c:lblOffset val="100"/>
      </c:catAx>
      <c:valAx>
        <c:axId val="421025280"/>
        <c:scaling>
          <c:orientation val="minMax"/>
        </c:scaling>
        <c:axPos val="b"/>
        <c:numFmt formatCode="[&gt;=1000000]0.0,,&quot;M&quot;;[&gt;=1000]0,&quot;K&quot;;&quot;&quot;" sourceLinked="0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420559872"/>
        <c:crosses val="autoZero"/>
        <c:crossBetween val="between"/>
      </c:valAx>
    </c:plotArea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790</xdr:row>
      <xdr:rowOff>152400</xdr:rowOff>
    </xdr:from>
    <xdr:to>
      <xdr:col>22</xdr:col>
      <xdr:colOff>600075</xdr:colOff>
      <xdr:row>805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9922</xdr:colOff>
      <xdr:row>22</xdr:row>
      <xdr:rowOff>447562</xdr:rowOff>
    </xdr:from>
    <xdr:to>
      <xdr:col>16</xdr:col>
      <xdr:colOff>596900</xdr:colOff>
      <xdr:row>39</xdr:row>
      <xdr:rowOff>177801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</xdr:row>
      <xdr:rowOff>11477</xdr:rowOff>
    </xdr:from>
    <xdr:to>
      <xdr:col>7</xdr:col>
      <xdr:colOff>381000</xdr:colOff>
      <xdr:row>20</xdr:row>
      <xdr:rowOff>167106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26831</xdr:rowOff>
    </xdr:from>
    <xdr:to>
      <xdr:col>7</xdr:col>
      <xdr:colOff>401053</xdr:colOff>
      <xdr:row>42</xdr:row>
      <xdr:rowOff>162928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477514</xdr:colOff>
      <xdr:row>6</xdr:row>
      <xdr:rowOff>181248</xdr:rowOff>
    </xdr:from>
    <xdr:to>
      <xdr:col>4</xdr:col>
      <xdr:colOff>388722</xdr:colOff>
      <xdr:row>9</xdr:row>
      <xdr:rowOff>85358</xdr:rowOff>
    </xdr:to>
    <xdr:sp macro="" textlink="">
      <xdr:nvSpPr>
        <xdr:cNvPr id="6" name="TextBox 5"/>
        <xdr:cNvSpPr txBox="1"/>
      </xdr:nvSpPr>
      <xdr:spPr>
        <a:xfrm rot="10800000" flipV="1">
          <a:off x="1521821" y="1810826"/>
          <a:ext cx="2952323" cy="48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1200" b="1">
              <a:solidFill>
                <a:schemeClr val="tx1"/>
              </a:solidFill>
            </a:rPr>
            <a:t>Total salary  earned by Excel</a:t>
          </a:r>
          <a:r>
            <a:rPr lang="en-IN" sz="1200" b="1" baseline="0">
              <a:solidFill>
                <a:schemeClr val="tx1"/>
              </a:solidFill>
            </a:rPr>
            <a:t> professionals</a:t>
          </a:r>
        </a:p>
        <a:p>
          <a:endParaRPr lang="en-IN" sz="1200"/>
        </a:p>
      </xdr:txBody>
    </xdr:sp>
    <xdr:clientData/>
  </xdr:twoCellAnchor>
  <xdr:twoCellAnchor editAs="oneCell">
    <xdr:from>
      <xdr:col>9</xdr:col>
      <xdr:colOff>0</xdr:colOff>
      <xdr:row>3</xdr:row>
      <xdr:rowOff>38100</xdr:rowOff>
    </xdr:from>
    <xdr:to>
      <xdr:col>16</xdr:col>
      <xdr:colOff>584199</xdr:colOff>
      <xdr:row>17</xdr:row>
      <xdr:rowOff>59658</xdr:rowOff>
    </xdr:to>
    <xdr:pic>
      <xdr:nvPicPr>
        <xdr:cNvPr id="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16797" t="25551" r="18906" b="24549"/>
        <a:stretch>
          <a:fillRect/>
        </a:stretch>
      </xdr:blipFill>
      <xdr:spPr bwMode="auto">
        <a:xfrm>
          <a:off x="6134100" y="609600"/>
          <a:ext cx="5689600" cy="31584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0.29574</cdr:x>
      <cdr:y>0.6473</cdr:y>
    </cdr:from>
    <cdr:to>
      <cdr:x>0.67507</cdr:x>
      <cdr:y>0.75905</cdr:y>
    </cdr:to>
    <cdr:sp macro="" textlink="">
      <cdr:nvSpPr>
        <cdr:cNvPr id="2" name="TextBox 5"/>
        <cdr:cNvSpPr txBox="1"/>
      </cdr:nvSpPr>
      <cdr:spPr>
        <a:xfrm xmlns:a="http://schemas.openxmlformats.org/drawingml/2006/main" rot="10800000" flipV="1">
          <a:off x="1918214" y="2299514"/>
          <a:ext cx="2460403" cy="3969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IN" sz="1200" b="1">
              <a:solidFill>
                <a:schemeClr val="tx1"/>
              </a:solidFill>
            </a:rPr>
            <a:t>Average</a:t>
          </a:r>
          <a:r>
            <a:rPr lang="en-IN" sz="1200" b="1" baseline="0">
              <a:solidFill>
                <a:schemeClr val="tx1"/>
              </a:solidFill>
            </a:rPr>
            <a:t> salary per country</a:t>
          </a:r>
        </a:p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Countries" displayName="tblCountries" ref="L3:M137" totalsRowShown="0">
  <autoFilter ref="L3:M137"/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lSalaries" displayName="tblSalaries" ref="B5:N1888" totalsRowShown="0">
  <autoFilter ref="B5:N1888">
    <filterColumn colId="12"/>
  </autoFilter>
  <sortState ref="B6:M1888">
    <sortCondition ref="B5:B1888"/>
  </sortState>
  <tableColumns count="13">
    <tableColumn id="1" name="Unique ID"/>
    <tableColumn id="2" name="Timestamp" dataDxfId="16"/>
    <tableColumn id="3" name="Your Salary" dataDxfId="15"/>
    <tableColumn id="4" name="clean Salary (in local currency)"/>
    <tableColumn id="5" name="Currency"/>
    <tableColumn id="13" name="Salary in USD" dataDxfId="14">
      <calculatedColumnFormula>tblSalaries[[#This Row],[clean Salary (in local currency)]]*VLOOKUP(tblSalaries[[#This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13">
      <calculatedColumnFormula>VLOOKUP(tblSalaries[[#This Row],[Where do you work]],tblCountries[[Actual]:[Mapping]],2,FALSE)</calculatedColumnFormula>
    </tableColumn>
    <tableColumn id="9" name="How many hours of a day you work on Excel"/>
    <tableColumn id="12" name="Years of Experience" dataDxfId="12"/>
    <tableColumn id="11" name="Clean Exp" dataDxfId="11">
      <calculatedColumnFormula>IF([Years of Experience]&lt;=10,"&lt;=10 yrs",IF([Years of Experience]&lt;20,"10-20 yrs",IF([Years of Experience]&lt;30,"20-30 yrs","&gt;30 yrs")))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C108" totalsRowShown="0" headerRowDxfId="3">
  <autoFilter ref="A2:C108">
    <filterColumn colId="1"/>
    <filterColumn colId="2"/>
  </autoFilter>
  <sortState ref="A3:B108">
    <sortCondition ref="B3:B108"/>
  </sortState>
  <tableColumns count="3">
    <tableColumn id="1" name="Country" dataDxfId="2"/>
    <tableColumn id="2" name="Salary" dataDxfId="1">
      <calculatedColumnFormula>SUMIF(tblSalaries[clean Country],Table5[[#This Row],[Country]],tblSalaries[Salary in USD])</calculatedColumnFormula>
    </tableColumn>
    <tableColumn id="3" name="Column1" dataDxfId="0">
      <calculatedColumnFormula>SUMIF(tblSalaries[clean Country],Table5[[#This Row],[Country]],tblSalaries[Salary in USD])/COUNTIF(tblSalaries[clean Country],Table5[[#This Row],[Country]])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M137"/>
  <sheetViews>
    <sheetView showGridLines="0" workbookViewId="0">
      <selection activeCell="F32" sqref="F32"/>
    </sheetView>
  </sheetViews>
  <sheetFormatPr defaultRowHeight="15"/>
  <cols>
    <col min="1" max="1" width="4" customWidth="1"/>
    <col min="2" max="2" width="20.28515625" customWidth="1"/>
    <col min="7" max="7" width="26.140625" customWidth="1"/>
    <col min="8" max="8" width="14.28515625" customWidth="1"/>
    <col min="12" max="13" width="27.28515625" customWidth="1"/>
  </cols>
  <sheetData>
    <row r="1" spans="2:13" ht="23.25">
      <c r="B1" s="84" t="s">
        <v>4007</v>
      </c>
      <c r="C1" s="84"/>
      <c r="G1" s="2" t="s">
        <v>3976</v>
      </c>
      <c r="H1" s="2" t="s">
        <v>3997</v>
      </c>
    </row>
    <row r="2" spans="2:13">
      <c r="B2" s="5" t="s">
        <v>4006</v>
      </c>
      <c r="C2" s="5"/>
      <c r="L2" s="5" t="s">
        <v>4005</v>
      </c>
      <c r="M2" s="5"/>
    </row>
    <row r="3" spans="2:13">
      <c r="B3" t="s">
        <v>2</v>
      </c>
      <c r="C3" t="s">
        <v>3892</v>
      </c>
      <c r="G3" s="7" t="s">
        <v>3893</v>
      </c>
      <c r="H3" s="7"/>
      <c r="I3" s="7"/>
      <c r="L3" t="s">
        <v>4002</v>
      </c>
      <c r="M3" t="s">
        <v>4003</v>
      </c>
    </row>
    <row r="4" spans="2:13">
      <c r="B4" t="s">
        <v>6</v>
      </c>
      <c r="C4">
        <v>1</v>
      </c>
      <c r="G4" s="6" t="s">
        <v>3894</v>
      </c>
      <c r="H4" s="6">
        <v>4.4927299999999999</v>
      </c>
      <c r="I4" s="6" t="s">
        <v>3895</v>
      </c>
      <c r="L4" t="s">
        <v>15</v>
      </c>
      <c r="M4" t="s">
        <v>15</v>
      </c>
    </row>
    <row r="5" spans="2:13">
      <c r="B5" t="s">
        <v>22</v>
      </c>
      <c r="C5">
        <f>1/INDEX($H$4:$H$64,MATCH(tblXrate[[#This Row],[Currency]],$I$4:$I$64,0))</f>
        <v>1.2703994389916078</v>
      </c>
      <c r="G5" s="6" t="s">
        <v>3896</v>
      </c>
      <c r="H5" s="6">
        <v>0.98047899999999999</v>
      </c>
      <c r="I5" s="6" t="s">
        <v>82</v>
      </c>
      <c r="L5" t="s">
        <v>8</v>
      </c>
      <c r="M5" t="s">
        <v>8</v>
      </c>
    </row>
    <row r="6" spans="2:13">
      <c r="B6" t="s">
        <v>32</v>
      </c>
      <c r="C6">
        <f>1/INDEX($H$4:$H$64,MATCH(tblXrate[[#This Row],[Currency]],$I$4:$I$64,0))</f>
        <v>1.0614088716799131E-2</v>
      </c>
      <c r="G6" s="6" t="s">
        <v>3897</v>
      </c>
      <c r="H6" s="6">
        <v>7.6569700000000003</v>
      </c>
      <c r="I6" s="6" t="s">
        <v>3898</v>
      </c>
      <c r="L6" t="s">
        <v>71</v>
      </c>
      <c r="M6" t="s">
        <v>71</v>
      </c>
    </row>
    <row r="7" spans="2:13">
      <c r="B7" t="s">
        <v>40</v>
      </c>
      <c r="C7">
        <f>1/INDEX($H$4:$H$64,MATCH(tblXrate[[#This Row],[Currency]],$I$4:$I$64,0))</f>
        <v>1.7807916687442568E-2</v>
      </c>
      <c r="G7" s="6" t="s">
        <v>3899</v>
      </c>
      <c r="H7" s="6">
        <v>2.0231400000000002</v>
      </c>
      <c r="I7" s="6" t="s">
        <v>3900</v>
      </c>
      <c r="L7" t="s">
        <v>84</v>
      </c>
      <c r="M7" t="s">
        <v>84</v>
      </c>
    </row>
    <row r="8" spans="2:13">
      <c r="B8" t="s">
        <v>69</v>
      </c>
      <c r="C8">
        <f>1/INDEX($H$4:$H$64,MATCH(tblXrate[[#This Row],[Currency]],$I$4:$I$64,0))</f>
        <v>1.5761782720672841</v>
      </c>
      <c r="G8" s="6" t="s">
        <v>3901</v>
      </c>
      <c r="H8" s="6">
        <v>0.63444599999999995</v>
      </c>
      <c r="I8" s="6" t="s">
        <v>69</v>
      </c>
      <c r="L8" t="s">
        <v>88</v>
      </c>
      <c r="M8" t="s">
        <v>88</v>
      </c>
    </row>
    <row r="9" spans="2:13">
      <c r="B9" t="s">
        <v>82</v>
      </c>
      <c r="C9">
        <f>1/INDEX($H$4:$H$64,MATCH(tblXrate[[#This Row],[Currency]],$I$4:$I$64,0))</f>
        <v>1.0199096564026358</v>
      </c>
      <c r="G9" s="6" t="s">
        <v>3902</v>
      </c>
      <c r="H9" s="6">
        <v>1.2686999999999999</v>
      </c>
      <c r="I9" s="6" t="s">
        <v>3903</v>
      </c>
      <c r="L9" t="s">
        <v>17</v>
      </c>
      <c r="M9" t="s">
        <v>17</v>
      </c>
    </row>
    <row r="10" spans="2:13">
      <c r="B10" t="s">
        <v>86</v>
      </c>
      <c r="C10">
        <f>1/INDEX($H$4:$H$64,MATCH(tblXrate[[#This Row],[Currency]],$I$4:$I$64,0))</f>
        <v>0.98336152303032687</v>
      </c>
      <c r="G10" s="6" t="s">
        <v>3904</v>
      </c>
      <c r="H10" s="6">
        <v>1.53952</v>
      </c>
      <c r="I10" s="6" t="s">
        <v>3905</v>
      </c>
      <c r="L10" t="s">
        <v>48</v>
      </c>
      <c r="M10" t="s">
        <v>48</v>
      </c>
    </row>
    <row r="11" spans="2:13">
      <c r="B11" t="s">
        <v>3951</v>
      </c>
      <c r="C11">
        <f>1/INDEX($H$4:$H$64,MATCH(tblXrate[[#This Row],[Currency]],$I$4:$I$64,0))</f>
        <v>2.3705052257787702E-2</v>
      </c>
      <c r="G11" s="6" t="s">
        <v>3906</v>
      </c>
      <c r="H11" s="6">
        <v>1.01692</v>
      </c>
      <c r="I11" s="6" t="s">
        <v>86</v>
      </c>
      <c r="L11" t="s">
        <v>24</v>
      </c>
      <c r="M11" t="s">
        <v>24</v>
      </c>
    </row>
    <row r="12" spans="2:13">
      <c r="B12" t="s">
        <v>358</v>
      </c>
      <c r="C12">
        <f>1/INDEX($H$4:$H$64,MATCH(tblXrate[[#This Row],[Currency]],$I$4:$I$64,0))</f>
        <v>0.27221921268759308</v>
      </c>
      <c r="G12" s="6" t="s">
        <v>3907</v>
      </c>
      <c r="H12" s="6">
        <v>497.26799999999997</v>
      </c>
      <c r="I12" s="6" t="s">
        <v>3908</v>
      </c>
      <c r="L12" t="s">
        <v>179</v>
      </c>
      <c r="M12" t="s">
        <v>179</v>
      </c>
    </row>
    <row r="13" spans="2:13">
      <c r="B13" t="s">
        <v>391</v>
      </c>
      <c r="C13">
        <f>1/INDEX($H$4:$H$64,MATCH(tblXrate[[#This Row],[Currency]],$I$4:$I$64,0))</f>
        <v>7.3046552567951561E-2</v>
      </c>
      <c r="G13" s="6" t="s">
        <v>3909</v>
      </c>
      <c r="H13" s="6">
        <v>6.3609099999999996</v>
      </c>
      <c r="I13" s="6" t="s">
        <v>3910</v>
      </c>
      <c r="L13" t="s">
        <v>143</v>
      </c>
      <c r="M13" t="s">
        <v>143</v>
      </c>
    </row>
    <row r="14" spans="2:13">
      <c r="B14" t="s">
        <v>445</v>
      </c>
      <c r="C14">
        <f>1/INDEX($H$4:$H$64,MATCH(tblXrate[[#This Row],[Currency]],$I$4:$I$64,0))</f>
        <v>0.14365525038391866</v>
      </c>
      <c r="G14" s="6" t="s">
        <v>3911</v>
      </c>
      <c r="H14" s="6">
        <v>1769.79</v>
      </c>
      <c r="I14" s="6" t="s">
        <v>3912</v>
      </c>
      <c r="L14" t="s">
        <v>628</v>
      </c>
      <c r="M14" t="s">
        <v>628</v>
      </c>
    </row>
    <row r="15" spans="2:13">
      <c r="B15" t="s">
        <v>483</v>
      </c>
      <c r="C15">
        <f>1/INDEX($H$4:$H$64,MATCH(tblXrate[[#This Row],[Currency]],$I$4:$I$64,0))</f>
        <v>1.2220845340313881E-2</v>
      </c>
      <c r="G15" s="6" t="s">
        <v>3913</v>
      </c>
      <c r="H15" s="6">
        <v>5.9367099999999997</v>
      </c>
      <c r="I15" s="6" t="s">
        <v>3914</v>
      </c>
      <c r="L15" t="s">
        <v>171</v>
      </c>
      <c r="M15" t="s">
        <v>171</v>
      </c>
    </row>
    <row r="16" spans="2:13">
      <c r="B16" t="s">
        <v>497</v>
      </c>
      <c r="C16">
        <f>1/INDEX($H$4:$H$64,MATCH(tblXrate[[#This Row],[Currency]],$I$4:$I$64,0))</f>
        <v>2.0078305391024996E-3</v>
      </c>
      <c r="G16" s="6" t="s">
        <v>3915</v>
      </c>
      <c r="H16" s="6">
        <v>5.8512300000000002</v>
      </c>
      <c r="I16" s="6" t="s">
        <v>1362</v>
      </c>
      <c r="L16" t="s">
        <v>347</v>
      </c>
      <c r="M16" t="s">
        <v>347</v>
      </c>
    </row>
    <row r="17" spans="2:13">
      <c r="B17" t="s">
        <v>585</v>
      </c>
      <c r="C17">
        <f>1/INDEX($H$4:$H$64,MATCH(tblXrate[[#This Row],[Currency]],$I$4:$I$64,0))</f>
        <v>0.12192177986291114</v>
      </c>
      <c r="G17" s="6" t="s">
        <v>3916</v>
      </c>
      <c r="H17" s="6">
        <v>0.78715400000000002</v>
      </c>
      <c r="I17" s="6" t="s">
        <v>22</v>
      </c>
      <c r="L17" t="s">
        <v>30</v>
      </c>
      <c r="M17" t="s">
        <v>30</v>
      </c>
    </row>
    <row r="18" spans="2:13">
      <c r="B18" t="s">
        <v>670</v>
      </c>
      <c r="C18">
        <f>1/INDEX($H$4:$H$64,MATCH(tblXrate[[#This Row],[Currency]],$I$4:$I$64,0))</f>
        <v>0.79758809360493876</v>
      </c>
      <c r="G18" s="6" t="s">
        <v>3917</v>
      </c>
      <c r="H18" s="6">
        <v>7.7588900000000001</v>
      </c>
      <c r="I18" s="6" t="s">
        <v>3918</v>
      </c>
      <c r="L18" t="s">
        <v>608</v>
      </c>
      <c r="M18" t="s">
        <v>608</v>
      </c>
    </row>
    <row r="19" spans="2:13">
      <c r="B19" t="s">
        <v>3910</v>
      </c>
      <c r="C19">
        <f>1/INDEX($H$4:$H$64,MATCH(tblXrate[[#This Row],[Currency]],$I$4:$I$64,0))</f>
        <v>0.15721021048875083</v>
      </c>
      <c r="G19" s="6" t="s">
        <v>3919</v>
      </c>
      <c r="H19" s="6">
        <v>225.874</v>
      </c>
      <c r="I19" s="6" t="s">
        <v>3920</v>
      </c>
      <c r="L19" t="s">
        <v>672</v>
      </c>
      <c r="M19" t="s">
        <v>672</v>
      </c>
    </row>
    <row r="20" spans="2:13">
      <c r="B20" t="s">
        <v>845</v>
      </c>
      <c r="C20">
        <f>1/INDEX($H$4:$H$64,MATCH(tblXrate[[#This Row],[Currency]],$I$4:$I$64,0))</f>
        <v>0.16526194017517765</v>
      </c>
      <c r="G20" s="6" t="s">
        <v>3921</v>
      </c>
      <c r="H20" s="6">
        <v>124.697</v>
      </c>
      <c r="I20" s="6" t="s">
        <v>3922</v>
      </c>
      <c r="L20" t="s">
        <v>65</v>
      </c>
      <c r="M20" t="s">
        <v>65</v>
      </c>
    </row>
    <row r="21" spans="2:13">
      <c r="B21" t="s">
        <v>3984</v>
      </c>
      <c r="C21">
        <f>1/INDEX($H$4:$H$64,MATCH(tblXrate[[#This Row],[Currency]],$I$4:$I$64,0))</f>
        <v>6.1633281972265025E-3</v>
      </c>
      <c r="G21" s="6" t="s">
        <v>3923</v>
      </c>
      <c r="H21" s="6">
        <v>56.154800000000002</v>
      </c>
      <c r="I21" s="6" t="s">
        <v>40</v>
      </c>
      <c r="L21" t="s">
        <v>133</v>
      </c>
      <c r="M21" t="s">
        <v>133</v>
      </c>
    </row>
    <row r="22" spans="2:13">
      <c r="B22" t="s">
        <v>358</v>
      </c>
      <c r="C22">
        <f>1/INDEX($H$4:$H$64,MATCH(tblXrate[[#This Row],[Currency]],$I$4:$I$64,0))</f>
        <v>0.27221921268759308</v>
      </c>
      <c r="G22" s="6" t="s">
        <v>3924</v>
      </c>
      <c r="H22" s="6">
        <v>9443.81</v>
      </c>
      <c r="I22" s="6" t="s">
        <v>1393</v>
      </c>
      <c r="L22" t="s">
        <v>166</v>
      </c>
      <c r="M22" t="s">
        <v>166</v>
      </c>
    </row>
    <row r="23" spans="2:13">
      <c r="B23" t="s">
        <v>3900</v>
      </c>
      <c r="C23">
        <f>1/INDEX($H$4:$H$64,MATCH(tblXrate[[#This Row],[Currency]],$I$4:$I$64,0))</f>
        <v>0.49428116689897877</v>
      </c>
      <c r="G23" s="6" t="s">
        <v>3925</v>
      </c>
      <c r="H23" s="6">
        <v>3.86721</v>
      </c>
      <c r="I23" s="6" t="s">
        <v>3926</v>
      </c>
      <c r="L23" t="s">
        <v>726</v>
      </c>
      <c r="M23" t="s">
        <v>726</v>
      </c>
    </row>
    <row r="24" spans="2:13">
      <c r="B24" t="s">
        <v>959</v>
      </c>
      <c r="C24">
        <f>1/INDEX($H$4:$H$64,MATCH(tblXrate[[#This Row],[Currency]],$I$4:$I$64,0))</f>
        <v>0.28461323906942854</v>
      </c>
      <c r="G24" s="6" t="s">
        <v>3927</v>
      </c>
      <c r="H24" s="6">
        <v>78.904300000000006</v>
      </c>
      <c r="I24" s="6" t="s">
        <v>1531</v>
      </c>
      <c r="L24" t="s">
        <v>583</v>
      </c>
      <c r="M24" t="s">
        <v>583</v>
      </c>
    </row>
    <row r="25" spans="2:13">
      <c r="B25" t="s">
        <v>6</v>
      </c>
      <c r="C25">
        <v>1</v>
      </c>
      <c r="G25" s="6" t="s">
        <v>3928</v>
      </c>
      <c r="H25" s="6">
        <v>148.88</v>
      </c>
      <c r="I25" s="6" t="s">
        <v>3929</v>
      </c>
      <c r="L25" t="s">
        <v>1118</v>
      </c>
      <c r="M25" t="s">
        <v>1118</v>
      </c>
    </row>
    <row r="26" spans="2:13">
      <c r="B26" t="s">
        <v>3939</v>
      </c>
      <c r="C26">
        <f>1/INDEX($H$4:$H$64,MATCH(tblXrate[[#This Row],[Currency]],$I$4:$I$64,0))</f>
        <v>0.31680056770661735</v>
      </c>
      <c r="G26" s="6" t="s">
        <v>3930</v>
      </c>
      <c r="H26" s="6">
        <v>0.27939999999999998</v>
      </c>
      <c r="I26" s="6" t="s">
        <v>3931</v>
      </c>
      <c r="L26" t="s">
        <v>96</v>
      </c>
      <c r="M26" t="s">
        <v>628</v>
      </c>
    </row>
    <row r="27" spans="2:13">
      <c r="B27" t="s">
        <v>1147</v>
      </c>
      <c r="C27">
        <f>1/INDEX($H$4:$H$64,MATCH(tblXrate[[#This Row],[Currency]],$I$4:$I$64,0))</f>
        <v>7.5240581760178168E-3</v>
      </c>
      <c r="G27" s="6" t="s">
        <v>3932</v>
      </c>
      <c r="H27" s="6">
        <v>0.548489</v>
      </c>
      <c r="I27" s="6" t="s">
        <v>3933</v>
      </c>
      <c r="L27" t="s">
        <v>73</v>
      </c>
      <c r="M27" t="s">
        <v>73</v>
      </c>
    </row>
    <row r="28" spans="2:13">
      <c r="B28" t="s">
        <v>1159</v>
      </c>
      <c r="C28">
        <f>1/INDEX($H$4:$H$64,MATCH(tblXrate[[#This Row],[Currency]],$I$4:$I$64,0))</f>
        <v>0.78882394238429931</v>
      </c>
      <c r="G28" s="6" t="s">
        <v>3934</v>
      </c>
      <c r="H28" s="6">
        <v>1.9323999999999999</v>
      </c>
      <c r="I28" s="6" t="s">
        <v>3935</v>
      </c>
      <c r="L28" t="s">
        <v>75</v>
      </c>
      <c r="M28" t="s">
        <v>75</v>
      </c>
    </row>
    <row r="29" spans="2:13">
      <c r="B29" t="s">
        <v>69</v>
      </c>
      <c r="C29">
        <f>1/INDEX($H$4:$H$64,MATCH(tblXrate[[#This Row],[Currency]],$I$4:$I$64,0))</f>
        <v>1.5761782720672841</v>
      </c>
      <c r="G29" s="6" t="s">
        <v>3936</v>
      </c>
      <c r="H29" s="6">
        <v>2.7178800000000001</v>
      </c>
      <c r="I29" s="6" t="s">
        <v>3937</v>
      </c>
      <c r="L29" t="s">
        <v>895</v>
      </c>
      <c r="M29" t="s">
        <v>1351</v>
      </c>
    </row>
    <row r="30" spans="2:13">
      <c r="B30" t="s">
        <v>3986</v>
      </c>
      <c r="C30">
        <f>1/INDEX($H$4:$H$64,MATCH(tblXrate[[#This Row],[Currency]],$I$4:$I$64,0))</f>
        <v>2.5673940949935813E-2</v>
      </c>
      <c r="G30" s="6" t="s">
        <v>3938</v>
      </c>
      <c r="H30" s="6">
        <v>3.1565599999999998</v>
      </c>
      <c r="I30" s="6" t="s">
        <v>3939</v>
      </c>
      <c r="L30" t="s">
        <v>38</v>
      </c>
      <c r="M30" t="s">
        <v>38</v>
      </c>
    </row>
    <row r="31" spans="2:13">
      <c r="B31" t="s">
        <v>1337</v>
      </c>
      <c r="C31">
        <f>1/INDEX($H$4:$H$64,MATCH(tblXrate[[#This Row],[Currency]],$I$4:$I$64,0))</f>
        <v>0.30031472983686902</v>
      </c>
      <c r="G31" s="6" t="s">
        <v>3940</v>
      </c>
      <c r="H31" s="6">
        <v>30.715900000000001</v>
      </c>
      <c r="I31" s="6" t="s">
        <v>3941</v>
      </c>
      <c r="L31" t="s">
        <v>877</v>
      </c>
      <c r="M31" t="s">
        <v>877</v>
      </c>
    </row>
    <row r="32" spans="2:13">
      <c r="B32" t="s">
        <v>1343</v>
      </c>
      <c r="C32">
        <f>1/INDEX($H$4:$H$64,MATCH(tblXrate[[#This Row],[Currency]],$I$4:$I$64,0))</f>
        <v>1.1976047904191617E-2</v>
      </c>
      <c r="G32" s="6" t="s">
        <v>3942</v>
      </c>
      <c r="H32" s="6">
        <v>13.6899</v>
      </c>
      <c r="I32" s="6" t="s">
        <v>391</v>
      </c>
      <c r="L32" t="s">
        <v>36</v>
      </c>
      <c r="M32" t="s">
        <v>36</v>
      </c>
    </row>
    <row r="33" spans="2:13">
      <c r="B33" t="s">
        <v>1362</v>
      </c>
      <c r="C33">
        <f>1/INDEX($H$4:$H$64,MATCH(tblXrate[[#This Row],[Currency]],$I$4:$I$64,0))</f>
        <v>0.17090423722875361</v>
      </c>
      <c r="G33" s="6" t="s">
        <v>3943</v>
      </c>
      <c r="H33" s="6">
        <v>89.65</v>
      </c>
      <c r="I33" s="6" t="s">
        <v>3944</v>
      </c>
      <c r="L33" t="s">
        <v>416</v>
      </c>
      <c r="M33" t="s">
        <v>416</v>
      </c>
    </row>
    <row r="34" spans="2:13">
      <c r="B34" t="s">
        <v>1393</v>
      </c>
      <c r="C34">
        <f>1/INDEX($H$4:$H$64,MATCH(tblXrate[[#This Row],[Currency]],$I$4:$I$64,0))</f>
        <v>1.0588946622178973E-4</v>
      </c>
      <c r="G34" s="6" t="s">
        <v>3945</v>
      </c>
      <c r="H34" s="6">
        <v>1.2537799999999999</v>
      </c>
      <c r="I34" s="6" t="s">
        <v>670</v>
      </c>
      <c r="L34" t="s">
        <v>106</v>
      </c>
      <c r="M34" t="s">
        <v>106</v>
      </c>
    </row>
    <row r="35" spans="2:13">
      <c r="B35" t="s">
        <v>1410</v>
      </c>
      <c r="C35">
        <f>1/INDEX($H$4:$H$64,MATCH(tblXrate[[#This Row],[Currency]],$I$4:$I$64,0))</f>
        <v>7.5642965204236008E-4</v>
      </c>
      <c r="G35" s="6" t="s">
        <v>3946</v>
      </c>
      <c r="H35" s="6">
        <v>5.9083800000000002</v>
      </c>
      <c r="I35" s="6" t="s">
        <v>1829</v>
      </c>
      <c r="L35" t="s">
        <v>184</v>
      </c>
      <c r="M35" t="s">
        <v>184</v>
      </c>
    </row>
    <row r="36" spans="2:13">
      <c r="B36" t="s">
        <v>1531</v>
      </c>
      <c r="C36">
        <f>1/INDEX($H$4:$H$64,MATCH(tblXrate[[#This Row],[Currency]],$I$4:$I$64,0))</f>
        <v>1.2673580527296991E-2</v>
      </c>
      <c r="G36" s="6" t="s">
        <v>3947</v>
      </c>
      <c r="H36" s="6">
        <v>0.38450000000000001</v>
      </c>
      <c r="I36" s="6" t="s">
        <v>3948</v>
      </c>
      <c r="L36" t="s">
        <v>46</v>
      </c>
      <c r="M36" t="s">
        <v>46</v>
      </c>
    </row>
    <row r="37" spans="2:13">
      <c r="B37" t="s">
        <v>3958</v>
      </c>
      <c r="C37">
        <f>1/INDEX($H$4:$H$64,MATCH(tblXrate[[#This Row],[Currency]],$I$4:$I$64,0))</f>
        <v>0.26666666666666666</v>
      </c>
      <c r="G37" s="6" t="s">
        <v>3949</v>
      </c>
      <c r="H37" s="6">
        <v>94.214399999999998</v>
      </c>
      <c r="I37" s="6" t="s">
        <v>32</v>
      </c>
      <c r="L37" t="s">
        <v>716</v>
      </c>
      <c r="M37" t="s">
        <v>716</v>
      </c>
    </row>
    <row r="38" spans="2:13">
      <c r="B38" t="s">
        <v>1729</v>
      </c>
      <c r="C38">
        <f>1/INDEX($H$4:$H$64,MATCH(tblXrate[[#This Row],[Currency]],$I$4:$I$64,0))</f>
        <v>0.11454753722794959</v>
      </c>
      <c r="G38" s="6" t="s">
        <v>3950</v>
      </c>
      <c r="H38" s="6">
        <v>42.185099999999998</v>
      </c>
      <c r="I38" s="6" t="s">
        <v>3951</v>
      </c>
      <c r="L38" t="s">
        <v>59</v>
      </c>
      <c r="M38" t="s">
        <v>59</v>
      </c>
    </row>
    <row r="39" spans="2:13">
      <c r="B39" t="s">
        <v>3941</v>
      </c>
      <c r="C39">
        <f>1/INDEX($H$4:$H$64,MATCH(tblXrate[[#This Row],[Currency]],$I$4:$I$64,0))</f>
        <v>3.2556428429575561E-2</v>
      </c>
      <c r="G39" s="6" t="s">
        <v>3952</v>
      </c>
      <c r="H39" s="6">
        <v>3.64</v>
      </c>
      <c r="I39" s="6" t="s">
        <v>3953</v>
      </c>
      <c r="L39" t="s">
        <v>359</v>
      </c>
      <c r="M39" t="s">
        <v>359</v>
      </c>
    </row>
    <row r="40" spans="2:13">
      <c r="B40" t="s">
        <v>1829</v>
      </c>
      <c r="C40">
        <f>1/INDEX($H$4:$H$64,MATCH(tblXrate[[#This Row],[Currency]],$I$4:$I$64,0))</f>
        <v>0.16925113144381371</v>
      </c>
      <c r="G40" s="6" t="s">
        <v>3954</v>
      </c>
      <c r="H40" s="6">
        <v>3.5135399999999999</v>
      </c>
      <c r="I40" s="6" t="s">
        <v>959</v>
      </c>
      <c r="L40" t="s">
        <v>27</v>
      </c>
      <c r="M40" t="s">
        <v>27</v>
      </c>
    </row>
    <row r="41" spans="2:13">
      <c r="B41" t="s">
        <v>1881</v>
      </c>
      <c r="C41">
        <f>1/INDEX($H$4:$H$64,MATCH(tblXrate[[#This Row],[Currency]],$I$4:$I$64,0))</f>
        <v>1.0578730615798488</v>
      </c>
      <c r="G41" s="6" t="s">
        <v>3955</v>
      </c>
      <c r="H41" s="6">
        <v>32.5458</v>
      </c>
      <c r="I41" s="6" t="s">
        <v>3956</v>
      </c>
      <c r="L41" t="s">
        <v>1176</v>
      </c>
      <c r="M41" t="s">
        <v>1176</v>
      </c>
    </row>
    <row r="42" spans="2:13">
      <c r="B42" t="s">
        <v>1989</v>
      </c>
      <c r="C42">
        <f>1/INDEX($H$4:$H$64,MATCH(tblXrate[[#This Row],[Currency]],$I$4:$I$64,0))</f>
        <v>5.6561085972850679E-2</v>
      </c>
      <c r="G42" s="6" t="s">
        <v>3957</v>
      </c>
      <c r="H42" s="6">
        <v>3.75</v>
      </c>
      <c r="I42" s="6" t="s">
        <v>3958</v>
      </c>
      <c r="L42" t="s">
        <v>512</v>
      </c>
      <c r="M42" t="s">
        <v>512</v>
      </c>
    </row>
    <row r="43" spans="2:13">
      <c r="G43" s="6" t="s">
        <v>3959</v>
      </c>
      <c r="H43" s="6">
        <v>1.2677099999999999</v>
      </c>
      <c r="I43" s="6" t="s">
        <v>1159</v>
      </c>
      <c r="L43" t="s">
        <v>1011</v>
      </c>
      <c r="M43" t="s">
        <v>1011</v>
      </c>
    </row>
    <row r="44" spans="2:13">
      <c r="G44" s="6" t="s">
        <v>3960</v>
      </c>
      <c r="H44" s="6">
        <v>8.2019800000000007</v>
      </c>
      <c r="I44" s="6" t="s">
        <v>585</v>
      </c>
      <c r="L44" t="s">
        <v>870</v>
      </c>
      <c r="M44" t="s">
        <v>870</v>
      </c>
    </row>
    <row r="45" spans="2:13">
      <c r="G45" s="6" t="s">
        <v>3961</v>
      </c>
      <c r="H45" s="6">
        <v>1151.0899999999999</v>
      </c>
      <c r="I45" s="6" t="s">
        <v>3962</v>
      </c>
      <c r="L45" t="s">
        <v>515</v>
      </c>
      <c r="M45" t="s">
        <v>515</v>
      </c>
    </row>
    <row r="46" spans="2:13">
      <c r="G46" s="6" t="s">
        <v>3963</v>
      </c>
      <c r="H46" s="6">
        <v>132.90700000000001</v>
      </c>
      <c r="I46" s="6" t="s">
        <v>1147</v>
      </c>
      <c r="L46" t="s">
        <v>983</v>
      </c>
      <c r="M46" t="s">
        <v>983</v>
      </c>
    </row>
    <row r="47" spans="2:13">
      <c r="G47" s="6" t="s">
        <v>3964</v>
      </c>
      <c r="H47" s="6">
        <v>6.9611099999999997</v>
      </c>
      <c r="I47" s="6" t="s">
        <v>445</v>
      </c>
      <c r="L47" t="s">
        <v>654</v>
      </c>
      <c r="M47" t="s">
        <v>654</v>
      </c>
    </row>
    <row r="48" spans="2:13">
      <c r="G48" s="6" t="s">
        <v>3965</v>
      </c>
      <c r="H48" s="6">
        <v>0.94529300000000005</v>
      </c>
      <c r="I48" s="6" t="s">
        <v>1881</v>
      </c>
      <c r="L48" t="s">
        <v>111</v>
      </c>
      <c r="M48" t="s">
        <v>111</v>
      </c>
    </row>
    <row r="49" spans="7:13">
      <c r="G49" s="6" t="s">
        <v>3966</v>
      </c>
      <c r="H49" s="6">
        <v>29.859400000000001</v>
      </c>
      <c r="I49" s="6" t="s">
        <v>3967</v>
      </c>
      <c r="L49" t="s">
        <v>636</v>
      </c>
      <c r="M49" t="s">
        <v>672</v>
      </c>
    </row>
    <row r="50" spans="7:13">
      <c r="G50" s="6" t="s">
        <v>3968</v>
      </c>
      <c r="H50" s="6">
        <v>31.500299999999999</v>
      </c>
      <c r="I50" s="6" t="s">
        <v>3969</v>
      </c>
      <c r="L50" t="s">
        <v>169</v>
      </c>
      <c r="M50" t="s">
        <v>169</v>
      </c>
    </row>
    <row r="51" spans="7:13">
      <c r="G51" s="6" t="s">
        <v>3970</v>
      </c>
      <c r="H51" s="6">
        <v>6.3912199999999997</v>
      </c>
      <c r="I51" s="6" t="s">
        <v>3971</v>
      </c>
      <c r="L51" t="s">
        <v>56</v>
      </c>
      <c r="M51" t="s">
        <v>15</v>
      </c>
    </row>
    <row r="52" spans="7:13">
      <c r="G52" s="6" t="s">
        <v>3972</v>
      </c>
      <c r="H52" s="6">
        <v>1.79447</v>
      </c>
      <c r="I52" s="6" t="s">
        <v>3973</v>
      </c>
      <c r="L52" t="s">
        <v>136</v>
      </c>
      <c r="M52" t="s">
        <v>136</v>
      </c>
    </row>
    <row r="53" spans="7:13">
      <c r="G53" s="6" t="s">
        <v>3974</v>
      </c>
      <c r="H53" s="6">
        <v>4.2940199999999997</v>
      </c>
      <c r="I53" s="6" t="s">
        <v>3975</v>
      </c>
      <c r="L53" t="s">
        <v>197</v>
      </c>
      <c r="M53" t="s">
        <v>197</v>
      </c>
    </row>
    <row r="54" spans="7:13">
      <c r="G54" s="6" t="s">
        <v>3977</v>
      </c>
      <c r="H54" s="6">
        <v>3.6735099999999998</v>
      </c>
      <c r="I54" s="6" t="s">
        <v>358</v>
      </c>
      <c r="L54" t="s">
        <v>447</v>
      </c>
      <c r="M54" t="s">
        <v>447</v>
      </c>
    </row>
    <row r="55" spans="7:13">
      <c r="G55" s="6" t="s">
        <v>3980</v>
      </c>
      <c r="H55" s="6">
        <v>81.827399999999997</v>
      </c>
      <c r="I55" s="6" t="s">
        <v>483</v>
      </c>
      <c r="L55" t="s">
        <v>690</v>
      </c>
      <c r="M55" t="s">
        <v>690</v>
      </c>
    </row>
    <row r="56" spans="7:13">
      <c r="G56" s="6" t="s">
        <v>3981</v>
      </c>
      <c r="H56" s="6">
        <v>498.05</v>
      </c>
      <c r="I56" s="6" t="s">
        <v>3982</v>
      </c>
      <c r="L56" t="s">
        <v>425</v>
      </c>
      <c r="M56" t="s">
        <v>425</v>
      </c>
    </row>
    <row r="57" spans="7:13">
      <c r="G57" s="6" t="s">
        <v>3983</v>
      </c>
      <c r="H57" s="6">
        <v>6.0510000000000002</v>
      </c>
      <c r="I57" s="6" t="s">
        <v>847</v>
      </c>
      <c r="L57" t="s">
        <v>935</v>
      </c>
      <c r="M57" t="s">
        <v>935</v>
      </c>
    </row>
    <row r="58" spans="7:13">
      <c r="G58" s="6" t="s">
        <v>3985</v>
      </c>
      <c r="H58" s="6">
        <v>162.25</v>
      </c>
      <c r="I58" s="6" t="s">
        <v>3984</v>
      </c>
      <c r="L58" t="s">
        <v>126</v>
      </c>
      <c r="M58" t="s">
        <v>179</v>
      </c>
    </row>
    <row r="59" spans="7:13">
      <c r="G59" s="6" t="s">
        <v>3987</v>
      </c>
      <c r="H59" s="6">
        <v>38.950000000000003</v>
      </c>
      <c r="I59" s="6" t="s">
        <v>3986</v>
      </c>
      <c r="L59" t="s">
        <v>1031</v>
      </c>
      <c r="M59" t="s">
        <v>166</v>
      </c>
    </row>
    <row r="60" spans="7:13">
      <c r="G60" s="6" t="s">
        <v>3988</v>
      </c>
      <c r="H60" s="6">
        <v>3.3298399999999999</v>
      </c>
      <c r="I60" s="6" t="s">
        <v>1337</v>
      </c>
      <c r="L60" t="s">
        <v>1086</v>
      </c>
      <c r="M60" t="s">
        <v>1086</v>
      </c>
    </row>
    <row r="61" spans="7:13">
      <c r="G61" s="6" t="s">
        <v>3989</v>
      </c>
      <c r="H61" s="6">
        <v>83.5</v>
      </c>
      <c r="I61" s="6" t="s">
        <v>1344</v>
      </c>
      <c r="L61" t="s">
        <v>1809</v>
      </c>
      <c r="M61" t="s">
        <v>1809</v>
      </c>
    </row>
    <row r="62" spans="7:13">
      <c r="G62" s="6" t="s">
        <v>3990</v>
      </c>
      <c r="H62" s="6">
        <v>1322</v>
      </c>
      <c r="I62" s="6" t="s">
        <v>3991</v>
      </c>
      <c r="L62" t="s">
        <v>773</v>
      </c>
      <c r="M62" t="s">
        <v>133</v>
      </c>
    </row>
    <row r="63" spans="7:13">
      <c r="G63" s="6" t="s">
        <v>3992</v>
      </c>
      <c r="H63" s="6">
        <v>8.73</v>
      </c>
      <c r="I63" s="6" t="s">
        <v>1729</v>
      </c>
      <c r="L63" t="s">
        <v>1991</v>
      </c>
      <c r="M63" t="s">
        <v>1991</v>
      </c>
    </row>
    <row r="64" spans="7:13">
      <c r="G64" s="6" t="s">
        <v>3993</v>
      </c>
      <c r="H64" s="6">
        <v>17.68</v>
      </c>
      <c r="I64" s="6" t="s">
        <v>1989</v>
      </c>
      <c r="L64" t="s">
        <v>1497</v>
      </c>
      <c r="M64" t="s">
        <v>1497</v>
      </c>
    </row>
    <row r="65" spans="12:13">
      <c r="L65" t="s">
        <v>1607</v>
      </c>
      <c r="M65" t="s">
        <v>48</v>
      </c>
    </row>
    <row r="66" spans="12:13">
      <c r="L66" t="s">
        <v>639</v>
      </c>
      <c r="M66" t="s">
        <v>639</v>
      </c>
    </row>
    <row r="67" spans="12:13">
      <c r="L67" t="s">
        <v>989</v>
      </c>
      <c r="M67" t="s">
        <v>989</v>
      </c>
    </row>
    <row r="68" spans="12:13">
      <c r="L68" t="s">
        <v>1344</v>
      </c>
      <c r="M68" t="s">
        <v>1344</v>
      </c>
    </row>
    <row r="69" spans="12:13">
      <c r="L69" t="s">
        <v>1306</v>
      </c>
      <c r="M69" t="s">
        <v>1306</v>
      </c>
    </row>
    <row r="70" spans="12:13">
      <c r="L70" t="s">
        <v>1494</v>
      </c>
      <c r="M70" t="s">
        <v>133</v>
      </c>
    </row>
    <row r="71" spans="12:13">
      <c r="L71" t="s">
        <v>1804</v>
      </c>
      <c r="M71" t="s">
        <v>1804</v>
      </c>
    </row>
    <row r="72" spans="12:13">
      <c r="L72" t="s">
        <v>1519</v>
      </c>
      <c r="M72" t="s">
        <v>1519</v>
      </c>
    </row>
    <row r="73" spans="12:13">
      <c r="L73" t="s">
        <v>680</v>
      </c>
      <c r="M73" t="s">
        <v>680</v>
      </c>
    </row>
    <row r="74" spans="12:13">
      <c r="L74" t="s">
        <v>1773</v>
      </c>
      <c r="M74" t="s">
        <v>1773</v>
      </c>
    </row>
    <row r="75" spans="12:13">
      <c r="L75" t="s">
        <v>1707</v>
      </c>
      <c r="M75" t="s">
        <v>1707</v>
      </c>
    </row>
    <row r="76" spans="12:13">
      <c r="L76" t="s">
        <v>1043</v>
      </c>
      <c r="M76" t="s">
        <v>1043</v>
      </c>
    </row>
    <row r="77" spans="12:13">
      <c r="L77" t="s">
        <v>1722</v>
      </c>
      <c r="M77" t="s">
        <v>1722</v>
      </c>
    </row>
    <row r="78" spans="12:13">
      <c r="L78" t="s">
        <v>1676</v>
      </c>
      <c r="M78" t="s">
        <v>1676</v>
      </c>
    </row>
    <row r="79" spans="12:13">
      <c r="L79" t="s">
        <v>1860</v>
      </c>
      <c r="M79" t="s">
        <v>1860</v>
      </c>
    </row>
    <row r="80" spans="12:13">
      <c r="L80" t="s">
        <v>1055</v>
      </c>
      <c r="M80" t="s">
        <v>1055</v>
      </c>
    </row>
    <row r="81" spans="12:13">
      <c r="L81" t="s">
        <v>120</v>
      </c>
      <c r="M81" t="s">
        <v>48</v>
      </c>
    </row>
    <row r="82" spans="12:13">
      <c r="L82" t="s">
        <v>1700</v>
      </c>
      <c r="M82" t="s">
        <v>1700</v>
      </c>
    </row>
    <row r="83" spans="12:13">
      <c r="L83" t="s">
        <v>644</v>
      </c>
      <c r="M83" t="s">
        <v>4008</v>
      </c>
    </row>
    <row r="84" spans="12:13">
      <c r="L84" t="s">
        <v>818</v>
      </c>
      <c r="M84" t="s">
        <v>818</v>
      </c>
    </row>
    <row r="85" spans="12:13">
      <c r="L85" t="s">
        <v>548</v>
      </c>
      <c r="M85" t="s">
        <v>548</v>
      </c>
    </row>
    <row r="86" spans="12:13">
      <c r="L86" t="s">
        <v>971</v>
      </c>
      <c r="M86" t="s">
        <v>184</v>
      </c>
    </row>
    <row r="87" spans="12:13">
      <c r="L87" t="s">
        <v>662</v>
      </c>
      <c r="M87" t="s">
        <v>143</v>
      </c>
    </row>
    <row r="88" spans="12:13">
      <c r="L88" t="s">
        <v>1956</v>
      </c>
      <c r="M88" t="s">
        <v>983</v>
      </c>
    </row>
    <row r="89" spans="12:13">
      <c r="L89" t="s">
        <v>299</v>
      </c>
      <c r="M89" t="s">
        <v>299</v>
      </c>
    </row>
    <row r="90" spans="12:13">
      <c r="L90" t="s">
        <v>1282</v>
      </c>
      <c r="M90" t="s">
        <v>1497</v>
      </c>
    </row>
    <row r="91" spans="12:13">
      <c r="L91" t="s">
        <v>1126</v>
      </c>
      <c r="M91" t="s">
        <v>1126</v>
      </c>
    </row>
    <row r="92" spans="12:13">
      <c r="L92" t="s">
        <v>1771</v>
      </c>
      <c r="M92" t="s">
        <v>1771</v>
      </c>
    </row>
    <row r="93" spans="12:13">
      <c r="L93" t="s">
        <v>799</v>
      </c>
      <c r="M93" t="s">
        <v>799</v>
      </c>
    </row>
    <row r="94" spans="12:13">
      <c r="L94" t="s">
        <v>499</v>
      </c>
      <c r="M94" t="s">
        <v>499</v>
      </c>
    </row>
    <row r="95" spans="12:13">
      <c r="L95" t="s">
        <v>1027</v>
      </c>
      <c r="M95" t="s">
        <v>1676</v>
      </c>
    </row>
    <row r="96" spans="12:13">
      <c r="L96" t="s">
        <v>1411</v>
      </c>
      <c r="M96" t="s">
        <v>1411</v>
      </c>
    </row>
    <row r="97" spans="12:13">
      <c r="L97" t="s">
        <v>574</v>
      </c>
      <c r="M97" t="s">
        <v>574</v>
      </c>
    </row>
    <row r="98" spans="12:13">
      <c r="L98" t="s">
        <v>1291</v>
      </c>
      <c r="M98" t="s">
        <v>1291</v>
      </c>
    </row>
    <row r="99" spans="12:13">
      <c r="L99" t="s">
        <v>1623</v>
      </c>
      <c r="M99" t="s">
        <v>983</v>
      </c>
    </row>
    <row r="100" spans="12:13">
      <c r="L100" t="s">
        <v>1731</v>
      </c>
      <c r="M100" t="s">
        <v>1731</v>
      </c>
    </row>
    <row r="101" spans="12:13">
      <c r="L101" t="s">
        <v>567</v>
      </c>
      <c r="M101" t="s">
        <v>567</v>
      </c>
    </row>
    <row r="102" spans="12:13">
      <c r="L102" t="s">
        <v>577</v>
      </c>
      <c r="M102" t="s">
        <v>4009</v>
      </c>
    </row>
    <row r="103" spans="12:13">
      <c r="L103" t="s">
        <v>12</v>
      </c>
      <c r="M103" t="s">
        <v>935</v>
      </c>
    </row>
    <row r="104" spans="12:13">
      <c r="L104" t="s">
        <v>1444</v>
      </c>
      <c r="M104" t="s">
        <v>1444</v>
      </c>
    </row>
    <row r="105" spans="12:13">
      <c r="L105" t="s">
        <v>292</v>
      </c>
      <c r="M105" t="s">
        <v>292</v>
      </c>
    </row>
    <row r="106" spans="12:13">
      <c r="L106" t="s">
        <v>1620</v>
      </c>
      <c r="M106" t="s">
        <v>1444</v>
      </c>
    </row>
    <row r="107" spans="12:13">
      <c r="L107" t="s">
        <v>113</v>
      </c>
      <c r="M107" t="s">
        <v>106</v>
      </c>
    </row>
    <row r="108" spans="12:13">
      <c r="L108" t="s">
        <v>1679</v>
      </c>
      <c r="M108" t="s">
        <v>1679</v>
      </c>
    </row>
    <row r="109" spans="12:13">
      <c r="L109" t="s">
        <v>851</v>
      </c>
      <c r="M109" t="s">
        <v>851</v>
      </c>
    </row>
    <row r="110" spans="12:13">
      <c r="L110" t="s">
        <v>1951</v>
      </c>
      <c r="M110" t="s">
        <v>1951</v>
      </c>
    </row>
    <row r="111" spans="12:13">
      <c r="L111" t="s">
        <v>1066</v>
      </c>
      <c r="M111" t="s">
        <v>1066</v>
      </c>
    </row>
    <row r="112" spans="12:13">
      <c r="L112" t="s">
        <v>1099</v>
      </c>
      <c r="M112" t="s">
        <v>672</v>
      </c>
    </row>
    <row r="113" spans="12:13">
      <c r="L113" t="s">
        <v>1671</v>
      </c>
      <c r="M113" t="s">
        <v>1671</v>
      </c>
    </row>
    <row r="114" spans="12:13">
      <c r="L114" t="s">
        <v>1052</v>
      </c>
      <c r="M114" t="s">
        <v>1052</v>
      </c>
    </row>
    <row r="115" spans="12:13">
      <c r="L115" t="s">
        <v>1503</v>
      </c>
      <c r="M115" t="s">
        <v>1503</v>
      </c>
    </row>
    <row r="116" spans="12:13">
      <c r="L116" t="s">
        <v>748</v>
      </c>
      <c r="M116" t="s">
        <v>299</v>
      </c>
    </row>
    <row r="117" spans="12:13">
      <c r="L117" t="s">
        <v>1434</v>
      </c>
      <c r="M117" t="s">
        <v>716</v>
      </c>
    </row>
    <row r="118" spans="12:13">
      <c r="L118" t="s">
        <v>1690</v>
      </c>
      <c r="M118" t="s">
        <v>628</v>
      </c>
    </row>
    <row r="119" spans="12:13">
      <c r="L119" t="s">
        <v>1933</v>
      </c>
      <c r="M119" t="s">
        <v>1933</v>
      </c>
    </row>
    <row r="120" spans="12:13">
      <c r="L120" t="s">
        <v>1609</v>
      </c>
      <c r="M120" t="s">
        <v>672</v>
      </c>
    </row>
    <row r="121" spans="12:13">
      <c r="L121" t="s">
        <v>992</v>
      </c>
      <c r="M121" t="s">
        <v>992</v>
      </c>
    </row>
    <row r="122" spans="12:13">
      <c r="L122" t="s">
        <v>1978</v>
      </c>
      <c r="M122" t="s">
        <v>877</v>
      </c>
    </row>
    <row r="123" spans="12:13">
      <c r="L123" t="s">
        <v>21</v>
      </c>
      <c r="M123" t="s">
        <v>21</v>
      </c>
    </row>
    <row r="124" spans="12:13">
      <c r="L124" t="s">
        <v>526</v>
      </c>
      <c r="M124" t="s">
        <v>526</v>
      </c>
    </row>
    <row r="125" spans="12:13">
      <c r="L125" t="s">
        <v>1458</v>
      </c>
      <c r="M125" t="s">
        <v>1458</v>
      </c>
    </row>
    <row r="126" spans="12:13">
      <c r="L126" t="s">
        <v>2004</v>
      </c>
      <c r="M126" t="s">
        <v>2004</v>
      </c>
    </row>
    <row r="127" spans="12:13">
      <c r="L127" t="s">
        <v>954</v>
      </c>
      <c r="M127" t="s">
        <v>726</v>
      </c>
    </row>
    <row r="128" spans="12:13">
      <c r="L128" t="s">
        <v>1331</v>
      </c>
      <c r="M128" t="s">
        <v>1331</v>
      </c>
    </row>
    <row r="129" spans="12:13">
      <c r="L129" t="s">
        <v>492</v>
      </c>
      <c r="M129" t="s">
        <v>179</v>
      </c>
    </row>
    <row r="130" spans="12:13">
      <c r="L130" t="s">
        <v>1381</v>
      </c>
      <c r="M130" t="s">
        <v>17</v>
      </c>
    </row>
    <row r="131" spans="12:13">
      <c r="L131" t="s">
        <v>541</v>
      </c>
      <c r="M131" t="s">
        <v>88</v>
      </c>
    </row>
    <row r="132" spans="12:13">
      <c r="L132" t="s">
        <v>847</v>
      </c>
      <c r="M132" t="s">
        <v>847</v>
      </c>
    </row>
    <row r="133" spans="12:13">
      <c r="L133" t="s">
        <v>163</v>
      </c>
      <c r="M133" t="s">
        <v>4010</v>
      </c>
    </row>
    <row r="134" spans="12:13">
      <c r="L134" t="s">
        <v>1156</v>
      </c>
      <c r="M134" t="s">
        <v>1156</v>
      </c>
    </row>
    <row r="135" spans="12:13">
      <c r="L135" t="s">
        <v>1371</v>
      </c>
      <c r="M135" t="s">
        <v>1371</v>
      </c>
    </row>
    <row r="136" spans="12:13">
      <c r="L136" t="s">
        <v>1074</v>
      </c>
      <c r="M136" t="s">
        <v>1074</v>
      </c>
    </row>
    <row r="137" spans="12:13">
      <c r="L137" t="s">
        <v>1745</v>
      </c>
      <c r="M137" t="s">
        <v>1745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B1:N1888"/>
  <sheetViews>
    <sheetView showGridLines="0" workbookViewId="0">
      <selection activeCell="E3" sqref="E3"/>
    </sheetView>
  </sheetViews>
  <sheetFormatPr defaultRowHeight="15"/>
  <cols>
    <col min="1" max="1" width="4.42578125" customWidth="1"/>
    <col min="3" max="3" width="21.28515625" customWidth="1"/>
    <col min="4" max="4" width="13.140625" customWidth="1"/>
    <col min="5" max="5" width="13.5703125" customWidth="1"/>
    <col min="6" max="6" width="7.140625" customWidth="1"/>
    <col min="7" max="7" width="12.7109375" customWidth="1"/>
    <col min="8" max="8" width="24.28515625" customWidth="1"/>
    <col min="9" max="9" width="20.140625" customWidth="1"/>
    <col min="10" max="11" width="15.28515625" customWidth="1"/>
    <col min="12" max="12" width="28.140625" customWidth="1"/>
    <col min="13" max="13" width="18.140625" customWidth="1"/>
    <col min="14" max="14" width="13.140625" customWidth="1"/>
    <col min="15" max="15" width="17.140625" customWidth="1"/>
  </cols>
  <sheetData>
    <row r="1" spans="2:14" ht="23.25">
      <c r="B1" s="85" t="s">
        <v>3994</v>
      </c>
      <c r="C1" s="85"/>
      <c r="D1" s="85"/>
      <c r="E1" s="85"/>
      <c r="G1">
        <v>12</v>
      </c>
    </row>
    <row r="3" spans="2:14">
      <c r="B3" s="3" t="s">
        <v>3995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2:14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3998</v>
      </c>
      <c r="J5" t="s">
        <v>4</v>
      </c>
      <c r="K5" t="s">
        <v>4004</v>
      </c>
      <c r="L5" t="s">
        <v>5</v>
      </c>
      <c r="M5" t="s">
        <v>3996</v>
      </c>
      <c r="N5" t="s">
        <v>4022</v>
      </c>
    </row>
    <row r="6" spans="2:14" ht="15" customHeight="1">
      <c r="B6" t="s">
        <v>2009</v>
      </c>
      <c r="C6" s="1">
        <v>41054.133009259262</v>
      </c>
      <c r="D6" s="4">
        <v>5846</v>
      </c>
      <c r="E6">
        <v>5846</v>
      </c>
      <c r="F6" t="s">
        <v>6</v>
      </c>
      <c r="G6">
        <f>tblSalaries[[#This Row],[clean Salary (in local currency)]]*VLOOKUP(tblSalaries[[#This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VLOOKUP(tblSalaries[[#This Row],[Where do you work]],tblCountries[[Actual]:[Mapping]],2,FALSE)</f>
        <v>India</v>
      </c>
      <c r="L6" t="s">
        <v>9</v>
      </c>
      <c r="N6" s="16"/>
    </row>
    <row r="7" spans="2:14" ht="15" customHeight="1">
      <c r="B7" t="s">
        <v>2010</v>
      </c>
      <c r="C7" s="1">
        <v>41054.13417824074</v>
      </c>
      <c r="D7" s="4" t="s">
        <v>10</v>
      </c>
      <c r="E7">
        <v>15000</v>
      </c>
      <c r="F7" t="s">
        <v>6</v>
      </c>
      <c r="G7">
        <f>tblSalaries[[#This Row],[clean Salary (in local currency)]]*VLOOKUP(tblSalaries[[#This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VLOOKUP(tblSalaries[[#This Row],[Where do you work]],tblCountries[[Actual]:[Mapping]],2,FALSE)</f>
        <v>Croatia</v>
      </c>
      <c r="L7" t="s">
        <v>13</v>
      </c>
      <c r="N7" s="16"/>
    </row>
    <row r="8" spans="2:14" ht="15" customHeight="1">
      <c r="B8" t="s">
        <v>2011</v>
      </c>
      <c r="C8" s="1">
        <v>41054.136412037034</v>
      </c>
      <c r="D8" s="4">
        <v>58000</v>
      </c>
      <c r="E8">
        <v>58000</v>
      </c>
      <c r="F8" t="s">
        <v>6</v>
      </c>
      <c r="G8">
        <f>tblSalaries[[#This Row],[clean Salary (in local currency)]]*VLOOKUP(tblSalaries[[#This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VLOOKUP(tblSalaries[[#This Row],[Where do you work]],tblCountries[[Actual]:[Mapping]],2,FALSE)</f>
        <v>USA</v>
      </c>
      <c r="L8" t="s">
        <v>13</v>
      </c>
      <c r="N8" s="16"/>
    </row>
    <row r="9" spans="2:14" ht="15" customHeight="1">
      <c r="B9" t="s">
        <v>2012</v>
      </c>
      <c r="C9" s="1">
        <v>41054.141458333332</v>
      </c>
      <c r="D9" s="4">
        <v>48000</v>
      </c>
      <c r="E9">
        <v>48000</v>
      </c>
      <c r="F9" t="s">
        <v>6</v>
      </c>
      <c r="G9">
        <f>tblSalaries[[#This Row],[clean Salary (in local currency)]]*VLOOKUP(tblSalaries[[#This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VLOOKUP(tblSalaries[[#This Row],[Where do you work]],tblCountries[[Actual]:[Mapping]],2,FALSE)</f>
        <v>Pakistan</v>
      </c>
      <c r="L9" t="s">
        <v>18</v>
      </c>
      <c r="N9" s="16"/>
    </row>
    <row r="10" spans="2:14" ht="15" customHeight="1">
      <c r="B10" t="s">
        <v>2013</v>
      </c>
      <c r="C10" s="1">
        <v>41054.143796296295</v>
      </c>
      <c r="D10" s="4">
        <v>54000</v>
      </c>
      <c r="E10">
        <v>54000</v>
      </c>
      <c r="F10" t="s">
        <v>6</v>
      </c>
      <c r="G10">
        <f>tblSalaries[[#This Row],[clean Salary (in local currency)]]*VLOOKUP(tblSalaries[[#This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VLOOKUP(tblSalaries[[#This Row],[Where do you work]],tblCountries[[Actual]:[Mapping]],2,FALSE)</f>
        <v>USA</v>
      </c>
      <c r="L10" t="s">
        <v>13</v>
      </c>
      <c r="N10" s="16"/>
    </row>
    <row r="11" spans="2:14" ht="15" customHeight="1">
      <c r="B11" t="s">
        <v>2014</v>
      </c>
      <c r="C11" s="1">
        <v>41054.144768518519</v>
      </c>
      <c r="D11" s="4">
        <v>41731</v>
      </c>
      <c r="E11">
        <v>41731</v>
      </c>
      <c r="F11" t="s">
        <v>6</v>
      </c>
      <c r="G11">
        <f>tblSalaries[[#This Row],[clean Salary (in local currency)]]*VLOOKUP(tblSalaries[[#This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VLOOKUP(tblSalaries[[#This Row],[Where do you work]],tblCountries[[Actual]:[Mapping]],2,FALSE)</f>
        <v>Iceland</v>
      </c>
      <c r="L11" t="s">
        <v>13</v>
      </c>
      <c r="N11" s="16"/>
    </row>
    <row r="12" spans="2:14" ht="15" customHeight="1">
      <c r="B12" t="s">
        <v>2015</v>
      </c>
      <c r="C12" s="1">
        <v>41054.148506944446</v>
      </c>
      <c r="D12" s="4">
        <v>145000</v>
      </c>
      <c r="E12">
        <v>145000</v>
      </c>
      <c r="F12" t="s">
        <v>22</v>
      </c>
      <c r="G12">
        <f>tblSalaries[[#This Row],[clean Salary (in local currency)]]*VLOOKUP(tblSalaries[[#This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VLOOKUP(tblSalaries[[#This Row],[Where do you work]],tblCountries[[Actual]:[Mapping]],2,FALSE)</f>
        <v>Germany</v>
      </c>
      <c r="L12" t="s">
        <v>25</v>
      </c>
      <c r="N12" s="16"/>
    </row>
    <row r="13" spans="2:14" ht="15" customHeight="1">
      <c r="B13" t="s">
        <v>2016</v>
      </c>
      <c r="C13" s="1">
        <v>41054.15042824074</v>
      </c>
      <c r="D13" s="4">
        <v>12000</v>
      </c>
      <c r="E13">
        <v>12000</v>
      </c>
      <c r="F13" t="s">
        <v>6</v>
      </c>
      <c r="G13">
        <f>tblSalaries[[#This Row],[clean Salary (in local currency)]]*VLOOKUP(tblSalaries[[#This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VLOOKUP(tblSalaries[[#This Row],[Where do you work]],tblCountries[[Actual]:[Mapping]],2,FALSE)</f>
        <v>Ukraine</v>
      </c>
      <c r="L13" t="s">
        <v>13</v>
      </c>
      <c r="N13" s="16"/>
    </row>
    <row r="14" spans="2:14" ht="15" customHeight="1">
      <c r="B14" t="s">
        <v>2017</v>
      </c>
      <c r="C14" s="1">
        <v>41054.150891203702</v>
      </c>
      <c r="D14" s="4" t="s">
        <v>28</v>
      </c>
      <c r="E14">
        <v>44000</v>
      </c>
      <c r="F14" t="s">
        <v>6</v>
      </c>
      <c r="G14">
        <f>tblSalaries[[#This Row],[clean Salary (in local currency)]]*VLOOKUP(tblSalaries[[#This Row],[Currency]],tblXrate[],2,FALSE)</f>
        <v>44000</v>
      </c>
      <c r="H14" t="s">
        <v>29</v>
      </c>
      <c r="I14" t="s">
        <v>4001</v>
      </c>
      <c r="J14" t="s">
        <v>30</v>
      </c>
      <c r="K14" t="str">
        <f>VLOOKUP(tblSalaries[[#This Row],[Where do you work]],tblCountries[[Actual]:[Mapping]],2,FALSE)</f>
        <v>Portugal</v>
      </c>
      <c r="L14" t="s">
        <v>25</v>
      </c>
      <c r="N14" s="16"/>
    </row>
    <row r="15" spans="2:14" ht="15" customHeight="1">
      <c r="B15" t="s">
        <v>2018</v>
      </c>
      <c r="C15" s="1">
        <v>41054.152048611111</v>
      </c>
      <c r="D15" s="4" t="s">
        <v>31</v>
      </c>
      <c r="E15">
        <v>1152000</v>
      </c>
      <c r="F15" t="s">
        <v>32</v>
      </c>
      <c r="G15">
        <f>tblSalaries[[#This Row],[clean Salary (in local currency)]]*VLOOKUP(tblSalaries[[#This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VLOOKUP(tblSalaries[[#This Row],[Where do you work]],tblCountries[[Actual]:[Mapping]],2,FALSE)</f>
        <v>Pakistan</v>
      </c>
      <c r="L15" t="s">
        <v>13</v>
      </c>
      <c r="N15" s="16"/>
    </row>
    <row r="16" spans="2:14" ht="15" customHeight="1">
      <c r="B16" t="s">
        <v>2019</v>
      </c>
      <c r="C16" s="1">
        <v>41054.155381944445</v>
      </c>
      <c r="D16" s="4" t="s">
        <v>34</v>
      </c>
      <c r="E16">
        <v>51650</v>
      </c>
      <c r="F16" t="s">
        <v>22</v>
      </c>
      <c r="G16">
        <f>tblSalaries[[#This Row],[clean Salary (in local currency)]]*VLOOKUP(tblSalaries[[#This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VLOOKUP(tblSalaries[[#This Row],[Where do you work]],tblCountries[[Actual]:[Mapping]],2,FALSE)</f>
        <v>Ireland</v>
      </c>
      <c r="L16" t="s">
        <v>18</v>
      </c>
      <c r="N16" s="16"/>
    </row>
    <row r="17" spans="2:14" ht="15" customHeight="1">
      <c r="B17" t="s">
        <v>2020</v>
      </c>
      <c r="C17" s="1">
        <v>41054.155509259261</v>
      </c>
      <c r="D17" s="4">
        <v>14000</v>
      </c>
      <c r="E17">
        <v>14000</v>
      </c>
      <c r="F17" t="s">
        <v>6</v>
      </c>
      <c r="G17">
        <f>tblSalaries[[#This Row],[clean Salary (in local currency)]]*VLOOKUP(tblSalaries[[#This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VLOOKUP(tblSalaries[[#This Row],[Where do you work]],tblCountries[[Actual]:[Mapping]],2,FALSE)</f>
        <v>Hungary</v>
      </c>
      <c r="L17" t="s">
        <v>9</v>
      </c>
      <c r="N17" s="16"/>
    </row>
    <row r="18" spans="2:14" ht="15" customHeight="1">
      <c r="B18" t="s">
        <v>2021</v>
      </c>
      <c r="C18" s="1">
        <v>41054.158946759257</v>
      </c>
      <c r="D18" s="4" t="s">
        <v>39</v>
      </c>
      <c r="E18">
        <v>749000</v>
      </c>
      <c r="F18" t="s">
        <v>40</v>
      </c>
      <c r="G18">
        <f>tblSalaries[[#This Row],[clean Salary (in local currency)]]*VLOOKUP(tblSalaries[[#This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VLOOKUP(tblSalaries[[#This Row],[Where do you work]],tblCountries[[Actual]:[Mapping]],2,FALSE)</f>
        <v>India</v>
      </c>
      <c r="L18" t="s">
        <v>13</v>
      </c>
      <c r="N18" s="16"/>
    </row>
    <row r="19" spans="2:14" ht="15" customHeight="1">
      <c r="B19" t="s">
        <v>2022</v>
      </c>
      <c r="C19" s="1">
        <v>41054.160393518519</v>
      </c>
      <c r="D19" s="4">
        <v>49000</v>
      </c>
      <c r="E19">
        <v>49000</v>
      </c>
      <c r="F19" t="s">
        <v>6</v>
      </c>
      <c r="G19">
        <f>tblSalaries[[#This Row],[clean Salary (in local currency)]]*VLOOKUP(tblSalaries[[#This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VLOOKUP(tblSalaries[[#This Row],[Where do you work]],tblCountries[[Actual]:[Mapping]],2,FALSE)</f>
        <v>USA</v>
      </c>
      <c r="L19" t="s">
        <v>13</v>
      </c>
      <c r="N19" s="16"/>
    </row>
    <row r="20" spans="2:14" ht="15" customHeight="1">
      <c r="B20" t="s">
        <v>2023</v>
      </c>
      <c r="C20" s="1">
        <v>41054.162060185183</v>
      </c>
      <c r="D20" s="4">
        <v>85000</v>
      </c>
      <c r="E20">
        <v>85000</v>
      </c>
      <c r="F20" t="s">
        <v>6</v>
      </c>
      <c r="G20">
        <f>tblSalaries[[#This Row],[clean Salary (in local currency)]]*VLOOKUP(tblSalaries[[#This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VLOOKUP(tblSalaries[[#This Row],[Where do you work]],tblCountries[[Actual]:[Mapping]],2,FALSE)</f>
        <v>USA</v>
      </c>
      <c r="L20" t="s">
        <v>25</v>
      </c>
      <c r="N20" s="16"/>
    </row>
    <row r="21" spans="2:14" ht="15" customHeight="1">
      <c r="B21" t="s">
        <v>2024</v>
      </c>
      <c r="C21" s="1">
        <v>41054.164351851854</v>
      </c>
      <c r="D21" s="4">
        <v>75000</v>
      </c>
      <c r="E21">
        <v>75000</v>
      </c>
      <c r="F21" t="s">
        <v>6</v>
      </c>
      <c r="G21">
        <f>tblSalaries[[#This Row],[clean Salary (in local currency)]]*VLOOKUP(tblSalaries[[#This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VLOOKUP(tblSalaries[[#This Row],[Where do you work]],tblCountries[[Actual]:[Mapping]],2,FALSE)</f>
        <v>USA</v>
      </c>
      <c r="L21" t="s">
        <v>13</v>
      </c>
      <c r="N21" s="16"/>
    </row>
    <row r="22" spans="2:14" ht="15" customHeight="1">
      <c r="B22" t="s">
        <v>2025</v>
      </c>
      <c r="C22" s="1">
        <v>41054.173738425925</v>
      </c>
      <c r="D22" s="4">
        <v>107000</v>
      </c>
      <c r="E22">
        <v>107000</v>
      </c>
      <c r="F22" t="s">
        <v>6</v>
      </c>
      <c r="G22">
        <f>tblSalaries[[#This Row],[clean Salary (in local currency)]]*VLOOKUP(tblSalaries[[#This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VLOOKUP(tblSalaries[[#This Row],[Where do you work]],tblCountries[[Actual]:[Mapping]],2,FALSE)</f>
        <v>Switzerland</v>
      </c>
      <c r="L22" t="s">
        <v>9</v>
      </c>
      <c r="N22" s="16"/>
    </row>
    <row r="23" spans="2:14" ht="15" customHeight="1">
      <c r="B23" t="s">
        <v>2026</v>
      </c>
      <c r="C23" s="1">
        <v>41054.174120370371</v>
      </c>
      <c r="D23" s="4">
        <v>45000</v>
      </c>
      <c r="E23">
        <v>45000</v>
      </c>
      <c r="F23" t="s">
        <v>6</v>
      </c>
      <c r="G23">
        <f>tblSalaries[[#This Row],[clean Salary (in local currency)]]*VLOOKUP(tblSalaries[[#This Row],[Currency]],tblXrate[],2,FALSE)</f>
        <v>45000</v>
      </c>
      <c r="H23" t="s">
        <v>47</v>
      </c>
      <c r="I23" t="s">
        <v>3999</v>
      </c>
      <c r="J23" t="s">
        <v>48</v>
      </c>
      <c r="K23" t="str">
        <f>VLOOKUP(tblSalaries[[#This Row],[Where do you work]],tblCountries[[Actual]:[Mapping]],2,FALSE)</f>
        <v>South Africa</v>
      </c>
      <c r="L23" t="s">
        <v>13</v>
      </c>
      <c r="N23" s="16"/>
    </row>
    <row r="24" spans="2:14" ht="15" customHeight="1">
      <c r="B24" t="s">
        <v>2027</v>
      </c>
      <c r="C24" s="1">
        <v>41054.178148148145</v>
      </c>
      <c r="D24" s="4">
        <v>550000</v>
      </c>
      <c r="E24">
        <v>550000</v>
      </c>
      <c r="F24" t="s">
        <v>40</v>
      </c>
      <c r="G24">
        <f>tblSalaries[[#This Row],[clean Salary (in local currency)]]*VLOOKUP(tblSalaries[[#This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18</v>
      </c>
      <c r="N24" s="16"/>
    </row>
    <row r="25" spans="2:14" ht="15" customHeight="1">
      <c r="B25" t="s">
        <v>2028</v>
      </c>
      <c r="C25" s="1">
        <v>41054.180115740739</v>
      </c>
      <c r="D25" s="4">
        <v>50000</v>
      </c>
      <c r="E25">
        <v>50000</v>
      </c>
      <c r="F25" t="s">
        <v>6</v>
      </c>
      <c r="G25">
        <f>tblSalaries[[#This Row],[clean Salary (in local currency)]]*VLOOKUP(tblSalaries[[#This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VLOOKUP(tblSalaries[[#This Row],[Where do you work]],tblCountries[[Actual]:[Mapping]],2,FALSE)</f>
        <v>India</v>
      </c>
      <c r="L25" t="s">
        <v>25</v>
      </c>
      <c r="N25" s="16"/>
    </row>
    <row r="26" spans="2:14" ht="15" customHeight="1">
      <c r="B26" t="s">
        <v>2029</v>
      </c>
      <c r="C26" s="1">
        <v>41054.183344907404</v>
      </c>
      <c r="D26" s="4">
        <v>13500</v>
      </c>
      <c r="E26">
        <v>13500</v>
      </c>
      <c r="F26" t="s">
        <v>6</v>
      </c>
      <c r="G26">
        <f>tblSalaries[[#This Row],[clean Salary (in local currency)]]*VLOOKUP(tblSalaries[[#This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VLOOKUP(tblSalaries[[#This Row],[Where do you work]],tblCountries[[Actual]:[Mapping]],2,FALSE)</f>
        <v>India</v>
      </c>
      <c r="L26" t="s">
        <v>9</v>
      </c>
      <c r="N26" s="16"/>
    </row>
    <row r="27" spans="2:14" ht="15" customHeight="1">
      <c r="B27" t="s">
        <v>2030</v>
      </c>
      <c r="C27" s="1">
        <v>41054.183472222219</v>
      </c>
      <c r="D27" s="4">
        <v>96000</v>
      </c>
      <c r="E27">
        <v>96000</v>
      </c>
      <c r="F27" t="s">
        <v>6</v>
      </c>
      <c r="G27">
        <f>tblSalaries[[#This Row],[clean Salary (in local currency)]]*VLOOKUP(tblSalaries[[#This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18</v>
      </c>
      <c r="N27" s="16"/>
    </row>
    <row r="28" spans="2:14" ht="15" customHeight="1">
      <c r="B28" t="s">
        <v>2031</v>
      </c>
      <c r="C28" s="1">
        <v>41054.188668981478</v>
      </c>
      <c r="D28" s="4">
        <v>1000000</v>
      </c>
      <c r="E28">
        <v>1000000</v>
      </c>
      <c r="F28" t="s">
        <v>40</v>
      </c>
      <c r="G28">
        <f>tblSalaries[[#This Row],[clean Salary (in local currency)]]*VLOOKUP(tblSalaries[[#This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VLOOKUP(tblSalaries[[#This Row],[Where do you work]],tblCountries[[Actual]:[Mapping]],2,FALSE)</f>
        <v>India</v>
      </c>
      <c r="L28" t="s">
        <v>9</v>
      </c>
      <c r="N28" s="16"/>
    </row>
    <row r="29" spans="2:14" ht="15" customHeight="1">
      <c r="B29" t="s">
        <v>2032</v>
      </c>
      <c r="C29" s="1">
        <v>41054.189456018517</v>
      </c>
      <c r="D29" s="4">
        <v>75000</v>
      </c>
      <c r="E29">
        <v>75000</v>
      </c>
      <c r="F29" t="s">
        <v>6</v>
      </c>
      <c r="G29">
        <f>tblSalaries[[#This Row],[clean Salary (in local currency)]]*VLOOKUP(tblSalaries[[#This Row],[Currency]],tblXrate[],2,FALSE)</f>
        <v>75000</v>
      </c>
      <c r="H29" t="s">
        <v>53</v>
      </c>
      <c r="I29" t="s">
        <v>4001</v>
      </c>
      <c r="J29" t="s">
        <v>15</v>
      </c>
      <c r="K29" t="str">
        <f>VLOOKUP(tblSalaries[[#This Row],[Where do you work]],tblCountries[[Actual]:[Mapping]],2,FALSE)</f>
        <v>USA</v>
      </c>
      <c r="L29" t="s">
        <v>9</v>
      </c>
      <c r="N29" s="16"/>
    </row>
    <row r="30" spans="2:14" ht="15" customHeight="1">
      <c r="B30" t="s">
        <v>2033</v>
      </c>
      <c r="C30" s="1">
        <v>41054.197118055556</v>
      </c>
      <c r="D30" s="4" t="s">
        <v>54</v>
      </c>
      <c r="E30">
        <v>40000</v>
      </c>
      <c r="F30" t="s">
        <v>6</v>
      </c>
      <c r="G30">
        <f>tblSalaries[[#This Row],[clean Salary (in local currency)]]*VLOOKUP(tblSalaries[[#This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VLOOKUP(tblSalaries[[#This Row],[Where do you work]],tblCountries[[Actual]:[Mapping]],2,FALSE)</f>
        <v>USA</v>
      </c>
      <c r="L30" t="s">
        <v>18</v>
      </c>
      <c r="N30" s="16"/>
    </row>
    <row r="31" spans="2:14" ht="15" customHeight="1">
      <c r="B31" t="s">
        <v>2034</v>
      </c>
      <c r="C31" s="1">
        <v>41054.197928240741</v>
      </c>
      <c r="D31" s="4">
        <v>60000</v>
      </c>
      <c r="E31">
        <v>60000</v>
      </c>
      <c r="F31" t="s">
        <v>6</v>
      </c>
      <c r="G31">
        <f>tblSalaries[[#This Row],[clean Salary (in local currency)]]*VLOOKUP(tblSalaries[[#This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VLOOKUP(tblSalaries[[#This Row],[Where do you work]],tblCountries[[Actual]:[Mapping]],2,FALSE)</f>
        <v>USA</v>
      </c>
      <c r="L31" t="s">
        <v>13</v>
      </c>
      <c r="N31" s="16"/>
    </row>
    <row r="32" spans="2:14" ht="15" customHeight="1">
      <c r="B32" t="s">
        <v>2035</v>
      </c>
      <c r="C32" s="1">
        <v>41054.200381944444</v>
      </c>
      <c r="D32" s="4">
        <v>2700</v>
      </c>
      <c r="E32">
        <v>32400</v>
      </c>
      <c r="F32" t="s">
        <v>22</v>
      </c>
      <c r="G32">
        <f>tblSalaries[[#This Row],[clean Salary (in local currency)]]*VLOOKUP(tblSalaries[[#This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VLOOKUP(tblSalaries[[#This Row],[Where do you work]],tblCountries[[Actual]:[Mapping]],2,FALSE)</f>
        <v>Belgium</v>
      </c>
      <c r="L32" t="s">
        <v>9</v>
      </c>
      <c r="N32" s="16"/>
    </row>
    <row r="33" spans="2:14" ht="15" customHeight="1">
      <c r="B33" t="s">
        <v>2036</v>
      </c>
      <c r="C33" s="1">
        <v>41054.203043981484</v>
      </c>
      <c r="D33" s="4" t="s">
        <v>60</v>
      </c>
      <c r="E33">
        <v>900000</v>
      </c>
      <c r="F33" t="s">
        <v>40</v>
      </c>
      <c r="G33">
        <f>tblSalaries[[#This Row],[clean Salary (in local currency)]]*VLOOKUP(tblSalaries[[#This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VLOOKUP(tblSalaries[[#This Row],[Where do you work]],tblCountries[[Actual]:[Mapping]],2,FALSE)</f>
        <v>India</v>
      </c>
      <c r="L33" t="s">
        <v>25</v>
      </c>
      <c r="N33" s="16"/>
    </row>
    <row r="34" spans="2:14" ht="15" customHeight="1">
      <c r="B34" t="s">
        <v>2037</v>
      </c>
      <c r="C34" s="1">
        <v>41054.205266203702</v>
      </c>
      <c r="D34" s="4" t="s">
        <v>62</v>
      </c>
      <c r="E34">
        <v>600000</v>
      </c>
      <c r="F34" t="s">
        <v>40</v>
      </c>
      <c r="G34">
        <f>tblSalaries[[#This Row],[clean Salary (in local currency)]]*VLOOKUP(tblSalaries[[#This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VLOOKUP(tblSalaries[[#This Row],[Where do you work]],tblCountries[[Actual]:[Mapping]],2,FALSE)</f>
        <v>India</v>
      </c>
      <c r="L34" t="s">
        <v>9</v>
      </c>
      <c r="N34" s="16"/>
    </row>
    <row r="35" spans="2:14" ht="15" customHeight="1">
      <c r="B35" t="s">
        <v>2038</v>
      </c>
      <c r="C35" s="1">
        <v>41054.205416666664</v>
      </c>
      <c r="D35" s="4">
        <v>41000</v>
      </c>
      <c r="E35">
        <v>41000</v>
      </c>
      <c r="F35" t="s">
        <v>6</v>
      </c>
      <c r="G35">
        <f>tblSalaries[[#This Row],[clean Salary (in local currency)]]*VLOOKUP(tblSalaries[[#This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VLOOKUP(tblSalaries[[#This Row],[Where do you work]],tblCountries[[Actual]:[Mapping]],2,FALSE)</f>
        <v>Russia</v>
      </c>
      <c r="L35" t="s">
        <v>13</v>
      </c>
      <c r="N35" s="16"/>
    </row>
    <row r="36" spans="2:14" ht="15" customHeight="1">
      <c r="B36" t="s">
        <v>2039</v>
      </c>
      <c r="C36" s="1">
        <v>41054.206319444442</v>
      </c>
      <c r="D36" s="4" t="s">
        <v>66</v>
      </c>
      <c r="E36">
        <v>360000</v>
      </c>
      <c r="F36" t="s">
        <v>40</v>
      </c>
      <c r="G36">
        <f>tblSalaries[[#This Row],[clean Salary (in local currency)]]*VLOOKUP(tblSalaries[[#This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VLOOKUP(tblSalaries[[#This Row],[Where do you work]],tblCountries[[Actual]:[Mapping]],2,FALSE)</f>
        <v>India</v>
      </c>
      <c r="L36" t="s">
        <v>9</v>
      </c>
      <c r="N36" s="16"/>
    </row>
    <row r="37" spans="2:14" ht="15" customHeight="1">
      <c r="B37" t="s">
        <v>2040</v>
      </c>
      <c r="C37" s="1">
        <v>41054.207465277781</v>
      </c>
      <c r="D37" s="4" t="s">
        <v>68</v>
      </c>
      <c r="E37">
        <v>35000</v>
      </c>
      <c r="F37" t="s">
        <v>69</v>
      </c>
      <c r="G37">
        <f>tblSalaries[[#This Row],[clean Salary (in local currency)]]*VLOOKUP(tblSalaries[[#This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VLOOKUP(tblSalaries[[#This Row],[Where do you work]],tblCountries[[Actual]:[Mapping]],2,FALSE)</f>
        <v>UK</v>
      </c>
      <c r="L37" t="s">
        <v>13</v>
      </c>
      <c r="N37" s="16"/>
    </row>
    <row r="38" spans="2:14" ht="15" customHeight="1">
      <c r="B38" t="s">
        <v>2041</v>
      </c>
      <c r="C38" s="1">
        <v>41054.209131944444</v>
      </c>
      <c r="D38" s="4" t="s">
        <v>74</v>
      </c>
      <c r="E38">
        <v>19200</v>
      </c>
      <c r="F38" t="s">
        <v>6</v>
      </c>
      <c r="G38">
        <f>tblSalaries[[#This Row],[clean Salary (in local currency)]]*VLOOKUP(tblSalaries[[#This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VLOOKUP(tblSalaries[[#This Row],[Where do you work]],tblCountries[[Actual]:[Mapping]],2,FALSE)</f>
        <v>Poland</v>
      </c>
      <c r="L38" t="s">
        <v>18</v>
      </c>
      <c r="N38" s="16"/>
    </row>
    <row r="39" spans="2:14" ht="15" customHeight="1">
      <c r="B39" t="s">
        <v>2042</v>
      </c>
      <c r="C39" s="1">
        <v>41054.21125</v>
      </c>
      <c r="D39" s="4">
        <v>500000</v>
      </c>
      <c r="E39">
        <v>500000</v>
      </c>
      <c r="F39" t="s">
        <v>40</v>
      </c>
      <c r="G39">
        <f>tblSalaries[[#This Row],[clean Salary (in local currency)]]*VLOOKUP(tblSalaries[[#This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VLOOKUP(tblSalaries[[#This Row],[Where do you work]],tblCountries[[Actual]:[Mapping]],2,FALSE)</f>
        <v>India</v>
      </c>
      <c r="L39" t="s">
        <v>13</v>
      </c>
      <c r="N39" s="16"/>
    </row>
    <row r="40" spans="2:14" ht="15" customHeight="1">
      <c r="B40" t="s">
        <v>2043</v>
      </c>
      <c r="C40" s="1">
        <v>41054.213553240741</v>
      </c>
      <c r="D40" s="4">
        <v>150000</v>
      </c>
      <c r="E40">
        <v>150000</v>
      </c>
      <c r="F40" t="s">
        <v>6</v>
      </c>
      <c r="G40">
        <f>tblSalaries[[#This Row],[clean Salary (in local currency)]]*VLOOKUP(tblSalaries[[#This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VLOOKUP(tblSalaries[[#This Row],[Where do you work]],tblCountries[[Actual]:[Mapping]],2,FALSE)</f>
        <v>USA</v>
      </c>
      <c r="L40" t="s">
        <v>18</v>
      </c>
      <c r="N40" s="16"/>
    </row>
    <row r="41" spans="2:14" ht="15" customHeight="1">
      <c r="B41" t="s">
        <v>2044</v>
      </c>
      <c r="C41" s="1">
        <v>41054.215613425928</v>
      </c>
      <c r="D41" s="4">
        <v>69000</v>
      </c>
      <c r="E41">
        <v>69000</v>
      </c>
      <c r="F41" t="s">
        <v>6</v>
      </c>
      <c r="G41">
        <f>tblSalaries[[#This Row],[clean Salary (in local currency)]]*VLOOKUP(tblSalaries[[#This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VLOOKUP(tblSalaries[[#This Row],[Where do you work]],tblCountries[[Actual]:[Mapping]],2,FALSE)</f>
        <v>USA</v>
      </c>
      <c r="L41" t="s">
        <v>9</v>
      </c>
      <c r="N41" s="16"/>
    </row>
    <row r="42" spans="2:14" ht="15" customHeight="1">
      <c r="B42" t="s">
        <v>2045</v>
      </c>
      <c r="C42" s="1">
        <v>41054.216400462959</v>
      </c>
      <c r="D42" s="4">
        <v>30000</v>
      </c>
      <c r="E42">
        <v>30000</v>
      </c>
      <c r="F42" t="s">
        <v>6</v>
      </c>
      <c r="G42">
        <f>tblSalaries[[#This Row],[clean Salary (in local currency)]]*VLOOKUP(tblSalaries[[#This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VLOOKUP(tblSalaries[[#This Row],[Where do you work]],tblCountries[[Actual]:[Mapping]],2,FALSE)</f>
        <v>USA</v>
      </c>
      <c r="L42" t="s">
        <v>18</v>
      </c>
      <c r="N42" s="16"/>
    </row>
    <row r="43" spans="2:14" ht="15" customHeight="1">
      <c r="B43" t="s">
        <v>2046</v>
      </c>
      <c r="C43" s="1">
        <v>41054.217939814815</v>
      </c>
      <c r="D43" s="4" t="s">
        <v>80</v>
      </c>
      <c r="E43">
        <v>400000</v>
      </c>
      <c r="F43" t="s">
        <v>40</v>
      </c>
      <c r="G43">
        <f>tblSalaries[[#This Row],[clean Salary (in local currency)]]*VLOOKUP(tblSalaries[[#This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VLOOKUP(tblSalaries[[#This Row],[Where do you work]],tblCountries[[Actual]:[Mapping]],2,FALSE)</f>
        <v>India</v>
      </c>
      <c r="L43" t="s">
        <v>9</v>
      </c>
      <c r="N43" s="16"/>
    </row>
    <row r="44" spans="2:14" ht="15" customHeight="1">
      <c r="B44" t="s">
        <v>2047</v>
      </c>
      <c r="C44" s="1">
        <v>41054.221388888887</v>
      </c>
      <c r="D44" s="4">
        <v>70000</v>
      </c>
      <c r="E44">
        <v>70000</v>
      </c>
      <c r="F44" t="s">
        <v>82</v>
      </c>
      <c r="G44">
        <f>tblSalaries[[#This Row],[clean Salary (in local currency)]]*VLOOKUP(tblSalaries[[#This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VLOOKUP(tblSalaries[[#This Row],[Where do you work]],tblCountries[[Actual]:[Mapping]],2,FALSE)</f>
        <v>Australia</v>
      </c>
      <c r="L44" t="s">
        <v>18</v>
      </c>
      <c r="N44" s="16"/>
    </row>
    <row r="45" spans="2:14" ht="15" customHeight="1">
      <c r="B45" t="s">
        <v>2048</v>
      </c>
      <c r="C45" s="1">
        <v>41054.222337962965</v>
      </c>
      <c r="D45" s="4">
        <v>14500</v>
      </c>
      <c r="E45">
        <v>14500</v>
      </c>
      <c r="F45" t="s">
        <v>6</v>
      </c>
      <c r="G45">
        <f>tblSalaries[[#This Row],[clean Salary (in local currency)]]*VLOOKUP(tblSalaries[[#This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VLOOKUP(tblSalaries[[#This Row],[Where do you work]],tblCountries[[Actual]:[Mapping]],2,FALSE)</f>
        <v>India</v>
      </c>
      <c r="L45" t="s">
        <v>9</v>
      </c>
      <c r="N45" s="16"/>
    </row>
    <row r="46" spans="2:14" ht="15" customHeight="1">
      <c r="B46" t="s">
        <v>2049</v>
      </c>
      <c r="C46" s="1">
        <v>41054.229618055557</v>
      </c>
      <c r="D46" s="4">
        <v>70000</v>
      </c>
      <c r="E46">
        <v>70000</v>
      </c>
      <c r="F46" t="s">
        <v>86</v>
      </c>
      <c r="G46">
        <f>tblSalaries[[#This Row],[clean Salary (in local currency)]]*VLOOKUP(tblSalaries[[#This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VLOOKUP(tblSalaries[[#This Row],[Where do you work]],tblCountries[[Actual]:[Mapping]],2,FALSE)</f>
        <v>Canada</v>
      </c>
      <c r="L46" t="s">
        <v>18</v>
      </c>
      <c r="N46" s="16"/>
    </row>
    <row r="47" spans="2:14" ht="15" customHeight="1">
      <c r="B47" t="s">
        <v>2050</v>
      </c>
      <c r="C47" s="1">
        <v>41054.23296296296</v>
      </c>
      <c r="D47" s="4">
        <v>58000</v>
      </c>
      <c r="E47">
        <v>58000</v>
      </c>
      <c r="F47" t="s">
        <v>6</v>
      </c>
      <c r="G47">
        <f>tblSalaries[[#This Row],[clean Salary (in local currency)]]*VLOOKUP(tblSalaries[[#This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VLOOKUP(tblSalaries[[#This Row],[Where do you work]],tblCountries[[Actual]:[Mapping]],2,FALSE)</f>
        <v>USA</v>
      </c>
      <c r="L47" t="s">
        <v>9</v>
      </c>
      <c r="N47" s="16"/>
    </row>
    <row r="48" spans="2:14" ht="15" customHeight="1">
      <c r="B48" t="s">
        <v>2051</v>
      </c>
      <c r="C48" s="1">
        <v>41054.239594907405</v>
      </c>
      <c r="D48" s="4">
        <v>90000</v>
      </c>
      <c r="E48">
        <v>90000</v>
      </c>
      <c r="F48" t="s">
        <v>6</v>
      </c>
      <c r="G48">
        <f>tblSalaries[[#This Row],[clean Salary (in local currency)]]*VLOOKUP(tblSalaries[[#This Row],[Currency]],tblXrate[],2,FALSE)</f>
        <v>90000</v>
      </c>
      <c r="H48" t="s">
        <v>90</v>
      </c>
      <c r="I48" t="s">
        <v>4000</v>
      </c>
      <c r="J48" t="s">
        <v>15</v>
      </c>
      <c r="K48" t="str">
        <f>VLOOKUP(tblSalaries[[#This Row],[Where do you work]],tblCountries[[Actual]:[Mapping]],2,FALSE)</f>
        <v>USA</v>
      </c>
      <c r="L48" t="s">
        <v>25</v>
      </c>
      <c r="N48" s="16"/>
    </row>
    <row r="49" spans="2:14" ht="15" customHeight="1">
      <c r="B49" t="s">
        <v>2052</v>
      </c>
      <c r="C49" s="1">
        <v>41054.24082175926</v>
      </c>
      <c r="D49" s="4">
        <v>800000</v>
      </c>
      <c r="E49">
        <v>800000</v>
      </c>
      <c r="F49" t="s">
        <v>40</v>
      </c>
      <c r="G49">
        <f>tblSalaries[[#This Row],[clean Salary (in local currency)]]*VLOOKUP(tblSalaries[[#This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VLOOKUP(tblSalaries[[#This Row],[Where do you work]],tblCountries[[Actual]:[Mapping]],2,FALSE)</f>
        <v>India</v>
      </c>
      <c r="L49" t="s">
        <v>18</v>
      </c>
      <c r="N49" s="16"/>
    </row>
    <row r="50" spans="2:14" ht="15" customHeight="1">
      <c r="B50" t="s">
        <v>2053</v>
      </c>
      <c r="C50" s="1">
        <v>41054.241087962961</v>
      </c>
      <c r="D50" s="4">
        <v>32000</v>
      </c>
      <c r="E50">
        <v>32000</v>
      </c>
      <c r="F50" t="s">
        <v>69</v>
      </c>
      <c r="G50">
        <f>tblSalaries[[#This Row],[clean Salary (in local currency)]]*VLOOKUP(tblSalaries[[#This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VLOOKUP(tblSalaries[[#This Row],[Where do you work]],tblCountries[[Actual]:[Mapping]],2,FALSE)</f>
        <v>UK</v>
      </c>
      <c r="L50" t="s">
        <v>9</v>
      </c>
      <c r="N50" s="16"/>
    </row>
    <row r="51" spans="2:14" ht="15" customHeight="1">
      <c r="B51" t="s">
        <v>2054</v>
      </c>
      <c r="C51" s="1">
        <v>41054.241574074076</v>
      </c>
      <c r="D51" s="4">
        <v>1000</v>
      </c>
      <c r="E51">
        <v>12000</v>
      </c>
      <c r="F51" t="s">
        <v>6</v>
      </c>
      <c r="G51">
        <f>tblSalaries[[#This Row],[clean Salary (in local currency)]]*VLOOKUP(tblSalaries[[#This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VLOOKUP(tblSalaries[[#This Row],[Where do you work]],tblCountries[[Actual]:[Mapping]],2,FALSE)</f>
        <v>USA</v>
      </c>
      <c r="L51" t="s">
        <v>25</v>
      </c>
      <c r="N51" s="16"/>
    </row>
    <row r="52" spans="2:14" ht="15" customHeight="1">
      <c r="B52" t="s">
        <v>2055</v>
      </c>
      <c r="C52" s="1">
        <v>41054.253263888888</v>
      </c>
      <c r="D52" s="4" t="s">
        <v>94</v>
      </c>
      <c r="E52">
        <v>45000</v>
      </c>
      <c r="F52" t="s">
        <v>22</v>
      </c>
      <c r="G52">
        <f>tblSalaries[[#This Row],[clean Salary (in local currency)]]*VLOOKUP(tblSalaries[[#This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VLOOKUP(tblSalaries[[#This Row],[Where do you work]],tblCountries[[Actual]:[Mapping]],2,FALSE)</f>
        <v>Netherlands</v>
      </c>
      <c r="L52" t="s">
        <v>9</v>
      </c>
      <c r="N52" s="16"/>
    </row>
    <row r="53" spans="2:14" ht="15" customHeight="1">
      <c r="B53" t="s">
        <v>2056</v>
      </c>
      <c r="C53" s="1">
        <v>41054.253437500003</v>
      </c>
      <c r="D53" s="4" t="s">
        <v>97</v>
      </c>
      <c r="E53">
        <v>100000</v>
      </c>
      <c r="F53" t="s">
        <v>6</v>
      </c>
      <c r="G53">
        <f>tblSalaries[[#This Row],[clean Salary (in local currency)]]*VLOOKUP(tblSalaries[[#This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VLOOKUP(tblSalaries[[#This Row],[Where do you work]],tblCountries[[Actual]:[Mapping]],2,FALSE)</f>
        <v>Germany</v>
      </c>
      <c r="L53" t="s">
        <v>13</v>
      </c>
      <c r="N53" s="16"/>
    </row>
    <row r="54" spans="2:14" ht="15" customHeight="1">
      <c r="B54" t="s">
        <v>2057</v>
      </c>
      <c r="C54" s="1">
        <v>41054.253668981481</v>
      </c>
      <c r="D54" s="4">
        <v>57000</v>
      </c>
      <c r="E54">
        <v>57000</v>
      </c>
      <c r="F54" t="s">
        <v>6</v>
      </c>
      <c r="G54">
        <f>tblSalaries[[#This Row],[clean Salary (in local currency)]]*VLOOKUP(tblSalaries[[#This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VLOOKUP(tblSalaries[[#This Row],[Where do you work]],tblCountries[[Actual]:[Mapping]],2,FALSE)</f>
        <v>USA</v>
      </c>
      <c r="L54" t="s">
        <v>18</v>
      </c>
      <c r="N54" s="16"/>
    </row>
    <row r="55" spans="2:14" ht="15" customHeight="1">
      <c r="B55" t="s">
        <v>2058</v>
      </c>
      <c r="C55" s="1">
        <v>41054.25503472222</v>
      </c>
      <c r="D55" s="4">
        <v>40000</v>
      </c>
      <c r="E55">
        <v>40000</v>
      </c>
      <c r="F55" t="s">
        <v>69</v>
      </c>
      <c r="G55">
        <f>tblSalaries[[#This Row],[clean Salary (in local currency)]]*VLOOKUP(tblSalaries[[#This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VLOOKUP(tblSalaries[[#This Row],[Where do you work]],tblCountries[[Actual]:[Mapping]],2,FALSE)</f>
        <v>UK</v>
      </c>
      <c r="L55" t="s">
        <v>9</v>
      </c>
      <c r="N55" s="16"/>
    </row>
    <row r="56" spans="2:14" ht="15" customHeight="1">
      <c r="B56" t="s">
        <v>2059</v>
      </c>
      <c r="C56" s="1">
        <v>41054.25675925926</v>
      </c>
      <c r="D56" s="4" t="s">
        <v>100</v>
      </c>
      <c r="E56">
        <v>24000</v>
      </c>
      <c r="F56" t="s">
        <v>22</v>
      </c>
      <c r="G56">
        <f>tblSalaries[[#This Row],[clean Salary (in local currency)]]*VLOOKUP(tblSalaries[[#This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VLOOKUP(tblSalaries[[#This Row],[Where do you work]],tblCountries[[Actual]:[Mapping]],2,FALSE)</f>
        <v>Germany</v>
      </c>
      <c r="L56" t="s">
        <v>13</v>
      </c>
      <c r="N56" s="16"/>
    </row>
    <row r="57" spans="2:14" ht="15" customHeight="1">
      <c r="B57" t="s">
        <v>2060</v>
      </c>
      <c r="C57" s="1">
        <v>41054.257152777776</v>
      </c>
      <c r="D57" s="4">
        <v>4320</v>
      </c>
      <c r="E57">
        <v>4320</v>
      </c>
      <c r="F57" t="s">
        <v>6</v>
      </c>
      <c r="G57">
        <f>tblSalaries[[#This Row],[clean Salary (in local currency)]]*VLOOKUP(tblSalaries[[#This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VLOOKUP(tblSalaries[[#This Row],[Where do you work]],tblCountries[[Actual]:[Mapping]],2,FALSE)</f>
        <v>India</v>
      </c>
      <c r="L57" t="s">
        <v>18</v>
      </c>
      <c r="N57" s="16"/>
    </row>
    <row r="58" spans="2:14" ht="15" customHeight="1">
      <c r="B58" t="s">
        <v>2061</v>
      </c>
      <c r="C58" s="1">
        <v>41054.26090277778</v>
      </c>
      <c r="D58" s="4">
        <v>62000</v>
      </c>
      <c r="E58">
        <v>62000</v>
      </c>
      <c r="F58" t="s">
        <v>6</v>
      </c>
      <c r="G58">
        <f>tblSalaries[[#This Row],[clean Salary (in local currency)]]*VLOOKUP(tblSalaries[[#This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  <c r="N58" s="16"/>
    </row>
    <row r="59" spans="2:14" ht="15" customHeight="1">
      <c r="B59" t="s">
        <v>2062</v>
      </c>
      <c r="C59" s="1">
        <v>41054.268564814818</v>
      </c>
      <c r="D59" s="4">
        <v>7500</v>
      </c>
      <c r="E59">
        <v>7500</v>
      </c>
      <c r="F59" t="s">
        <v>6</v>
      </c>
      <c r="G59">
        <f>tblSalaries[[#This Row],[clean Salary (in local currency)]]*VLOOKUP(tblSalaries[[#This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VLOOKUP(tblSalaries[[#This Row],[Where do you work]],tblCountries[[Actual]:[Mapping]],2,FALSE)</f>
        <v>India</v>
      </c>
      <c r="L59" t="s">
        <v>9</v>
      </c>
      <c r="N59" s="16"/>
    </row>
    <row r="60" spans="2:14" ht="15" customHeight="1">
      <c r="B60" t="s">
        <v>2063</v>
      </c>
      <c r="C60" s="1">
        <v>41054.269085648149</v>
      </c>
      <c r="D60" s="4" t="s">
        <v>103</v>
      </c>
      <c r="E60">
        <v>18000</v>
      </c>
      <c r="F60" t="s">
        <v>69</v>
      </c>
      <c r="G60">
        <f>tblSalaries[[#This Row],[clean Salary (in local currency)]]*VLOOKUP(tblSalaries[[#This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VLOOKUP(tblSalaries[[#This Row],[Where do you work]],tblCountries[[Actual]:[Mapping]],2,FALSE)</f>
        <v>UK</v>
      </c>
      <c r="L60" t="s">
        <v>25</v>
      </c>
      <c r="N60" s="16"/>
    </row>
    <row r="61" spans="2:14" ht="15" customHeight="1">
      <c r="B61" t="s">
        <v>2064</v>
      </c>
      <c r="C61" s="1">
        <v>41054.284317129626</v>
      </c>
      <c r="D61" s="4">
        <v>49000</v>
      </c>
      <c r="E61">
        <v>49000</v>
      </c>
      <c r="F61" t="s">
        <v>22</v>
      </c>
      <c r="G61">
        <f>tblSalaries[[#This Row],[clean Salary (in local currency)]]*VLOOKUP(tblSalaries[[#This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VLOOKUP(tblSalaries[[#This Row],[Where do you work]],tblCountries[[Actual]:[Mapping]],2,FALSE)</f>
        <v>France</v>
      </c>
      <c r="L61" t="s">
        <v>18</v>
      </c>
      <c r="N61" s="16"/>
    </row>
    <row r="62" spans="2:14" ht="15" customHeight="1">
      <c r="B62" t="s">
        <v>2065</v>
      </c>
      <c r="C62" s="1">
        <v>41054.290185185186</v>
      </c>
      <c r="D62" s="4">
        <v>38000</v>
      </c>
      <c r="E62">
        <v>38000</v>
      </c>
      <c r="F62" t="s">
        <v>6</v>
      </c>
      <c r="G62">
        <f>tblSalaries[[#This Row],[clean Salary (in local currency)]]*VLOOKUP(tblSalaries[[#This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VLOOKUP(tblSalaries[[#This Row],[Where do you work]],tblCountries[[Actual]:[Mapping]],2,FALSE)</f>
        <v>USA</v>
      </c>
      <c r="L62" t="s">
        <v>9</v>
      </c>
      <c r="N62" s="16"/>
    </row>
    <row r="63" spans="2:14" ht="15" customHeight="1">
      <c r="B63" t="s">
        <v>2066</v>
      </c>
      <c r="C63" s="1">
        <v>41054.292268518519</v>
      </c>
      <c r="D63" s="4">
        <v>41000</v>
      </c>
      <c r="E63">
        <v>41000</v>
      </c>
      <c r="F63" t="s">
        <v>6</v>
      </c>
      <c r="G63">
        <f>tblSalaries[[#This Row],[clean Salary (in local currency)]]*VLOOKUP(tblSalaries[[#This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VLOOKUP(tblSalaries[[#This Row],[Where do you work]],tblCountries[[Actual]:[Mapping]],2,FALSE)</f>
        <v>USA</v>
      </c>
      <c r="L63" t="s">
        <v>9</v>
      </c>
      <c r="N63" s="16"/>
    </row>
    <row r="64" spans="2:14" ht="15" customHeight="1">
      <c r="B64" t="s">
        <v>2067</v>
      </c>
      <c r="C64" s="1">
        <v>41054.299409722225</v>
      </c>
      <c r="D64" s="4">
        <v>68000</v>
      </c>
      <c r="E64">
        <v>68000</v>
      </c>
      <c r="F64" t="s">
        <v>6</v>
      </c>
      <c r="G64">
        <f>tblSalaries[[#This Row],[clean Salary (in local currency)]]*VLOOKUP(tblSalaries[[#This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VLOOKUP(tblSalaries[[#This Row],[Where do you work]],tblCountries[[Actual]:[Mapping]],2,FALSE)</f>
        <v>USA</v>
      </c>
      <c r="L64" t="s">
        <v>13</v>
      </c>
      <c r="N64" s="16"/>
    </row>
    <row r="65" spans="2:14" ht="15" customHeight="1">
      <c r="B65" t="s">
        <v>2068</v>
      </c>
      <c r="C65" s="1">
        <v>41054.301053240742</v>
      </c>
      <c r="D65" s="4">
        <v>56000</v>
      </c>
      <c r="E65">
        <v>56000</v>
      </c>
      <c r="F65" t="s">
        <v>86</v>
      </c>
      <c r="G65">
        <f>tblSalaries[[#This Row],[clean Salary (in local currency)]]*VLOOKUP(tblSalaries[[#This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VLOOKUP(tblSalaries[[#This Row],[Where do you work]],tblCountries[[Actual]:[Mapping]],2,FALSE)</f>
        <v>Canada</v>
      </c>
      <c r="L65" t="s">
        <v>13</v>
      </c>
      <c r="N65" s="16"/>
    </row>
    <row r="66" spans="2:14" ht="15" customHeight="1">
      <c r="B66" t="s">
        <v>2069</v>
      </c>
      <c r="C66" s="1">
        <v>41054.302222222221</v>
      </c>
      <c r="D66" s="4">
        <v>61000</v>
      </c>
      <c r="E66">
        <v>61000</v>
      </c>
      <c r="F66" t="s">
        <v>6</v>
      </c>
      <c r="G66">
        <f>tblSalaries[[#This Row],[clean Salary (in local currency)]]*VLOOKUP(tblSalaries[[#This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VLOOKUP(tblSalaries[[#This Row],[Where do you work]],tblCountries[[Actual]:[Mapping]],2,FALSE)</f>
        <v>Brasil</v>
      </c>
      <c r="L66" t="s">
        <v>13</v>
      </c>
      <c r="N66" s="16"/>
    </row>
    <row r="67" spans="2:14" ht="15" customHeight="1">
      <c r="B67" t="s">
        <v>2070</v>
      </c>
      <c r="C67" s="1">
        <v>41054.304780092592</v>
      </c>
      <c r="D67" s="4">
        <v>43000</v>
      </c>
      <c r="E67">
        <v>43000</v>
      </c>
      <c r="F67" t="s">
        <v>22</v>
      </c>
      <c r="G67">
        <f>tblSalaries[[#This Row],[clean Salary (in local currency)]]*VLOOKUP(tblSalaries[[#This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VLOOKUP(tblSalaries[[#This Row],[Where do you work]],tblCountries[[Actual]:[Mapping]],2,FALSE)</f>
        <v>France</v>
      </c>
      <c r="L67" t="s">
        <v>9</v>
      </c>
      <c r="N67" s="16"/>
    </row>
    <row r="68" spans="2:14" ht="15" customHeight="1">
      <c r="B68" t="s">
        <v>2071</v>
      </c>
      <c r="C68" s="1">
        <v>41054.305648148147</v>
      </c>
      <c r="D68" s="4">
        <v>85000</v>
      </c>
      <c r="E68">
        <v>85000</v>
      </c>
      <c r="F68" t="s">
        <v>6</v>
      </c>
      <c r="G68">
        <f>tblSalaries[[#This Row],[clean Salary (in local currency)]]*VLOOKUP(tblSalaries[[#This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VLOOKUP(tblSalaries[[#This Row],[Where do you work]],tblCountries[[Actual]:[Mapping]],2,FALSE)</f>
        <v>USA</v>
      </c>
      <c r="L68" t="s">
        <v>9</v>
      </c>
      <c r="N68" s="16"/>
    </row>
    <row r="69" spans="2:14" ht="15" customHeight="1">
      <c r="B69" t="s">
        <v>2072</v>
      </c>
      <c r="C69" s="1">
        <v>41054.306458333333</v>
      </c>
      <c r="D69" s="4" t="s">
        <v>114</v>
      </c>
      <c r="E69">
        <v>38000</v>
      </c>
      <c r="F69" t="s">
        <v>22</v>
      </c>
      <c r="G69">
        <f>tblSalaries[[#This Row],[clean Salary (in local currency)]]*VLOOKUP(tblSalaries[[#This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VLOOKUP(tblSalaries[[#This Row],[Where do you work]],tblCountries[[Actual]:[Mapping]],2,FALSE)</f>
        <v>Netherlands</v>
      </c>
      <c r="L69" t="s">
        <v>25</v>
      </c>
      <c r="N69" s="16"/>
    </row>
    <row r="70" spans="2:14" ht="15" customHeight="1">
      <c r="B70" t="s">
        <v>2073</v>
      </c>
      <c r="C70" s="1">
        <v>41054.309166666666</v>
      </c>
      <c r="D70" s="4">
        <v>85000</v>
      </c>
      <c r="E70">
        <v>85000</v>
      </c>
      <c r="F70" t="s">
        <v>82</v>
      </c>
      <c r="G70">
        <f>tblSalaries[[#This Row],[clean Salary (in local currency)]]*VLOOKUP(tblSalaries[[#This Row],[Currency]],tblXrate[],2,FALSE)</f>
        <v>86692.320794224041</v>
      </c>
      <c r="H70" t="s">
        <v>116</v>
      </c>
      <c r="I70" t="s">
        <v>4001</v>
      </c>
      <c r="J70" t="s">
        <v>84</v>
      </c>
      <c r="K70" t="str">
        <f>VLOOKUP(tblSalaries[[#This Row],[Where do you work]],tblCountries[[Actual]:[Mapping]],2,FALSE)</f>
        <v>Australia</v>
      </c>
      <c r="L70" t="s">
        <v>9</v>
      </c>
      <c r="N70" s="16"/>
    </row>
    <row r="71" spans="2:14" ht="15" customHeight="1">
      <c r="B71" t="s">
        <v>2074</v>
      </c>
      <c r="C71" s="1">
        <v>41054.311944444446</v>
      </c>
      <c r="D71" s="4">
        <v>85087</v>
      </c>
      <c r="E71">
        <v>85087</v>
      </c>
      <c r="F71" t="s">
        <v>6</v>
      </c>
      <c r="G71">
        <f>tblSalaries[[#This Row],[clean Salary (in local currency)]]*VLOOKUP(tblSalaries[[#This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VLOOKUP(tblSalaries[[#This Row],[Where do you work]],tblCountries[[Actual]:[Mapping]],2,FALSE)</f>
        <v>USA</v>
      </c>
      <c r="L71" t="s">
        <v>18</v>
      </c>
      <c r="N71" s="16"/>
    </row>
    <row r="72" spans="2:14" ht="15" customHeight="1">
      <c r="B72" t="s">
        <v>2075</v>
      </c>
      <c r="C72" s="1">
        <v>41054.318310185183</v>
      </c>
      <c r="D72" s="4">
        <v>50000</v>
      </c>
      <c r="E72">
        <v>50000</v>
      </c>
      <c r="F72" t="s">
        <v>6</v>
      </c>
      <c r="G72">
        <f>tblSalaries[[#This Row],[clean Salary (in local currency)]]*VLOOKUP(tblSalaries[[#This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VLOOKUP(tblSalaries[[#This Row],[Where do you work]],tblCountries[[Actual]:[Mapping]],2,FALSE)</f>
        <v>USA</v>
      </c>
      <c r="L72" t="s">
        <v>13</v>
      </c>
      <c r="N72" s="16"/>
    </row>
    <row r="73" spans="2:14" ht="15" customHeight="1">
      <c r="B73" t="s">
        <v>2076</v>
      </c>
      <c r="C73" s="1">
        <v>41054.324305555558</v>
      </c>
      <c r="D73" s="4">
        <v>100000</v>
      </c>
      <c r="E73">
        <v>100000</v>
      </c>
      <c r="F73" t="s">
        <v>6</v>
      </c>
      <c r="G73">
        <f>tblSalaries[[#This Row],[clean Salary (in local currency)]]*VLOOKUP(tblSalaries[[#This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VLOOKUP(tblSalaries[[#This Row],[Where do you work]],tblCountries[[Actual]:[Mapping]],2,FALSE)</f>
        <v>South Africa</v>
      </c>
      <c r="L73" t="s">
        <v>9</v>
      </c>
      <c r="N73" s="16"/>
    </row>
    <row r="74" spans="2:14" ht="15" customHeight="1">
      <c r="B74" t="s">
        <v>2077</v>
      </c>
      <c r="C74" s="1">
        <v>41054.950694444444</v>
      </c>
      <c r="D74" s="4">
        <v>57000</v>
      </c>
      <c r="E74">
        <v>57000</v>
      </c>
      <c r="F74" t="s">
        <v>6</v>
      </c>
      <c r="G74">
        <f>tblSalaries[[#This Row],[clean Salary (in local currency)]]*VLOOKUP(tblSalaries[[#This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VLOOKUP(tblSalaries[[#This Row],[Where do you work]],tblCountries[[Actual]:[Mapping]],2,FALSE)</f>
        <v>USA</v>
      </c>
      <c r="L74" t="s">
        <v>9</v>
      </c>
      <c r="N74" s="16"/>
    </row>
    <row r="75" spans="2:14" ht="15" customHeight="1">
      <c r="B75" t="s">
        <v>2078</v>
      </c>
      <c r="C75" s="1">
        <v>41054.953101851854</v>
      </c>
      <c r="D75" s="4">
        <v>75000</v>
      </c>
      <c r="E75">
        <v>75000</v>
      </c>
      <c r="F75" t="s">
        <v>6</v>
      </c>
      <c r="G75">
        <f>tblSalaries[[#This Row],[clean Salary (in local currency)]]*VLOOKUP(tblSalaries[[#This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  <c r="N75" s="16"/>
    </row>
    <row r="76" spans="2:14" ht="15" customHeight="1">
      <c r="B76" t="s">
        <v>2079</v>
      </c>
      <c r="C76" s="1">
        <v>41054.957696759258</v>
      </c>
      <c r="D76" s="4" t="s">
        <v>123</v>
      </c>
      <c r="E76">
        <v>100000</v>
      </c>
      <c r="F76" t="s">
        <v>82</v>
      </c>
      <c r="G76">
        <f>tblSalaries[[#This Row],[clean Salary (in local currency)]]*VLOOKUP(tblSalaries[[#This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VLOOKUP(tblSalaries[[#This Row],[Where do you work]],tblCountries[[Actual]:[Mapping]],2,FALSE)</f>
        <v>Australia</v>
      </c>
      <c r="L76" t="s">
        <v>9</v>
      </c>
      <c r="N76" s="16"/>
    </row>
    <row r="77" spans="2:14" ht="15" customHeight="1">
      <c r="B77" t="s">
        <v>2080</v>
      </c>
      <c r="C77" s="1">
        <v>41054.95925925926</v>
      </c>
      <c r="D77" s="4">
        <v>2785</v>
      </c>
      <c r="E77">
        <v>33420</v>
      </c>
      <c r="F77" t="s">
        <v>6</v>
      </c>
      <c r="G77">
        <f>tblSalaries[[#This Row],[clean Salary (in local currency)]]*VLOOKUP(tblSalaries[[#This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VLOOKUP(tblSalaries[[#This Row],[Where do you work]],tblCountries[[Actual]:[Mapping]],2,FALSE)</f>
        <v>UAE</v>
      </c>
      <c r="L77" t="s">
        <v>13</v>
      </c>
      <c r="N77" s="16"/>
    </row>
    <row r="78" spans="2:14" ht="15" customHeight="1">
      <c r="B78" t="s">
        <v>2081</v>
      </c>
      <c r="C78" s="1">
        <v>41054.960416666669</v>
      </c>
      <c r="D78" s="4">
        <v>59450</v>
      </c>
      <c r="E78">
        <v>59450</v>
      </c>
      <c r="F78" t="s">
        <v>86</v>
      </c>
      <c r="G78">
        <f>tblSalaries[[#This Row],[clean Salary (in local currency)]]*VLOOKUP(tblSalaries[[#This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VLOOKUP(tblSalaries[[#This Row],[Where do you work]],tblCountries[[Actual]:[Mapping]],2,FALSE)</f>
        <v>Canada</v>
      </c>
      <c r="L78" t="s">
        <v>13</v>
      </c>
      <c r="N78" s="16"/>
    </row>
    <row r="79" spans="2:14" ht="15" customHeight="1">
      <c r="B79" t="s">
        <v>2082</v>
      </c>
      <c r="C79" s="1">
        <v>41054.967002314814</v>
      </c>
      <c r="D79" s="4">
        <v>15000</v>
      </c>
      <c r="E79">
        <v>15000</v>
      </c>
      <c r="F79" t="s">
        <v>6</v>
      </c>
      <c r="G79">
        <f>tblSalaries[[#This Row],[clean Salary (in local currency)]]*VLOOKUP(tblSalaries[[#This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VLOOKUP(tblSalaries[[#This Row],[Where do you work]],tblCountries[[Actual]:[Mapping]],2,FALSE)</f>
        <v>USA</v>
      </c>
      <c r="L79" t="s">
        <v>13</v>
      </c>
      <c r="N79" s="16"/>
    </row>
    <row r="80" spans="2:14" ht="15" customHeight="1">
      <c r="B80" t="s">
        <v>2083</v>
      </c>
      <c r="C80" s="1">
        <v>41054.969143518516</v>
      </c>
      <c r="D80" s="4" t="s">
        <v>129</v>
      </c>
      <c r="E80">
        <v>60000</v>
      </c>
      <c r="F80" t="s">
        <v>6</v>
      </c>
      <c r="G80">
        <f>tblSalaries[[#This Row],[clean Salary (in local currency)]]*VLOOKUP(tblSalaries[[#This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VLOOKUP(tblSalaries[[#This Row],[Where do you work]],tblCountries[[Actual]:[Mapping]],2,FALSE)</f>
        <v>Canada</v>
      </c>
      <c r="L80" t="s">
        <v>25</v>
      </c>
      <c r="N80" s="16"/>
    </row>
    <row r="81" spans="2:14" ht="15" customHeight="1">
      <c r="B81" t="s">
        <v>2084</v>
      </c>
      <c r="C81" s="1">
        <v>41054.971354166664</v>
      </c>
      <c r="D81" s="4">
        <v>100000</v>
      </c>
      <c r="E81">
        <v>100000</v>
      </c>
      <c r="F81" t="s">
        <v>69</v>
      </c>
      <c r="G81">
        <f>tblSalaries[[#This Row],[clean Salary (in local currency)]]*VLOOKUP(tblSalaries[[#This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VLOOKUP(tblSalaries[[#This Row],[Where do you work]],tblCountries[[Actual]:[Mapping]],2,FALSE)</f>
        <v>UK</v>
      </c>
      <c r="L81" t="s">
        <v>18</v>
      </c>
      <c r="N81" s="16"/>
    </row>
    <row r="82" spans="2:14" ht="15" customHeight="1">
      <c r="B82" t="s">
        <v>2085</v>
      </c>
      <c r="C82" s="1">
        <v>41054.972754629627</v>
      </c>
      <c r="D82" s="4" t="s">
        <v>131</v>
      </c>
      <c r="E82">
        <v>18000</v>
      </c>
      <c r="F82" t="s">
        <v>6</v>
      </c>
      <c r="G82">
        <f>tblSalaries[[#This Row],[clean Salary (in local currency)]]*VLOOKUP(tblSalaries[[#This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VLOOKUP(tblSalaries[[#This Row],[Where do you work]],tblCountries[[Actual]:[Mapping]],2,FALSE)</f>
        <v>Saudi Arabia</v>
      </c>
      <c r="L82" t="s">
        <v>13</v>
      </c>
      <c r="N82" s="16"/>
    </row>
    <row r="83" spans="2:14" ht="15" customHeight="1">
      <c r="B83" t="s">
        <v>2086</v>
      </c>
      <c r="C83" s="1">
        <v>41054.980046296296</v>
      </c>
      <c r="D83" s="4">
        <v>50000</v>
      </c>
      <c r="E83">
        <v>50000</v>
      </c>
      <c r="F83" t="s">
        <v>6</v>
      </c>
      <c r="G83">
        <f>tblSalaries[[#This Row],[clean Salary (in local currency)]]*VLOOKUP(tblSalaries[[#This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18</v>
      </c>
      <c r="N83" s="16"/>
    </row>
    <row r="84" spans="2:14" ht="15" customHeight="1">
      <c r="B84" t="s">
        <v>2087</v>
      </c>
      <c r="C84" s="1">
        <v>41054.981423611112</v>
      </c>
      <c r="D84" s="4">
        <v>26000</v>
      </c>
      <c r="E84">
        <v>26000</v>
      </c>
      <c r="F84" t="s">
        <v>6</v>
      </c>
      <c r="G84">
        <f>tblSalaries[[#This Row],[clean Salary (in local currency)]]*VLOOKUP(tblSalaries[[#This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VLOOKUP(tblSalaries[[#This Row],[Where do you work]],tblCountries[[Actual]:[Mapping]],2,FALSE)</f>
        <v>Panama</v>
      </c>
      <c r="L84" t="s">
        <v>13</v>
      </c>
      <c r="N84" s="16"/>
    </row>
    <row r="85" spans="2:14" ht="15" customHeight="1">
      <c r="B85" t="s">
        <v>2088</v>
      </c>
      <c r="C85" s="1">
        <v>41054.992673611108</v>
      </c>
      <c r="D85" s="4" t="s">
        <v>137</v>
      </c>
      <c r="E85">
        <v>30000</v>
      </c>
      <c r="F85" t="s">
        <v>69</v>
      </c>
      <c r="G85">
        <f>tblSalaries[[#This Row],[clean Salary (in local currency)]]*VLOOKUP(tblSalaries[[#This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VLOOKUP(tblSalaries[[#This Row],[Where do you work]],tblCountries[[Actual]:[Mapping]],2,FALSE)</f>
        <v>UK</v>
      </c>
      <c r="L85" t="s">
        <v>9</v>
      </c>
      <c r="N85" s="16"/>
    </row>
    <row r="86" spans="2:14" ht="15" customHeight="1">
      <c r="B86" t="s">
        <v>2089</v>
      </c>
      <c r="C86" s="1">
        <v>41055.000601851854</v>
      </c>
      <c r="D86" s="4">
        <v>150000</v>
      </c>
      <c r="E86">
        <v>150000</v>
      </c>
      <c r="F86" t="s">
        <v>6</v>
      </c>
      <c r="G86">
        <f>tblSalaries[[#This Row],[clean Salary (in local currency)]]*VLOOKUP(tblSalaries[[#This Row],[Currency]],tblXrate[],2,FALSE)</f>
        <v>150000</v>
      </c>
      <c r="H86" t="s">
        <v>139</v>
      </c>
      <c r="I86" t="s">
        <v>4001</v>
      </c>
      <c r="J86" t="s">
        <v>15</v>
      </c>
      <c r="K86" t="str">
        <f>VLOOKUP(tblSalaries[[#This Row],[Where do you work]],tblCountries[[Actual]:[Mapping]],2,FALSE)</f>
        <v>USA</v>
      </c>
      <c r="L86" t="s">
        <v>13</v>
      </c>
      <c r="N86" s="16"/>
    </row>
    <row r="87" spans="2:14" ht="15" customHeight="1">
      <c r="B87" t="s">
        <v>2090</v>
      </c>
      <c r="C87" s="1">
        <v>41055.003993055558</v>
      </c>
      <c r="D87" s="4">
        <v>120000</v>
      </c>
      <c r="E87">
        <v>120000</v>
      </c>
      <c r="F87" t="s">
        <v>6</v>
      </c>
      <c r="G87">
        <f>tblSalaries[[#This Row],[clean Salary (in local currency)]]*VLOOKUP(tblSalaries[[#This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VLOOKUP(tblSalaries[[#This Row],[Where do you work]],tblCountries[[Actual]:[Mapping]],2,FALSE)</f>
        <v>USA</v>
      </c>
      <c r="L87" t="s">
        <v>9</v>
      </c>
      <c r="N87" s="16"/>
    </row>
    <row r="88" spans="2:14" ht="15" customHeight="1">
      <c r="B88" t="s">
        <v>2091</v>
      </c>
      <c r="C88" s="1">
        <v>41055.007141203707</v>
      </c>
      <c r="D88" s="4">
        <v>500000</v>
      </c>
      <c r="E88">
        <v>500000</v>
      </c>
      <c r="F88" t="s">
        <v>40</v>
      </c>
      <c r="G88">
        <f>tblSalaries[[#This Row],[clean Salary (in local currency)]]*VLOOKUP(tblSalaries[[#This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VLOOKUP(tblSalaries[[#This Row],[Where do you work]],tblCountries[[Actual]:[Mapping]],2,FALSE)</f>
        <v>India</v>
      </c>
      <c r="L88" t="s">
        <v>13</v>
      </c>
      <c r="N88" s="16"/>
    </row>
    <row r="89" spans="2:14" ht="15" customHeight="1">
      <c r="B89" t="s">
        <v>2092</v>
      </c>
      <c r="C89" s="1">
        <v>41055.007881944446</v>
      </c>
      <c r="D89" s="4" t="s">
        <v>141</v>
      </c>
      <c r="E89">
        <v>31330</v>
      </c>
      <c r="F89" t="s">
        <v>6</v>
      </c>
      <c r="G89">
        <f>tblSalaries[[#This Row],[clean Salary (in local currency)]]*VLOOKUP(tblSalaries[[#This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VLOOKUP(tblSalaries[[#This Row],[Where do you work]],tblCountries[[Actual]:[Mapping]],2,FALSE)</f>
        <v>Brazil</v>
      </c>
      <c r="L89" t="s">
        <v>13</v>
      </c>
      <c r="N89" s="16"/>
    </row>
    <row r="90" spans="2:14" ht="15" customHeight="1">
      <c r="B90" t="s">
        <v>2093</v>
      </c>
      <c r="C90" s="1">
        <v>41055.010613425926</v>
      </c>
      <c r="D90" s="4">
        <v>110000</v>
      </c>
      <c r="E90">
        <v>110000</v>
      </c>
      <c r="F90" t="s">
        <v>6</v>
      </c>
      <c r="G90">
        <f>tblSalaries[[#This Row],[clean Salary (in local currency)]]*VLOOKUP(tblSalaries[[#This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VLOOKUP(tblSalaries[[#This Row],[Where do you work]],tblCountries[[Actual]:[Mapping]],2,FALSE)</f>
        <v>USA</v>
      </c>
      <c r="L90" t="s">
        <v>18</v>
      </c>
      <c r="N90" s="16"/>
    </row>
    <row r="91" spans="2:14" ht="15" customHeight="1">
      <c r="B91" t="s">
        <v>2094</v>
      </c>
      <c r="C91" s="1">
        <v>41055.015844907408</v>
      </c>
      <c r="D91" s="4" t="s">
        <v>145</v>
      </c>
      <c r="E91">
        <v>81000</v>
      </c>
      <c r="F91" t="s">
        <v>6</v>
      </c>
      <c r="G91">
        <f>tblSalaries[[#This Row],[clean Salary (in local currency)]]*VLOOKUP(tblSalaries[[#This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VLOOKUP(tblSalaries[[#This Row],[Where do you work]],tblCountries[[Actual]:[Mapping]],2,FALSE)</f>
        <v>UK</v>
      </c>
      <c r="L91" t="s">
        <v>9</v>
      </c>
      <c r="N91" s="16"/>
    </row>
    <row r="92" spans="2:14" ht="15" customHeight="1">
      <c r="B92" t="s">
        <v>2095</v>
      </c>
      <c r="C92" s="1">
        <v>41055.027129629627</v>
      </c>
      <c r="D92" s="4">
        <v>40000</v>
      </c>
      <c r="E92">
        <v>40000</v>
      </c>
      <c r="F92" t="s">
        <v>6</v>
      </c>
      <c r="G92">
        <f>tblSalaries[[#This Row],[clean Salary (in local currency)]]*VLOOKUP(tblSalaries[[#This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VLOOKUP(tblSalaries[[#This Row],[Where do you work]],tblCountries[[Actual]:[Mapping]],2,FALSE)</f>
        <v>USA</v>
      </c>
      <c r="L92" t="s">
        <v>9</v>
      </c>
      <c r="N92" s="16"/>
    </row>
    <row r="93" spans="2:14" ht="15" customHeight="1">
      <c r="B93" t="s">
        <v>2096</v>
      </c>
      <c r="C93" s="1">
        <v>41055.027407407404</v>
      </c>
      <c r="D93" s="4">
        <v>42000</v>
      </c>
      <c r="E93">
        <v>42000</v>
      </c>
      <c r="F93" t="s">
        <v>86</v>
      </c>
      <c r="G93">
        <f>tblSalaries[[#This Row],[clean Salary (in local currency)]]*VLOOKUP(tblSalaries[[#This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VLOOKUP(tblSalaries[[#This Row],[Where do you work]],tblCountries[[Actual]:[Mapping]],2,FALSE)</f>
        <v>Canada</v>
      </c>
      <c r="L93" t="s">
        <v>9</v>
      </c>
      <c r="N93" s="16"/>
    </row>
    <row r="94" spans="2:14" ht="15" customHeight="1">
      <c r="B94" t="s">
        <v>2097</v>
      </c>
      <c r="C94" s="1">
        <v>41055.027499999997</v>
      </c>
      <c r="D94" s="4">
        <v>125000</v>
      </c>
      <c r="E94">
        <v>125000</v>
      </c>
      <c r="F94" t="s">
        <v>6</v>
      </c>
      <c r="G94">
        <f>tblSalaries[[#This Row],[clean Salary (in local currency)]]*VLOOKUP(tblSalaries[[#This Row],[Currency]],tblXrate[],2,FALSE)</f>
        <v>125000</v>
      </c>
      <c r="H94" t="s">
        <v>149</v>
      </c>
      <c r="I94" t="s">
        <v>4001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  <c r="N94" s="16"/>
    </row>
    <row r="95" spans="2:14" ht="15" customHeight="1">
      <c r="B95" t="s">
        <v>2098</v>
      </c>
      <c r="C95" s="1">
        <v>41055.02752314815</v>
      </c>
      <c r="D95" s="4">
        <v>36000</v>
      </c>
      <c r="E95">
        <v>36000</v>
      </c>
      <c r="F95" t="s">
        <v>6</v>
      </c>
      <c r="G95">
        <f>tblSalaries[[#This Row],[clean Salary (in local currency)]]*VLOOKUP(tblSalaries[[#This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  <c r="N95" s="16"/>
    </row>
    <row r="96" spans="2:14" ht="15" customHeight="1">
      <c r="B96" t="s">
        <v>2099</v>
      </c>
      <c r="C96" s="1">
        <v>41055.027708333335</v>
      </c>
      <c r="D96" s="4" t="s">
        <v>151</v>
      </c>
      <c r="E96">
        <v>144000</v>
      </c>
      <c r="F96" t="s">
        <v>40</v>
      </c>
      <c r="G96">
        <f>tblSalaries[[#This Row],[clean Salary (in local currency)]]*VLOOKUP(tblSalaries[[#This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VLOOKUP(tblSalaries[[#This Row],[Where do you work]],tblCountries[[Actual]:[Mapping]],2,FALSE)</f>
        <v>India</v>
      </c>
      <c r="L96" t="s">
        <v>25</v>
      </c>
      <c r="N96" s="16"/>
    </row>
    <row r="97" spans="2:14" ht="15" customHeight="1">
      <c r="B97" t="s">
        <v>2100</v>
      </c>
      <c r="C97" s="1">
        <v>41055.027777777781</v>
      </c>
      <c r="D97" s="4">
        <v>75000</v>
      </c>
      <c r="E97">
        <v>75000</v>
      </c>
      <c r="F97" t="s">
        <v>6</v>
      </c>
      <c r="G97">
        <f>tblSalaries[[#This Row],[clean Salary (in local currency)]]*VLOOKUP(tblSalaries[[#This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25</v>
      </c>
      <c r="N97" s="16"/>
    </row>
    <row r="98" spans="2:14" ht="15" customHeight="1">
      <c r="B98" t="s">
        <v>2101</v>
      </c>
      <c r="C98" s="1">
        <v>41055.028009259258</v>
      </c>
      <c r="D98" s="4">
        <v>95000</v>
      </c>
      <c r="E98">
        <v>95000</v>
      </c>
      <c r="F98" t="s">
        <v>6</v>
      </c>
      <c r="G98">
        <f>tblSalaries[[#This Row],[clean Salary (in local currency)]]*VLOOKUP(tblSalaries[[#This Row],[Currency]],tblXrate[],2,FALSE)</f>
        <v>95000</v>
      </c>
      <c r="H98" t="s">
        <v>29</v>
      </c>
      <c r="I98" t="s">
        <v>4001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  <c r="N98" s="16"/>
    </row>
    <row r="99" spans="2:14" ht="15" customHeight="1">
      <c r="B99" t="s">
        <v>2102</v>
      </c>
      <c r="C99" s="1">
        <v>41055.028090277781</v>
      </c>
      <c r="D99" s="4">
        <v>24000</v>
      </c>
      <c r="E99">
        <v>24000</v>
      </c>
      <c r="F99" t="s">
        <v>6</v>
      </c>
      <c r="G99">
        <f>tblSalaries[[#This Row],[clean Salary (in local currency)]]*VLOOKUP(tblSalaries[[#This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VLOOKUP(tblSalaries[[#This Row],[Where do you work]],tblCountries[[Actual]:[Mapping]],2,FALSE)</f>
        <v>USA</v>
      </c>
      <c r="L99" t="s">
        <v>18</v>
      </c>
      <c r="N99" s="16"/>
    </row>
    <row r="100" spans="2:14" ht="15" customHeight="1">
      <c r="B100" t="s">
        <v>2103</v>
      </c>
      <c r="C100" s="1">
        <v>41055.028136574074</v>
      </c>
      <c r="D100" s="4" t="s">
        <v>155</v>
      </c>
      <c r="E100">
        <v>91000</v>
      </c>
      <c r="F100" t="s">
        <v>6</v>
      </c>
      <c r="G100">
        <f>tblSalaries[[#This Row],[clean Salary (in local currency)]]*VLOOKUP(tblSalaries[[#This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VLOOKUP(tblSalaries[[#This Row],[Where do you work]],tblCountries[[Actual]:[Mapping]],2,FALSE)</f>
        <v>USA</v>
      </c>
      <c r="L100" t="s">
        <v>25</v>
      </c>
      <c r="N100" s="16"/>
    </row>
    <row r="101" spans="2:14" ht="15" customHeight="1">
      <c r="B101" t="s">
        <v>2104</v>
      </c>
      <c r="C101" s="1">
        <v>41055.028229166666</v>
      </c>
      <c r="D101" s="4">
        <v>40000</v>
      </c>
      <c r="E101">
        <v>40000</v>
      </c>
      <c r="F101" t="s">
        <v>6</v>
      </c>
      <c r="G101">
        <f>tblSalaries[[#This Row],[clean Salary (in local currency)]]*VLOOKUP(tblSalaries[[#This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  <c r="N101" s="16"/>
    </row>
    <row r="102" spans="2:14" ht="15" customHeight="1">
      <c r="B102" t="s">
        <v>2105</v>
      </c>
      <c r="C102" s="1">
        <v>41055.028240740743</v>
      </c>
      <c r="D102" s="4">
        <v>57000</v>
      </c>
      <c r="E102">
        <v>57000</v>
      </c>
      <c r="F102" t="s">
        <v>6</v>
      </c>
      <c r="G102">
        <f>tblSalaries[[#This Row],[clean Salary (in local currency)]]*VLOOKUP(tblSalaries[[#This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VLOOKUP(tblSalaries[[#This Row],[Where do you work]],tblCountries[[Actual]:[Mapping]],2,FALSE)</f>
        <v>USA</v>
      </c>
      <c r="L102" t="s">
        <v>9</v>
      </c>
      <c r="N102" s="16"/>
    </row>
    <row r="103" spans="2:14" ht="15" customHeight="1">
      <c r="B103" t="s">
        <v>2106</v>
      </c>
      <c r="C103" s="1">
        <v>41055.028252314813</v>
      </c>
      <c r="D103" s="4">
        <v>74000</v>
      </c>
      <c r="E103">
        <v>74000</v>
      </c>
      <c r="F103" t="s">
        <v>6</v>
      </c>
      <c r="G103">
        <f>tblSalaries[[#This Row],[clean Salary (in local currency)]]*VLOOKUP(tblSalaries[[#This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  <c r="N103" s="16"/>
    </row>
    <row r="104" spans="2:14" ht="15" customHeight="1">
      <c r="B104" t="s">
        <v>2107</v>
      </c>
      <c r="C104" s="1">
        <v>41055.028263888889</v>
      </c>
      <c r="D104" s="4" t="s">
        <v>159</v>
      </c>
      <c r="E104">
        <v>80000</v>
      </c>
      <c r="F104" t="s">
        <v>6</v>
      </c>
      <c r="G104">
        <f>tblSalaries[[#This Row],[clean Salary (in local currency)]]*VLOOKUP(tblSalaries[[#This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VLOOKUP(tblSalaries[[#This Row],[Where do you work]],tblCountries[[Actual]:[Mapping]],2,FALSE)</f>
        <v>USA</v>
      </c>
      <c r="L104" t="s">
        <v>9</v>
      </c>
      <c r="N104" s="16"/>
    </row>
    <row r="105" spans="2:14" ht="15" customHeight="1">
      <c r="B105" t="s">
        <v>2108</v>
      </c>
      <c r="C105" s="1">
        <v>41055.028310185182</v>
      </c>
      <c r="D105" s="4">
        <v>90000</v>
      </c>
      <c r="E105">
        <v>90000</v>
      </c>
      <c r="F105" t="s">
        <v>6</v>
      </c>
      <c r="G105">
        <f>tblSalaries[[#This Row],[clean Salary (in local currency)]]*VLOOKUP(tblSalaries[[#This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  <c r="N105" s="16"/>
    </row>
    <row r="106" spans="2:14" ht="15" customHeight="1">
      <c r="B106" t="s">
        <v>2109</v>
      </c>
      <c r="C106" s="1">
        <v>41055.028333333335</v>
      </c>
      <c r="D106" s="4">
        <v>21000</v>
      </c>
      <c r="E106">
        <v>21000</v>
      </c>
      <c r="F106" t="s">
        <v>6</v>
      </c>
      <c r="G106">
        <f>tblSalaries[[#This Row],[clean Salary (in local currency)]]*VLOOKUP(tblSalaries[[#This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VLOOKUP(tblSalaries[[#This Row],[Where do you work]],tblCountries[[Actual]:[Mapping]],2,FALSE)</f>
        <v>Arabian Gulf</v>
      </c>
      <c r="L106" t="s">
        <v>25</v>
      </c>
      <c r="N106" s="16"/>
    </row>
    <row r="107" spans="2:14" ht="15" customHeight="1">
      <c r="B107" t="s">
        <v>2110</v>
      </c>
      <c r="C107" s="1">
        <v>41055.028356481482</v>
      </c>
      <c r="D107" s="4">
        <v>52000</v>
      </c>
      <c r="E107">
        <v>52000</v>
      </c>
      <c r="F107" t="s">
        <v>6</v>
      </c>
      <c r="G107">
        <f>tblSalaries[[#This Row],[clean Salary (in local currency)]]*VLOOKUP(tblSalaries[[#This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VLOOKUP(tblSalaries[[#This Row],[Where do you work]],tblCountries[[Actual]:[Mapping]],2,FALSE)</f>
        <v>USA</v>
      </c>
      <c r="L107" t="s">
        <v>9</v>
      </c>
      <c r="N107" s="16"/>
    </row>
    <row r="108" spans="2:14" ht="15" customHeight="1">
      <c r="B108" t="s">
        <v>2111</v>
      </c>
      <c r="C108" s="1">
        <v>41055.028379629628</v>
      </c>
      <c r="D108" s="4">
        <v>19200</v>
      </c>
      <c r="E108">
        <v>19200</v>
      </c>
      <c r="F108" t="s">
        <v>6</v>
      </c>
      <c r="G108">
        <f>tblSalaries[[#This Row],[clean Salary (in local currency)]]*VLOOKUP(tblSalaries[[#This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VLOOKUP(tblSalaries[[#This Row],[Where do you work]],tblCountries[[Actual]:[Mapping]],2,FALSE)</f>
        <v>Mexico</v>
      </c>
      <c r="L108" t="s">
        <v>9</v>
      </c>
      <c r="N108" s="16"/>
    </row>
    <row r="109" spans="2:14" ht="15" customHeight="1">
      <c r="B109" t="s">
        <v>2112</v>
      </c>
      <c r="C109" s="1">
        <v>41055.028437499997</v>
      </c>
      <c r="D109" s="4">
        <v>36000</v>
      </c>
      <c r="E109">
        <v>36000</v>
      </c>
      <c r="F109" t="s">
        <v>6</v>
      </c>
      <c r="G109">
        <f>tblSalaries[[#This Row],[clean Salary (in local currency)]]*VLOOKUP(tblSalaries[[#This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  <c r="N109" s="16"/>
    </row>
    <row r="110" spans="2:14" ht="15" customHeight="1">
      <c r="B110" t="s">
        <v>2113</v>
      </c>
      <c r="C110" s="1">
        <v>41055.028495370374</v>
      </c>
      <c r="D110" s="4">
        <v>57400</v>
      </c>
      <c r="E110">
        <v>57400</v>
      </c>
      <c r="F110" t="s">
        <v>6</v>
      </c>
      <c r="G110">
        <f>tblSalaries[[#This Row],[clean Salary (in local currency)]]*VLOOKUP(tblSalaries[[#This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  <c r="N110" s="16"/>
    </row>
    <row r="111" spans="2:14" ht="15" customHeight="1">
      <c r="B111" t="s">
        <v>2114</v>
      </c>
      <c r="C111" s="1">
        <v>41055.028506944444</v>
      </c>
      <c r="D111" s="4">
        <v>66000</v>
      </c>
      <c r="E111">
        <v>66000</v>
      </c>
      <c r="F111" t="s">
        <v>6</v>
      </c>
      <c r="G111">
        <f>tblSalaries[[#This Row],[clean Salary (in local currency)]]*VLOOKUP(tblSalaries[[#This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VLOOKUP(tblSalaries[[#This Row],[Where do you work]],tblCountries[[Actual]:[Mapping]],2,FALSE)</f>
        <v>USA</v>
      </c>
      <c r="L111" t="s">
        <v>18</v>
      </c>
      <c r="N111" s="16"/>
    </row>
    <row r="112" spans="2:14" ht="15" customHeight="1">
      <c r="B112" t="s">
        <v>2115</v>
      </c>
      <c r="C112" s="1">
        <v>41055.028541666667</v>
      </c>
      <c r="D112" s="4">
        <v>35000</v>
      </c>
      <c r="E112">
        <v>35000</v>
      </c>
      <c r="F112" t="s">
        <v>22</v>
      </c>
      <c r="G112">
        <f>tblSalaries[[#This Row],[clean Salary (in local currency)]]*VLOOKUP(tblSalaries[[#This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VLOOKUP(tblSalaries[[#This Row],[Where do you work]],tblCountries[[Actual]:[Mapping]],2,FALSE)</f>
        <v>Greece</v>
      </c>
      <c r="L112" t="s">
        <v>9</v>
      </c>
      <c r="N112" s="16"/>
    </row>
    <row r="113" spans="2:14" ht="15" customHeight="1">
      <c r="B113" t="s">
        <v>2116</v>
      </c>
      <c r="C113" s="1">
        <v>41055.028657407405</v>
      </c>
      <c r="D113" s="4" t="s">
        <v>172</v>
      </c>
      <c r="E113">
        <v>85000</v>
      </c>
      <c r="F113" t="s">
        <v>6</v>
      </c>
      <c r="G113">
        <f>tblSalaries[[#This Row],[clean Salary (in local currency)]]*VLOOKUP(tblSalaries[[#This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VLOOKUP(tblSalaries[[#This Row],[Where do you work]],tblCountries[[Actual]:[Mapping]],2,FALSE)</f>
        <v>USA</v>
      </c>
      <c r="L113" t="s">
        <v>9</v>
      </c>
      <c r="N113" s="16"/>
    </row>
    <row r="114" spans="2:14" ht="15" customHeight="1">
      <c r="B114" t="s">
        <v>2117</v>
      </c>
      <c r="C114" s="1">
        <v>41055.028726851851</v>
      </c>
      <c r="D114" s="4">
        <v>50000</v>
      </c>
      <c r="E114">
        <v>50000</v>
      </c>
      <c r="F114" t="s">
        <v>6</v>
      </c>
      <c r="G114">
        <f>tblSalaries[[#This Row],[clean Salary (in local currency)]]*VLOOKUP(tblSalaries[[#This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  <c r="N114" s="16"/>
    </row>
    <row r="115" spans="2:14" ht="15" customHeight="1">
      <c r="B115" t="s">
        <v>2118</v>
      </c>
      <c r="C115" s="1">
        <v>41055.028784722221</v>
      </c>
      <c r="D115" s="4" t="s">
        <v>175</v>
      </c>
      <c r="E115">
        <v>58000</v>
      </c>
      <c r="F115" t="s">
        <v>6</v>
      </c>
      <c r="G115">
        <f>tblSalaries[[#This Row],[clean Salary (in local currency)]]*VLOOKUP(tblSalaries[[#This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VLOOKUP(tblSalaries[[#This Row],[Where do you work]],tblCountries[[Actual]:[Mapping]],2,FALSE)</f>
        <v>USA</v>
      </c>
      <c r="L115" t="s">
        <v>9</v>
      </c>
      <c r="N115" s="16"/>
    </row>
    <row r="116" spans="2:14" ht="15" customHeight="1">
      <c r="B116" t="s">
        <v>2119</v>
      </c>
      <c r="C116" s="1">
        <v>41055.028796296298</v>
      </c>
      <c r="D116" s="4">
        <v>37900</v>
      </c>
      <c r="E116">
        <v>37900</v>
      </c>
      <c r="F116" t="s">
        <v>6</v>
      </c>
      <c r="G116">
        <f>tblSalaries[[#This Row],[clean Salary (in local currency)]]*VLOOKUP(tblSalaries[[#This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VLOOKUP(tblSalaries[[#This Row],[Where do you work]],tblCountries[[Actual]:[Mapping]],2,FALSE)</f>
        <v>USA</v>
      </c>
      <c r="L116" t="s">
        <v>13</v>
      </c>
      <c r="N116" s="16"/>
    </row>
    <row r="117" spans="2:14" ht="15" customHeight="1">
      <c r="B117" t="s">
        <v>2120</v>
      </c>
      <c r="C117" s="1">
        <v>41055.028819444444</v>
      </c>
      <c r="D117" s="4">
        <v>4000</v>
      </c>
      <c r="E117">
        <v>48000</v>
      </c>
      <c r="F117" t="s">
        <v>6</v>
      </c>
      <c r="G117">
        <f>tblSalaries[[#This Row],[clean Salary (in local currency)]]*VLOOKUP(tblSalaries[[#This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VLOOKUP(tblSalaries[[#This Row],[Where do you work]],tblCountries[[Actual]:[Mapping]],2,FALSE)</f>
        <v>UAE</v>
      </c>
      <c r="L117" t="s">
        <v>18</v>
      </c>
      <c r="N117" s="16"/>
    </row>
    <row r="118" spans="2:14" ht="15" customHeight="1">
      <c r="B118" t="s">
        <v>2121</v>
      </c>
      <c r="C118" s="1">
        <v>41055.02884259259</v>
      </c>
      <c r="D118" s="4">
        <v>67000</v>
      </c>
      <c r="E118">
        <v>67000</v>
      </c>
      <c r="F118" t="s">
        <v>6</v>
      </c>
      <c r="G118">
        <f>tblSalaries[[#This Row],[clean Salary (in local currency)]]*VLOOKUP(tblSalaries[[#This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9</v>
      </c>
      <c r="N118" s="16"/>
    </row>
    <row r="119" spans="2:14" ht="15" customHeight="1">
      <c r="B119" t="s">
        <v>2122</v>
      </c>
      <c r="C119" s="1">
        <v>41055.028877314813</v>
      </c>
      <c r="D119" s="4">
        <v>85000</v>
      </c>
      <c r="E119">
        <v>85000</v>
      </c>
      <c r="F119" t="s">
        <v>6</v>
      </c>
      <c r="G119">
        <f>tblSalaries[[#This Row],[clean Salary (in local currency)]]*VLOOKUP(tblSalaries[[#This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VLOOKUP(tblSalaries[[#This Row],[Where do you work]],tblCountries[[Actual]:[Mapping]],2,FALSE)</f>
        <v>UAE</v>
      </c>
      <c r="L119" t="s">
        <v>9</v>
      </c>
      <c r="N119" s="16"/>
    </row>
    <row r="120" spans="2:14" ht="15" customHeight="1">
      <c r="B120" t="s">
        <v>2123</v>
      </c>
      <c r="C120" s="1">
        <v>41055.028877314813</v>
      </c>
      <c r="D120" s="4">
        <v>56160</v>
      </c>
      <c r="E120">
        <v>56160</v>
      </c>
      <c r="F120" t="s">
        <v>6</v>
      </c>
      <c r="G120">
        <f>tblSalaries[[#This Row],[clean Salary (in local currency)]]*VLOOKUP(tblSalaries[[#This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VLOOKUP(tblSalaries[[#This Row],[Where do you work]],tblCountries[[Actual]:[Mapping]],2,FALSE)</f>
        <v>USA</v>
      </c>
      <c r="L120" t="s">
        <v>9</v>
      </c>
      <c r="N120" s="16"/>
    </row>
    <row r="121" spans="2:14" ht="15" customHeight="1">
      <c r="B121" t="s">
        <v>2124</v>
      </c>
      <c r="C121" s="1">
        <v>41055.028912037036</v>
      </c>
      <c r="D121" s="4">
        <v>2000</v>
      </c>
      <c r="E121">
        <v>24000</v>
      </c>
      <c r="F121" t="s">
        <v>6</v>
      </c>
      <c r="G121">
        <f>tblSalaries[[#This Row],[clean Salary (in local currency)]]*VLOOKUP(tblSalaries[[#This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VLOOKUP(tblSalaries[[#This Row],[Where do you work]],tblCountries[[Actual]:[Mapping]],2,FALSE)</f>
        <v>Colombia</v>
      </c>
      <c r="L121" t="s">
        <v>13</v>
      </c>
      <c r="N121" s="16"/>
    </row>
    <row r="122" spans="2:14" ht="15" customHeight="1">
      <c r="B122" t="s">
        <v>2125</v>
      </c>
      <c r="C122" s="1">
        <v>41055.028912037036</v>
      </c>
      <c r="D122" s="4">
        <v>52000</v>
      </c>
      <c r="E122">
        <v>52000</v>
      </c>
      <c r="F122" t="s">
        <v>6</v>
      </c>
      <c r="G122">
        <f>tblSalaries[[#This Row],[clean Salary (in local currency)]]*VLOOKUP(tblSalaries[[#This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VLOOKUP(tblSalaries[[#This Row],[Where do you work]],tblCountries[[Actual]:[Mapping]],2,FALSE)</f>
        <v>USA</v>
      </c>
      <c r="L122" t="s">
        <v>186</v>
      </c>
      <c r="N122" s="16"/>
    </row>
    <row r="123" spans="2:14" ht="15" customHeight="1">
      <c r="B123" t="s">
        <v>2126</v>
      </c>
      <c r="C123" s="1">
        <v>41055.028946759259</v>
      </c>
      <c r="D123" s="4">
        <v>60000</v>
      </c>
      <c r="E123">
        <v>60000</v>
      </c>
      <c r="F123" t="s">
        <v>86</v>
      </c>
      <c r="G123">
        <f>tblSalaries[[#This Row],[clean Salary (in local currency)]]*VLOOKUP(tblSalaries[[#This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VLOOKUP(tblSalaries[[#This Row],[Where do you work]],tblCountries[[Actual]:[Mapping]],2,FALSE)</f>
        <v>Canada</v>
      </c>
      <c r="L123" t="s">
        <v>186</v>
      </c>
      <c r="N123" s="16"/>
    </row>
    <row r="124" spans="2:14" ht="15" customHeight="1">
      <c r="B124" t="s">
        <v>2127</v>
      </c>
      <c r="C124" s="1">
        <v>41055.028969907406</v>
      </c>
      <c r="D124" s="4">
        <v>70000</v>
      </c>
      <c r="E124">
        <v>70000</v>
      </c>
      <c r="F124" t="s">
        <v>6</v>
      </c>
      <c r="G124">
        <f>tblSalaries[[#This Row],[clean Salary (in local currency)]]*VLOOKUP(tblSalaries[[#This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  <c r="N124" s="16"/>
    </row>
    <row r="125" spans="2:14" ht="15" customHeight="1">
      <c r="B125" t="s">
        <v>2128</v>
      </c>
      <c r="C125" s="1">
        <v>41055.029120370367</v>
      </c>
      <c r="D125" s="4">
        <v>50000</v>
      </c>
      <c r="E125">
        <v>50000</v>
      </c>
      <c r="F125" t="s">
        <v>6</v>
      </c>
      <c r="G125">
        <f>tblSalaries[[#This Row],[clean Salary (in local currency)]]*VLOOKUP(tblSalaries[[#This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VLOOKUP(tblSalaries[[#This Row],[Where do you work]],tblCountries[[Actual]:[Mapping]],2,FALSE)</f>
        <v>USA</v>
      </c>
      <c r="L125" t="s">
        <v>9</v>
      </c>
      <c r="N125" s="16"/>
    </row>
    <row r="126" spans="2:14" ht="15" customHeight="1">
      <c r="B126" t="s">
        <v>2129</v>
      </c>
      <c r="C126" s="1">
        <v>41055.029143518521</v>
      </c>
      <c r="D126" s="4">
        <v>2300000</v>
      </c>
      <c r="E126">
        <v>2300000</v>
      </c>
      <c r="F126" t="s">
        <v>40</v>
      </c>
      <c r="G126">
        <f>tblSalaries[[#This Row],[clean Salary (in local currency)]]*VLOOKUP(tblSalaries[[#This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VLOOKUP(tblSalaries[[#This Row],[Where do you work]],tblCountries[[Actual]:[Mapping]],2,FALSE)</f>
        <v>India</v>
      </c>
      <c r="L126" t="s">
        <v>25</v>
      </c>
      <c r="N126" s="16"/>
    </row>
    <row r="127" spans="2:14" ht="15" customHeight="1">
      <c r="B127" t="s">
        <v>2130</v>
      </c>
      <c r="C127" s="1">
        <v>41055.029166666667</v>
      </c>
      <c r="D127" s="4">
        <v>80000</v>
      </c>
      <c r="E127">
        <v>80000</v>
      </c>
      <c r="F127" t="s">
        <v>6</v>
      </c>
      <c r="G127">
        <f>tblSalaries[[#This Row],[clean Salary (in local currency)]]*VLOOKUP(tblSalaries[[#This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VLOOKUP(tblSalaries[[#This Row],[Where do you work]],tblCountries[[Actual]:[Mapping]],2,FALSE)</f>
        <v>USA</v>
      </c>
      <c r="L127" t="s">
        <v>9</v>
      </c>
      <c r="N127" s="16"/>
    </row>
    <row r="128" spans="2:14" ht="15" customHeight="1">
      <c r="B128" t="s">
        <v>2131</v>
      </c>
      <c r="C128" s="1">
        <v>41055.02925925926</v>
      </c>
      <c r="D128" s="4">
        <v>128000</v>
      </c>
      <c r="E128">
        <v>128000</v>
      </c>
      <c r="F128" t="s">
        <v>6</v>
      </c>
      <c r="G128">
        <f>tblSalaries[[#This Row],[clean Salary (in local currency)]]*VLOOKUP(tblSalaries[[#This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VLOOKUP(tblSalaries[[#This Row],[Where do you work]],tblCountries[[Actual]:[Mapping]],2,FALSE)</f>
        <v>USA</v>
      </c>
      <c r="L128" t="s">
        <v>13</v>
      </c>
      <c r="N128" s="16"/>
    </row>
    <row r="129" spans="2:14" ht="15" customHeight="1">
      <c r="B129" t="s">
        <v>2132</v>
      </c>
      <c r="C129" s="1">
        <v>41055.029282407406</v>
      </c>
      <c r="D129" s="4" t="s">
        <v>192</v>
      </c>
      <c r="E129">
        <v>44000</v>
      </c>
      <c r="F129" t="s">
        <v>6</v>
      </c>
      <c r="G129">
        <f>tblSalaries[[#This Row],[clean Salary (in local currency)]]*VLOOKUP(tblSalaries[[#This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VLOOKUP(tblSalaries[[#This Row],[Where do you work]],tblCountries[[Actual]:[Mapping]],2,FALSE)</f>
        <v>USA</v>
      </c>
      <c r="L129" t="s">
        <v>25</v>
      </c>
      <c r="N129" s="16"/>
    </row>
    <row r="130" spans="2:14" ht="15" customHeight="1">
      <c r="B130" t="s">
        <v>2133</v>
      </c>
      <c r="C130" s="1">
        <v>41055.029293981483</v>
      </c>
      <c r="D130" s="4">
        <v>65000</v>
      </c>
      <c r="E130">
        <v>65000</v>
      </c>
      <c r="F130" t="s">
        <v>6</v>
      </c>
      <c r="G130">
        <f>tblSalaries[[#This Row],[clean Salary (in local currency)]]*VLOOKUP(tblSalaries[[#This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VLOOKUP(tblSalaries[[#This Row],[Where do you work]],tblCountries[[Actual]:[Mapping]],2,FALSE)</f>
        <v>USA</v>
      </c>
      <c r="L130" t="s">
        <v>13</v>
      </c>
      <c r="N130" s="16"/>
    </row>
    <row r="131" spans="2:14" ht="15" customHeight="1">
      <c r="B131" t="s">
        <v>2134</v>
      </c>
      <c r="C131" s="1">
        <v>41055.029537037037</v>
      </c>
      <c r="D131" s="4" t="s">
        <v>195</v>
      </c>
      <c r="E131">
        <v>36000</v>
      </c>
      <c r="F131" t="s">
        <v>6</v>
      </c>
      <c r="G131">
        <f>tblSalaries[[#This Row],[clean Salary (in local currency)]]*VLOOKUP(tblSalaries[[#This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VLOOKUP(tblSalaries[[#This Row],[Where do you work]],tblCountries[[Actual]:[Mapping]],2,FALSE)</f>
        <v>Turkey</v>
      </c>
      <c r="L131" t="s">
        <v>9</v>
      </c>
      <c r="N131" s="16"/>
    </row>
    <row r="132" spans="2:14" ht="15" customHeight="1">
      <c r="B132" t="s">
        <v>2135</v>
      </c>
      <c r="C132" s="1">
        <v>41055.029560185183</v>
      </c>
      <c r="D132" s="4">
        <v>1000</v>
      </c>
      <c r="E132">
        <v>12000</v>
      </c>
      <c r="F132" t="s">
        <v>6</v>
      </c>
      <c r="G132">
        <f>tblSalaries[[#This Row],[clean Salary (in local currency)]]*VLOOKUP(tblSalaries[[#This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VLOOKUP(tblSalaries[[#This Row],[Where do you work]],tblCountries[[Actual]:[Mapping]],2,FALSE)</f>
        <v>Pakistan</v>
      </c>
      <c r="L132" t="s">
        <v>25</v>
      </c>
      <c r="N132" s="16"/>
    </row>
    <row r="133" spans="2:14" ht="15" customHeight="1">
      <c r="B133" t="s">
        <v>2136</v>
      </c>
      <c r="C133" s="1">
        <v>41055.029641203706</v>
      </c>
      <c r="D133" s="4">
        <v>28159.200000000001</v>
      </c>
      <c r="E133">
        <v>28159</v>
      </c>
      <c r="F133" t="s">
        <v>69</v>
      </c>
      <c r="G133">
        <f>tblSalaries[[#This Row],[clean Salary (in local currency)]]*VLOOKUP(tblSalaries[[#This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VLOOKUP(tblSalaries[[#This Row],[Where do you work]],tblCountries[[Actual]:[Mapping]],2,FALSE)</f>
        <v>UK</v>
      </c>
      <c r="L133" t="s">
        <v>13</v>
      </c>
      <c r="N133" s="16"/>
    </row>
    <row r="134" spans="2:14" ht="15" customHeight="1">
      <c r="B134" t="s">
        <v>2137</v>
      </c>
      <c r="C134" s="1">
        <v>41055.029699074075</v>
      </c>
      <c r="D134" s="4">
        <v>45000</v>
      </c>
      <c r="E134">
        <v>45000</v>
      </c>
      <c r="F134" t="s">
        <v>6</v>
      </c>
      <c r="G134">
        <f>tblSalaries[[#This Row],[clean Salary (in local currency)]]*VLOOKUP(tblSalaries[[#This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VLOOKUP(tblSalaries[[#This Row],[Where do you work]],tblCountries[[Actual]:[Mapping]],2,FALSE)</f>
        <v>USA</v>
      </c>
      <c r="L134" t="s">
        <v>9</v>
      </c>
      <c r="N134" s="16"/>
    </row>
    <row r="135" spans="2:14" ht="15" customHeight="1">
      <c r="B135" t="s">
        <v>2138</v>
      </c>
      <c r="C135" s="1">
        <v>41055.02983796296</v>
      </c>
      <c r="D135" s="4">
        <v>54000</v>
      </c>
      <c r="E135">
        <v>54000</v>
      </c>
      <c r="F135" t="s">
        <v>6</v>
      </c>
      <c r="G135">
        <f>tblSalaries[[#This Row],[clean Salary (in local currency)]]*VLOOKUP(tblSalaries[[#This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VLOOKUP(tblSalaries[[#This Row],[Where do you work]],tblCountries[[Actual]:[Mapping]],2,FALSE)</f>
        <v>USA</v>
      </c>
      <c r="L135" t="s">
        <v>18</v>
      </c>
      <c r="N135" s="16"/>
    </row>
    <row r="136" spans="2:14" ht="15" customHeight="1">
      <c r="B136" t="s">
        <v>2139</v>
      </c>
      <c r="C136" s="1">
        <v>41055.029895833337</v>
      </c>
      <c r="D136" s="4">
        <v>70000</v>
      </c>
      <c r="E136">
        <v>70000</v>
      </c>
      <c r="F136" t="s">
        <v>69</v>
      </c>
      <c r="G136">
        <f>tblSalaries[[#This Row],[clean Salary (in local currency)]]*VLOOKUP(tblSalaries[[#This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VLOOKUP(tblSalaries[[#This Row],[Where do you work]],tblCountries[[Actual]:[Mapping]],2,FALSE)</f>
        <v>UK</v>
      </c>
      <c r="L136" t="s">
        <v>18</v>
      </c>
      <c r="N136" s="16"/>
    </row>
    <row r="137" spans="2:14" ht="15" customHeight="1">
      <c r="B137" t="s">
        <v>2140</v>
      </c>
      <c r="C137" s="1">
        <v>41055.029942129629</v>
      </c>
      <c r="D137" s="4">
        <v>71000</v>
      </c>
      <c r="E137">
        <v>71000</v>
      </c>
      <c r="F137" t="s">
        <v>6</v>
      </c>
      <c r="G137">
        <f>tblSalaries[[#This Row],[clean Salary (in local currency)]]*VLOOKUP(tblSalaries[[#This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  <c r="N137" s="16"/>
    </row>
    <row r="138" spans="2:14" ht="15" customHeight="1">
      <c r="B138" t="s">
        <v>2141</v>
      </c>
      <c r="C138" s="1">
        <v>41055.029953703706</v>
      </c>
      <c r="D138" s="4">
        <v>800000</v>
      </c>
      <c r="E138">
        <v>800000</v>
      </c>
      <c r="F138" t="s">
        <v>40</v>
      </c>
      <c r="G138">
        <f>tblSalaries[[#This Row],[clean Salary (in local currency)]]*VLOOKUP(tblSalaries[[#This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VLOOKUP(tblSalaries[[#This Row],[Where do you work]],tblCountries[[Actual]:[Mapping]],2,FALSE)</f>
        <v>India</v>
      </c>
      <c r="L138" t="s">
        <v>18</v>
      </c>
      <c r="N138" s="16"/>
    </row>
    <row r="139" spans="2:14" ht="15" customHeight="1">
      <c r="B139" t="s">
        <v>2142</v>
      </c>
      <c r="C139" s="1">
        <v>41055.030057870368</v>
      </c>
      <c r="D139" s="4">
        <v>70000</v>
      </c>
      <c r="E139">
        <v>70000</v>
      </c>
      <c r="F139" t="s">
        <v>86</v>
      </c>
      <c r="G139">
        <f>tblSalaries[[#This Row],[clean Salary (in local currency)]]*VLOOKUP(tblSalaries[[#This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VLOOKUP(tblSalaries[[#This Row],[Where do you work]],tblCountries[[Actual]:[Mapping]],2,FALSE)</f>
        <v>Canada</v>
      </c>
      <c r="L139" t="s">
        <v>9</v>
      </c>
      <c r="N139" s="16"/>
    </row>
    <row r="140" spans="2:14" ht="15" customHeight="1">
      <c r="B140" t="s">
        <v>2143</v>
      </c>
      <c r="C140" s="1">
        <v>41055.030150462961</v>
      </c>
      <c r="D140" s="4">
        <v>50000</v>
      </c>
      <c r="E140">
        <v>50000</v>
      </c>
      <c r="F140" t="s">
        <v>86</v>
      </c>
      <c r="G140">
        <f>tblSalaries[[#This Row],[clean Salary (in local currency)]]*VLOOKUP(tblSalaries[[#This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VLOOKUP(tblSalaries[[#This Row],[Where do you work]],tblCountries[[Actual]:[Mapping]],2,FALSE)</f>
        <v>Canada</v>
      </c>
      <c r="L140" t="s">
        <v>9</v>
      </c>
      <c r="N140" s="16"/>
    </row>
    <row r="141" spans="2:14" ht="15" customHeight="1">
      <c r="B141" t="s">
        <v>2144</v>
      </c>
      <c r="C141" s="1">
        <v>41055.030173611114</v>
      </c>
      <c r="D141" s="4">
        <v>40000</v>
      </c>
      <c r="E141">
        <v>40000</v>
      </c>
      <c r="F141" t="s">
        <v>6</v>
      </c>
      <c r="G141">
        <f>tblSalaries[[#This Row],[clean Salary (in local currency)]]*VLOOKUP(tblSalaries[[#This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VLOOKUP(tblSalaries[[#This Row],[Where do you work]],tblCountries[[Actual]:[Mapping]],2,FALSE)</f>
        <v>USA</v>
      </c>
      <c r="L141" t="s">
        <v>9</v>
      </c>
      <c r="N141" s="16"/>
    </row>
    <row r="142" spans="2:14" ht="15" customHeight="1">
      <c r="B142" t="s">
        <v>2145</v>
      </c>
      <c r="C142" s="1">
        <v>41055.03025462963</v>
      </c>
      <c r="D142" s="4" t="s">
        <v>208</v>
      </c>
      <c r="E142">
        <v>62000</v>
      </c>
      <c r="F142" t="s">
        <v>86</v>
      </c>
      <c r="G142">
        <f>tblSalaries[[#This Row],[clean Salary (in local currency)]]*VLOOKUP(tblSalaries[[#This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VLOOKUP(tblSalaries[[#This Row],[Where do you work]],tblCountries[[Actual]:[Mapping]],2,FALSE)</f>
        <v>Canada</v>
      </c>
      <c r="L142" t="s">
        <v>18</v>
      </c>
      <c r="N142" s="16"/>
    </row>
    <row r="143" spans="2:14" ht="15" customHeight="1">
      <c r="B143" t="s">
        <v>2146</v>
      </c>
      <c r="C143" s="1">
        <v>41055.030277777776</v>
      </c>
      <c r="D143" s="4" t="s">
        <v>210</v>
      </c>
      <c r="E143">
        <v>336000</v>
      </c>
      <c r="F143" t="s">
        <v>40</v>
      </c>
      <c r="G143">
        <f>tblSalaries[[#This Row],[clean Salary (in local currency)]]*VLOOKUP(tblSalaries[[#This Row],[Currency]],tblXrate[],2,FALSE)</f>
        <v>5983.4600069807029</v>
      </c>
      <c r="H143" t="s">
        <v>211</v>
      </c>
      <c r="I143" t="s">
        <v>3999</v>
      </c>
      <c r="J143" t="s">
        <v>8</v>
      </c>
      <c r="K143" t="str">
        <f>VLOOKUP(tblSalaries[[#This Row],[Where do you work]],tblCountries[[Actual]:[Mapping]],2,FALSE)</f>
        <v>India</v>
      </c>
      <c r="L143" t="s">
        <v>9</v>
      </c>
      <c r="N143" s="16"/>
    </row>
    <row r="144" spans="2:14" ht="15" customHeight="1">
      <c r="B144" t="s">
        <v>2147</v>
      </c>
      <c r="C144" s="1">
        <v>41055.030277777776</v>
      </c>
      <c r="D144" s="4">
        <v>53000</v>
      </c>
      <c r="E144">
        <v>53000</v>
      </c>
      <c r="F144" t="s">
        <v>6</v>
      </c>
      <c r="G144">
        <f>tblSalaries[[#This Row],[clean Salary (in local currency)]]*VLOOKUP(tblSalaries[[#This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  <c r="N144" s="16"/>
    </row>
    <row r="145" spans="2:14" ht="15" customHeight="1">
      <c r="B145" t="s">
        <v>2148</v>
      </c>
      <c r="C145" s="1">
        <v>41055.030428240738</v>
      </c>
      <c r="D145" s="4">
        <v>104000</v>
      </c>
      <c r="E145">
        <v>104000</v>
      </c>
      <c r="F145" t="s">
        <v>6</v>
      </c>
      <c r="G145">
        <f>tblSalaries[[#This Row],[clean Salary (in local currency)]]*VLOOKUP(tblSalaries[[#This Row],[Currency]],tblXrate[],2,FALSE)</f>
        <v>104000</v>
      </c>
      <c r="H145" t="s">
        <v>212</v>
      </c>
      <c r="I145" t="s">
        <v>4001</v>
      </c>
      <c r="J145" t="s">
        <v>15</v>
      </c>
      <c r="K145" t="str">
        <f>VLOOKUP(tblSalaries[[#This Row],[Where do you work]],tblCountries[[Actual]:[Mapping]],2,FALSE)</f>
        <v>USA</v>
      </c>
      <c r="L145" t="s">
        <v>18</v>
      </c>
      <c r="N145" s="16"/>
    </row>
    <row r="146" spans="2:14" ht="15" customHeight="1">
      <c r="B146" t="s">
        <v>2149</v>
      </c>
      <c r="C146" s="1">
        <v>41055.030578703707</v>
      </c>
      <c r="D146" s="4">
        <v>57000</v>
      </c>
      <c r="E146">
        <v>57000</v>
      </c>
      <c r="F146" t="s">
        <v>6</v>
      </c>
      <c r="G146">
        <f>tblSalaries[[#This Row],[clean Salary (in local currency)]]*VLOOKUP(tblSalaries[[#This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VLOOKUP(tblSalaries[[#This Row],[Where do you work]],tblCountries[[Actual]:[Mapping]],2,FALSE)</f>
        <v>USA</v>
      </c>
      <c r="L146" t="s">
        <v>9</v>
      </c>
      <c r="N146" s="16"/>
    </row>
    <row r="147" spans="2:14" ht="15" customHeight="1">
      <c r="B147" t="s">
        <v>2150</v>
      </c>
      <c r="C147" s="1">
        <v>41055.030659722222</v>
      </c>
      <c r="D147" s="4">
        <v>45000</v>
      </c>
      <c r="E147">
        <v>45000</v>
      </c>
      <c r="F147" t="s">
        <v>6</v>
      </c>
      <c r="G147">
        <f>tblSalaries[[#This Row],[clean Salary (in local currency)]]*VLOOKUP(tblSalaries[[#This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VLOOKUP(tblSalaries[[#This Row],[Where do you work]],tblCountries[[Actual]:[Mapping]],2,FALSE)</f>
        <v>USA</v>
      </c>
      <c r="L147" t="s">
        <v>18</v>
      </c>
      <c r="N147" s="16"/>
    </row>
    <row r="148" spans="2:14" ht="15" customHeight="1">
      <c r="B148" t="s">
        <v>2151</v>
      </c>
      <c r="C148" s="1">
        <v>41055.030729166669</v>
      </c>
      <c r="D148" s="4">
        <v>92000</v>
      </c>
      <c r="E148">
        <v>92000</v>
      </c>
      <c r="F148" t="s">
        <v>6</v>
      </c>
      <c r="G148">
        <f>tblSalaries[[#This Row],[clean Salary (in local currency)]]*VLOOKUP(tblSalaries[[#This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VLOOKUP(tblSalaries[[#This Row],[Where do you work]],tblCountries[[Actual]:[Mapping]],2,FALSE)</f>
        <v>USA</v>
      </c>
      <c r="L148" t="s">
        <v>9</v>
      </c>
      <c r="N148" s="16"/>
    </row>
    <row r="149" spans="2:14" ht="15" customHeight="1">
      <c r="B149" t="s">
        <v>2152</v>
      </c>
      <c r="C149" s="1">
        <v>41055.030763888892</v>
      </c>
      <c r="D149" s="4">
        <v>88000</v>
      </c>
      <c r="E149">
        <v>88000</v>
      </c>
      <c r="F149" t="s">
        <v>6</v>
      </c>
      <c r="G149">
        <f>tblSalaries[[#This Row],[clean Salary (in local currency)]]*VLOOKUP(tblSalaries[[#This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9</v>
      </c>
      <c r="N149" s="16"/>
    </row>
    <row r="150" spans="2:14" ht="15" customHeight="1">
      <c r="B150" t="s">
        <v>2153</v>
      </c>
      <c r="C150" s="1">
        <v>41055.030787037038</v>
      </c>
      <c r="D150" s="4">
        <v>80000</v>
      </c>
      <c r="E150">
        <v>80000</v>
      </c>
      <c r="F150" t="s">
        <v>6</v>
      </c>
      <c r="G150">
        <f>tblSalaries[[#This Row],[clean Salary (in local currency)]]*VLOOKUP(tblSalaries[[#This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18</v>
      </c>
      <c r="N150" s="16"/>
    </row>
    <row r="151" spans="2:14" ht="15" customHeight="1">
      <c r="B151" t="s">
        <v>2154</v>
      </c>
      <c r="C151" s="1">
        <v>41055.030810185184</v>
      </c>
      <c r="D151" s="4">
        <v>69000</v>
      </c>
      <c r="E151">
        <v>69000</v>
      </c>
      <c r="F151" t="s">
        <v>6</v>
      </c>
      <c r="G151">
        <f>tblSalaries[[#This Row],[clean Salary (in local currency)]]*VLOOKUP(tblSalaries[[#This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VLOOKUP(tblSalaries[[#This Row],[Where do you work]],tblCountries[[Actual]:[Mapping]],2,FALSE)</f>
        <v>USA</v>
      </c>
      <c r="L151" t="s">
        <v>9</v>
      </c>
      <c r="N151" s="16"/>
    </row>
    <row r="152" spans="2:14" ht="15" customHeight="1">
      <c r="B152" t="s">
        <v>2155</v>
      </c>
      <c r="C152" s="1">
        <v>41055.030821759261</v>
      </c>
      <c r="D152" s="4">
        <v>50000</v>
      </c>
      <c r="E152">
        <v>50000</v>
      </c>
      <c r="F152" t="s">
        <v>6</v>
      </c>
      <c r="G152">
        <f>tblSalaries[[#This Row],[clean Salary (in local currency)]]*VLOOKUP(tblSalaries[[#This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VLOOKUP(tblSalaries[[#This Row],[Where do you work]],tblCountries[[Actual]:[Mapping]],2,FALSE)</f>
        <v>Mexico</v>
      </c>
      <c r="L152" t="s">
        <v>13</v>
      </c>
      <c r="N152" s="16"/>
    </row>
    <row r="153" spans="2:14" ht="15" customHeight="1">
      <c r="B153" t="s">
        <v>2156</v>
      </c>
      <c r="C153" s="1">
        <v>41055.031018518515</v>
      </c>
      <c r="D153" s="4">
        <v>35000</v>
      </c>
      <c r="E153">
        <v>35000</v>
      </c>
      <c r="F153" t="s">
        <v>6</v>
      </c>
      <c r="G153">
        <f>tblSalaries[[#This Row],[clean Salary (in local currency)]]*VLOOKUP(tblSalaries[[#This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VLOOKUP(tblSalaries[[#This Row],[Where do you work]],tblCountries[[Actual]:[Mapping]],2,FALSE)</f>
        <v>USA</v>
      </c>
      <c r="L153" t="s">
        <v>18</v>
      </c>
      <c r="N153" s="16"/>
    </row>
    <row r="154" spans="2:14" ht="15" customHeight="1">
      <c r="B154" t="s">
        <v>2157</v>
      </c>
      <c r="C154" s="1">
        <v>41055.031238425923</v>
      </c>
      <c r="D154" s="4">
        <v>96000</v>
      </c>
      <c r="E154">
        <v>96000</v>
      </c>
      <c r="F154" t="s">
        <v>6</v>
      </c>
      <c r="G154">
        <f>tblSalaries[[#This Row],[clean Salary (in local currency)]]*VLOOKUP(tblSalaries[[#This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9</v>
      </c>
      <c r="N154" s="16"/>
    </row>
    <row r="155" spans="2:14" ht="15" customHeight="1">
      <c r="B155" t="s">
        <v>2158</v>
      </c>
      <c r="C155" s="1">
        <v>41055.03125</v>
      </c>
      <c r="D155" s="4">
        <v>65000</v>
      </c>
      <c r="E155">
        <v>65000</v>
      </c>
      <c r="F155" t="s">
        <v>6</v>
      </c>
      <c r="G155">
        <f>tblSalaries[[#This Row],[clean Salary (in local currency)]]*VLOOKUP(tblSalaries[[#This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  <c r="N155" s="16"/>
    </row>
    <row r="156" spans="2:14" ht="15" customHeight="1">
      <c r="B156" t="s">
        <v>2159</v>
      </c>
      <c r="C156" s="1">
        <v>41055.031319444446</v>
      </c>
      <c r="D156" s="4">
        <v>37440</v>
      </c>
      <c r="E156">
        <v>37440</v>
      </c>
      <c r="F156" t="s">
        <v>6</v>
      </c>
      <c r="G156">
        <f>tblSalaries[[#This Row],[clean Salary (in local currency)]]*VLOOKUP(tblSalaries[[#This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  <c r="N156" s="16"/>
    </row>
    <row r="157" spans="2:14" ht="15" customHeight="1">
      <c r="B157" t="s">
        <v>2160</v>
      </c>
      <c r="C157" s="1">
        <v>41055.031377314815</v>
      </c>
      <c r="D157" s="4">
        <v>15500</v>
      </c>
      <c r="E157">
        <v>15500</v>
      </c>
      <c r="F157" t="s">
        <v>6</v>
      </c>
      <c r="G157">
        <f>tblSalaries[[#This Row],[clean Salary (in local currency)]]*VLOOKUP(tblSalaries[[#This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VLOOKUP(tblSalaries[[#This Row],[Where do you work]],tblCountries[[Actual]:[Mapping]],2,FALSE)</f>
        <v>Mexico</v>
      </c>
      <c r="L157" t="s">
        <v>13</v>
      </c>
      <c r="N157" s="16"/>
    </row>
    <row r="158" spans="2:14" ht="15" customHeight="1">
      <c r="B158" t="s">
        <v>2161</v>
      </c>
      <c r="C158" s="1">
        <v>41055.031446759262</v>
      </c>
      <c r="D158" s="4" t="s">
        <v>224</v>
      </c>
      <c r="E158">
        <v>90000</v>
      </c>
      <c r="F158" t="s">
        <v>6</v>
      </c>
      <c r="G158">
        <f>tblSalaries[[#This Row],[clean Salary (in local currency)]]*VLOOKUP(tblSalaries[[#This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VLOOKUP(tblSalaries[[#This Row],[Where do you work]],tblCountries[[Actual]:[Mapping]],2,FALSE)</f>
        <v>USA</v>
      </c>
      <c r="L158" t="s">
        <v>18</v>
      </c>
      <c r="N158" s="16"/>
    </row>
    <row r="159" spans="2:14" ht="15" customHeight="1">
      <c r="B159" t="s">
        <v>2162</v>
      </c>
      <c r="C159" s="1">
        <v>41055.031782407408</v>
      </c>
      <c r="D159" s="4">
        <v>66500</v>
      </c>
      <c r="E159">
        <v>66500</v>
      </c>
      <c r="F159" t="s">
        <v>6</v>
      </c>
      <c r="G159">
        <f>tblSalaries[[#This Row],[clean Salary (in local currency)]]*VLOOKUP(tblSalaries[[#This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13</v>
      </c>
      <c r="N159" s="16"/>
    </row>
    <row r="160" spans="2:14" ht="15" customHeight="1">
      <c r="B160" t="s">
        <v>2163</v>
      </c>
      <c r="C160" s="1">
        <v>41055.031817129631</v>
      </c>
      <c r="D160" s="4">
        <v>100000</v>
      </c>
      <c r="E160">
        <v>100000</v>
      </c>
      <c r="F160" t="s">
        <v>6</v>
      </c>
      <c r="G160">
        <f>tblSalaries[[#This Row],[clean Salary (in local currency)]]*VLOOKUP(tblSalaries[[#This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VLOOKUP(tblSalaries[[#This Row],[Where do you work]],tblCountries[[Actual]:[Mapping]],2,FALSE)</f>
        <v>USA</v>
      </c>
      <c r="L160" t="s">
        <v>13</v>
      </c>
      <c r="N160" s="16"/>
    </row>
    <row r="161" spans="2:14" ht="15" customHeight="1">
      <c r="B161" t="s">
        <v>2164</v>
      </c>
      <c r="C161" s="1">
        <v>41055.031840277778</v>
      </c>
      <c r="D161" s="4" t="s">
        <v>228</v>
      </c>
      <c r="E161">
        <v>32250</v>
      </c>
      <c r="F161" t="s">
        <v>69</v>
      </c>
      <c r="G161">
        <f>tblSalaries[[#This Row],[clean Salary (in local currency)]]*VLOOKUP(tblSalaries[[#This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VLOOKUP(tblSalaries[[#This Row],[Where do you work]],tblCountries[[Actual]:[Mapping]],2,FALSE)</f>
        <v>UK</v>
      </c>
      <c r="L161" t="s">
        <v>9</v>
      </c>
      <c r="N161" s="16"/>
    </row>
    <row r="162" spans="2:14" ht="15" customHeight="1">
      <c r="B162" t="s">
        <v>2165</v>
      </c>
      <c r="C162" s="1">
        <v>41055.031863425924</v>
      </c>
      <c r="D162" s="4">
        <v>420000</v>
      </c>
      <c r="E162">
        <v>420000</v>
      </c>
      <c r="F162" t="s">
        <v>40</v>
      </c>
      <c r="G162">
        <f>tblSalaries[[#This Row],[clean Salary (in local currency)]]*VLOOKUP(tblSalaries[[#This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VLOOKUP(tblSalaries[[#This Row],[Where do you work]],tblCountries[[Actual]:[Mapping]],2,FALSE)</f>
        <v>India</v>
      </c>
      <c r="L162" t="s">
        <v>25</v>
      </c>
      <c r="N162" s="16"/>
    </row>
    <row r="163" spans="2:14" ht="15" customHeight="1">
      <c r="B163" t="s">
        <v>2166</v>
      </c>
      <c r="C163" s="1">
        <v>41055.031944444447</v>
      </c>
      <c r="D163" s="4">
        <v>75000</v>
      </c>
      <c r="E163">
        <v>75000</v>
      </c>
      <c r="F163" t="s">
        <v>6</v>
      </c>
      <c r="G163">
        <f>tblSalaries[[#This Row],[clean Salary (in local currency)]]*VLOOKUP(tblSalaries[[#This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VLOOKUP(tblSalaries[[#This Row],[Where do you work]],tblCountries[[Actual]:[Mapping]],2,FALSE)</f>
        <v>USA</v>
      </c>
      <c r="L163" t="s">
        <v>25</v>
      </c>
      <c r="N163" s="16"/>
    </row>
    <row r="164" spans="2:14" ht="15" customHeight="1">
      <c r="B164" t="s">
        <v>2167</v>
      </c>
      <c r="C164" s="1">
        <v>41055.032233796293</v>
      </c>
      <c r="D164" s="4">
        <v>58</v>
      </c>
      <c r="E164">
        <v>58000</v>
      </c>
      <c r="F164" t="s">
        <v>6</v>
      </c>
      <c r="G164">
        <f>tblSalaries[[#This Row],[clean Salary (in local currency)]]*VLOOKUP(tblSalaries[[#This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25</v>
      </c>
      <c r="N164" s="16"/>
    </row>
    <row r="165" spans="2:14" ht="15" customHeight="1">
      <c r="B165" t="s">
        <v>2168</v>
      </c>
      <c r="C165" s="1">
        <v>41055.032280092593</v>
      </c>
      <c r="D165" s="4">
        <v>55000</v>
      </c>
      <c r="E165">
        <v>55000</v>
      </c>
      <c r="F165" t="s">
        <v>6</v>
      </c>
      <c r="G165">
        <f>tblSalaries[[#This Row],[clean Salary (in local currency)]]*VLOOKUP(tblSalaries[[#This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VLOOKUP(tblSalaries[[#This Row],[Where do you work]],tblCountries[[Actual]:[Mapping]],2,FALSE)</f>
        <v>USA</v>
      </c>
      <c r="L165" t="s">
        <v>18</v>
      </c>
      <c r="N165" s="16"/>
    </row>
    <row r="166" spans="2:14" ht="15" customHeight="1">
      <c r="B166" t="s">
        <v>2169</v>
      </c>
      <c r="C166" s="1">
        <v>41055.033125000002</v>
      </c>
      <c r="D166" s="4">
        <v>60000</v>
      </c>
      <c r="E166">
        <v>60000</v>
      </c>
      <c r="F166" t="s">
        <v>6</v>
      </c>
      <c r="G166">
        <f>tblSalaries[[#This Row],[clean Salary (in local currency)]]*VLOOKUP(tblSalaries[[#This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  <c r="N166" s="16"/>
    </row>
    <row r="167" spans="2:14" ht="15" customHeight="1">
      <c r="B167" t="s">
        <v>2170</v>
      </c>
      <c r="C167" s="1">
        <v>41055.033159722225</v>
      </c>
      <c r="D167" s="4" t="s">
        <v>235</v>
      </c>
      <c r="E167">
        <v>1300000</v>
      </c>
      <c r="F167" t="s">
        <v>40</v>
      </c>
      <c r="G167">
        <f>tblSalaries[[#This Row],[clean Salary (in local currency)]]*VLOOKUP(tblSalaries[[#This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VLOOKUP(tblSalaries[[#This Row],[Where do you work]],tblCountries[[Actual]:[Mapping]],2,FALSE)</f>
        <v>India</v>
      </c>
      <c r="L167" t="s">
        <v>9</v>
      </c>
      <c r="N167" s="16"/>
    </row>
    <row r="168" spans="2:14" ht="15" customHeight="1">
      <c r="B168" t="s">
        <v>2171</v>
      </c>
      <c r="C168" s="1">
        <v>41055.033217592594</v>
      </c>
      <c r="D168" s="4">
        <v>107000</v>
      </c>
      <c r="E168">
        <v>107000</v>
      </c>
      <c r="F168" t="s">
        <v>86</v>
      </c>
      <c r="G168">
        <f>tblSalaries[[#This Row],[clean Salary (in local currency)]]*VLOOKUP(tblSalaries[[#This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VLOOKUP(tblSalaries[[#This Row],[Where do you work]],tblCountries[[Actual]:[Mapping]],2,FALSE)</f>
        <v>Canada</v>
      </c>
      <c r="L168" t="s">
        <v>18</v>
      </c>
      <c r="N168" s="16"/>
    </row>
    <row r="169" spans="2:14" ht="15" customHeight="1">
      <c r="B169" t="s">
        <v>2172</v>
      </c>
      <c r="C169" s="1">
        <v>41055.03329861111</v>
      </c>
      <c r="D169" s="4">
        <v>145000</v>
      </c>
      <c r="E169">
        <v>145000</v>
      </c>
      <c r="F169" t="s">
        <v>6</v>
      </c>
      <c r="G169">
        <f>tblSalaries[[#This Row],[clean Salary (in local currency)]]*VLOOKUP(tblSalaries[[#This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VLOOKUP(tblSalaries[[#This Row],[Where do you work]],tblCountries[[Actual]:[Mapping]],2,FALSE)</f>
        <v>Switzerland</v>
      </c>
      <c r="L169" t="s">
        <v>13</v>
      </c>
      <c r="N169" s="16"/>
    </row>
    <row r="170" spans="2:14" ht="15" customHeight="1">
      <c r="B170" t="s">
        <v>2173</v>
      </c>
      <c r="C170" s="1">
        <v>41055.033379629633</v>
      </c>
      <c r="D170" s="4">
        <v>22880</v>
      </c>
      <c r="E170">
        <v>22880</v>
      </c>
      <c r="F170" t="s">
        <v>6</v>
      </c>
      <c r="G170">
        <f>tblSalaries[[#This Row],[clean Salary (in local currency)]]*VLOOKUP(tblSalaries[[#This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VLOOKUP(tblSalaries[[#This Row],[Where do you work]],tblCountries[[Actual]:[Mapping]],2,FALSE)</f>
        <v>USA</v>
      </c>
      <c r="L170" t="s">
        <v>9</v>
      </c>
      <c r="N170" s="16"/>
    </row>
    <row r="171" spans="2:14" ht="15" customHeight="1">
      <c r="B171" t="s">
        <v>2174</v>
      </c>
      <c r="C171" s="1">
        <v>41055.033414351848</v>
      </c>
      <c r="D171" s="4">
        <v>80000</v>
      </c>
      <c r="E171">
        <v>80000</v>
      </c>
      <c r="F171" t="s">
        <v>6</v>
      </c>
      <c r="G171">
        <f>tblSalaries[[#This Row],[clean Salary (in local currency)]]*VLOOKUP(tblSalaries[[#This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  <c r="N171" s="16"/>
    </row>
    <row r="172" spans="2:14" ht="15" customHeight="1">
      <c r="B172" t="s">
        <v>2175</v>
      </c>
      <c r="C172" s="1">
        <v>41055.033460648148</v>
      </c>
      <c r="D172" s="4" t="s">
        <v>240</v>
      </c>
      <c r="E172">
        <v>500000</v>
      </c>
      <c r="F172" t="s">
        <v>40</v>
      </c>
      <c r="G172">
        <f>tblSalaries[[#This Row],[clean Salary (in local currency)]]*VLOOKUP(tblSalaries[[#This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VLOOKUP(tblSalaries[[#This Row],[Where do you work]],tblCountries[[Actual]:[Mapping]],2,FALSE)</f>
        <v>India</v>
      </c>
      <c r="L172" t="s">
        <v>18</v>
      </c>
      <c r="N172" s="16"/>
    </row>
    <row r="173" spans="2:14" ht="15" customHeight="1">
      <c r="B173" t="s">
        <v>2176</v>
      </c>
      <c r="C173" s="1">
        <v>41055.033865740741</v>
      </c>
      <c r="D173" s="4">
        <v>90000</v>
      </c>
      <c r="E173">
        <v>90000</v>
      </c>
      <c r="F173" t="s">
        <v>86</v>
      </c>
      <c r="G173">
        <f>tblSalaries[[#This Row],[clean Salary (in local currency)]]*VLOOKUP(tblSalaries[[#This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VLOOKUP(tblSalaries[[#This Row],[Where do you work]],tblCountries[[Actual]:[Mapping]],2,FALSE)</f>
        <v>Canada</v>
      </c>
      <c r="L173" t="s">
        <v>9</v>
      </c>
      <c r="N173" s="16"/>
    </row>
    <row r="174" spans="2:14" ht="15" customHeight="1">
      <c r="B174" t="s">
        <v>2177</v>
      </c>
      <c r="C174" s="1">
        <v>41055.033888888887</v>
      </c>
      <c r="D174" s="4">
        <v>180000</v>
      </c>
      <c r="E174">
        <v>180000</v>
      </c>
      <c r="F174" t="s">
        <v>40</v>
      </c>
      <c r="G174">
        <f>tblSalaries[[#This Row],[clean Salary (in local currency)]]*VLOOKUP(tblSalaries[[#This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VLOOKUP(tblSalaries[[#This Row],[Where do you work]],tblCountries[[Actual]:[Mapping]],2,FALSE)</f>
        <v>India</v>
      </c>
      <c r="L174" t="s">
        <v>9</v>
      </c>
      <c r="N174" s="16"/>
    </row>
    <row r="175" spans="2:14" ht="15" customHeight="1">
      <c r="B175" t="s">
        <v>2178</v>
      </c>
      <c r="C175" s="1">
        <v>41055.033888888887</v>
      </c>
      <c r="D175" s="4">
        <v>46584</v>
      </c>
      <c r="E175">
        <v>46584</v>
      </c>
      <c r="F175" t="s">
        <v>6</v>
      </c>
      <c r="G175">
        <f>tblSalaries[[#This Row],[clean Salary (in local currency)]]*VLOOKUP(tblSalaries[[#This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VLOOKUP(tblSalaries[[#This Row],[Where do you work]],tblCountries[[Actual]:[Mapping]],2,FALSE)</f>
        <v>USA</v>
      </c>
      <c r="L175" t="s">
        <v>9</v>
      </c>
      <c r="N175" s="16"/>
    </row>
    <row r="176" spans="2:14" ht="15" customHeight="1">
      <c r="B176" t="s">
        <v>2179</v>
      </c>
      <c r="C176" s="1">
        <v>41055.033888888887</v>
      </c>
      <c r="D176" s="4">
        <v>67000</v>
      </c>
      <c r="E176">
        <v>67000</v>
      </c>
      <c r="F176" t="s">
        <v>6</v>
      </c>
      <c r="G176">
        <f>tblSalaries[[#This Row],[clean Salary (in local currency)]]*VLOOKUP(tblSalaries[[#This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VLOOKUP(tblSalaries[[#This Row],[Where do you work]],tblCountries[[Actual]:[Mapping]],2,FALSE)</f>
        <v>USA</v>
      </c>
      <c r="L176" t="s">
        <v>9</v>
      </c>
      <c r="N176" s="16"/>
    </row>
    <row r="177" spans="2:14" ht="15" customHeight="1">
      <c r="B177" t="s">
        <v>2180</v>
      </c>
      <c r="C177" s="1">
        <v>41055.033993055556</v>
      </c>
      <c r="D177" s="4" t="s">
        <v>246</v>
      </c>
      <c r="E177">
        <v>1100000</v>
      </c>
      <c r="F177" t="s">
        <v>40</v>
      </c>
      <c r="G177">
        <f>tblSalaries[[#This Row],[clean Salary (in local currency)]]*VLOOKUP(tblSalaries[[#This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VLOOKUP(tblSalaries[[#This Row],[Where do you work]],tblCountries[[Actual]:[Mapping]],2,FALSE)</f>
        <v>India</v>
      </c>
      <c r="L177" t="s">
        <v>9</v>
      </c>
      <c r="N177" s="16"/>
    </row>
    <row r="178" spans="2:14" ht="15" customHeight="1">
      <c r="B178" t="s">
        <v>2181</v>
      </c>
      <c r="C178" s="1">
        <v>41055.034236111111</v>
      </c>
      <c r="D178" s="4">
        <v>92000</v>
      </c>
      <c r="E178">
        <v>92000</v>
      </c>
      <c r="F178" t="s">
        <v>6</v>
      </c>
      <c r="G178">
        <f>tblSalaries[[#This Row],[clean Salary (in local currency)]]*VLOOKUP(tblSalaries[[#This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VLOOKUP(tblSalaries[[#This Row],[Where do you work]],tblCountries[[Actual]:[Mapping]],2,FALSE)</f>
        <v>USA</v>
      </c>
      <c r="L178" t="s">
        <v>9</v>
      </c>
      <c r="N178" s="16"/>
    </row>
    <row r="179" spans="2:14" ht="15" customHeight="1">
      <c r="B179" t="s">
        <v>2182</v>
      </c>
      <c r="C179" s="1">
        <v>41055.034270833334</v>
      </c>
      <c r="D179" s="4">
        <v>75000</v>
      </c>
      <c r="E179">
        <v>75000</v>
      </c>
      <c r="F179" t="s">
        <v>6</v>
      </c>
      <c r="G179">
        <f>tblSalaries[[#This Row],[clean Salary (in local currency)]]*VLOOKUP(tblSalaries[[#This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VLOOKUP(tblSalaries[[#This Row],[Where do you work]],tblCountries[[Actual]:[Mapping]],2,FALSE)</f>
        <v>USA</v>
      </c>
      <c r="L179" t="s">
        <v>13</v>
      </c>
      <c r="N179" s="16"/>
    </row>
    <row r="180" spans="2:14" ht="15" customHeight="1">
      <c r="B180" t="s">
        <v>2183</v>
      </c>
      <c r="C180" s="1">
        <v>41055.034432870372</v>
      </c>
      <c r="D180" s="4">
        <v>180000</v>
      </c>
      <c r="E180">
        <v>180000</v>
      </c>
      <c r="F180" t="s">
        <v>40</v>
      </c>
      <c r="G180">
        <f>tblSalaries[[#This Row],[clean Salary (in local currency)]]*VLOOKUP(tblSalaries[[#This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VLOOKUP(tblSalaries[[#This Row],[Where do you work]],tblCountries[[Actual]:[Mapping]],2,FALSE)</f>
        <v>India</v>
      </c>
      <c r="L180" t="s">
        <v>9</v>
      </c>
      <c r="N180" s="16"/>
    </row>
    <row r="181" spans="2:14" ht="15" customHeight="1">
      <c r="B181" t="s">
        <v>2184</v>
      </c>
      <c r="C181" s="1">
        <v>41055.034583333334</v>
      </c>
      <c r="D181" s="4">
        <v>18500</v>
      </c>
      <c r="E181">
        <v>18500</v>
      </c>
      <c r="F181" t="s">
        <v>69</v>
      </c>
      <c r="G181">
        <f>tblSalaries[[#This Row],[clean Salary (in local currency)]]*VLOOKUP(tblSalaries[[#This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VLOOKUP(tblSalaries[[#This Row],[Where do you work]],tblCountries[[Actual]:[Mapping]],2,FALSE)</f>
        <v>UK</v>
      </c>
      <c r="L181" t="s">
        <v>13</v>
      </c>
      <c r="N181" s="16"/>
    </row>
    <row r="182" spans="2:14" ht="15" customHeight="1">
      <c r="B182" t="s">
        <v>2185</v>
      </c>
      <c r="C182" s="1">
        <v>41055.03460648148</v>
      </c>
      <c r="D182" s="4">
        <v>40000</v>
      </c>
      <c r="E182">
        <v>40000</v>
      </c>
      <c r="F182" t="s">
        <v>6</v>
      </c>
      <c r="G182">
        <f>tblSalaries[[#This Row],[clean Salary (in local currency)]]*VLOOKUP(tblSalaries[[#This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13</v>
      </c>
      <c r="N182" s="16"/>
    </row>
    <row r="183" spans="2:14" ht="15" customHeight="1">
      <c r="B183" t="s">
        <v>2186</v>
      </c>
      <c r="C183" s="1">
        <v>41055.034710648149</v>
      </c>
      <c r="D183" s="4">
        <v>111680</v>
      </c>
      <c r="E183">
        <v>111680</v>
      </c>
      <c r="F183" t="s">
        <v>6</v>
      </c>
      <c r="G183">
        <f>tblSalaries[[#This Row],[clean Salary (in local currency)]]*VLOOKUP(tblSalaries[[#This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18</v>
      </c>
      <c r="N183" s="16"/>
    </row>
    <row r="184" spans="2:14" ht="15" customHeight="1">
      <c r="B184" t="s">
        <v>2187</v>
      </c>
      <c r="C184" s="1">
        <v>41055.034849537034</v>
      </c>
      <c r="D184" s="4">
        <v>41.405999999999999</v>
      </c>
      <c r="E184">
        <v>41406</v>
      </c>
      <c r="F184" t="s">
        <v>6</v>
      </c>
      <c r="G184">
        <f>tblSalaries[[#This Row],[clean Salary (in local currency)]]*VLOOKUP(tblSalaries[[#This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VLOOKUP(tblSalaries[[#This Row],[Where do you work]],tblCountries[[Actual]:[Mapping]],2,FALSE)</f>
        <v>Canada</v>
      </c>
      <c r="L184" t="s">
        <v>25</v>
      </c>
      <c r="N184" s="16"/>
    </row>
    <row r="185" spans="2:14" ht="15" customHeight="1">
      <c r="B185" t="s">
        <v>2188</v>
      </c>
      <c r="C185" s="1">
        <v>41055.034895833334</v>
      </c>
      <c r="D185" s="4">
        <v>70000</v>
      </c>
      <c r="E185">
        <v>70000</v>
      </c>
      <c r="F185" t="s">
        <v>6</v>
      </c>
      <c r="G185">
        <f>tblSalaries[[#This Row],[clean Salary (in local currency)]]*VLOOKUP(tblSalaries[[#This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VLOOKUP(tblSalaries[[#This Row],[Where do you work]],tblCountries[[Actual]:[Mapping]],2,FALSE)</f>
        <v>USA</v>
      </c>
      <c r="L185" t="s">
        <v>9</v>
      </c>
      <c r="N185" s="16"/>
    </row>
    <row r="186" spans="2:14" ht="15" customHeight="1">
      <c r="B186" t="s">
        <v>2189</v>
      </c>
      <c r="C186" s="1">
        <v>41055.035081018519</v>
      </c>
      <c r="D186" s="4">
        <v>40700</v>
      </c>
      <c r="E186">
        <v>40700</v>
      </c>
      <c r="F186" t="s">
        <v>6</v>
      </c>
      <c r="G186">
        <f>tblSalaries[[#This Row],[clean Salary (in local currency)]]*VLOOKUP(tblSalaries[[#This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VLOOKUP(tblSalaries[[#This Row],[Where do you work]],tblCountries[[Actual]:[Mapping]],2,FALSE)</f>
        <v>USA</v>
      </c>
      <c r="L186" t="s">
        <v>25</v>
      </c>
      <c r="N186" s="16"/>
    </row>
    <row r="187" spans="2:14" ht="15" customHeight="1">
      <c r="B187" t="s">
        <v>2190</v>
      </c>
      <c r="C187" s="1">
        <v>41055.035092592596</v>
      </c>
      <c r="D187" s="4">
        <v>40000</v>
      </c>
      <c r="E187">
        <v>40000</v>
      </c>
      <c r="F187" t="s">
        <v>6</v>
      </c>
      <c r="G187">
        <f>tblSalaries[[#This Row],[clean Salary (in local currency)]]*VLOOKUP(tblSalaries[[#This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VLOOKUP(tblSalaries[[#This Row],[Where do you work]],tblCountries[[Actual]:[Mapping]],2,FALSE)</f>
        <v>USA</v>
      </c>
      <c r="L187" t="s">
        <v>9</v>
      </c>
      <c r="N187" s="16"/>
    </row>
    <row r="188" spans="2:14" ht="15" customHeight="1">
      <c r="B188" t="s">
        <v>2191</v>
      </c>
      <c r="C188" s="1">
        <v>41055.035162037035</v>
      </c>
      <c r="D188" s="4">
        <v>60000</v>
      </c>
      <c r="E188">
        <v>60000</v>
      </c>
      <c r="F188" t="s">
        <v>6</v>
      </c>
      <c r="G188">
        <f>tblSalaries[[#This Row],[clean Salary (in local currency)]]*VLOOKUP(tblSalaries[[#This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VLOOKUP(tblSalaries[[#This Row],[Where do you work]],tblCountries[[Actual]:[Mapping]],2,FALSE)</f>
        <v>USA</v>
      </c>
      <c r="L188" t="s">
        <v>9</v>
      </c>
      <c r="N188" s="16"/>
    </row>
    <row r="189" spans="2:14" ht="15" customHeight="1">
      <c r="B189" t="s">
        <v>2192</v>
      </c>
      <c r="C189" s="1">
        <v>41055.035196759258</v>
      </c>
      <c r="D189" s="4">
        <v>92000</v>
      </c>
      <c r="E189">
        <v>92000</v>
      </c>
      <c r="F189" t="s">
        <v>86</v>
      </c>
      <c r="G189">
        <f>tblSalaries[[#This Row],[clean Salary (in local currency)]]*VLOOKUP(tblSalaries[[#This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VLOOKUP(tblSalaries[[#This Row],[Where do you work]],tblCountries[[Actual]:[Mapping]],2,FALSE)</f>
        <v>Canada</v>
      </c>
      <c r="L189" t="s">
        <v>13</v>
      </c>
      <c r="N189" s="16"/>
    </row>
    <row r="190" spans="2:14" ht="15" customHeight="1">
      <c r="B190" t="s">
        <v>2193</v>
      </c>
      <c r="C190" s="1">
        <v>41055.035219907404</v>
      </c>
      <c r="D190" s="4">
        <v>13636.36</v>
      </c>
      <c r="E190">
        <v>13636</v>
      </c>
      <c r="F190" t="s">
        <v>6</v>
      </c>
      <c r="G190">
        <f>tblSalaries[[#This Row],[clean Salary (in local currency)]]*VLOOKUP(tblSalaries[[#This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VLOOKUP(tblSalaries[[#This Row],[Where do you work]],tblCountries[[Actual]:[Mapping]],2,FALSE)</f>
        <v>India</v>
      </c>
      <c r="L190" t="s">
        <v>13</v>
      </c>
      <c r="N190" s="16"/>
    </row>
    <row r="191" spans="2:14" ht="15" customHeight="1">
      <c r="B191" t="s">
        <v>2194</v>
      </c>
      <c r="C191" s="1">
        <v>41055.035219907404</v>
      </c>
      <c r="D191" s="4">
        <v>80000</v>
      </c>
      <c r="E191">
        <v>80000</v>
      </c>
      <c r="F191" t="s">
        <v>6</v>
      </c>
      <c r="G191">
        <f>tblSalaries[[#This Row],[clean Salary (in local currency)]]*VLOOKUP(tblSalaries[[#This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  <c r="N191" s="16"/>
    </row>
    <row r="192" spans="2:14" ht="15" customHeight="1">
      <c r="B192" t="s">
        <v>2195</v>
      </c>
      <c r="C192" s="1">
        <v>41055.035416666666</v>
      </c>
      <c r="D192" s="4" t="s">
        <v>261</v>
      </c>
      <c r="E192">
        <v>60000</v>
      </c>
      <c r="F192" t="s">
        <v>86</v>
      </c>
      <c r="G192">
        <f>tblSalaries[[#This Row],[clean Salary (in local currency)]]*VLOOKUP(tblSalaries[[#This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VLOOKUP(tblSalaries[[#This Row],[Where do you work]],tblCountries[[Actual]:[Mapping]],2,FALSE)</f>
        <v>Canada</v>
      </c>
      <c r="L192" t="s">
        <v>18</v>
      </c>
      <c r="N192" s="16"/>
    </row>
    <row r="193" spans="2:14" ht="15" customHeight="1">
      <c r="B193" t="s">
        <v>2196</v>
      </c>
      <c r="C193" s="1">
        <v>41055.035914351851</v>
      </c>
      <c r="D193" s="4">
        <v>28000</v>
      </c>
      <c r="E193">
        <v>28000</v>
      </c>
      <c r="F193" t="s">
        <v>6</v>
      </c>
      <c r="G193">
        <f>tblSalaries[[#This Row],[clean Salary (in local currency)]]*VLOOKUP(tblSalaries[[#This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  <c r="N193" s="16"/>
    </row>
    <row r="194" spans="2:14" ht="15" customHeight="1">
      <c r="B194" t="s">
        <v>2197</v>
      </c>
      <c r="C194" s="1">
        <v>41055.036053240743</v>
      </c>
      <c r="D194" s="4">
        <v>60000</v>
      </c>
      <c r="E194">
        <v>60000</v>
      </c>
      <c r="F194" t="s">
        <v>6</v>
      </c>
      <c r="G194">
        <f>tblSalaries[[#This Row],[clean Salary (in local currency)]]*VLOOKUP(tblSalaries[[#This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VLOOKUP(tblSalaries[[#This Row],[Where do you work]],tblCountries[[Actual]:[Mapping]],2,FALSE)</f>
        <v>USA</v>
      </c>
      <c r="L194" t="s">
        <v>9</v>
      </c>
      <c r="N194" s="16"/>
    </row>
    <row r="195" spans="2:14" ht="15" customHeight="1">
      <c r="B195" t="s">
        <v>2198</v>
      </c>
      <c r="C195" s="1">
        <v>41055.036099537036</v>
      </c>
      <c r="D195" s="4">
        <v>96000</v>
      </c>
      <c r="E195">
        <v>96000</v>
      </c>
      <c r="F195" t="s">
        <v>6</v>
      </c>
      <c r="G195">
        <f>tblSalaries[[#This Row],[clean Salary (in local currency)]]*VLOOKUP(tblSalaries[[#This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VLOOKUP(tblSalaries[[#This Row],[Where do you work]],tblCountries[[Actual]:[Mapping]],2,FALSE)</f>
        <v>USA</v>
      </c>
      <c r="L195" t="s">
        <v>18</v>
      </c>
      <c r="N195" s="16"/>
    </row>
    <row r="196" spans="2:14" ht="15" customHeight="1">
      <c r="B196" t="s">
        <v>2199</v>
      </c>
      <c r="C196" s="1">
        <v>41055.036354166667</v>
      </c>
      <c r="D196" s="4">
        <v>67000</v>
      </c>
      <c r="E196">
        <v>67000</v>
      </c>
      <c r="F196" t="s">
        <v>6</v>
      </c>
      <c r="G196">
        <f>tblSalaries[[#This Row],[clean Salary (in local currency)]]*VLOOKUP(tblSalaries[[#This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VLOOKUP(tblSalaries[[#This Row],[Where do you work]],tblCountries[[Actual]:[Mapping]],2,FALSE)</f>
        <v>USA</v>
      </c>
      <c r="L196" t="s">
        <v>9</v>
      </c>
      <c r="N196" s="16"/>
    </row>
    <row r="197" spans="2:14" ht="15" customHeight="1">
      <c r="B197" t="s">
        <v>2200</v>
      </c>
      <c r="C197" s="1">
        <v>41055.036400462966</v>
      </c>
      <c r="D197" s="4">
        <v>70000</v>
      </c>
      <c r="E197">
        <v>70000</v>
      </c>
      <c r="F197" t="s">
        <v>6</v>
      </c>
      <c r="G197">
        <f>tblSalaries[[#This Row],[clean Salary (in local currency)]]*VLOOKUP(tblSalaries[[#This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VLOOKUP(tblSalaries[[#This Row],[Where do you work]],tblCountries[[Actual]:[Mapping]],2,FALSE)</f>
        <v>USA</v>
      </c>
      <c r="L197" t="s">
        <v>9</v>
      </c>
      <c r="N197" s="16"/>
    </row>
    <row r="198" spans="2:14" ht="15" customHeight="1">
      <c r="B198" t="s">
        <v>2201</v>
      </c>
      <c r="C198" s="1">
        <v>41055.036458333336</v>
      </c>
      <c r="D198" s="4">
        <v>233000</v>
      </c>
      <c r="E198">
        <v>233000</v>
      </c>
      <c r="F198" t="s">
        <v>40</v>
      </c>
      <c r="G198">
        <f>tblSalaries[[#This Row],[clean Salary (in local currency)]]*VLOOKUP(tblSalaries[[#This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  <c r="N198" s="16"/>
    </row>
    <row r="199" spans="2:14" ht="15" customHeight="1">
      <c r="B199" t="s">
        <v>2202</v>
      </c>
      <c r="C199" s="1">
        <v>41055.036539351851</v>
      </c>
      <c r="D199" s="4" t="s">
        <v>268</v>
      </c>
      <c r="E199">
        <v>99000</v>
      </c>
      <c r="F199" t="s">
        <v>6</v>
      </c>
      <c r="G199">
        <f>tblSalaries[[#This Row],[clean Salary (in local currency)]]*VLOOKUP(tblSalaries[[#This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  <c r="N199" s="16"/>
    </row>
    <row r="200" spans="2:14" ht="15" customHeight="1">
      <c r="B200" t="s">
        <v>2203</v>
      </c>
      <c r="C200" s="1">
        <v>41055.036805555559</v>
      </c>
      <c r="D200" s="4">
        <v>90000</v>
      </c>
      <c r="E200">
        <v>90000</v>
      </c>
      <c r="F200" t="s">
        <v>6</v>
      </c>
      <c r="G200">
        <f>tblSalaries[[#This Row],[clean Salary (in local currency)]]*VLOOKUP(tblSalaries[[#This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18</v>
      </c>
      <c r="N200" s="16"/>
    </row>
    <row r="201" spans="2:14" ht="15" customHeight="1">
      <c r="B201" t="s">
        <v>2204</v>
      </c>
      <c r="C201" s="1">
        <v>41055.036828703705</v>
      </c>
      <c r="D201" s="4" t="s">
        <v>271</v>
      </c>
      <c r="E201">
        <v>275000</v>
      </c>
      <c r="F201" t="s">
        <v>40</v>
      </c>
      <c r="G201">
        <f>tblSalaries[[#This Row],[clean Salary (in local currency)]]*VLOOKUP(tblSalaries[[#This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VLOOKUP(tblSalaries[[#This Row],[Where do you work]],tblCountries[[Actual]:[Mapping]],2,FALSE)</f>
        <v>India</v>
      </c>
      <c r="L201" t="s">
        <v>18</v>
      </c>
      <c r="N201" s="16"/>
    </row>
    <row r="202" spans="2:14" ht="15" customHeight="1">
      <c r="B202" t="s">
        <v>2205</v>
      </c>
      <c r="C202" s="1">
        <v>41055.03701388889</v>
      </c>
      <c r="D202" s="4" t="s">
        <v>273</v>
      </c>
      <c r="E202">
        <v>192000</v>
      </c>
      <c r="F202" t="s">
        <v>40</v>
      </c>
      <c r="G202">
        <f>tblSalaries[[#This Row],[clean Salary (in local currency)]]*VLOOKUP(tblSalaries[[#This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VLOOKUP(tblSalaries[[#This Row],[Where do you work]],tblCountries[[Actual]:[Mapping]],2,FALSE)</f>
        <v>India</v>
      </c>
      <c r="L202" t="s">
        <v>13</v>
      </c>
      <c r="N202" s="16"/>
    </row>
    <row r="203" spans="2:14" ht="15" customHeight="1">
      <c r="B203" t="s">
        <v>2206</v>
      </c>
      <c r="C203" s="1">
        <v>41055.037233796298</v>
      </c>
      <c r="D203" s="4">
        <v>51000</v>
      </c>
      <c r="E203">
        <v>51000</v>
      </c>
      <c r="F203" t="s">
        <v>6</v>
      </c>
      <c r="G203">
        <f>tblSalaries[[#This Row],[clean Salary (in local currency)]]*VLOOKUP(tblSalaries[[#This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VLOOKUP(tblSalaries[[#This Row],[Where do you work]],tblCountries[[Actual]:[Mapping]],2,FALSE)</f>
        <v>USA</v>
      </c>
      <c r="L203" t="s">
        <v>9</v>
      </c>
      <c r="N203" s="16"/>
    </row>
    <row r="204" spans="2:14" ht="15" customHeight="1">
      <c r="B204" t="s">
        <v>2207</v>
      </c>
      <c r="C204" s="1">
        <v>41055.037291666667</v>
      </c>
      <c r="D204" s="4">
        <v>100000</v>
      </c>
      <c r="E204">
        <v>100000</v>
      </c>
      <c r="F204" t="s">
        <v>6</v>
      </c>
      <c r="G204">
        <f>tblSalaries[[#This Row],[clean Salary (in local currency)]]*VLOOKUP(tblSalaries[[#This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VLOOKUP(tblSalaries[[#This Row],[Where do you work]],tblCountries[[Actual]:[Mapping]],2,FALSE)</f>
        <v>USA</v>
      </c>
      <c r="L204" t="s">
        <v>13</v>
      </c>
      <c r="N204" s="16"/>
    </row>
    <row r="205" spans="2:14" ht="15" customHeight="1">
      <c r="B205" t="s">
        <v>2208</v>
      </c>
      <c r="C205" s="1">
        <v>41055.03733796296</v>
      </c>
      <c r="D205" s="4" t="s">
        <v>277</v>
      </c>
      <c r="E205">
        <v>1800000</v>
      </c>
      <c r="F205" t="s">
        <v>40</v>
      </c>
      <c r="G205">
        <f>tblSalaries[[#This Row],[clean Salary (in local currency)]]*VLOOKUP(tblSalaries[[#This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VLOOKUP(tblSalaries[[#This Row],[Where do you work]],tblCountries[[Actual]:[Mapping]],2,FALSE)</f>
        <v>India</v>
      </c>
      <c r="L205" t="s">
        <v>25</v>
      </c>
      <c r="N205" s="16"/>
    </row>
    <row r="206" spans="2:14" ht="15" customHeight="1">
      <c r="B206" t="s">
        <v>2209</v>
      </c>
      <c r="C206" s="1">
        <v>41055.037638888891</v>
      </c>
      <c r="D206" s="4" t="s">
        <v>137</v>
      </c>
      <c r="E206">
        <v>30000</v>
      </c>
      <c r="F206" t="s">
        <v>69</v>
      </c>
      <c r="G206">
        <f>tblSalaries[[#This Row],[clean Salary (in local currency)]]*VLOOKUP(tblSalaries[[#This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VLOOKUP(tblSalaries[[#This Row],[Where do you work]],tblCountries[[Actual]:[Mapping]],2,FALSE)</f>
        <v>UK</v>
      </c>
      <c r="L206" t="s">
        <v>18</v>
      </c>
      <c r="N206" s="16"/>
    </row>
    <row r="207" spans="2:14" ht="15" customHeight="1">
      <c r="B207" t="s">
        <v>2210</v>
      </c>
      <c r="C207" s="1">
        <v>41055.037662037037</v>
      </c>
      <c r="D207" s="4" t="s">
        <v>281</v>
      </c>
      <c r="E207">
        <v>50000</v>
      </c>
      <c r="F207" t="s">
        <v>22</v>
      </c>
      <c r="G207">
        <f>tblSalaries[[#This Row],[clean Salary (in local currency)]]*VLOOKUP(tblSalaries[[#This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VLOOKUP(tblSalaries[[#This Row],[Where do you work]],tblCountries[[Actual]:[Mapping]],2,FALSE)</f>
        <v>Ireland</v>
      </c>
      <c r="L207" t="s">
        <v>9</v>
      </c>
      <c r="N207" s="16"/>
    </row>
    <row r="208" spans="2:14" ht="15" customHeight="1">
      <c r="B208" t="s">
        <v>2211</v>
      </c>
      <c r="C208" s="1">
        <v>41055.037685185183</v>
      </c>
      <c r="D208" s="4">
        <v>108160</v>
      </c>
      <c r="E208">
        <v>108160</v>
      </c>
      <c r="F208" t="s">
        <v>6</v>
      </c>
      <c r="G208">
        <f>tblSalaries[[#This Row],[clean Salary (in local currency)]]*VLOOKUP(tblSalaries[[#This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VLOOKUP(tblSalaries[[#This Row],[Where do you work]],tblCountries[[Actual]:[Mapping]],2,FALSE)</f>
        <v>USA</v>
      </c>
      <c r="L208" t="s">
        <v>9</v>
      </c>
      <c r="N208" s="16"/>
    </row>
    <row r="209" spans="2:14" ht="15" customHeight="1">
      <c r="B209" t="s">
        <v>2212</v>
      </c>
      <c r="C209" s="1">
        <v>41055.037812499999</v>
      </c>
      <c r="D209" s="4">
        <v>50000</v>
      </c>
      <c r="E209">
        <v>50000</v>
      </c>
      <c r="F209" t="s">
        <v>6</v>
      </c>
      <c r="G209">
        <f>tblSalaries[[#This Row],[clean Salary (in local currency)]]*VLOOKUP(tblSalaries[[#This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9</v>
      </c>
      <c r="N209" s="16"/>
    </row>
    <row r="210" spans="2:14" ht="15" customHeight="1">
      <c r="B210" t="s">
        <v>2213</v>
      </c>
      <c r="C210" s="1">
        <v>41055.037824074076</v>
      </c>
      <c r="D210" s="4">
        <v>400000</v>
      </c>
      <c r="E210">
        <v>400000</v>
      </c>
      <c r="F210" t="s">
        <v>6</v>
      </c>
      <c r="G210">
        <f>tblSalaries[[#This Row],[clean Salary (in local currency)]]*VLOOKUP(tblSalaries[[#This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VLOOKUP(tblSalaries[[#This Row],[Where do you work]],tblCountries[[Actual]:[Mapping]],2,FALSE)</f>
        <v>USA</v>
      </c>
      <c r="L210" t="s">
        <v>25</v>
      </c>
      <c r="N210" s="16"/>
    </row>
    <row r="211" spans="2:14" ht="15" customHeight="1">
      <c r="B211" t="s">
        <v>2214</v>
      </c>
      <c r="C211" s="1">
        <v>41055.037974537037</v>
      </c>
      <c r="D211" s="4">
        <v>43000</v>
      </c>
      <c r="E211">
        <v>43000</v>
      </c>
      <c r="F211" t="s">
        <v>6</v>
      </c>
      <c r="G211">
        <f>tblSalaries[[#This Row],[clean Salary (in local currency)]]*VLOOKUP(tblSalaries[[#This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13</v>
      </c>
      <c r="N211" s="16"/>
    </row>
    <row r="212" spans="2:14" ht="15" customHeight="1">
      <c r="B212" t="s">
        <v>2215</v>
      </c>
      <c r="C212" s="1">
        <v>41055.038032407407</v>
      </c>
      <c r="D212" s="4">
        <v>27000</v>
      </c>
      <c r="E212">
        <v>27000</v>
      </c>
      <c r="F212" t="s">
        <v>6</v>
      </c>
      <c r="G212">
        <f>tblSalaries[[#This Row],[clean Salary (in local currency)]]*VLOOKUP(tblSalaries[[#This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VLOOKUP(tblSalaries[[#This Row],[Where do you work]],tblCountries[[Actual]:[Mapping]],2,FALSE)</f>
        <v>Singapore</v>
      </c>
      <c r="L212" t="s">
        <v>13</v>
      </c>
      <c r="N212" s="16"/>
    </row>
    <row r="213" spans="2:14" ht="15" customHeight="1">
      <c r="B213" t="s">
        <v>2216</v>
      </c>
      <c r="C213" s="1">
        <v>41055.038148148145</v>
      </c>
      <c r="D213" s="4">
        <v>41000</v>
      </c>
      <c r="E213">
        <v>41000</v>
      </c>
      <c r="F213" t="s">
        <v>6</v>
      </c>
      <c r="G213">
        <f>tblSalaries[[#This Row],[clean Salary (in local currency)]]*VLOOKUP(tblSalaries[[#This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13</v>
      </c>
      <c r="N213" s="16"/>
    </row>
    <row r="214" spans="2:14" ht="15" customHeight="1">
      <c r="B214" t="s">
        <v>2217</v>
      </c>
      <c r="C214" s="1">
        <v>41055.038263888891</v>
      </c>
      <c r="D214" s="4">
        <v>100000</v>
      </c>
      <c r="E214">
        <v>100000</v>
      </c>
      <c r="F214" t="s">
        <v>6</v>
      </c>
      <c r="G214">
        <f>tblSalaries[[#This Row],[clean Salary (in local currency)]]*VLOOKUP(tblSalaries[[#This Row],[Currency]],tblXrate[],2,FALSE)</f>
        <v>100000</v>
      </c>
      <c r="H214" t="s">
        <v>287</v>
      </c>
      <c r="I214" t="s">
        <v>4001</v>
      </c>
      <c r="J214" t="s">
        <v>15</v>
      </c>
      <c r="K214" t="str">
        <f>VLOOKUP(tblSalaries[[#This Row],[Where do you work]],tblCountries[[Actual]:[Mapping]],2,FALSE)</f>
        <v>USA</v>
      </c>
      <c r="L214" t="s">
        <v>9</v>
      </c>
      <c r="N214" s="16"/>
    </row>
    <row r="215" spans="2:14" ht="15" customHeight="1">
      <c r="B215" t="s">
        <v>2218</v>
      </c>
      <c r="C215" s="1">
        <v>41055.038773148146</v>
      </c>
      <c r="D215" s="4">
        <v>42140</v>
      </c>
      <c r="E215">
        <v>42140</v>
      </c>
      <c r="F215" t="s">
        <v>6</v>
      </c>
      <c r="G215">
        <f>tblSalaries[[#This Row],[clean Salary (in local currency)]]*VLOOKUP(tblSalaries[[#This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VLOOKUP(tblSalaries[[#This Row],[Where do you work]],tblCountries[[Actual]:[Mapping]],2,FALSE)</f>
        <v>USA</v>
      </c>
      <c r="L215" t="s">
        <v>9</v>
      </c>
      <c r="N215" s="16"/>
    </row>
    <row r="216" spans="2:14" ht="15" customHeight="1">
      <c r="B216" t="s">
        <v>2219</v>
      </c>
      <c r="C216" s="1">
        <v>41055.038958333331</v>
      </c>
      <c r="D216" s="4">
        <v>80000</v>
      </c>
      <c r="E216">
        <v>80000</v>
      </c>
      <c r="F216" t="s">
        <v>6</v>
      </c>
      <c r="G216">
        <f>tblSalaries[[#This Row],[clean Salary (in local currency)]]*VLOOKUP(tblSalaries[[#This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VLOOKUP(tblSalaries[[#This Row],[Where do you work]],tblCountries[[Actual]:[Mapping]],2,FALSE)</f>
        <v>USA</v>
      </c>
      <c r="L216" t="s">
        <v>9</v>
      </c>
      <c r="N216" s="16"/>
    </row>
    <row r="217" spans="2:14" ht="15" customHeight="1">
      <c r="B217" t="s">
        <v>2220</v>
      </c>
      <c r="C217" s="1">
        <v>41055.039317129631</v>
      </c>
      <c r="D217" s="4">
        <v>41600</v>
      </c>
      <c r="E217">
        <v>41600</v>
      </c>
      <c r="F217" t="s">
        <v>6</v>
      </c>
      <c r="G217">
        <f>tblSalaries[[#This Row],[clean Salary (in local currency)]]*VLOOKUP(tblSalaries[[#This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VLOOKUP(tblSalaries[[#This Row],[Where do you work]],tblCountries[[Actual]:[Mapping]],2,FALSE)</f>
        <v>USA</v>
      </c>
      <c r="L217" t="s">
        <v>9</v>
      </c>
      <c r="N217" s="16"/>
    </row>
    <row r="218" spans="2:14" ht="15" customHeight="1">
      <c r="B218" t="s">
        <v>2221</v>
      </c>
      <c r="C218" s="1">
        <v>41055.039317129631</v>
      </c>
      <c r="D218" s="4" t="s">
        <v>289</v>
      </c>
      <c r="E218">
        <v>45000</v>
      </c>
      <c r="F218" t="s">
        <v>6</v>
      </c>
      <c r="G218">
        <f>tblSalaries[[#This Row],[clean Salary (in local currency)]]*VLOOKUP(tblSalaries[[#This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VLOOKUP(tblSalaries[[#This Row],[Where do you work]],tblCountries[[Actual]:[Mapping]],2,FALSE)</f>
        <v>USA</v>
      </c>
      <c r="L218" t="s">
        <v>18</v>
      </c>
      <c r="N218" s="16"/>
    </row>
    <row r="219" spans="2:14" ht="15" customHeight="1">
      <c r="B219" t="s">
        <v>2222</v>
      </c>
      <c r="C219" s="1">
        <v>41055.039513888885</v>
      </c>
      <c r="D219" s="4">
        <v>78000</v>
      </c>
      <c r="E219">
        <v>78000</v>
      </c>
      <c r="F219" t="s">
        <v>6</v>
      </c>
      <c r="G219">
        <f>tblSalaries[[#This Row],[clean Salary (in local currency)]]*VLOOKUP(tblSalaries[[#This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VLOOKUP(tblSalaries[[#This Row],[Where do you work]],tblCountries[[Actual]:[Mapping]],2,FALSE)</f>
        <v>Bermuda</v>
      </c>
      <c r="L219" t="s">
        <v>9</v>
      </c>
      <c r="N219" s="16"/>
    </row>
    <row r="220" spans="2:14" ht="15" customHeight="1">
      <c r="B220" t="s">
        <v>2223</v>
      </c>
      <c r="C220" s="1">
        <v>41055.039826388886</v>
      </c>
      <c r="D220" s="4" t="s">
        <v>293</v>
      </c>
      <c r="E220">
        <v>500000</v>
      </c>
      <c r="F220" t="s">
        <v>40</v>
      </c>
      <c r="G220">
        <f>tblSalaries[[#This Row],[clean Salary (in local currency)]]*VLOOKUP(tblSalaries[[#This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  <c r="N220" s="16"/>
    </row>
    <row r="221" spans="2:14" ht="15" customHeight="1">
      <c r="B221" t="s">
        <v>2224</v>
      </c>
      <c r="C221" s="1">
        <v>41055.039988425924</v>
      </c>
      <c r="D221" s="4" t="s">
        <v>294</v>
      </c>
      <c r="E221">
        <v>350000</v>
      </c>
      <c r="F221" t="s">
        <v>40</v>
      </c>
      <c r="G221">
        <f>tblSalaries[[#This Row],[clean Salary (in local currency)]]*VLOOKUP(tblSalaries[[#This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VLOOKUP(tblSalaries[[#This Row],[Where do you work]],tblCountries[[Actual]:[Mapping]],2,FALSE)</f>
        <v>India</v>
      </c>
      <c r="L221" t="s">
        <v>9</v>
      </c>
      <c r="N221" s="16"/>
    </row>
    <row r="222" spans="2:14" ht="15" customHeight="1">
      <c r="B222" t="s">
        <v>2225</v>
      </c>
      <c r="C222" s="1">
        <v>41055.040092592593</v>
      </c>
      <c r="D222" s="4">
        <v>72500</v>
      </c>
      <c r="E222">
        <v>72500</v>
      </c>
      <c r="F222" t="s">
        <v>6</v>
      </c>
      <c r="G222">
        <f>tblSalaries[[#This Row],[clean Salary (in local currency)]]*VLOOKUP(tblSalaries[[#This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  <c r="N222" s="16"/>
    </row>
    <row r="223" spans="2:14" ht="15" customHeight="1">
      <c r="B223" t="s">
        <v>2226</v>
      </c>
      <c r="C223" s="1">
        <v>41055.040185185186</v>
      </c>
      <c r="D223" s="4" t="s">
        <v>297</v>
      </c>
      <c r="E223">
        <v>138000</v>
      </c>
      <c r="F223" t="s">
        <v>6</v>
      </c>
      <c r="G223">
        <f>tblSalaries[[#This Row],[clean Salary (in local currency)]]*VLOOKUP(tblSalaries[[#This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VLOOKUP(tblSalaries[[#This Row],[Where do you work]],tblCountries[[Actual]:[Mapping]],2,FALSE)</f>
        <v>Thailand</v>
      </c>
      <c r="L223" t="s">
        <v>9</v>
      </c>
      <c r="N223" s="16"/>
    </row>
    <row r="224" spans="2:14" ht="15" customHeight="1">
      <c r="B224" t="s">
        <v>2227</v>
      </c>
      <c r="C224" s="1">
        <v>41055.040312500001</v>
      </c>
      <c r="D224" s="4">
        <v>480000</v>
      </c>
      <c r="E224">
        <v>480000</v>
      </c>
      <c r="F224" t="s">
        <v>40</v>
      </c>
      <c r="G224">
        <f>tblSalaries[[#This Row],[clean Salary (in local currency)]]*VLOOKUP(tblSalaries[[#This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VLOOKUP(tblSalaries[[#This Row],[Where do you work]],tblCountries[[Actual]:[Mapping]],2,FALSE)</f>
        <v>India</v>
      </c>
      <c r="L224" t="s">
        <v>9</v>
      </c>
      <c r="N224" s="16"/>
    </row>
    <row r="225" spans="2:14" ht="15" customHeight="1">
      <c r="B225" t="s">
        <v>2228</v>
      </c>
      <c r="C225" s="1">
        <v>41055.040335648147</v>
      </c>
      <c r="D225" s="4">
        <v>80000</v>
      </c>
      <c r="E225">
        <v>80000</v>
      </c>
      <c r="F225" t="s">
        <v>6</v>
      </c>
      <c r="G225">
        <f>tblSalaries[[#This Row],[clean Salary (in local currency)]]*VLOOKUP(tblSalaries[[#This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VLOOKUP(tblSalaries[[#This Row],[Where do you work]],tblCountries[[Actual]:[Mapping]],2,FALSE)</f>
        <v>USA</v>
      </c>
      <c r="L225" t="s">
        <v>9</v>
      </c>
      <c r="N225" s="16"/>
    </row>
    <row r="226" spans="2:14" ht="15" customHeight="1">
      <c r="B226" t="s">
        <v>2229</v>
      </c>
      <c r="C226" s="1">
        <v>41055.040347222224</v>
      </c>
      <c r="D226" s="4">
        <v>50000</v>
      </c>
      <c r="E226">
        <v>50000</v>
      </c>
      <c r="F226" t="s">
        <v>6</v>
      </c>
      <c r="G226">
        <f>tblSalaries[[#This Row],[clean Salary (in local currency)]]*VLOOKUP(tblSalaries[[#This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VLOOKUP(tblSalaries[[#This Row],[Where do you work]],tblCountries[[Actual]:[Mapping]],2,FALSE)</f>
        <v>USA</v>
      </c>
      <c r="L226" t="s">
        <v>9</v>
      </c>
      <c r="N226" s="16"/>
    </row>
    <row r="227" spans="2:14" ht="15" customHeight="1">
      <c r="B227" t="s">
        <v>2230</v>
      </c>
      <c r="C227" s="1">
        <v>41055.040393518517</v>
      </c>
      <c r="D227" s="4">
        <v>45000</v>
      </c>
      <c r="E227">
        <v>45000</v>
      </c>
      <c r="F227" t="s">
        <v>86</v>
      </c>
      <c r="G227">
        <f>tblSalaries[[#This Row],[clean Salary (in local currency)]]*VLOOKUP(tblSalaries[[#This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VLOOKUP(tblSalaries[[#This Row],[Where do you work]],tblCountries[[Actual]:[Mapping]],2,FALSE)</f>
        <v>Canada</v>
      </c>
      <c r="L227" t="s">
        <v>25</v>
      </c>
      <c r="N227" s="16"/>
    </row>
    <row r="228" spans="2:14" ht="15" customHeight="1">
      <c r="B228" t="s">
        <v>2231</v>
      </c>
      <c r="C228" s="1">
        <v>41055.040532407409</v>
      </c>
      <c r="D228" s="4">
        <v>43000</v>
      </c>
      <c r="E228">
        <v>43000</v>
      </c>
      <c r="F228" t="s">
        <v>69</v>
      </c>
      <c r="G228">
        <f>tblSalaries[[#This Row],[clean Salary (in local currency)]]*VLOOKUP(tblSalaries[[#This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VLOOKUP(tblSalaries[[#This Row],[Where do you work]],tblCountries[[Actual]:[Mapping]],2,FALSE)</f>
        <v>UK</v>
      </c>
      <c r="L228" t="s">
        <v>18</v>
      </c>
      <c r="N228" s="16"/>
    </row>
    <row r="229" spans="2:14" ht="15" customHeight="1">
      <c r="B229" t="s">
        <v>2232</v>
      </c>
      <c r="C229" s="1">
        <v>41055.040925925925</v>
      </c>
      <c r="D229" s="4">
        <v>200000</v>
      </c>
      <c r="E229">
        <v>200000</v>
      </c>
      <c r="F229" t="s">
        <v>40</v>
      </c>
      <c r="G229">
        <f>tblSalaries[[#This Row],[clean Salary (in local currency)]]*VLOOKUP(tblSalaries[[#This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VLOOKUP(tblSalaries[[#This Row],[Where do you work]],tblCountries[[Actual]:[Mapping]],2,FALSE)</f>
        <v>India</v>
      </c>
      <c r="L229" t="s">
        <v>25</v>
      </c>
      <c r="N229" s="16"/>
    </row>
    <row r="230" spans="2:14" ht="15" customHeight="1">
      <c r="B230" t="s">
        <v>2233</v>
      </c>
      <c r="C230" s="1">
        <v>41055.041006944448</v>
      </c>
      <c r="D230" s="4">
        <v>65000</v>
      </c>
      <c r="E230">
        <v>65000</v>
      </c>
      <c r="F230" t="s">
        <v>6</v>
      </c>
      <c r="G230">
        <f>tblSalaries[[#This Row],[clean Salary (in local currency)]]*VLOOKUP(tblSalaries[[#This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VLOOKUP(tblSalaries[[#This Row],[Where do you work]],tblCountries[[Actual]:[Mapping]],2,FALSE)</f>
        <v>USA</v>
      </c>
      <c r="L230" t="s">
        <v>18</v>
      </c>
      <c r="N230" s="16"/>
    </row>
    <row r="231" spans="2:14" ht="15" customHeight="1">
      <c r="B231" t="s">
        <v>2234</v>
      </c>
      <c r="C231" s="1">
        <v>41055.041076388887</v>
      </c>
      <c r="D231" s="4">
        <v>114000</v>
      </c>
      <c r="E231">
        <v>114000</v>
      </c>
      <c r="F231" t="s">
        <v>6</v>
      </c>
      <c r="G231">
        <f>tblSalaries[[#This Row],[clean Salary (in local currency)]]*VLOOKUP(tblSalaries[[#This Row],[Currency]],tblXrate[],2,FALSE)</f>
        <v>114000</v>
      </c>
      <c r="H231" t="s">
        <v>139</v>
      </c>
      <c r="I231" t="s">
        <v>4001</v>
      </c>
      <c r="J231" t="s">
        <v>15</v>
      </c>
      <c r="K231" t="str">
        <f>VLOOKUP(tblSalaries[[#This Row],[Where do you work]],tblCountries[[Actual]:[Mapping]],2,FALSE)</f>
        <v>USA</v>
      </c>
      <c r="L231" t="s">
        <v>18</v>
      </c>
      <c r="N231" s="16"/>
    </row>
    <row r="232" spans="2:14" ht="15" customHeight="1">
      <c r="B232" t="s">
        <v>2235</v>
      </c>
      <c r="C232" s="1">
        <v>41055.041284722225</v>
      </c>
      <c r="D232" s="4">
        <v>95000</v>
      </c>
      <c r="E232">
        <v>95000</v>
      </c>
      <c r="F232" t="s">
        <v>6</v>
      </c>
      <c r="G232">
        <f>tblSalaries[[#This Row],[clean Salary (in local currency)]]*VLOOKUP(tblSalaries[[#This Row],[Currency]],tblXrate[],2,FALSE)</f>
        <v>95000</v>
      </c>
      <c r="H232" t="s">
        <v>305</v>
      </c>
      <c r="I232" t="s">
        <v>4001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  <c r="N232" s="16"/>
    </row>
    <row r="233" spans="2:14" ht="15" customHeight="1">
      <c r="B233" t="s">
        <v>2236</v>
      </c>
      <c r="C233" s="1">
        <v>41055.042256944442</v>
      </c>
      <c r="D233" s="4" t="s">
        <v>306</v>
      </c>
      <c r="E233">
        <v>52500</v>
      </c>
      <c r="F233" t="s">
        <v>6</v>
      </c>
      <c r="G233">
        <f>tblSalaries[[#This Row],[clean Salary (in local currency)]]*VLOOKUP(tblSalaries[[#This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VLOOKUP(tblSalaries[[#This Row],[Where do you work]],tblCountries[[Actual]:[Mapping]],2,FALSE)</f>
        <v>USA</v>
      </c>
      <c r="L233" t="s">
        <v>9</v>
      </c>
      <c r="N233" s="16"/>
    </row>
    <row r="234" spans="2:14" ht="15" customHeight="1">
      <c r="B234" t="s">
        <v>2237</v>
      </c>
      <c r="C234" s="1">
        <v>41055.042395833334</v>
      </c>
      <c r="D234" s="4">
        <v>45000</v>
      </c>
      <c r="E234">
        <v>45000</v>
      </c>
      <c r="F234" t="s">
        <v>69</v>
      </c>
      <c r="G234">
        <f>tblSalaries[[#This Row],[clean Salary (in local currency)]]*VLOOKUP(tblSalaries[[#This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VLOOKUP(tblSalaries[[#This Row],[Where do you work]],tblCountries[[Actual]:[Mapping]],2,FALSE)</f>
        <v>UK</v>
      </c>
      <c r="L234" t="s">
        <v>18</v>
      </c>
      <c r="N234" s="16"/>
    </row>
    <row r="235" spans="2:14" ht="15" customHeight="1">
      <c r="B235" t="s">
        <v>2238</v>
      </c>
      <c r="C235" s="1">
        <v>41055.042731481481</v>
      </c>
      <c r="D235" s="4">
        <v>60000</v>
      </c>
      <c r="E235">
        <v>60000</v>
      </c>
      <c r="F235" t="s">
        <v>6</v>
      </c>
      <c r="G235">
        <f>tblSalaries[[#This Row],[clean Salary (in local currency)]]*VLOOKUP(tblSalaries[[#This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VLOOKUP(tblSalaries[[#This Row],[Where do you work]],tblCountries[[Actual]:[Mapping]],2,FALSE)</f>
        <v>USA</v>
      </c>
      <c r="L235" t="s">
        <v>9</v>
      </c>
      <c r="N235" s="16"/>
    </row>
    <row r="236" spans="2:14" ht="15" customHeight="1">
      <c r="B236" t="s">
        <v>2239</v>
      </c>
      <c r="C236" s="1">
        <v>41055.04310185185</v>
      </c>
      <c r="D236" s="4">
        <v>65250</v>
      </c>
      <c r="E236">
        <v>65250</v>
      </c>
      <c r="F236" t="s">
        <v>6</v>
      </c>
      <c r="G236">
        <f>tblSalaries[[#This Row],[clean Salary (in local currency)]]*VLOOKUP(tblSalaries[[#This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  <c r="N236" s="16"/>
    </row>
    <row r="237" spans="2:14" ht="15" customHeight="1">
      <c r="B237" t="s">
        <v>2240</v>
      </c>
      <c r="C237" s="1">
        <v>41055.043136574073</v>
      </c>
      <c r="D237" s="4">
        <v>1200000</v>
      </c>
      <c r="E237">
        <v>1200000</v>
      </c>
      <c r="F237" t="s">
        <v>40</v>
      </c>
      <c r="G237">
        <f>tblSalaries[[#This Row],[clean Salary (in local currency)]]*VLOOKUP(tblSalaries[[#This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VLOOKUP(tblSalaries[[#This Row],[Where do you work]],tblCountries[[Actual]:[Mapping]],2,FALSE)</f>
        <v>India</v>
      </c>
      <c r="L237" t="s">
        <v>18</v>
      </c>
      <c r="N237" s="16"/>
    </row>
    <row r="238" spans="2:14" ht="15" customHeight="1">
      <c r="B238" t="s">
        <v>2241</v>
      </c>
      <c r="C238" s="1">
        <v>41055.043171296296</v>
      </c>
      <c r="D238" s="4">
        <v>100000</v>
      </c>
      <c r="E238">
        <v>100000</v>
      </c>
      <c r="F238" t="s">
        <v>86</v>
      </c>
      <c r="G238">
        <f>tblSalaries[[#This Row],[clean Salary (in local currency)]]*VLOOKUP(tblSalaries[[#This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VLOOKUP(tblSalaries[[#This Row],[Where do you work]],tblCountries[[Actual]:[Mapping]],2,FALSE)</f>
        <v>Canada</v>
      </c>
      <c r="L238" t="s">
        <v>18</v>
      </c>
      <c r="N238" s="16"/>
    </row>
    <row r="239" spans="2:14" ht="15" customHeight="1">
      <c r="B239" t="s">
        <v>2242</v>
      </c>
      <c r="C239" s="1">
        <v>41055.043240740742</v>
      </c>
      <c r="D239" s="4" t="s">
        <v>313</v>
      </c>
      <c r="E239">
        <v>12000</v>
      </c>
      <c r="F239" t="s">
        <v>22</v>
      </c>
      <c r="G239">
        <f>tblSalaries[[#This Row],[clean Salary (in local currency)]]*VLOOKUP(tblSalaries[[#This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VLOOKUP(tblSalaries[[#This Row],[Where do you work]],tblCountries[[Actual]:[Mapping]],2,FALSE)</f>
        <v>Portugal</v>
      </c>
      <c r="L239" t="s">
        <v>13</v>
      </c>
      <c r="N239" s="16"/>
    </row>
    <row r="240" spans="2:14" ht="15" customHeight="1">
      <c r="B240" t="s">
        <v>2243</v>
      </c>
      <c r="C240" s="1">
        <v>41055.043298611112</v>
      </c>
      <c r="D240" s="4">
        <v>73000</v>
      </c>
      <c r="E240">
        <v>73000</v>
      </c>
      <c r="F240" t="s">
        <v>6</v>
      </c>
      <c r="G240">
        <f>tblSalaries[[#This Row],[clean Salary (in local currency)]]*VLOOKUP(tblSalaries[[#This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VLOOKUP(tblSalaries[[#This Row],[Where do you work]],tblCountries[[Actual]:[Mapping]],2,FALSE)</f>
        <v>USA</v>
      </c>
      <c r="L240" t="s">
        <v>9</v>
      </c>
      <c r="N240" s="16"/>
    </row>
    <row r="241" spans="2:14" ht="15" customHeight="1">
      <c r="B241" t="s">
        <v>2244</v>
      </c>
      <c r="C241" s="1">
        <v>41055.043599537035</v>
      </c>
      <c r="D241" s="4">
        <v>50000</v>
      </c>
      <c r="E241">
        <v>50000</v>
      </c>
      <c r="F241" t="s">
        <v>6</v>
      </c>
      <c r="G241">
        <f>tblSalaries[[#This Row],[clean Salary (in local currency)]]*VLOOKUP(tblSalaries[[#This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VLOOKUP(tblSalaries[[#This Row],[Where do you work]],tblCountries[[Actual]:[Mapping]],2,FALSE)</f>
        <v>USA</v>
      </c>
      <c r="L241" t="s">
        <v>13</v>
      </c>
      <c r="N241" s="16"/>
    </row>
    <row r="242" spans="2:14" ht="15" customHeight="1">
      <c r="B242" t="s">
        <v>2245</v>
      </c>
      <c r="C242" s="1">
        <v>41055.043645833335</v>
      </c>
      <c r="D242" s="4">
        <v>79000</v>
      </c>
      <c r="E242">
        <v>79000</v>
      </c>
      <c r="F242" t="s">
        <v>6</v>
      </c>
      <c r="G242">
        <f>tblSalaries[[#This Row],[clean Salary (in local currency)]]*VLOOKUP(tblSalaries[[#This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VLOOKUP(tblSalaries[[#This Row],[Where do you work]],tblCountries[[Actual]:[Mapping]],2,FALSE)</f>
        <v>USA</v>
      </c>
      <c r="L242" t="s">
        <v>18</v>
      </c>
      <c r="N242" s="16"/>
    </row>
    <row r="243" spans="2:14" ht="15" customHeight="1">
      <c r="B243" t="s">
        <v>2246</v>
      </c>
      <c r="C243" s="1">
        <v>41055.04383101852</v>
      </c>
      <c r="D243" s="4">
        <v>90000</v>
      </c>
      <c r="E243">
        <v>90000</v>
      </c>
      <c r="F243" t="s">
        <v>6</v>
      </c>
      <c r="G243">
        <f>tblSalaries[[#This Row],[clean Salary (in local currency)]]*VLOOKUP(tblSalaries[[#This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  <c r="N243" s="16"/>
    </row>
    <row r="244" spans="2:14" ht="15" customHeight="1">
      <c r="B244" t="s">
        <v>2247</v>
      </c>
      <c r="C244" s="1">
        <v>41055.044074074074</v>
      </c>
      <c r="D244" s="4">
        <v>70000</v>
      </c>
      <c r="E244">
        <v>70000</v>
      </c>
      <c r="F244" t="s">
        <v>6</v>
      </c>
      <c r="G244">
        <f>tblSalaries[[#This Row],[clean Salary (in local currency)]]*VLOOKUP(tblSalaries[[#This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VLOOKUP(tblSalaries[[#This Row],[Where do you work]],tblCountries[[Actual]:[Mapping]],2,FALSE)</f>
        <v>USA</v>
      </c>
      <c r="L244" t="s">
        <v>18</v>
      </c>
      <c r="N244" s="16"/>
    </row>
    <row r="245" spans="2:14" ht="15" customHeight="1">
      <c r="B245" t="s">
        <v>2248</v>
      </c>
      <c r="C245" s="1">
        <v>41055.04414351852</v>
      </c>
      <c r="D245" s="4">
        <v>65000</v>
      </c>
      <c r="E245">
        <v>65000</v>
      </c>
      <c r="F245" t="s">
        <v>86</v>
      </c>
      <c r="G245">
        <f>tblSalaries[[#This Row],[clean Salary (in local currency)]]*VLOOKUP(tblSalaries[[#This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VLOOKUP(tblSalaries[[#This Row],[Where do you work]],tblCountries[[Actual]:[Mapping]],2,FALSE)</f>
        <v>Canada</v>
      </c>
      <c r="L245" t="s">
        <v>9</v>
      </c>
      <c r="N245" s="16"/>
    </row>
    <row r="246" spans="2:14" ht="15" customHeight="1">
      <c r="B246" t="s">
        <v>2249</v>
      </c>
      <c r="C246" s="1">
        <v>41055.044351851851</v>
      </c>
      <c r="D246" s="4">
        <v>80000</v>
      </c>
      <c r="E246">
        <v>80000</v>
      </c>
      <c r="F246" t="s">
        <v>6</v>
      </c>
      <c r="G246">
        <f>tblSalaries[[#This Row],[clean Salary (in local currency)]]*VLOOKUP(tblSalaries[[#This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  <c r="N246" s="16"/>
    </row>
    <row r="247" spans="2:14" ht="15" customHeight="1">
      <c r="B247" t="s">
        <v>2250</v>
      </c>
      <c r="C247" s="1">
        <v>41055.044374999998</v>
      </c>
      <c r="D247" s="4">
        <v>140000</v>
      </c>
      <c r="E247">
        <v>140000</v>
      </c>
      <c r="F247" t="s">
        <v>6</v>
      </c>
      <c r="G247">
        <f>tblSalaries[[#This Row],[clean Salary (in local currency)]]*VLOOKUP(tblSalaries[[#This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VLOOKUP(tblSalaries[[#This Row],[Where do you work]],tblCountries[[Actual]:[Mapping]],2,FALSE)</f>
        <v>USA</v>
      </c>
      <c r="L247" t="s">
        <v>9</v>
      </c>
      <c r="N247" s="16"/>
    </row>
    <row r="248" spans="2:14" ht="15" customHeight="1">
      <c r="B248" t="s">
        <v>2251</v>
      </c>
      <c r="C248" s="1">
        <v>41055.044594907406</v>
      </c>
      <c r="D248" s="4" t="s">
        <v>319</v>
      </c>
      <c r="E248">
        <v>96000</v>
      </c>
      <c r="F248" t="s">
        <v>6</v>
      </c>
      <c r="G248">
        <f>tblSalaries[[#This Row],[clean Salary (in local currency)]]*VLOOKUP(tblSalaries[[#This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VLOOKUP(tblSalaries[[#This Row],[Where do you work]],tblCountries[[Actual]:[Mapping]],2,FALSE)</f>
        <v>Poland</v>
      </c>
      <c r="L248" t="s">
        <v>18</v>
      </c>
      <c r="N248" s="16"/>
    </row>
    <row r="249" spans="2:14" ht="15" customHeight="1">
      <c r="B249" t="s">
        <v>2252</v>
      </c>
      <c r="C249" s="1">
        <v>41055.044641203705</v>
      </c>
      <c r="D249" s="4">
        <v>20000</v>
      </c>
      <c r="E249">
        <v>20000</v>
      </c>
      <c r="F249" t="s">
        <v>6</v>
      </c>
      <c r="G249">
        <f>tblSalaries[[#This Row],[clean Salary (in local currency)]]*VLOOKUP(tblSalaries[[#This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VLOOKUP(tblSalaries[[#This Row],[Where do you work]],tblCountries[[Actual]:[Mapping]],2,FALSE)</f>
        <v>India</v>
      </c>
      <c r="L249" t="s">
        <v>9</v>
      </c>
      <c r="N249" s="16"/>
    </row>
    <row r="250" spans="2:14" ht="15" customHeight="1">
      <c r="B250" t="s">
        <v>2253</v>
      </c>
      <c r="C250" s="1">
        <v>41055.045023148145</v>
      </c>
      <c r="D250" s="4">
        <v>47700</v>
      </c>
      <c r="E250">
        <v>47700</v>
      </c>
      <c r="F250" t="s">
        <v>6</v>
      </c>
      <c r="G250">
        <f>tblSalaries[[#This Row],[clean Salary (in local currency)]]*VLOOKUP(tblSalaries[[#This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  <c r="N250" s="16"/>
    </row>
    <row r="251" spans="2:14" ht="15" customHeight="1">
      <c r="B251" t="s">
        <v>2254</v>
      </c>
      <c r="C251" s="1">
        <v>41055.045300925929</v>
      </c>
      <c r="D251" s="4">
        <v>25000</v>
      </c>
      <c r="E251">
        <v>25000</v>
      </c>
      <c r="F251" t="s">
        <v>6</v>
      </c>
      <c r="G251">
        <f>tblSalaries[[#This Row],[clean Salary (in local currency)]]*VLOOKUP(tblSalaries[[#This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VLOOKUP(tblSalaries[[#This Row],[Where do you work]],tblCountries[[Actual]:[Mapping]],2,FALSE)</f>
        <v>India</v>
      </c>
      <c r="L251" t="s">
        <v>25</v>
      </c>
      <c r="N251" s="16"/>
    </row>
    <row r="252" spans="2:14" ht="15" customHeight="1">
      <c r="B252" t="s">
        <v>2255</v>
      </c>
      <c r="C252" s="1">
        <v>41055.045347222222</v>
      </c>
      <c r="D252" s="4">
        <v>52500</v>
      </c>
      <c r="E252">
        <v>52500</v>
      </c>
      <c r="F252" t="s">
        <v>6</v>
      </c>
      <c r="G252">
        <f>tblSalaries[[#This Row],[clean Salary (in local currency)]]*VLOOKUP(tblSalaries[[#This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  <c r="N252" s="16"/>
    </row>
    <row r="253" spans="2:14" ht="15" customHeight="1">
      <c r="B253" t="s">
        <v>2256</v>
      </c>
      <c r="C253" s="1">
        <v>41055.045451388891</v>
      </c>
      <c r="D253" s="4">
        <v>40000</v>
      </c>
      <c r="E253">
        <v>40000</v>
      </c>
      <c r="F253" t="s">
        <v>6</v>
      </c>
      <c r="G253">
        <f>tblSalaries[[#This Row],[clean Salary (in local currency)]]*VLOOKUP(tblSalaries[[#This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VLOOKUP(tblSalaries[[#This Row],[Where do you work]],tblCountries[[Actual]:[Mapping]],2,FALSE)</f>
        <v>USA</v>
      </c>
      <c r="L253" t="s">
        <v>13</v>
      </c>
      <c r="N253" s="16"/>
    </row>
    <row r="254" spans="2:14" ht="15" customHeight="1">
      <c r="B254" t="s">
        <v>2257</v>
      </c>
      <c r="C254" s="1">
        <v>41055.045856481483</v>
      </c>
      <c r="D254" s="4" t="s">
        <v>323</v>
      </c>
      <c r="E254">
        <v>31000</v>
      </c>
      <c r="F254" t="s">
        <v>6</v>
      </c>
      <c r="G254">
        <f>tblSalaries[[#This Row],[clean Salary (in local currency)]]*VLOOKUP(tblSalaries[[#This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9</v>
      </c>
      <c r="N254" s="16"/>
    </row>
    <row r="255" spans="2:14" ht="15" customHeight="1">
      <c r="B255" t="s">
        <v>2258</v>
      </c>
      <c r="C255" s="1">
        <v>41055.045972222222</v>
      </c>
      <c r="D255" s="4">
        <v>4390</v>
      </c>
      <c r="E255">
        <v>52680</v>
      </c>
      <c r="F255" t="s">
        <v>69</v>
      </c>
      <c r="G255">
        <f>tblSalaries[[#This Row],[clean Salary (in local currency)]]*VLOOKUP(tblSalaries[[#This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  <c r="N255" s="16"/>
    </row>
    <row r="256" spans="2:14" ht="15" customHeight="1">
      <c r="B256" t="s">
        <v>2259</v>
      </c>
      <c r="C256" s="1">
        <v>41055.04619212963</v>
      </c>
      <c r="D256" s="4">
        <v>130000</v>
      </c>
      <c r="E256">
        <v>130000</v>
      </c>
      <c r="F256" t="s">
        <v>6</v>
      </c>
      <c r="G256">
        <f>tblSalaries[[#This Row],[clean Salary (in local currency)]]*VLOOKUP(tblSalaries[[#This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VLOOKUP(tblSalaries[[#This Row],[Where do you work]],tblCountries[[Actual]:[Mapping]],2,FALSE)</f>
        <v>USA</v>
      </c>
      <c r="L256" t="s">
        <v>9</v>
      </c>
      <c r="N256" s="16"/>
    </row>
    <row r="257" spans="2:14" ht="15" customHeight="1">
      <c r="B257" t="s">
        <v>2260</v>
      </c>
      <c r="C257" s="1">
        <v>41055.046273148146</v>
      </c>
      <c r="D257" s="4" t="s">
        <v>327</v>
      </c>
      <c r="E257">
        <v>470000</v>
      </c>
      <c r="F257" t="s">
        <v>40</v>
      </c>
      <c r="G257">
        <f>tblSalaries[[#This Row],[clean Salary (in local currency)]]*VLOOKUP(tblSalaries[[#This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VLOOKUP(tblSalaries[[#This Row],[Where do you work]],tblCountries[[Actual]:[Mapping]],2,FALSE)</f>
        <v>India</v>
      </c>
      <c r="L257" t="s">
        <v>13</v>
      </c>
      <c r="N257" s="16"/>
    </row>
    <row r="258" spans="2:14" ht="15" customHeight="1">
      <c r="B258" t="s">
        <v>2261</v>
      </c>
      <c r="C258" s="1">
        <v>41055.046550925923</v>
      </c>
      <c r="D258" s="4">
        <v>51000</v>
      </c>
      <c r="E258">
        <v>51000</v>
      </c>
      <c r="F258" t="s">
        <v>6</v>
      </c>
      <c r="G258">
        <f>tblSalaries[[#This Row],[clean Salary (in local currency)]]*VLOOKUP(tblSalaries[[#This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VLOOKUP(tblSalaries[[#This Row],[Where do you work]],tblCountries[[Actual]:[Mapping]],2,FALSE)</f>
        <v>USA</v>
      </c>
      <c r="L258" t="s">
        <v>18</v>
      </c>
      <c r="N258" s="16"/>
    </row>
    <row r="259" spans="2:14" ht="15" customHeight="1">
      <c r="B259" t="s">
        <v>2262</v>
      </c>
      <c r="C259" s="1">
        <v>41055.046736111108</v>
      </c>
      <c r="D259" s="4" t="s">
        <v>330</v>
      </c>
      <c r="E259">
        <v>60000</v>
      </c>
      <c r="F259" t="s">
        <v>69</v>
      </c>
      <c r="G259">
        <f>tblSalaries[[#This Row],[clean Salary (in local currency)]]*VLOOKUP(tblSalaries[[#This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VLOOKUP(tblSalaries[[#This Row],[Where do you work]],tblCountries[[Actual]:[Mapping]],2,FALSE)</f>
        <v>UK</v>
      </c>
      <c r="L259" t="s">
        <v>13</v>
      </c>
      <c r="N259" s="16"/>
    </row>
    <row r="260" spans="2:14" ht="15" customHeight="1">
      <c r="B260" t="s">
        <v>2263</v>
      </c>
      <c r="C260" s="1">
        <v>41055.047013888892</v>
      </c>
      <c r="D260" s="4">
        <v>1920000</v>
      </c>
      <c r="E260">
        <v>1920000</v>
      </c>
      <c r="F260" t="s">
        <v>40</v>
      </c>
      <c r="G260">
        <f>tblSalaries[[#This Row],[clean Salary (in local currency)]]*VLOOKUP(tblSalaries[[#This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VLOOKUP(tblSalaries[[#This Row],[Where do you work]],tblCountries[[Actual]:[Mapping]],2,FALSE)</f>
        <v>India</v>
      </c>
      <c r="L260" t="s">
        <v>18</v>
      </c>
      <c r="N260" s="16"/>
    </row>
    <row r="261" spans="2:14" ht="15" customHeight="1">
      <c r="B261" t="s">
        <v>2264</v>
      </c>
      <c r="C261" s="1">
        <v>41055.047222222223</v>
      </c>
      <c r="D261" s="4">
        <v>28000</v>
      </c>
      <c r="E261">
        <v>28000</v>
      </c>
      <c r="F261" t="s">
        <v>69</v>
      </c>
      <c r="G261">
        <f>tblSalaries[[#This Row],[clean Salary (in local currency)]]*VLOOKUP(tblSalaries[[#This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VLOOKUP(tblSalaries[[#This Row],[Where do you work]],tblCountries[[Actual]:[Mapping]],2,FALSE)</f>
        <v>UK</v>
      </c>
      <c r="L261" t="s">
        <v>13</v>
      </c>
      <c r="N261" s="16"/>
    </row>
    <row r="262" spans="2:14" ht="15" customHeight="1">
      <c r="B262" t="s">
        <v>2265</v>
      </c>
      <c r="C262" s="1">
        <v>41055.047268518516</v>
      </c>
      <c r="D262" s="4">
        <v>73000</v>
      </c>
      <c r="E262">
        <v>73000</v>
      </c>
      <c r="F262" t="s">
        <v>6</v>
      </c>
      <c r="G262">
        <f>tblSalaries[[#This Row],[clean Salary (in local currency)]]*VLOOKUP(tblSalaries[[#This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VLOOKUP(tblSalaries[[#This Row],[Where do you work]],tblCountries[[Actual]:[Mapping]],2,FALSE)</f>
        <v>USA</v>
      </c>
      <c r="L262" t="s">
        <v>9</v>
      </c>
      <c r="N262" s="16"/>
    </row>
    <row r="263" spans="2:14" ht="15" customHeight="1">
      <c r="B263" t="s">
        <v>2266</v>
      </c>
      <c r="C263" s="1">
        <v>41055.047442129631</v>
      </c>
      <c r="D263" s="4">
        <v>62400</v>
      </c>
      <c r="E263">
        <v>62400</v>
      </c>
      <c r="F263" t="s">
        <v>6</v>
      </c>
      <c r="G263">
        <f>tblSalaries[[#This Row],[clean Salary (in local currency)]]*VLOOKUP(tblSalaries[[#This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13</v>
      </c>
      <c r="N263" s="16"/>
    </row>
    <row r="264" spans="2:14" ht="15" customHeight="1">
      <c r="B264" t="s">
        <v>2267</v>
      </c>
      <c r="C264" s="1">
        <v>41055.047465277778</v>
      </c>
      <c r="D264" s="4">
        <v>2300</v>
      </c>
      <c r="E264">
        <v>27600</v>
      </c>
      <c r="F264" t="s">
        <v>6</v>
      </c>
      <c r="G264">
        <f>tblSalaries[[#This Row],[clean Salary (in local currency)]]*VLOOKUP(tblSalaries[[#This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VLOOKUP(tblSalaries[[#This Row],[Where do you work]],tblCountries[[Actual]:[Mapping]],2,FALSE)</f>
        <v>Singapore</v>
      </c>
      <c r="L264" t="s">
        <v>13</v>
      </c>
      <c r="N264" s="16"/>
    </row>
    <row r="265" spans="2:14" ht="15" customHeight="1">
      <c r="B265" t="s">
        <v>2268</v>
      </c>
      <c r="C265" s="1">
        <v>41055.047627314816</v>
      </c>
      <c r="D265" s="4">
        <v>54000</v>
      </c>
      <c r="E265">
        <v>54000</v>
      </c>
      <c r="F265" t="s">
        <v>6</v>
      </c>
      <c r="G265">
        <f>tblSalaries[[#This Row],[clean Salary (in local currency)]]*VLOOKUP(tblSalaries[[#This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VLOOKUP(tblSalaries[[#This Row],[Where do you work]],tblCountries[[Actual]:[Mapping]],2,FALSE)</f>
        <v>USA</v>
      </c>
      <c r="L265" t="s">
        <v>13</v>
      </c>
      <c r="N265" s="16"/>
    </row>
    <row r="266" spans="2:14" ht="15" customHeight="1">
      <c r="B266" t="s">
        <v>2269</v>
      </c>
      <c r="C266" s="1">
        <v>41055.047673611109</v>
      </c>
      <c r="D266" s="4" t="s">
        <v>337</v>
      </c>
      <c r="E266">
        <v>276000</v>
      </c>
      <c r="F266" t="s">
        <v>40</v>
      </c>
      <c r="G266">
        <f>tblSalaries[[#This Row],[clean Salary (in local currency)]]*VLOOKUP(tblSalaries[[#This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VLOOKUP(tblSalaries[[#This Row],[Where do you work]],tblCountries[[Actual]:[Mapping]],2,FALSE)</f>
        <v>India</v>
      </c>
      <c r="L266" t="s">
        <v>13</v>
      </c>
      <c r="N266" s="16"/>
    </row>
    <row r="267" spans="2:14" ht="15" customHeight="1">
      <c r="B267" t="s">
        <v>2270</v>
      </c>
      <c r="C267" s="1">
        <v>41055.047708333332</v>
      </c>
      <c r="D267" s="4" t="s">
        <v>338</v>
      </c>
      <c r="E267">
        <v>77000</v>
      </c>
      <c r="F267" t="s">
        <v>6</v>
      </c>
      <c r="G267">
        <f>tblSalaries[[#This Row],[clean Salary (in local currency)]]*VLOOKUP(tblSalaries[[#This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  <c r="N267" s="16"/>
    </row>
    <row r="268" spans="2:14" ht="15" customHeight="1">
      <c r="B268" t="s">
        <v>2271</v>
      </c>
      <c r="C268" s="1">
        <v>41055.04792824074</v>
      </c>
      <c r="D268" s="4">
        <v>76000</v>
      </c>
      <c r="E268">
        <v>76000</v>
      </c>
      <c r="F268" t="s">
        <v>6</v>
      </c>
      <c r="G268">
        <f>tblSalaries[[#This Row],[clean Salary (in local currency)]]*VLOOKUP(tblSalaries[[#This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VLOOKUP(tblSalaries[[#This Row],[Where do you work]],tblCountries[[Actual]:[Mapping]],2,FALSE)</f>
        <v>USA</v>
      </c>
      <c r="L268" t="s">
        <v>13</v>
      </c>
      <c r="N268" s="16"/>
    </row>
    <row r="269" spans="2:14" ht="15" customHeight="1">
      <c r="B269" t="s">
        <v>2272</v>
      </c>
      <c r="C269" s="1">
        <v>41055.04828703704</v>
      </c>
      <c r="D269" s="4">
        <v>103000</v>
      </c>
      <c r="E269">
        <v>103000</v>
      </c>
      <c r="F269" t="s">
        <v>6</v>
      </c>
      <c r="G269">
        <f>tblSalaries[[#This Row],[clean Salary (in local currency)]]*VLOOKUP(tblSalaries[[#This Row],[Currency]],tblXrate[],2,FALSE)</f>
        <v>103000</v>
      </c>
      <c r="H269" t="s">
        <v>341</v>
      </c>
      <c r="I269" t="s">
        <v>4001</v>
      </c>
      <c r="J269" t="s">
        <v>15</v>
      </c>
      <c r="K269" t="str">
        <f>VLOOKUP(tblSalaries[[#This Row],[Where do you work]],tblCountries[[Actual]:[Mapping]],2,FALSE)</f>
        <v>USA</v>
      </c>
      <c r="L269" t="s">
        <v>18</v>
      </c>
      <c r="N269" s="16"/>
    </row>
    <row r="270" spans="2:14" ht="15" customHeight="1">
      <c r="B270" t="s">
        <v>2273</v>
      </c>
      <c r="C270" s="1">
        <v>41055.048310185186</v>
      </c>
      <c r="D270" s="4">
        <v>7600</v>
      </c>
      <c r="E270">
        <v>7600</v>
      </c>
      <c r="F270" t="s">
        <v>6</v>
      </c>
      <c r="G270">
        <f>tblSalaries[[#This Row],[clean Salary (in local currency)]]*VLOOKUP(tblSalaries[[#This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VLOOKUP(tblSalaries[[#This Row],[Where do you work]],tblCountries[[Actual]:[Mapping]],2,FALSE)</f>
        <v>Ukraine</v>
      </c>
      <c r="L270" t="s">
        <v>25</v>
      </c>
      <c r="N270" s="16"/>
    </row>
    <row r="271" spans="2:14" ht="15" customHeight="1">
      <c r="B271" t="s">
        <v>2274</v>
      </c>
      <c r="C271" s="1">
        <v>41055.048564814817</v>
      </c>
      <c r="D271" s="4">
        <v>40000</v>
      </c>
      <c r="E271">
        <v>40000</v>
      </c>
      <c r="F271" t="s">
        <v>6</v>
      </c>
      <c r="G271">
        <f>tblSalaries[[#This Row],[clean Salary (in local currency)]]*VLOOKUP(tblSalaries[[#This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VLOOKUP(tblSalaries[[#This Row],[Where do you work]],tblCountries[[Actual]:[Mapping]],2,FALSE)</f>
        <v>USA</v>
      </c>
      <c r="L271" t="s">
        <v>9</v>
      </c>
      <c r="N271" s="16"/>
    </row>
    <row r="272" spans="2:14" ht="15" customHeight="1">
      <c r="B272" t="s">
        <v>2275</v>
      </c>
      <c r="C272" s="1">
        <v>41055.048842592594</v>
      </c>
      <c r="D272" s="4">
        <v>80000</v>
      </c>
      <c r="E272">
        <v>80000</v>
      </c>
      <c r="F272" t="s">
        <v>6</v>
      </c>
      <c r="G272">
        <f>tblSalaries[[#This Row],[clean Salary (in local currency)]]*VLOOKUP(tblSalaries[[#This Row],[Currency]],tblXrate[],2,FALSE)</f>
        <v>80000</v>
      </c>
      <c r="H272" t="s">
        <v>344</v>
      </c>
      <c r="I272" t="s">
        <v>4001</v>
      </c>
      <c r="J272" t="s">
        <v>15</v>
      </c>
      <c r="K272" t="str">
        <f>VLOOKUP(tblSalaries[[#This Row],[Where do you work]],tblCountries[[Actual]:[Mapping]],2,FALSE)</f>
        <v>USA</v>
      </c>
      <c r="L272" t="s">
        <v>18</v>
      </c>
      <c r="N272" s="16"/>
    </row>
    <row r="273" spans="2:14" ht="15" customHeight="1">
      <c r="B273" t="s">
        <v>2276</v>
      </c>
      <c r="C273" s="1">
        <v>41055.048888888887</v>
      </c>
      <c r="D273" s="4">
        <v>55000</v>
      </c>
      <c r="E273">
        <v>55000</v>
      </c>
      <c r="F273" t="s">
        <v>6</v>
      </c>
      <c r="G273">
        <f>tblSalaries[[#This Row],[clean Salary (in local currency)]]*VLOOKUP(tblSalaries[[#This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VLOOKUP(tblSalaries[[#This Row],[Where do you work]],tblCountries[[Actual]:[Mapping]],2,FALSE)</f>
        <v>USA</v>
      </c>
      <c r="L273" t="s">
        <v>13</v>
      </c>
      <c r="N273" s="16"/>
    </row>
    <row r="274" spans="2:14" ht="15" customHeight="1">
      <c r="B274" t="s">
        <v>2277</v>
      </c>
      <c r="C274" s="1">
        <v>41055.049247685187</v>
      </c>
      <c r="D274" s="4">
        <v>99000</v>
      </c>
      <c r="E274">
        <v>99000</v>
      </c>
      <c r="F274" t="s">
        <v>6</v>
      </c>
      <c r="G274">
        <f>tblSalaries[[#This Row],[clean Salary (in local currency)]]*VLOOKUP(tblSalaries[[#This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VLOOKUP(tblSalaries[[#This Row],[Where do you work]],tblCountries[[Actual]:[Mapping]],2,FALSE)</f>
        <v>USA</v>
      </c>
      <c r="L274" t="s">
        <v>18</v>
      </c>
      <c r="N274" s="16"/>
    </row>
    <row r="275" spans="2:14" ht="15" customHeight="1">
      <c r="B275" t="s">
        <v>2278</v>
      </c>
      <c r="C275" s="1">
        <v>41055.049259259256</v>
      </c>
      <c r="D275" s="4" t="s">
        <v>345</v>
      </c>
      <c r="E275">
        <v>420000</v>
      </c>
      <c r="F275" t="s">
        <v>3951</v>
      </c>
      <c r="G275">
        <f>tblSalaries[[#This Row],[clean Salary (in local currency)]]*VLOOKUP(tblSalaries[[#This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VLOOKUP(tblSalaries[[#This Row],[Where do you work]],tblCountries[[Actual]:[Mapping]],2,FALSE)</f>
        <v>Philippines</v>
      </c>
      <c r="L275" t="s">
        <v>9</v>
      </c>
      <c r="N275" s="16"/>
    </row>
    <row r="276" spans="2:14" ht="15" customHeight="1">
      <c r="B276" t="s">
        <v>2279</v>
      </c>
      <c r="C276" s="1">
        <v>41055.049444444441</v>
      </c>
      <c r="D276" s="4">
        <v>75000</v>
      </c>
      <c r="E276">
        <v>75000</v>
      </c>
      <c r="F276" t="s">
        <v>6</v>
      </c>
      <c r="G276">
        <f>tblSalaries[[#This Row],[clean Salary (in local currency)]]*VLOOKUP(tblSalaries[[#This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9</v>
      </c>
      <c r="N276" s="16"/>
    </row>
    <row r="277" spans="2:14" ht="15" customHeight="1">
      <c r="B277" t="s">
        <v>2280</v>
      </c>
      <c r="C277" s="1">
        <v>41055.049930555557</v>
      </c>
      <c r="D277" s="4">
        <v>80000</v>
      </c>
      <c r="E277">
        <v>80000</v>
      </c>
      <c r="F277" t="s">
        <v>6</v>
      </c>
      <c r="G277">
        <f>tblSalaries[[#This Row],[clean Salary (in local currency)]]*VLOOKUP(tblSalaries[[#This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VLOOKUP(tblSalaries[[#This Row],[Where do you work]],tblCountries[[Actual]:[Mapping]],2,FALSE)</f>
        <v>USA</v>
      </c>
      <c r="L277" t="s">
        <v>18</v>
      </c>
      <c r="N277" s="16"/>
    </row>
    <row r="278" spans="2:14" ht="15" customHeight="1">
      <c r="B278" t="s">
        <v>2281</v>
      </c>
      <c r="C278" s="1">
        <v>41055.050474537034</v>
      </c>
      <c r="D278" s="4">
        <v>20000</v>
      </c>
      <c r="E278">
        <v>20000</v>
      </c>
      <c r="F278" t="s">
        <v>6</v>
      </c>
      <c r="G278">
        <f>tblSalaries[[#This Row],[clean Salary (in local currency)]]*VLOOKUP(tblSalaries[[#This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VLOOKUP(tblSalaries[[#This Row],[Where do you work]],tblCountries[[Actual]:[Mapping]],2,FALSE)</f>
        <v>India</v>
      </c>
      <c r="L278" t="s">
        <v>13</v>
      </c>
      <c r="N278" s="16"/>
    </row>
    <row r="279" spans="2:14" ht="15" customHeight="1">
      <c r="B279" t="s">
        <v>2282</v>
      </c>
      <c r="C279" s="1">
        <v>41055.05127314815</v>
      </c>
      <c r="D279" s="4">
        <v>40000</v>
      </c>
      <c r="E279">
        <v>40000</v>
      </c>
      <c r="F279" t="s">
        <v>6</v>
      </c>
      <c r="G279">
        <f>tblSalaries[[#This Row],[clean Salary (in local currency)]]*VLOOKUP(tblSalaries[[#This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VLOOKUP(tblSalaries[[#This Row],[Where do you work]],tblCountries[[Actual]:[Mapping]],2,FALSE)</f>
        <v>USA</v>
      </c>
      <c r="L279" t="s">
        <v>13</v>
      </c>
      <c r="N279" s="16"/>
    </row>
    <row r="280" spans="2:14" ht="15" customHeight="1">
      <c r="B280" t="s">
        <v>2283</v>
      </c>
      <c r="C280" s="1">
        <v>41055.051701388889</v>
      </c>
      <c r="D280" s="4">
        <v>46000</v>
      </c>
      <c r="E280">
        <v>46000</v>
      </c>
      <c r="F280" t="s">
        <v>6</v>
      </c>
      <c r="G280">
        <f>tblSalaries[[#This Row],[clean Salary (in local currency)]]*VLOOKUP(tblSalaries[[#This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VLOOKUP(tblSalaries[[#This Row],[Where do you work]],tblCountries[[Actual]:[Mapping]],2,FALSE)</f>
        <v>USA</v>
      </c>
      <c r="L280" t="s">
        <v>13</v>
      </c>
      <c r="N280" s="16"/>
    </row>
    <row r="281" spans="2:14" ht="15" customHeight="1">
      <c r="B281" t="s">
        <v>2284</v>
      </c>
      <c r="C281" s="1">
        <v>41055.052025462966</v>
      </c>
      <c r="D281" s="4">
        <v>14000</v>
      </c>
      <c r="E281">
        <v>14000</v>
      </c>
      <c r="F281" t="s">
        <v>6</v>
      </c>
      <c r="G281">
        <f>tblSalaries[[#This Row],[clean Salary (in local currency)]]*VLOOKUP(tblSalaries[[#This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VLOOKUP(tblSalaries[[#This Row],[Where do you work]],tblCountries[[Actual]:[Mapping]],2,FALSE)</f>
        <v>Brazil</v>
      </c>
      <c r="L281" t="s">
        <v>25</v>
      </c>
      <c r="N281" s="16"/>
    </row>
    <row r="282" spans="2:14" ht="15" customHeight="1">
      <c r="B282" t="s">
        <v>2285</v>
      </c>
      <c r="C282" s="1">
        <v>41055.052141203705</v>
      </c>
      <c r="D282" s="4">
        <v>70000</v>
      </c>
      <c r="E282">
        <v>70000</v>
      </c>
      <c r="F282" t="s">
        <v>6</v>
      </c>
      <c r="G282">
        <f>tblSalaries[[#This Row],[clean Salary (in local currency)]]*VLOOKUP(tblSalaries[[#This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VLOOKUP(tblSalaries[[#This Row],[Where do you work]],tblCountries[[Actual]:[Mapping]],2,FALSE)</f>
        <v>USA</v>
      </c>
      <c r="L282" t="s">
        <v>13</v>
      </c>
      <c r="N282" s="16"/>
    </row>
    <row r="283" spans="2:14" ht="15" customHeight="1">
      <c r="B283" t="s">
        <v>2286</v>
      </c>
      <c r="C283" s="1">
        <v>41055.052222222221</v>
      </c>
      <c r="D283" s="4" t="s">
        <v>352</v>
      </c>
      <c r="E283">
        <v>36000</v>
      </c>
      <c r="F283" t="s">
        <v>6</v>
      </c>
      <c r="G283">
        <f>tblSalaries[[#This Row],[clean Salary (in local currency)]]*VLOOKUP(tblSalaries[[#This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VLOOKUP(tblSalaries[[#This Row],[Where do you work]],tblCountries[[Actual]:[Mapping]],2,FALSE)</f>
        <v>Russia</v>
      </c>
      <c r="L283" t="s">
        <v>9</v>
      </c>
      <c r="N283" s="16"/>
    </row>
    <row r="284" spans="2:14" ht="15" customHeight="1">
      <c r="B284" t="s">
        <v>2287</v>
      </c>
      <c r="C284" s="1">
        <v>41055.052372685182</v>
      </c>
      <c r="D284" s="4">
        <v>15000</v>
      </c>
      <c r="E284">
        <v>15000</v>
      </c>
      <c r="F284" t="s">
        <v>6</v>
      </c>
      <c r="G284">
        <f>tblSalaries[[#This Row],[clean Salary (in local currency)]]*VLOOKUP(tblSalaries[[#This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18</v>
      </c>
      <c r="N284" s="16"/>
    </row>
    <row r="285" spans="2:14" ht="15" customHeight="1">
      <c r="B285" t="s">
        <v>2288</v>
      </c>
      <c r="C285" s="1">
        <v>41055.052986111114</v>
      </c>
      <c r="D285" s="4" t="s">
        <v>355</v>
      </c>
      <c r="E285">
        <v>1500000</v>
      </c>
      <c r="F285" t="s">
        <v>40</v>
      </c>
      <c r="G285">
        <f>tblSalaries[[#This Row],[clean Salary (in local currency)]]*VLOOKUP(tblSalaries[[#This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VLOOKUP(tblSalaries[[#This Row],[Where do you work]],tblCountries[[Actual]:[Mapping]],2,FALSE)</f>
        <v>India</v>
      </c>
      <c r="L285" t="s">
        <v>13</v>
      </c>
      <c r="N285" s="16"/>
    </row>
    <row r="286" spans="2:14" ht="15" customHeight="1">
      <c r="B286" t="s">
        <v>2289</v>
      </c>
      <c r="C286" s="1">
        <v>41055.053599537037</v>
      </c>
      <c r="D286" s="4" t="s">
        <v>357</v>
      </c>
      <c r="E286">
        <v>100000</v>
      </c>
      <c r="F286" t="s">
        <v>358</v>
      </c>
      <c r="G286">
        <f>tblSalaries[[#This Row],[clean Salary (in local currency)]]*VLOOKUP(tblSalaries[[#This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VLOOKUP(tblSalaries[[#This Row],[Where do you work]],tblCountries[[Actual]:[Mapping]],2,FALSE)</f>
        <v>Dubai</v>
      </c>
      <c r="L286" t="s">
        <v>9</v>
      </c>
      <c r="N286" s="16"/>
    </row>
    <row r="287" spans="2:14" ht="15" customHeight="1">
      <c r="B287" t="s">
        <v>2290</v>
      </c>
      <c r="C287" s="1">
        <v>41055.054050925923</v>
      </c>
      <c r="D287" s="4">
        <v>22000</v>
      </c>
      <c r="E287">
        <v>22000</v>
      </c>
      <c r="F287" t="s">
        <v>6</v>
      </c>
      <c r="G287">
        <f>tblSalaries[[#This Row],[clean Salary (in local currency)]]*VLOOKUP(tblSalaries[[#This Row],[Currency]],tblXrate[],2,FALSE)</f>
        <v>22000</v>
      </c>
      <c r="H287" t="s">
        <v>360</v>
      </c>
      <c r="I287" t="s">
        <v>3999</v>
      </c>
      <c r="J287" t="s">
        <v>8</v>
      </c>
      <c r="K287" t="str">
        <f>VLOOKUP(tblSalaries[[#This Row],[Where do you work]],tblCountries[[Actual]:[Mapping]],2,FALSE)</f>
        <v>India</v>
      </c>
      <c r="L287" t="s">
        <v>13</v>
      </c>
      <c r="N287" s="16"/>
    </row>
    <row r="288" spans="2:14" ht="15" customHeight="1">
      <c r="B288" t="s">
        <v>2291</v>
      </c>
      <c r="C288" s="1">
        <v>41055.054120370369</v>
      </c>
      <c r="D288" s="4">
        <v>68000</v>
      </c>
      <c r="E288">
        <v>68000</v>
      </c>
      <c r="F288" t="s">
        <v>6</v>
      </c>
      <c r="G288">
        <f>tblSalaries[[#This Row],[clean Salary (in local currency)]]*VLOOKUP(tblSalaries[[#This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VLOOKUP(tblSalaries[[#This Row],[Where do you work]],tblCountries[[Actual]:[Mapping]],2,FALSE)</f>
        <v>USA</v>
      </c>
      <c r="L288" t="s">
        <v>13</v>
      </c>
      <c r="N288" s="16"/>
    </row>
    <row r="289" spans="2:14" ht="15" customHeight="1">
      <c r="B289" t="s">
        <v>2292</v>
      </c>
      <c r="C289" s="1">
        <v>41055.054131944446</v>
      </c>
      <c r="D289" s="4">
        <v>97000</v>
      </c>
      <c r="E289">
        <v>97000</v>
      </c>
      <c r="F289" t="s">
        <v>6</v>
      </c>
      <c r="G289">
        <f>tblSalaries[[#This Row],[clean Salary (in local currency)]]*VLOOKUP(tblSalaries[[#This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VLOOKUP(tblSalaries[[#This Row],[Where do you work]],tblCountries[[Actual]:[Mapping]],2,FALSE)</f>
        <v>USA</v>
      </c>
      <c r="L289" t="s">
        <v>13</v>
      </c>
      <c r="N289" s="16"/>
    </row>
    <row r="290" spans="2:14" ht="15" customHeight="1">
      <c r="B290" t="s">
        <v>2293</v>
      </c>
      <c r="C290" s="1">
        <v>41055.054571759261</v>
      </c>
      <c r="D290" s="4" t="s">
        <v>362</v>
      </c>
      <c r="E290">
        <v>31000</v>
      </c>
      <c r="F290" t="s">
        <v>69</v>
      </c>
      <c r="G290">
        <f>tblSalaries[[#This Row],[clean Salary (in local currency)]]*VLOOKUP(tblSalaries[[#This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VLOOKUP(tblSalaries[[#This Row],[Where do you work]],tblCountries[[Actual]:[Mapping]],2,FALSE)</f>
        <v>UK</v>
      </c>
      <c r="L290" t="s">
        <v>18</v>
      </c>
      <c r="N290" s="16"/>
    </row>
    <row r="291" spans="2:14" ht="15" customHeight="1">
      <c r="B291" t="s">
        <v>2294</v>
      </c>
      <c r="C291" s="1">
        <v>41055.0547337963</v>
      </c>
      <c r="D291" s="4">
        <v>65000</v>
      </c>
      <c r="E291">
        <v>65000</v>
      </c>
      <c r="F291" t="s">
        <v>6</v>
      </c>
      <c r="G291">
        <f>tblSalaries[[#This Row],[clean Salary (in local currency)]]*VLOOKUP(tblSalaries[[#This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  <c r="N291" s="16"/>
    </row>
    <row r="292" spans="2:14" ht="15" customHeight="1">
      <c r="B292" t="s">
        <v>2295</v>
      </c>
      <c r="C292" s="1">
        <v>41055.054837962962</v>
      </c>
      <c r="D292" s="4">
        <v>3600</v>
      </c>
      <c r="E292">
        <v>43200</v>
      </c>
      <c r="F292" t="s">
        <v>6</v>
      </c>
      <c r="G292">
        <f>tblSalaries[[#This Row],[clean Salary (in local currency)]]*VLOOKUP(tblSalaries[[#This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VLOOKUP(tblSalaries[[#This Row],[Where do you work]],tblCountries[[Actual]:[Mapping]],2,FALSE)</f>
        <v>Saudi Arabia</v>
      </c>
      <c r="L292" t="s">
        <v>9</v>
      </c>
      <c r="N292" s="16"/>
    </row>
    <row r="293" spans="2:14" ht="15" customHeight="1">
      <c r="B293" t="s">
        <v>2296</v>
      </c>
      <c r="C293" s="1">
        <v>41055.054965277777</v>
      </c>
      <c r="D293" s="4" t="s">
        <v>366</v>
      </c>
      <c r="E293">
        <v>450000</v>
      </c>
      <c r="F293" t="s">
        <v>40</v>
      </c>
      <c r="G293">
        <f>tblSalaries[[#This Row],[clean Salary (in local currency)]]*VLOOKUP(tblSalaries[[#This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VLOOKUP(tblSalaries[[#This Row],[Where do you work]],tblCountries[[Actual]:[Mapping]],2,FALSE)</f>
        <v>India</v>
      </c>
      <c r="L293" t="s">
        <v>9</v>
      </c>
      <c r="N293" s="16"/>
    </row>
    <row r="294" spans="2:14" ht="15" customHeight="1">
      <c r="B294" t="s">
        <v>2297</v>
      </c>
      <c r="C294" s="1">
        <v>41055.054965277777</v>
      </c>
      <c r="D294" s="4">
        <v>50000</v>
      </c>
      <c r="E294">
        <v>50000</v>
      </c>
      <c r="F294" t="s">
        <v>6</v>
      </c>
      <c r="G294">
        <f>tblSalaries[[#This Row],[clean Salary (in local currency)]]*VLOOKUP(tblSalaries[[#This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VLOOKUP(tblSalaries[[#This Row],[Where do you work]],tblCountries[[Actual]:[Mapping]],2,FALSE)</f>
        <v>USA</v>
      </c>
      <c r="L294" t="s">
        <v>13</v>
      </c>
      <c r="N294" s="16"/>
    </row>
    <row r="295" spans="2:14" ht="15" customHeight="1">
      <c r="B295" t="s">
        <v>2298</v>
      </c>
      <c r="C295" s="1">
        <v>41055.055115740739</v>
      </c>
      <c r="D295" s="4">
        <v>45000</v>
      </c>
      <c r="E295">
        <v>45000</v>
      </c>
      <c r="F295" t="s">
        <v>6</v>
      </c>
      <c r="G295">
        <f>tblSalaries[[#This Row],[clean Salary (in local currency)]]*VLOOKUP(tblSalaries[[#This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  <c r="N295" s="16"/>
    </row>
    <row r="296" spans="2:14" ht="15" customHeight="1">
      <c r="B296" t="s">
        <v>2299</v>
      </c>
      <c r="C296" s="1">
        <v>41055.055289351854</v>
      </c>
      <c r="D296" s="4" t="s">
        <v>369</v>
      </c>
      <c r="E296">
        <v>180000</v>
      </c>
      <c r="F296" t="s">
        <v>40</v>
      </c>
      <c r="G296">
        <f>tblSalaries[[#This Row],[clean Salary (in local currency)]]*VLOOKUP(tblSalaries[[#This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VLOOKUP(tblSalaries[[#This Row],[Where do you work]],tblCountries[[Actual]:[Mapping]],2,FALSE)</f>
        <v>India</v>
      </c>
      <c r="L296" t="s">
        <v>9</v>
      </c>
      <c r="N296" s="16"/>
    </row>
    <row r="297" spans="2:14" ht="15" customHeight="1">
      <c r="B297" t="s">
        <v>2300</v>
      </c>
      <c r="C297" s="1">
        <v>41055.055567129632</v>
      </c>
      <c r="D297" s="4">
        <v>60000</v>
      </c>
      <c r="E297">
        <v>60000</v>
      </c>
      <c r="F297" t="s">
        <v>6</v>
      </c>
      <c r="G297">
        <f>tblSalaries[[#This Row],[clean Salary (in local currency)]]*VLOOKUP(tblSalaries[[#This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  <c r="N297" s="16"/>
    </row>
    <row r="298" spans="2:14" ht="15" customHeight="1">
      <c r="B298" t="s">
        <v>2301</v>
      </c>
      <c r="C298" s="1">
        <v>41055.056087962963</v>
      </c>
      <c r="D298" s="4">
        <v>31000</v>
      </c>
      <c r="E298">
        <v>31000</v>
      </c>
      <c r="F298" t="s">
        <v>6</v>
      </c>
      <c r="G298">
        <f>tblSalaries[[#This Row],[clean Salary (in local currency)]]*VLOOKUP(tblSalaries[[#This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VLOOKUP(tblSalaries[[#This Row],[Where do you work]],tblCountries[[Actual]:[Mapping]],2,FALSE)</f>
        <v>USA</v>
      </c>
      <c r="L298" t="s">
        <v>18</v>
      </c>
      <c r="N298" s="16"/>
    </row>
    <row r="299" spans="2:14" ht="15" customHeight="1">
      <c r="B299" t="s">
        <v>2302</v>
      </c>
      <c r="C299" s="1">
        <v>41055.056319444448</v>
      </c>
      <c r="D299" s="4">
        <v>75000</v>
      </c>
      <c r="E299">
        <v>75000</v>
      </c>
      <c r="F299" t="s">
        <v>6</v>
      </c>
      <c r="G299">
        <f>tblSalaries[[#This Row],[clean Salary (in local currency)]]*VLOOKUP(tblSalaries[[#This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  <c r="N299" s="16"/>
    </row>
    <row r="300" spans="2:14" ht="15" customHeight="1">
      <c r="B300" t="s">
        <v>2303</v>
      </c>
      <c r="C300" s="1">
        <v>41055.05704861111</v>
      </c>
      <c r="D300" s="4">
        <v>16000</v>
      </c>
      <c r="E300">
        <v>16000</v>
      </c>
      <c r="F300" t="s">
        <v>6</v>
      </c>
      <c r="G300">
        <f>tblSalaries[[#This Row],[clean Salary (in local currency)]]*VLOOKUP(tblSalaries[[#This Row],[Currency]],tblXrate[],2,FALSE)</f>
        <v>16000</v>
      </c>
      <c r="H300" t="s">
        <v>374</v>
      </c>
      <c r="I300" t="s">
        <v>4001</v>
      </c>
      <c r="J300" t="s">
        <v>15</v>
      </c>
      <c r="K300" t="str">
        <f>VLOOKUP(tblSalaries[[#This Row],[Where do you work]],tblCountries[[Actual]:[Mapping]],2,FALSE)</f>
        <v>USA</v>
      </c>
      <c r="L300" t="s">
        <v>25</v>
      </c>
      <c r="N300" s="16"/>
    </row>
    <row r="301" spans="2:14" ht="15" customHeight="1">
      <c r="B301" t="s">
        <v>2304</v>
      </c>
      <c r="C301" s="1">
        <v>41055.057199074072</v>
      </c>
      <c r="D301" s="4" t="s">
        <v>375</v>
      </c>
      <c r="E301">
        <v>36000</v>
      </c>
      <c r="F301" t="s">
        <v>6</v>
      </c>
      <c r="G301">
        <f>tblSalaries[[#This Row],[clean Salary (in local currency)]]*VLOOKUP(tblSalaries[[#This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13</v>
      </c>
      <c r="N301" s="16"/>
    </row>
    <row r="302" spans="2:14" ht="15" customHeight="1">
      <c r="B302" t="s">
        <v>2305</v>
      </c>
      <c r="C302" s="1">
        <v>41055.05740740741</v>
      </c>
      <c r="D302" s="4">
        <v>42000</v>
      </c>
      <c r="E302">
        <v>42000</v>
      </c>
      <c r="F302" t="s">
        <v>86</v>
      </c>
      <c r="G302">
        <f>tblSalaries[[#This Row],[clean Salary (in local currency)]]*VLOOKUP(tblSalaries[[#This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VLOOKUP(tblSalaries[[#This Row],[Where do you work]],tblCountries[[Actual]:[Mapping]],2,FALSE)</f>
        <v>Canada</v>
      </c>
      <c r="L302" t="s">
        <v>13</v>
      </c>
      <c r="N302" s="16"/>
    </row>
    <row r="303" spans="2:14" ht="15" customHeight="1">
      <c r="B303" t="s">
        <v>2306</v>
      </c>
      <c r="C303" s="1">
        <v>41055.05746527778</v>
      </c>
      <c r="D303" s="4">
        <v>53000</v>
      </c>
      <c r="E303">
        <v>53000</v>
      </c>
      <c r="F303" t="s">
        <v>6</v>
      </c>
      <c r="G303">
        <f>tblSalaries[[#This Row],[clean Salary (in local currency)]]*VLOOKUP(tblSalaries[[#This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VLOOKUP(tblSalaries[[#This Row],[Where do you work]],tblCountries[[Actual]:[Mapping]],2,FALSE)</f>
        <v>USA</v>
      </c>
      <c r="L303" t="s">
        <v>9</v>
      </c>
      <c r="N303" s="16"/>
    </row>
    <row r="304" spans="2:14" ht="15" customHeight="1">
      <c r="B304" t="s">
        <v>2307</v>
      </c>
      <c r="C304" s="1">
        <v>41055.057500000003</v>
      </c>
      <c r="D304" s="4" t="s">
        <v>377</v>
      </c>
      <c r="E304">
        <v>65000</v>
      </c>
      <c r="F304" t="s">
        <v>22</v>
      </c>
      <c r="G304">
        <f>tblSalaries[[#This Row],[clean Salary (in local currency)]]*VLOOKUP(tblSalaries[[#This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VLOOKUP(tblSalaries[[#This Row],[Where do you work]],tblCountries[[Actual]:[Mapping]],2,FALSE)</f>
        <v>Germany</v>
      </c>
      <c r="L304" t="s">
        <v>13</v>
      </c>
      <c r="N304" s="16"/>
    </row>
    <row r="305" spans="2:14" ht="15" customHeight="1">
      <c r="B305" t="s">
        <v>2308</v>
      </c>
      <c r="C305" s="1">
        <v>41055.057592592595</v>
      </c>
      <c r="D305" s="4">
        <v>67000</v>
      </c>
      <c r="E305">
        <v>67000</v>
      </c>
      <c r="F305" t="s">
        <v>6</v>
      </c>
      <c r="G305">
        <f>tblSalaries[[#This Row],[clean Salary (in local currency)]]*VLOOKUP(tblSalaries[[#This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  <c r="N305" s="16"/>
    </row>
    <row r="306" spans="2:14" ht="15" customHeight="1">
      <c r="B306" t="s">
        <v>2309</v>
      </c>
      <c r="C306" s="1">
        <v>41055.057881944442</v>
      </c>
      <c r="D306" s="4">
        <v>12000</v>
      </c>
      <c r="E306">
        <v>12000</v>
      </c>
      <c r="F306" t="s">
        <v>6</v>
      </c>
      <c r="G306">
        <f>tblSalaries[[#This Row],[clean Salary (in local currency)]]*VLOOKUP(tblSalaries[[#This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VLOOKUP(tblSalaries[[#This Row],[Where do you work]],tblCountries[[Actual]:[Mapping]],2,FALSE)</f>
        <v>India</v>
      </c>
      <c r="L306" t="s">
        <v>13</v>
      </c>
      <c r="N306" s="16"/>
    </row>
    <row r="307" spans="2:14" ht="15" customHeight="1">
      <c r="B307" t="s">
        <v>2310</v>
      </c>
      <c r="C307" s="1">
        <v>41055.058136574073</v>
      </c>
      <c r="D307" s="4">
        <v>85000</v>
      </c>
      <c r="E307">
        <v>85000</v>
      </c>
      <c r="F307" t="s">
        <v>6</v>
      </c>
      <c r="G307">
        <f>tblSalaries[[#This Row],[clean Salary (in local currency)]]*VLOOKUP(tblSalaries[[#This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VLOOKUP(tblSalaries[[#This Row],[Where do you work]],tblCountries[[Actual]:[Mapping]],2,FALSE)</f>
        <v>USA</v>
      </c>
      <c r="L307" t="s">
        <v>13</v>
      </c>
      <c r="N307" s="16"/>
    </row>
    <row r="308" spans="2:14" ht="15" customHeight="1">
      <c r="B308" t="s">
        <v>2311</v>
      </c>
      <c r="C308" s="1">
        <v>41055.058217592596</v>
      </c>
      <c r="D308" s="4">
        <v>200000</v>
      </c>
      <c r="E308">
        <v>200000</v>
      </c>
      <c r="F308" t="s">
        <v>22</v>
      </c>
      <c r="G308">
        <f>tblSalaries[[#This Row],[clean Salary (in local currency)]]*VLOOKUP(tblSalaries[[#This Row],[Currency]],tblXrate[],2,FALSE)</f>
        <v>254079.88779832155</v>
      </c>
      <c r="H308" t="s">
        <v>381</v>
      </c>
      <c r="I308" t="s">
        <v>3999</v>
      </c>
      <c r="J308" t="s">
        <v>382</v>
      </c>
      <c r="K308" t="str">
        <f>VLOOKUP(tblSalaries[[#This Row],[Where do you work]],tblCountries[[Actual]:[Mapping]],2,FALSE)</f>
        <v>Netherlands</v>
      </c>
      <c r="L308" t="s">
        <v>13</v>
      </c>
      <c r="N308" s="16"/>
    </row>
    <row r="309" spans="2:14" ht="15" customHeight="1">
      <c r="B309" t="s">
        <v>2312</v>
      </c>
      <c r="C309" s="1">
        <v>41055.058298611111</v>
      </c>
      <c r="D309" s="4">
        <v>40000</v>
      </c>
      <c r="E309">
        <v>40000</v>
      </c>
      <c r="F309" t="s">
        <v>6</v>
      </c>
      <c r="G309">
        <f>tblSalaries[[#This Row],[clean Salary (in local currency)]]*VLOOKUP(tblSalaries[[#This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  <c r="N309" s="16"/>
    </row>
    <row r="310" spans="2:14" ht="15" customHeight="1">
      <c r="B310" t="s">
        <v>2313</v>
      </c>
      <c r="C310" s="1">
        <v>41055.058368055557</v>
      </c>
      <c r="D310" s="4" t="s">
        <v>384</v>
      </c>
      <c r="E310">
        <v>20000</v>
      </c>
      <c r="F310" t="s">
        <v>69</v>
      </c>
      <c r="G310">
        <f>tblSalaries[[#This Row],[clean Salary (in local currency)]]*VLOOKUP(tblSalaries[[#This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VLOOKUP(tblSalaries[[#This Row],[Where do you work]],tblCountries[[Actual]:[Mapping]],2,FALSE)</f>
        <v>UK</v>
      </c>
      <c r="L310" t="s">
        <v>25</v>
      </c>
      <c r="N310" s="16"/>
    </row>
    <row r="311" spans="2:14" ht="15" customHeight="1">
      <c r="B311" t="s">
        <v>2314</v>
      </c>
      <c r="C311" s="1">
        <v>41055.05908564815</v>
      </c>
      <c r="D311" s="4">
        <v>41000</v>
      </c>
      <c r="E311">
        <v>41000</v>
      </c>
      <c r="F311" t="s">
        <v>6</v>
      </c>
      <c r="G311">
        <f>tblSalaries[[#This Row],[clean Salary (in local currency)]]*VLOOKUP(tblSalaries[[#This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VLOOKUP(tblSalaries[[#This Row],[Where do you work]],tblCountries[[Actual]:[Mapping]],2,FALSE)</f>
        <v>USA</v>
      </c>
      <c r="L311" t="s">
        <v>9</v>
      </c>
      <c r="N311" s="16"/>
    </row>
    <row r="312" spans="2:14" ht="15" customHeight="1">
      <c r="B312" t="s">
        <v>2315</v>
      </c>
      <c r="C312" s="1">
        <v>41055.05909722222</v>
      </c>
      <c r="D312" s="4">
        <v>1400000</v>
      </c>
      <c r="E312">
        <v>1400000</v>
      </c>
      <c r="F312" t="s">
        <v>40</v>
      </c>
      <c r="G312">
        <f>tblSalaries[[#This Row],[clean Salary (in local currency)]]*VLOOKUP(tblSalaries[[#This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VLOOKUP(tblSalaries[[#This Row],[Where do you work]],tblCountries[[Actual]:[Mapping]],2,FALSE)</f>
        <v>India</v>
      </c>
      <c r="L312" t="s">
        <v>25</v>
      </c>
      <c r="N312" s="16"/>
    </row>
    <row r="313" spans="2:14" ht="15" customHeight="1">
      <c r="B313" t="s">
        <v>2316</v>
      </c>
      <c r="C313" s="1">
        <v>41055.059374999997</v>
      </c>
      <c r="D313" s="4">
        <v>125000</v>
      </c>
      <c r="E313">
        <v>125000</v>
      </c>
      <c r="F313" t="s">
        <v>6</v>
      </c>
      <c r="G313">
        <f>tblSalaries[[#This Row],[clean Salary (in local currency)]]*VLOOKUP(tblSalaries[[#This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VLOOKUP(tblSalaries[[#This Row],[Where do you work]],tblCountries[[Actual]:[Mapping]],2,FALSE)</f>
        <v>USA</v>
      </c>
      <c r="L313" t="s">
        <v>9</v>
      </c>
      <c r="N313" s="16"/>
    </row>
    <row r="314" spans="2:14" ht="15" customHeight="1">
      <c r="B314" t="s">
        <v>2317</v>
      </c>
      <c r="C314" s="1">
        <v>41055.060023148151</v>
      </c>
      <c r="D314" s="4">
        <v>60000</v>
      </c>
      <c r="E314">
        <v>60000</v>
      </c>
      <c r="F314" t="s">
        <v>86</v>
      </c>
      <c r="G314">
        <f>tblSalaries[[#This Row],[clean Salary (in local currency)]]*VLOOKUP(tblSalaries[[#This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VLOOKUP(tblSalaries[[#This Row],[Where do you work]],tblCountries[[Actual]:[Mapping]],2,FALSE)</f>
        <v>Canada</v>
      </c>
      <c r="L314" t="s">
        <v>13</v>
      </c>
      <c r="N314" s="16"/>
    </row>
    <row r="315" spans="2:14" ht="15" customHeight="1">
      <c r="B315" t="s">
        <v>2318</v>
      </c>
      <c r="C315" s="1">
        <v>41055.060150462959</v>
      </c>
      <c r="D315" s="4" t="s">
        <v>390</v>
      </c>
      <c r="E315">
        <v>150000</v>
      </c>
      <c r="F315" t="s">
        <v>391</v>
      </c>
      <c r="G315">
        <f>tblSalaries[[#This Row],[clean Salary (in local currency)]]*VLOOKUP(tblSalaries[[#This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VLOOKUP(tblSalaries[[#This Row],[Where do you work]],tblCountries[[Actual]:[Mapping]],2,FALSE)</f>
        <v>Mexico</v>
      </c>
      <c r="L315" t="s">
        <v>13</v>
      </c>
      <c r="N315" s="16"/>
    </row>
    <row r="316" spans="2:14" ht="15" customHeight="1">
      <c r="B316" t="s">
        <v>2319</v>
      </c>
      <c r="C316" s="1">
        <v>41055.060324074075</v>
      </c>
      <c r="D316" s="4">
        <v>70000</v>
      </c>
      <c r="E316">
        <v>70000</v>
      </c>
      <c r="F316" t="s">
        <v>6</v>
      </c>
      <c r="G316">
        <f>tblSalaries[[#This Row],[clean Salary (in local currency)]]*VLOOKUP(tblSalaries[[#This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VLOOKUP(tblSalaries[[#This Row],[Where do you work]],tblCountries[[Actual]:[Mapping]],2,FALSE)</f>
        <v>USA</v>
      </c>
      <c r="L316" t="s">
        <v>18</v>
      </c>
      <c r="N316" s="16"/>
    </row>
    <row r="317" spans="2:14" ht="15" customHeight="1">
      <c r="B317" t="s">
        <v>2320</v>
      </c>
      <c r="C317" s="1">
        <v>41055.06045138889</v>
      </c>
      <c r="D317" s="4">
        <v>400000</v>
      </c>
      <c r="E317">
        <v>400000</v>
      </c>
      <c r="F317" t="s">
        <v>6</v>
      </c>
      <c r="G317">
        <f>tblSalaries[[#This Row],[clean Salary (in local currency)]]*VLOOKUP(tblSalaries[[#This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VLOOKUP(tblSalaries[[#This Row],[Where do you work]],tblCountries[[Actual]:[Mapping]],2,FALSE)</f>
        <v>USA</v>
      </c>
      <c r="L317" t="s">
        <v>13</v>
      </c>
      <c r="N317" s="16"/>
    </row>
    <row r="318" spans="2:14" ht="15" customHeight="1">
      <c r="B318" t="s">
        <v>2321</v>
      </c>
      <c r="C318" s="1">
        <v>41055.060717592591</v>
      </c>
      <c r="D318" s="4">
        <v>55</v>
      </c>
      <c r="E318">
        <v>55000</v>
      </c>
      <c r="F318" t="s">
        <v>6</v>
      </c>
      <c r="G318">
        <f>tblSalaries[[#This Row],[clean Salary (in local currency)]]*VLOOKUP(tblSalaries[[#This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  <c r="N318" s="16"/>
    </row>
    <row r="319" spans="2:14" ht="15" customHeight="1">
      <c r="B319" t="s">
        <v>2322</v>
      </c>
      <c r="C319" s="1">
        <v>41055.060752314814</v>
      </c>
      <c r="D319" s="4">
        <v>60000</v>
      </c>
      <c r="E319">
        <v>60000</v>
      </c>
      <c r="F319" t="s">
        <v>6</v>
      </c>
      <c r="G319">
        <f>tblSalaries[[#This Row],[clean Salary (in local currency)]]*VLOOKUP(tblSalaries[[#This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VLOOKUP(tblSalaries[[#This Row],[Where do you work]],tblCountries[[Actual]:[Mapping]],2,FALSE)</f>
        <v>USA</v>
      </c>
      <c r="L319" t="s">
        <v>9</v>
      </c>
      <c r="N319" s="16"/>
    </row>
    <row r="320" spans="2:14" ht="15" customHeight="1">
      <c r="B320" t="s">
        <v>2323</v>
      </c>
      <c r="C320" s="1">
        <v>41055.060925925929</v>
      </c>
      <c r="D320" s="4" t="s">
        <v>395</v>
      </c>
      <c r="E320">
        <v>1000000</v>
      </c>
      <c r="F320" t="s">
        <v>40</v>
      </c>
      <c r="G320">
        <f>tblSalaries[[#This Row],[clean Salary (in local currency)]]*VLOOKUP(tblSalaries[[#This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VLOOKUP(tblSalaries[[#This Row],[Where do you work]],tblCountries[[Actual]:[Mapping]],2,FALSE)</f>
        <v>India</v>
      </c>
      <c r="L320" t="s">
        <v>9</v>
      </c>
      <c r="N320" s="16"/>
    </row>
    <row r="321" spans="2:14" ht="15" customHeight="1">
      <c r="B321" t="s">
        <v>2324</v>
      </c>
      <c r="C321" s="1">
        <v>41055.061018518521</v>
      </c>
      <c r="D321" s="4">
        <v>40000</v>
      </c>
      <c r="E321">
        <v>40000</v>
      </c>
      <c r="F321" t="s">
        <v>6</v>
      </c>
      <c r="G321">
        <f>tblSalaries[[#This Row],[clean Salary (in local currency)]]*VLOOKUP(tblSalaries[[#This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VLOOKUP(tblSalaries[[#This Row],[Where do you work]],tblCountries[[Actual]:[Mapping]],2,FALSE)</f>
        <v>Hungary</v>
      </c>
      <c r="L321" t="s">
        <v>9</v>
      </c>
      <c r="N321" s="16"/>
    </row>
    <row r="322" spans="2:14" ht="15" customHeight="1">
      <c r="B322" t="s">
        <v>2325</v>
      </c>
      <c r="C322" s="1">
        <v>41055.061539351853</v>
      </c>
      <c r="D322" s="4">
        <v>137500</v>
      </c>
      <c r="E322">
        <v>137500</v>
      </c>
      <c r="F322" t="s">
        <v>6</v>
      </c>
      <c r="G322">
        <f>tblSalaries[[#This Row],[clean Salary (in local currency)]]*VLOOKUP(tblSalaries[[#This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9</v>
      </c>
      <c r="N322" s="16"/>
    </row>
    <row r="323" spans="2:14" ht="15" customHeight="1">
      <c r="B323" t="s">
        <v>2326</v>
      </c>
      <c r="C323" s="1">
        <v>41055.062175925923</v>
      </c>
      <c r="D323" s="4" t="s">
        <v>398</v>
      </c>
      <c r="E323">
        <v>4545</v>
      </c>
      <c r="F323" t="s">
        <v>6</v>
      </c>
      <c r="G323">
        <f>tblSalaries[[#This Row],[clean Salary (in local currency)]]*VLOOKUP(tblSalaries[[#This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VLOOKUP(tblSalaries[[#This Row],[Where do you work]],tblCountries[[Actual]:[Mapping]],2,FALSE)</f>
        <v>Brasil</v>
      </c>
      <c r="L323" t="s">
        <v>13</v>
      </c>
      <c r="N323" s="16"/>
    </row>
    <row r="324" spans="2:14" ht="15" customHeight="1">
      <c r="B324" t="s">
        <v>2327</v>
      </c>
      <c r="C324" s="1">
        <v>41055.0622337963</v>
      </c>
      <c r="D324" s="4" t="s">
        <v>400</v>
      </c>
      <c r="E324">
        <v>29000</v>
      </c>
      <c r="F324" t="s">
        <v>69</v>
      </c>
      <c r="G324">
        <f>tblSalaries[[#This Row],[clean Salary (in local currency)]]*VLOOKUP(tblSalaries[[#This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VLOOKUP(tblSalaries[[#This Row],[Where do you work]],tblCountries[[Actual]:[Mapping]],2,FALSE)</f>
        <v>UK</v>
      </c>
      <c r="L324" t="s">
        <v>9</v>
      </c>
      <c r="N324" s="16"/>
    </row>
    <row r="325" spans="2:14" ht="15" customHeight="1">
      <c r="B325" t="s">
        <v>2328</v>
      </c>
      <c r="C325" s="1">
        <v>41055.062638888892</v>
      </c>
      <c r="D325" s="4">
        <v>47000</v>
      </c>
      <c r="E325">
        <v>47000</v>
      </c>
      <c r="F325" t="s">
        <v>6</v>
      </c>
      <c r="G325">
        <f>tblSalaries[[#This Row],[clean Salary (in local currency)]]*VLOOKUP(tblSalaries[[#This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VLOOKUP(tblSalaries[[#This Row],[Where do you work]],tblCountries[[Actual]:[Mapping]],2,FALSE)</f>
        <v>USA</v>
      </c>
      <c r="L325" t="s">
        <v>9</v>
      </c>
      <c r="N325" s="16"/>
    </row>
    <row r="326" spans="2:14" ht="15" customHeight="1">
      <c r="B326" t="s">
        <v>2329</v>
      </c>
      <c r="C326" s="1">
        <v>41055.062951388885</v>
      </c>
      <c r="D326" s="4">
        <v>65000</v>
      </c>
      <c r="E326">
        <v>65000</v>
      </c>
      <c r="F326" t="s">
        <v>6</v>
      </c>
      <c r="G326">
        <f>tblSalaries[[#This Row],[clean Salary (in local currency)]]*VLOOKUP(tblSalaries[[#This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VLOOKUP(tblSalaries[[#This Row],[Where do you work]],tblCountries[[Actual]:[Mapping]],2,FALSE)</f>
        <v>USA</v>
      </c>
      <c r="L326" t="s">
        <v>13</v>
      </c>
      <c r="N326" s="16"/>
    </row>
    <row r="327" spans="2:14" ht="15" customHeight="1">
      <c r="B327" t="s">
        <v>2330</v>
      </c>
      <c r="C327" s="1">
        <v>41055.063148148147</v>
      </c>
      <c r="D327" s="4" t="s">
        <v>403</v>
      </c>
      <c r="E327">
        <v>456000</v>
      </c>
      <c r="F327" t="s">
        <v>3951</v>
      </c>
      <c r="G327">
        <f>tblSalaries[[#This Row],[clean Salary (in local currency)]]*VLOOKUP(tblSalaries[[#This Row],[Currency]],tblXrate[],2,FALSE)</f>
        <v>10809.503829551191</v>
      </c>
      <c r="H327" t="s">
        <v>404</v>
      </c>
      <c r="I327" t="s">
        <v>3999</v>
      </c>
      <c r="J327" t="s">
        <v>347</v>
      </c>
      <c r="K327" t="str">
        <f>VLOOKUP(tblSalaries[[#This Row],[Where do you work]],tblCountries[[Actual]:[Mapping]],2,FALSE)</f>
        <v>Philippines</v>
      </c>
      <c r="L327" t="s">
        <v>9</v>
      </c>
      <c r="N327" s="16"/>
    </row>
    <row r="328" spans="2:14" ht="15" customHeight="1">
      <c r="B328" t="s">
        <v>2331</v>
      </c>
      <c r="C328" s="1">
        <v>41055.06349537037</v>
      </c>
      <c r="D328" s="4">
        <v>92000</v>
      </c>
      <c r="E328">
        <v>92000</v>
      </c>
      <c r="F328" t="s">
        <v>6</v>
      </c>
      <c r="G328">
        <f>tblSalaries[[#This Row],[clean Salary (in local currency)]]*VLOOKUP(tblSalaries[[#This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VLOOKUP(tblSalaries[[#This Row],[Where do you work]],tblCountries[[Actual]:[Mapping]],2,FALSE)</f>
        <v>USA</v>
      </c>
      <c r="L328" t="s">
        <v>9</v>
      </c>
      <c r="N328" s="16"/>
    </row>
    <row r="329" spans="2:14" ht="15" customHeight="1">
      <c r="B329" t="s">
        <v>2332</v>
      </c>
      <c r="C329" s="1">
        <v>41055.063680555555</v>
      </c>
      <c r="D329" s="4" t="s">
        <v>406</v>
      </c>
      <c r="E329">
        <v>22000</v>
      </c>
      <c r="F329" t="s">
        <v>6</v>
      </c>
      <c r="G329">
        <f>tblSalaries[[#This Row],[clean Salary (in local currency)]]*VLOOKUP(tblSalaries[[#This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VLOOKUP(tblSalaries[[#This Row],[Where do you work]],tblCountries[[Actual]:[Mapping]],2,FALSE)</f>
        <v>Mexico</v>
      </c>
      <c r="L329" t="s">
        <v>9</v>
      </c>
      <c r="N329" s="16"/>
    </row>
    <row r="330" spans="2:14" ht="15" customHeight="1">
      <c r="B330" t="s">
        <v>2333</v>
      </c>
      <c r="C330" s="1">
        <v>41055.06386574074</v>
      </c>
      <c r="D330" s="4">
        <v>108000</v>
      </c>
      <c r="E330">
        <v>108000</v>
      </c>
      <c r="F330" t="s">
        <v>6</v>
      </c>
      <c r="G330">
        <f>tblSalaries[[#This Row],[clean Salary (in local currency)]]*VLOOKUP(tblSalaries[[#This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VLOOKUP(tblSalaries[[#This Row],[Where do you work]],tblCountries[[Actual]:[Mapping]],2,FALSE)</f>
        <v>USA</v>
      </c>
      <c r="L330" t="s">
        <v>18</v>
      </c>
      <c r="N330" s="16"/>
    </row>
    <row r="331" spans="2:14" ht="15" customHeight="1">
      <c r="B331" t="s">
        <v>2334</v>
      </c>
      <c r="C331" s="1">
        <v>41055.063981481479</v>
      </c>
      <c r="D331" s="4">
        <v>61000</v>
      </c>
      <c r="E331">
        <v>61000</v>
      </c>
      <c r="F331" t="s">
        <v>6</v>
      </c>
      <c r="G331">
        <f>tblSalaries[[#This Row],[clean Salary (in local currency)]]*VLOOKUP(tblSalaries[[#This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VLOOKUP(tblSalaries[[#This Row],[Where do you work]],tblCountries[[Actual]:[Mapping]],2,FALSE)</f>
        <v>USA</v>
      </c>
      <c r="L331" t="s">
        <v>25</v>
      </c>
      <c r="N331" s="16"/>
    </row>
    <row r="332" spans="2:14" ht="15" customHeight="1">
      <c r="B332" t="s">
        <v>2335</v>
      </c>
      <c r="C332" s="1">
        <v>41055.064050925925</v>
      </c>
      <c r="D332" s="4" t="s">
        <v>409</v>
      </c>
      <c r="E332">
        <v>65000</v>
      </c>
      <c r="F332" t="s">
        <v>86</v>
      </c>
      <c r="G332">
        <f>tblSalaries[[#This Row],[clean Salary (in local currency)]]*VLOOKUP(tblSalaries[[#This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VLOOKUP(tblSalaries[[#This Row],[Where do you work]],tblCountries[[Actual]:[Mapping]],2,FALSE)</f>
        <v>Canada</v>
      </c>
      <c r="L332" t="s">
        <v>18</v>
      </c>
      <c r="N332" s="16"/>
    </row>
    <row r="333" spans="2:14" ht="15" customHeight="1">
      <c r="B333" t="s">
        <v>2336</v>
      </c>
      <c r="C333" s="1">
        <v>41055.064189814817</v>
      </c>
      <c r="D333" s="4">
        <v>50000</v>
      </c>
      <c r="E333">
        <v>50000</v>
      </c>
      <c r="F333" t="s">
        <v>6</v>
      </c>
      <c r="G333">
        <f>tblSalaries[[#This Row],[clean Salary (in local currency)]]*VLOOKUP(tblSalaries[[#This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VLOOKUP(tblSalaries[[#This Row],[Where do you work]],tblCountries[[Actual]:[Mapping]],2,FALSE)</f>
        <v>USA</v>
      </c>
      <c r="L333" t="s">
        <v>13</v>
      </c>
      <c r="N333" s="16"/>
    </row>
    <row r="334" spans="2:14" ht="15" customHeight="1">
      <c r="B334" t="s">
        <v>2337</v>
      </c>
      <c r="C334" s="1">
        <v>41055.064618055556</v>
      </c>
      <c r="D334" s="4">
        <v>150000</v>
      </c>
      <c r="E334">
        <v>150000</v>
      </c>
      <c r="F334" t="s">
        <v>6</v>
      </c>
      <c r="G334">
        <f>tblSalaries[[#This Row],[clean Salary (in local currency)]]*VLOOKUP(tblSalaries[[#This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  <c r="N334" s="16"/>
    </row>
    <row r="335" spans="2:14" ht="15" customHeight="1">
      <c r="B335" t="s">
        <v>2338</v>
      </c>
      <c r="C335" s="1">
        <v>41055.065011574072</v>
      </c>
      <c r="D335" s="4" t="s">
        <v>413</v>
      </c>
      <c r="E335">
        <v>400000</v>
      </c>
      <c r="F335" t="s">
        <v>40</v>
      </c>
      <c r="G335">
        <f>tblSalaries[[#This Row],[clean Salary (in local currency)]]*VLOOKUP(tblSalaries[[#This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9</v>
      </c>
      <c r="N335" s="16"/>
    </row>
    <row r="336" spans="2:14" ht="15" customHeight="1">
      <c r="B336" t="s">
        <v>2339</v>
      </c>
      <c r="C336" s="1">
        <v>41055.065104166664</v>
      </c>
      <c r="D336" s="4">
        <v>150000</v>
      </c>
      <c r="E336">
        <v>150000</v>
      </c>
      <c r="F336" t="s">
        <v>6</v>
      </c>
      <c r="G336">
        <f>tblSalaries[[#This Row],[clean Salary (in local currency)]]*VLOOKUP(tblSalaries[[#This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VLOOKUP(tblSalaries[[#This Row],[Where do you work]],tblCountries[[Actual]:[Mapping]],2,FALSE)</f>
        <v>Israel</v>
      </c>
      <c r="L336" t="s">
        <v>9</v>
      </c>
      <c r="N336" s="16"/>
    </row>
    <row r="337" spans="2:14" ht="15" customHeight="1">
      <c r="B337" t="s">
        <v>2340</v>
      </c>
      <c r="C337" s="1">
        <v>41055.065925925926</v>
      </c>
      <c r="D337" s="4">
        <v>45000</v>
      </c>
      <c r="E337">
        <v>45000</v>
      </c>
      <c r="F337" t="s">
        <v>6</v>
      </c>
      <c r="G337">
        <f>tblSalaries[[#This Row],[clean Salary (in local currency)]]*VLOOKUP(tblSalaries[[#This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VLOOKUP(tblSalaries[[#This Row],[Where do you work]],tblCountries[[Actual]:[Mapping]],2,FALSE)</f>
        <v>USA</v>
      </c>
      <c r="L337" t="s">
        <v>9</v>
      </c>
      <c r="N337" s="16"/>
    </row>
    <row r="338" spans="2:14" ht="15" customHeight="1">
      <c r="B338" t="s">
        <v>2341</v>
      </c>
      <c r="C338" s="1">
        <v>41055.065995370373</v>
      </c>
      <c r="D338" s="4">
        <v>135000</v>
      </c>
      <c r="E338">
        <v>135000</v>
      </c>
      <c r="F338" t="s">
        <v>6</v>
      </c>
      <c r="G338">
        <f>tblSalaries[[#This Row],[clean Salary (in local currency)]]*VLOOKUP(tblSalaries[[#This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  <c r="N338" s="16"/>
    </row>
    <row r="339" spans="2:14" ht="15" customHeight="1">
      <c r="B339" t="s">
        <v>2342</v>
      </c>
      <c r="C339" s="1">
        <v>41055.066180555557</v>
      </c>
      <c r="D339" s="4" t="s">
        <v>419</v>
      </c>
      <c r="E339">
        <v>360000</v>
      </c>
      <c r="F339" t="s">
        <v>40</v>
      </c>
      <c r="G339">
        <f>tblSalaries[[#This Row],[clean Salary (in local currency)]]*VLOOKUP(tblSalaries[[#This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VLOOKUP(tblSalaries[[#This Row],[Where do you work]],tblCountries[[Actual]:[Mapping]],2,FALSE)</f>
        <v>India</v>
      </c>
      <c r="L339" t="s">
        <v>18</v>
      </c>
      <c r="N339" s="16"/>
    </row>
    <row r="340" spans="2:14" ht="15" customHeight="1">
      <c r="B340" t="s">
        <v>2343</v>
      </c>
      <c r="C340" s="1">
        <v>41055.066377314812</v>
      </c>
      <c r="D340" s="4">
        <v>29000</v>
      </c>
      <c r="E340">
        <v>29000</v>
      </c>
      <c r="F340" t="s">
        <v>6</v>
      </c>
      <c r="G340">
        <f>tblSalaries[[#This Row],[clean Salary (in local currency)]]*VLOOKUP(tblSalaries[[#This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VLOOKUP(tblSalaries[[#This Row],[Where do you work]],tblCountries[[Actual]:[Mapping]],2,FALSE)</f>
        <v>USA</v>
      </c>
      <c r="L340" t="s">
        <v>9</v>
      </c>
      <c r="N340" s="16"/>
    </row>
    <row r="341" spans="2:14" ht="15" customHeight="1">
      <c r="B341" t="s">
        <v>2344</v>
      </c>
      <c r="C341" s="1">
        <v>41055.067743055559</v>
      </c>
      <c r="D341" s="4">
        <v>13000</v>
      </c>
      <c r="E341">
        <v>13000</v>
      </c>
      <c r="F341" t="s">
        <v>6</v>
      </c>
      <c r="G341">
        <f>tblSalaries[[#This Row],[clean Salary (in local currency)]]*VLOOKUP(tblSalaries[[#This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VLOOKUP(tblSalaries[[#This Row],[Where do you work]],tblCountries[[Actual]:[Mapping]],2,FALSE)</f>
        <v>India</v>
      </c>
      <c r="L341" t="s">
        <v>13</v>
      </c>
      <c r="N341" s="16"/>
    </row>
    <row r="342" spans="2:14" ht="15" customHeight="1">
      <c r="B342" t="s">
        <v>2345</v>
      </c>
      <c r="C342" s="1">
        <v>41055.068124999998</v>
      </c>
      <c r="D342" s="4" t="s">
        <v>423</v>
      </c>
      <c r="E342">
        <v>63000</v>
      </c>
      <c r="F342" t="s">
        <v>6</v>
      </c>
      <c r="G342">
        <f>tblSalaries[[#This Row],[clean Salary (in local currency)]]*VLOOKUP(tblSalaries[[#This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VLOOKUP(tblSalaries[[#This Row],[Where do you work]],tblCountries[[Actual]:[Mapping]],2,FALSE)</f>
        <v>USA</v>
      </c>
      <c r="L342" t="s">
        <v>13</v>
      </c>
      <c r="N342" s="16"/>
    </row>
    <row r="343" spans="2:14" ht="15" customHeight="1">
      <c r="B343" t="s">
        <v>2346</v>
      </c>
      <c r="C343" s="1">
        <v>41055.068124999998</v>
      </c>
      <c r="D343" s="4">
        <v>95000</v>
      </c>
      <c r="E343">
        <v>95000</v>
      </c>
      <c r="F343" t="s">
        <v>6</v>
      </c>
      <c r="G343">
        <f>tblSalaries[[#This Row],[clean Salary (in local currency)]]*VLOOKUP(tblSalaries[[#This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VLOOKUP(tblSalaries[[#This Row],[Where do you work]],tblCountries[[Actual]:[Mapping]],2,FALSE)</f>
        <v>USA</v>
      </c>
      <c r="L343" t="s">
        <v>9</v>
      </c>
      <c r="N343" s="16"/>
    </row>
    <row r="344" spans="2:14" ht="15" customHeight="1">
      <c r="B344" t="s">
        <v>2347</v>
      </c>
      <c r="C344" s="1">
        <v>41055.068645833337</v>
      </c>
      <c r="D344" s="4" t="s">
        <v>426</v>
      </c>
      <c r="E344">
        <v>100000</v>
      </c>
      <c r="F344" t="s">
        <v>6</v>
      </c>
      <c r="G344">
        <f>tblSalaries[[#This Row],[clean Salary (in local currency)]]*VLOOKUP(tblSalaries[[#This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VLOOKUP(tblSalaries[[#This Row],[Where do you work]],tblCountries[[Actual]:[Mapping]],2,FALSE)</f>
        <v>UK</v>
      </c>
      <c r="L344" t="s">
        <v>9</v>
      </c>
      <c r="N344" s="16"/>
    </row>
    <row r="345" spans="2:14" ht="15" customHeight="1">
      <c r="B345" t="s">
        <v>2348</v>
      </c>
      <c r="C345" s="1">
        <v>41055.069178240738</v>
      </c>
      <c r="D345" s="4" t="s">
        <v>428</v>
      </c>
      <c r="E345">
        <v>3800</v>
      </c>
      <c r="F345" t="s">
        <v>6</v>
      </c>
      <c r="G345">
        <f>tblSalaries[[#This Row],[clean Salary (in local currency)]]*VLOOKUP(tblSalaries[[#This Row],[Currency]],tblXrate[],2,FALSE)</f>
        <v>3800</v>
      </c>
      <c r="H345" t="s">
        <v>429</v>
      </c>
      <c r="I345" t="s">
        <v>3999</v>
      </c>
      <c r="J345" t="s">
        <v>8</v>
      </c>
      <c r="K345" t="str">
        <f>VLOOKUP(tblSalaries[[#This Row],[Where do you work]],tblCountries[[Actual]:[Mapping]],2,FALSE)</f>
        <v>India</v>
      </c>
      <c r="L345" t="s">
        <v>9</v>
      </c>
      <c r="N345" s="16"/>
    </row>
    <row r="346" spans="2:14" ht="15" customHeight="1">
      <c r="B346" t="s">
        <v>2349</v>
      </c>
      <c r="C346" s="1">
        <v>41055.069502314815</v>
      </c>
      <c r="D346" s="4">
        <v>950</v>
      </c>
      <c r="E346">
        <v>11400</v>
      </c>
      <c r="F346" t="s">
        <v>6</v>
      </c>
      <c r="G346">
        <f>tblSalaries[[#This Row],[clean Salary (in local currency)]]*VLOOKUP(tblSalaries[[#This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VLOOKUP(tblSalaries[[#This Row],[Where do you work]],tblCountries[[Actual]:[Mapping]],2,FALSE)</f>
        <v>Brazil</v>
      </c>
      <c r="L346" t="s">
        <v>9</v>
      </c>
      <c r="N346" s="16"/>
    </row>
    <row r="347" spans="2:14" ht="15" customHeight="1">
      <c r="B347" t="s">
        <v>2350</v>
      </c>
      <c r="C347" s="1">
        <v>41055.069652777776</v>
      </c>
      <c r="D347" s="4">
        <v>56000</v>
      </c>
      <c r="E347">
        <v>56000</v>
      </c>
      <c r="F347" t="s">
        <v>86</v>
      </c>
      <c r="G347">
        <f>tblSalaries[[#This Row],[clean Salary (in local currency)]]*VLOOKUP(tblSalaries[[#This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VLOOKUP(tblSalaries[[#This Row],[Where do you work]],tblCountries[[Actual]:[Mapping]],2,FALSE)</f>
        <v>Canada</v>
      </c>
      <c r="L347" t="s">
        <v>9</v>
      </c>
      <c r="N347" s="16"/>
    </row>
    <row r="348" spans="2:14" ht="15" customHeight="1">
      <c r="B348" t="s">
        <v>2351</v>
      </c>
      <c r="C348" s="1">
        <v>41055.069768518515</v>
      </c>
      <c r="D348" s="4">
        <v>53000</v>
      </c>
      <c r="E348">
        <v>53000</v>
      </c>
      <c r="F348" t="s">
        <v>6</v>
      </c>
      <c r="G348">
        <f>tblSalaries[[#This Row],[clean Salary (in local currency)]]*VLOOKUP(tblSalaries[[#This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VLOOKUP(tblSalaries[[#This Row],[Where do you work]],tblCountries[[Actual]:[Mapping]],2,FALSE)</f>
        <v>USA</v>
      </c>
      <c r="L348" t="s">
        <v>18</v>
      </c>
      <c r="N348" s="16"/>
    </row>
    <row r="349" spans="2:14" ht="15" customHeight="1">
      <c r="B349" t="s">
        <v>2352</v>
      </c>
      <c r="C349" s="1">
        <v>41055.070034722223</v>
      </c>
      <c r="D349" s="4">
        <v>130000</v>
      </c>
      <c r="E349">
        <v>130000</v>
      </c>
      <c r="F349" t="s">
        <v>6</v>
      </c>
      <c r="G349">
        <f>tblSalaries[[#This Row],[clean Salary (in local currency)]]*VLOOKUP(tblSalaries[[#This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VLOOKUP(tblSalaries[[#This Row],[Where do you work]],tblCountries[[Actual]:[Mapping]],2,FALSE)</f>
        <v>USA</v>
      </c>
      <c r="L349" t="s">
        <v>9</v>
      </c>
      <c r="N349" s="16"/>
    </row>
    <row r="350" spans="2:14" ht="15" customHeight="1">
      <c r="B350" t="s">
        <v>2353</v>
      </c>
      <c r="C350" s="1">
        <v>41055.070509259262</v>
      </c>
      <c r="D350" s="4" t="s">
        <v>434</v>
      </c>
      <c r="E350">
        <v>370000</v>
      </c>
      <c r="F350" t="s">
        <v>40</v>
      </c>
      <c r="G350">
        <f>tblSalaries[[#This Row],[clean Salary (in local currency)]]*VLOOKUP(tblSalaries[[#This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VLOOKUP(tblSalaries[[#This Row],[Where do you work]],tblCountries[[Actual]:[Mapping]],2,FALSE)</f>
        <v>India</v>
      </c>
      <c r="L350" t="s">
        <v>13</v>
      </c>
      <c r="N350" s="16"/>
    </row>
    <row r="351" spans="2:14" ht="15" customHeight="1">
      <c r="B351" t="s">
        <v>2354</v>
      </c>
      <c r="C351" s="1">
        <v>41055.070752314816</v>
      </c>
      <c r="D351" s="4">
        <v>160000</v>
      </c>
      <c r="E351">
        <v>160000</v>
      </c>
      <c r="F351" t="s">
        <v>86</v>
      </c>
      <c r="G351">
        <f>tblSalaries[[#This Row],[clean Salary (in local currency)]]*VLOOKUP(tblSalaries[[#This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VLOOKUP(tblSalaries[[#This Row],[Where do you work]],tblCountries[[Actual]:[Mapping]],2,FALSE)</f>
        <v>Canada</v>
      </c>
      <c r="L351" t="s">
        <v>18</v>
      </c>
      <c r="N351" s="16"/>
    </row>
    <row r="352" spans="2:14" ht="15" customHeight="1">
      <c r="B352" t="s">
        <v>2355</v>
      </c>
      <c r="C352" s="1">
        <v>41055.070763888885</v>
      </c>
      <c r="D352" s="4">
        <v>44200</v>
      </c>
      <c r="E352">
        <v>44200</v>
      </c>
      <c r="F352" t="s">
        <v>6</v>
      </c>
      <c r="G352">
        <f>tblSalaries[[#This Row],[clean Salary (in local currency)]]*VLOOKUP(tblSalaries[[#This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VLOOKUP(tblSalaries[[#This Row],[Where do you work]],tblCountries[[Actual]:[Mapping]],2,FALSE)</f>
        <v>USA</v>
      </c>
      <c r="L352" t="s">
        <v>13</v>
      </c>
      <c r="N352" s="16"/>
    </row>
    <row r="353" spans="2:14" ht="15" customHeight="1">
      <c r="B353" t="s">
        <v>2356</v>
      </c>
      <c r="C353" s="1">
        <v>41055.070914351854</v>
      </c>
      <c r="D353" s="4">
        <v>56000</v>
      </c>
      <c r="E353">
        <v>56000</v>
      </c>
      <c r="F353" t="s">
        <v>6</v>
      </c>
      <c r="G353">
        <f>tblSalaries[[#This Row],[clean Salary (in local currency)]]*VLOOKUP(tblSalaries[[#This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  <c r="N353" s="16"/>
    </row>
    <row r="354" spans="2:14" ht="15" customHeight="1">
      <c r="B354" t="s">
        <v>2357</v>
      </c>
      <c r="C354" s="1">
        <v>41055.071145833332</v>
      </c>
      <c r="D354" s="4">
        <v>72500</v>
      </c>
      <c r="E354">
        <v>72500</v>
      </c>
      <c r="F354" t="s">
        <v>6</v>
      </c>
      <c r="G354">
        <f>tblSalaries[[#This Row],[clean Salary (in local currency)]]*VLOOKUP(tblSalaries[[#This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VLOOKUP(tblSalaries[[#This Row],[Where do you work]],tblCountries[[Actual]:[Mapping]],2,FALSE)</f>
        <v>USA</v>
      </c>
      <c r="L354" t="s">
        <v>18</v>
      </c>
      <c r="N354" s="16"/>
    </row>
    <row r="355" spans="2:14" ht="15" customHeight="1">
      <c r="B355" t="s">
        <v>2358</v>
      </c>
      <c r="C355" s="1">
        <v>41055.071192129632</v>
      </c>
      <c r="D355" s="4">
        <v>75000</v>
      </c>
      <c r="E355">
        <v>75000</v>
      </c>
      <c r="F355" t="s">
        <v>86</v>
      </c>
      <c r="G355">
        <f>tblSalaries[[#This Row],[clean Salary (in local currency)]]*VLOOKUP(tblSalaries[[#This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VLOOKUP(tblSalaries[[#This Row],[Where do you work]],tblCountries[[Actual]:[Mapping]],2,FALSE)</f>
        <v>Canada</v>
      </c>
      <c r="L355" t="s">
        <v>9</v>
      </c>
      <c r="N355" s="16"/>
    </row>
    <row r="356" spans="2:14" ht="15" customHeight="1">
      <c r="B356" t="s">
        <v>2359</v>
      </c>
      <c r="C356" s="1">
        <v>41055.071446759262</v>
      </c>
      <c r="D356" s="4" t="s">
        <v>440</v>
      </c>
      <c r="E356">
        <v>170000</v>
      </c>
      <c r="F356" t="s">
        <v>6</v>
      </c>
      <c r="G356">
        <f>tblSalaries[[#This Row],[clean Salary (in local currency)]]*VLOOKUP(tblSalaries[[#This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VLOOKUP(tblSalaries[[#This Row],[Where do you work]],tblCountries[[Actual]:[Mapping]],2,FALSE)</f>
        <v>UK</v>
      </c>
      <c r="L356" t="s">
        <v>186</v>
      </c>
      <c r="N356" s="16"/>
    </row>
    <row r="357" spans="2:14" ht="15" customHeight="1">
      <c r="B357" t="s">
        <v>2360</v>
      </c>
      <c r="C357" s="1">
        <v>41055.072083333333</v>
      </c>
      <c r="D357" s="4">
        <v>68000</v>
      </c>
      <c r="E357">
        <v>68000</v>
      </c>
      <c r="F357" t="s">
        <v>6</v>
      </c>
      <c r="G357">
        <f>tblSalaries[[#This Row],[clean Salary (in local currency)]]*VLOOKUP(tblSalaries[[#This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VLOOKUP(tblSalaries[[#This Row],[Where do you work]],tblCountries[[Actual]:[Mapping]],2,FALSE)</f>
        <v>USA</v>
      </c>
      <c r="L357" t="s">
        <v>18</v>
      </c>
      <c r="N357" s="16"/>
    </row>
    <row r="358" spans="2:14" ht="15" customHeight="1">
      <c r="B358" t="s">
        <v>2361</v>
      </c>
      <c r="C358" s="1">
        <v>41055.072905092595</v>
      </c>
      <c r="D358" s="4">
        <v>75000</v>
      </c>
      <c r="E358">
        <v>75000</v>
      </c>
      <c r="F358" t="s">
        <v>6</v>
      </c>
      <c r="G358">
        <f>tblSalaries[[#This Row],[clean Salary (in local currency)]]*VLOOKUP(tblSalaries[[#This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13</v>
      </c>
      <c r="N358" s="16"/>
    </row>
    <row r="359" spans="2:14" ht="15" customHeight="1">
      <c r="B359" t="s">
        <v>2362</v>
      </c>
      <c r="C359" s="1">
        <v>41055.073495370372</v>
      </c>
      <c r="D359" s="4" t="s">
        <v>442</v>
      </c>
      <c r="E359">
        <v>62500</v>
      </c>
      <c r="F359" t="s">
        <v>6</v>
      </c>
      <c r="G359">
        <f>tblSalaries[[#This Row],[clean Salary (in local currency)]]*VLOOKUP(tblSalaries[[#This Row],[Currency]],tblXrate[],2,FALSE)</f>
        <v>62500</v>
      </c>
      <c r="H359" t="s">
        <v>443</v>
      </c>
      <c r="I359" t="s">
        <v>4001</v>
      </c>
      <c r="J359" t="s">
        <v>15</v>
      </c>
      <c r="K359" t="str">
        <f>VLOOKUP(tblSalaries[[#This Row],[Where do you work]],tblCountries[[Actual]:[Mapping]],2,FALSE)</f>
        <v>USA</v>
      </c>
      <c r="L359" t="s">
        <v>13</v>
      </c>
      <c r="N359" s="16"/>
    </row>
    <row r="360" spans="2:14" ht="15" customHeight="1">
      <c r="B360" t="s">
        <v>2363</v>
      </c>
      <c r="C360" s="1">
        <v>41055.073587962965</v>
      </c>
      <c r="D360" s="4">
        <v>25000</v>
      </c>
      <c r="E360">
        <v>25000</v>
      </c>
      <c r="F360" t="s">
        <v>6</v>
      </c>
      <c r="G360">
        <f>tblSalaries[[#This Row],[clean Salary (in local currency)]]*VLOOKUP(tblSalaries[[#This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VLOOKUP(tblSalaries[[#This Row],[Where do you work]],tblCountries[[Actual]:[Mapping]],2,FALSE)</f>
        <v>India</v>
      </c>
      <c r="L360" t="s">
        <v>9</v>
      </c>
      <c r="N360" s="16"/>
    </row>
    <row r="361" spans="2:14" ht="15" customHeight="1">
      <c r="B361" t="s">
        <v>2364</v>
      </c>
      <c r="C361" s="1">
        <v>41055.073888888888</v>
      </c>
      <c r="D361" s="4" t="s">
        <v>444</v>
      </c>
      <c r="E361">
        <v>480000</v>
      </c>
      <c r="F361" t="s">
        <v>445</v>
      </c>
      <c r="G361">
        <f>tblSalaries[[#This Row],[clean Salary (in local currency)]]*VLOOKUP(tblSalaries[[#This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VLOOKUP(tblSalaries[[#This Row],[Where do you work]],tblCountries[[Actual]:[Mapping]],2,FALSE)</f>
        <v>Sweden</v>
      </c>
      <c r="L361" t="s">
        <v>25</v>
      </c>
      <c r="N361" s="16"/>
    </row>
    <row r="362" spans="2:14" ht="15" customHeight="1">
      <c r="B362" t="s">
        <v>2365</v>
      </c>
      <c r="C362" s="1">
        <v>41055.075914351852</v>
      </c>
      <c r="D362" s="4">
        <v>85000</v>
      </c>
      <c r="E362">
        <v>85000</v>
      </c>
      <c r="F362" t="s">
        <v>6</v>
      </c>
      <c r="G362">
        <f>tblSalaries[[#This Row],[clean Salary (in local currency)]]*VLOOKUP(tblSalaries[[#This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VLOOKUP(tblSalaries[[#This Row],[Where do you work]],tblCountries[[Actual]:[Mapping]],2,FALSE)</f>
        <v>USA</v>
      </c>
      <c r="L362" t="s">
        <v>9</v>
      </c>
      <c r="N362" s="16"/>
    </row>
    <row r="363" spans="2:14" ht="15" customHeight="1">
      <c r="B363" t="s">
        <v>2366</v>
      </c>
      <c r="C363" s="1">
        <v>41055.076331018521</v>
      </c>
      <c r="D363" s="4">
        <v>43000</v>
      </c>
      <c r="E363">
        <v>43000</v>
      </c>
      <c r="F363" t="s">
        <v>69</v>
      </c>
      <c r="G363">
        <f>tblSalaries[[#This Row],[clean Salary (in local currency)]]*VLOOKUP(tblSalaries[[#This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VLOOKUP(tblSalaries[[#This Row],[Where do you work]],tblCountries[[Actual]:[Mapping]],2,FALSE)</f>
        <v>UK</v>
      </c>
      <c r="L363" t="s">
        <v>9</v>
      </c>
      <c r="N363" s="16"/>
    </row>
    <row r="364" spans="2:14" ht="15" customHeight="1">
      <c r="B364" t="s">
        <v>2367</v>
      </c>
      <c r="C364" s="1">
        <v>41055.076342592591</v>
      </c>
      <c r="D364" s="4">
        <v>89000</v>
      </c>
      <c r="E364">
        <v>89000</v>
      </c>
      <c r="F364" t="s">
        <v>6</v>
      </c>
      <c r="G364">
        <f>tblSalaries[[#This Row],[clean Salary (in local currency)]]*VLOOKUP(tblSalaries[[#This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VLOOKUP(tblSalaries[[#This Row],[Where do you work]],tblCountries[[Actual]:[Mapping]],2,FALSE)</f>
        <v>USA</v>
      </c>
      <c r="L364" t="s">
        <v>9</v>
      </c>
      <c r="N364" s="16"/>
    </row>
    <row r="365" spans="2:14" ht="15" customHeight="1">
      <c r="B365" t="s">
        <v>2368</v>
      </c>
      <c r="C365" s="1">
        <v>41055.076388888891</v>
      </c>
      <c r="D365" s="4">
        <v>35000</v>
      </c>
      <c r="E365">
        <v>35000</v>
      </c>
      <c r="F365" t="s">
        <v>6</v>
      </c>
      <c r="G365">
        <f>tblSalaries[[#This Row],[clean Salary (in local currency)]]*VLOOKUP(tblSalaries[[#This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VLOOKUP(tblSalaries[[#This Row],[Where do you work]],tblCountries[[Actual]:[Mapping]],2,FALSE)</f>
        <v>Brasil</v>
      </c>
      <c r="L365" t="s">
        <v>13</v>
      </c>
      <c r="N365" s="16"/>
    </row>
    <row r="366" spans="2:14" ht="15" customHeight="1">
      <c r="B366" t="s">
        <v>2369</v>
      </c>
      <c r="C366" s="1">
        <v>41055.07671296296</v>
      </c>
      <c r="D366" s="4">
        <v>47500</v>
      </c>
      <c r="E366">
        <v>47500</v>
      </c>
      <c r="F366" t="s">
        <v>6</v>
      </c>
      <c r="G366">
        <f>tblSalaries[[#This Row],[clean Salary (in local currency)]]*VLOOKUP(tblSalaries[[#This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13</v>
      </c>
      <c r="N366" s="16"/>
    </row>
    <row r="367" spans="2:14" ht="15" customHeight="1">
      <c r="B367" t="s">
        <v>2370</v>
      </c>
      <c r="C367" s="1">
        <v>41055.076736111114</v>
      </c>
      <c r="D367" s="4">
        <v>130000</v>
      </c>
      <c r="E367">
        <v>130000</v>
      </c>
      <c r="F367" t="s">
        <v>6</v>
      </c>
      <c r="G367">
        <f>tblSalaries[[#This Row],[clean Salary (in local currency)]]*VLOOKUP(tblSalaries[[#This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VLOOKUP(tblSalaries[[#This Row],[Where do you work]],tblCountries[[Actual]:[Mapping]],2,FALSE)</f>
        <v>USA</v>
      </c>
      <c r="L367" t="s">
        <v>18</v>
      </c>
      <c r="N367" s="16"/>
    </row>
    <row r="368" spans="2:14" ht="15" customHeight="1">
      <c r="B368" t="s">
        <v>2371</v>
      </c>
      <c r="C368" s="1">
        <v>41055.077037037037</v>
      </c>
      <c r="D368" s="4">
        <v>18000</v>
      </c>
      <c r="E368">
        <v>18000</v>
      </c>
      <c r="F368" t="s">
        <v>6</v>
      </c>
      <c r="G368">
        <f>tblSalaries[[#This Row],[clean Salary (in local currency)]]*VLOOKUP(tblSalaries[[#This Row],[Currency]],tblXrate[],2,FALSE)</f>
        <v>18000</v>
      </c>
      <c r="H368" t="s">
        <v>452</v>
      </c>
      <c r="I368" t="s">
        <v>4001</v>
      </c>
      <c r="J368" t="s">
        <v>8</v>
      </c>
      <c r="K368" t="str">
        <f>VLOOKUP(tblSalaries[[#This Row],[Where do you work]],tblCountries[[Actual]:[Mapping]],2,FALSE)</f>
        <v>India</v>
      </c>
      <c r="L368" t="s">
        <v>18</v>
      </c>
      <c r="N368" s="16"/>
    </row>
    <row r="369" spans="2:14" ht="15" customHeight="1">
      <c r="B369" t="s">
        <v>2372</v>
      </c>
      <c r="C369" s="1">
        <v>41055.07707175926</v>
      </c>
      <c r="D369" s="4" t="s">
        <v>453</v>
      </c>
      <c r="E369">
        <v>480000</v>
      </c>
      <c r="F369" t="s">
        <v>40</v>
      </c>
      <c r="G369">
        <f>tblSalaries[[#This Row],[clean Salary (in local currency)]]*VLOOKUP(tblSalaries[[#This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VLOOKUP(tblSalaries[[#This Row],[Where do you work]],tblCountries[[Actual]:[Mapping]],2,FALSE)</f>
        <v>India</v>
      </c>
      <c r="L369" t="s">
        <v>25</v>
      </c>
      <c r="N369" s="16"/>
    </row>
    <row r="370" spans="2:14" ht="15" customHeight="1">
      <c r="B370" t="s">
        <v>2373</v>
      </c>
      <c r="C370" s="1">
        <v>41055.077361111114</v>
      </c>
      <c r="D370" s="4">
        <v>41932</v>
      </c>
      <c r="E370">
        <v>41932</v>
      </c>
      <c r="F370" t="s">
        <v>6</v>
      </c>
      <c r="G370">
        <f>tblSalaries[[#This Row],[clean Salary (in local currency)]]*VLOOKUP(tblSalaries[[#This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VLOOKUP(tblSalaries[[#This Row],[Where do you work]],tblCountries[[Actual]:[Mapping]],2,FALSE)</f>
        <v>USA</v>
      </c>
      <c r="L370" t="s">
        <v>18</v>
      </c>
      <c r="N370" s="16"/>
    </row>
    <row r="371" spans="2:14" ht="15" customHeight="1">
      <c r="B371" t="s">
        <v>2374</v>
      </c>
      <c r="C371" s="1">
        <v>41055.077789351853</v>
      </c>
      <c r="D371" s="4" t="s">
        <v>455</v>
      </c>
      <c r="E371">
        <v>220700</v>
      </c>
      <c r="F371" t="s">
        <v>6</v>
      </c>
      <c r="G371">
        <f>tblSalaries[[#This Row],[clean Salary (in local currency)]]*VLOOKUP(tblSalaries[[#This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VLOOKUP(tblSalaries[[#This Row],[Where do you work]],tblCountries[[Actual]:[Mapping]],2,FALSE)</f>
        <v>Brazil</v>
      </c>
      <c r="L371" t="s">
        <v>13</v>
      </c>
      <c r="N371" s="16"/>
    </row>
    <row r="372" spans="2:14" ht="15" customHeight="1">
      <c r="B372" t="s">
        <v>2375</v>
      </c>
      <c r="C372" s="1">
        <v>41055.077824074076</v>
      </c>
      <c r="D372" s="4">
        <v>194000</v>
      </c>
      <c r="E372">
        <v>194000</v>
      </c>
      <c r="F372" t="s">
        <v>6</v>
      </c>
      <c r="G372">
        <f>tblSalaries[[#This Row],[clean Salary (in local currency)]]*VLOOKUP(tblSalaries[[#This Row],[Currency]],tblXrate[],2,FALSE)</f>
        <v>194000</v>
      </c>
      <c r="H372" t="s">
        <v>456</v>
      </c>
      <c r="I372" t="s">
        <v>4001</v>
      </c>
      <c r="J372" t="s">
        <v>15</v>
      </c>
      <c r="K372" t="str">
        <f>VLOOKUP(tblSalaries[[#This Row],[Where do you work]],tblCountries[[Actual]:[Mapping]],2,FALSE)</f>
        <v>USA</v>
      </c>
      <c r="L372" t="s">
        <v>18</v>
      </c>
      <c r="N372" s="16"/>
    </row>
    <row r="373" spans="2:14" ht="15" customHeight="1">
      <c r="B373" t="s">
        <v>2376</v>
      </c>
      <c r="C373" s="1">
        <v>41055.07949074074</v>
      </c>
      <c r="D373" s="4">
        <v>9000000</v>
      </c>
      <c r="E373">
        <v>9000000</v>
      </c>
      <c r="F373" t="s">
        <v>40</v>
      </c>
      <c r="G373">
        <f>tblSalaries[[#This Row],[clean Salary (in local currency)]]*VLOOKUP(tblSalaries[[#This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VLOOKUP(tblSalaries[[#This Row],[Where do you work]],tblCountries[[Actual]:[Mapping]],2,FALSE)</f>
        <v>India</v>
      </c>
      <c r="L373" t="s">
        <v>9</v>
      </c>
      <c r="N373" s="16"/>
    </row>
    <row r="374" spans="2:14" ht="15" customHeight="1">
      <c r="B374" t="s">
        <v>2377</v>
      </c>
      <c r="C374" s="1">
        <v>41055.079710648148</v>
      </c>
      <c r="D374" s="4" t="s">
        <v>457</v>
      </c>
      <c r="E374">
        <v>500000</v>
      </c>
      <c r="F374" t="s">
        <v>40</v>
      </c>
      <c r="G374">
        <f>tblSalaries[[#This Row],[clean Salary (in local currency)]]*VLOOKUP(tblSalaries[[#This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VLOOKUP(tblSalaries[[#This Row],[Where do you work]],tblCountries[[Actual]:[Mapping]],2,FALSE)</f>
        <v>India</v>
      </c>
      <c r="L374" t="s">
        <v>18</v>
      </c>
      <c r="N374" s="16"/>
    </row>
    <row r="375" spans="2:14" ht="15" customHeight="1">
      <c r="B375" t="s">
        <v>2378</v>
      </c>
      <c r="C375" s="1">
        <v>41055.081516203703</v>
      </c>
      <c r="D375" s="4">
        <v>80000</v>
      </c>
      <c r="E375">
        <v>80000</v>
      </c>
      <c r="F375" t="s">
        <v>86</v>
      </c>
      <c r="G375">
        <f>tblSalaries[[#This Row],[clean Salary (in local currency)]]*VLOOKUP(tblSalaries[[#This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VLOOKUP(tblSalaries[[#This Row],[Where do you work]],tblCountries[[Actual]:[Mapping]],2,FALSE)</f>
        <v>Canada</v>
      </c>
      <c r="L375" t="s">
        <v>9</v>
      </c>
      <c r="N375" s="16"/>
    </row>
    <row r="376" spans="2:14" ht="15" customHeight="1">
      <c r="B376" t="s">
        <v>2379</v>
      </c>
      <c r="C376" s="1">
        <v>41055.081712962965</v>
      </c>
      <c r="D376" s="4">
        <v>1500</v>
      </c>
      <c r="E376">
        <v>18000</v>
      </c>
      <c r="F376" t="s">
        <v>22</v>
      </c>
      <c r="G376">
        <f>tblSalaries[[#This Row],[clean Salary (in local currency)]]*VLOOKUP(tblSalaries[[#This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VLOOKUP(tblSalaries[[#This Row],[Where do you work]],tblCountries[[Actual]:[Mapping]],2,FALSE)</f>
        <v>Portugal</v>
      </c>
      <c r="L376" t="s">
        <v>18</v>
      </c>
      <c r="N376" s="16"/>
    </row>
    <row r="377" spans="2:14" ht="15" customHeight="1">
      <c r="B377" t="s">
        <v>2380</v>
      </c>
      <c r="C377" s="1">
        <v>41055.08216435185</v>
      </c>
      <c r="D377" s="4" t="s">
        <v>330</v>
      </c>
      <c r="E377">
        <v>60000</v>
      </c>
      <c r="F377" t="s">
        <v>69</v>
      </c>
      <c r="G377">
        <f>tblSalaries[[#This Row],[clean Salary (in local currency)]]*VLOOKUP(tblSalaries[[#This Row],[Currency]],tblXrate[],2,FALSE)</f>
        <v>94570.696324037053</v>
      </c>
      <c r="H377" t="s">
        <v>461</v>
      </c>
      <c r="I377" t="s">
        <v>4001</v>
      </c>
      <c r="J377" t="s">
        <v>71</v>
      </c>
      <c r="K377" t="str">
        <f>VLOOKUP(tblSalaries[[#This Row],[Where do you work]],tblCountries[[Actual]:[Mapping]],2,FALSE)</f>
        <v>UK</v>
      </c>
      <c r="L377" t="s">
        <v>18</v>
      </c>
      <c r="N377" s="16"/>
    </row>
    <row r="378" spans="2:14" ht="15" customHeight="1">
      <c r="B378" t="s">
        <v>2381</v>
      </c>
      <c r="C378" s="1">
        <v>41055.082430555558</v>
      </c>
      <c r="D378" s="4">
        <v>95000</v>
      </c>
      <c r="E378">
        <v>95000</v>
      </c>
      <c r="F378" t="s">
        <v>6</v>
      </c>
      <c r="G378">
        <f>tblSalaries[[#This Row],[clean Salary (in local currency)]]*VLOOKUP(tblSalaries[[#This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VLOOKUP(tblSalaries[[#This Row],[Where do you work]],tblCountries[[Actual]:[Mapping]],2,FALSE)</f>
        <v>USA</v>
      </c>
      <c r="L378" t="s">
        <v>13</v>
      </c>
      <c r="N378" s="16"/>
    </row>
    <row r="379" spans="2:14" ht="15" customHeight="1">
      <c r="B379" t="s">
        <v>2382</v>
      </c>
      <c r="C379" s="1">
        <v>41055.082881944443</v>
      </c>
      <c r="D379" s="4" t="s">
        <v>462</v>
      </c>
      <c r="E379">
        <v>540000</v>
      </c>
      <c r="F379" t="s">
        <v>40</v>
      </c>
      <c r="G379">
        <f>tblSalaries[[#This Row],[clean Salary (in local currency)]]*VLOOKUP(tblSalaries[[#This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VLOOKUP(tblSalaries[[#This Row],[Where do you work]],tblCountries[[Actual]:[Mapping]],2,FALSE)</f>
        <v>India</v>
      </c>
      <c r="L379" t="s">
        <v>9</v>
      </c>
      <c r="N379" s="16"/>
    </row>
    <row r="380" spans="2:14" ht="15" customHeight="1">
      <c r="B380" t="s">
        <v>2383</v>
      </c>
      <c r="C380" s="1">
        <v>41055.083101851851</v>
      </c>
      <c r="D380" s="4">
        <v>48000</v>
      </c>
      <c r="E380">
        <v>48000</v>
      </c>
      <c r="F380" t="s">
        <v>6</v>
      </c>
      <c r="G380">
        <f>tblSalaries[[#This Row],[clean Salary (in local currency)]]*VLOOKUP(tblSalaries[[#This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VLOOKUP(tblSalaries[[#This Row],[Where do you work]],tblCountries[[Actual]:[Mapping]],2,FALSE)</f>
        <v>USA</v>
      </c>
      <c r="L380" t="s">
        <v>25</v>
      </c>
      <c r="N380" s="16"/>
    </row>
    <row r="381" spans="2:14" ht="15" customHeight="1">
      <c r="B381" t="s">
        <v>2384</v>
      </c>
      <c r="C381" s="1">
        <v>41055.08315972222</v>
      </c>
      <c r="D381" s="4" t="s">
        <v>465</v>
      </c>
      <c r="E381">
        <v>46000</v>
      </c>
      <c r="F381" t="s">
        <v>6</v>
      </c>
      <c r="G381">
        <f>tblSalaries[[#This Row],[clean Salary (in local currency)]]*VLOOKUP(tblSalaries[[#This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VLOOKUP(tblSalaries[[#This Row],[Where do you work]],tblCountries[[Actual]:[Mapping]],2,FALSE)</f>
        <v>USA</v>
      </c>
      <c r="L381" t="s">
        <v>9</v>
      </c>
      <c r="N381" s="16"/>
    </row>
    <row r="382" spans="2:14" ht="15" customHeight="1">
      <c r="B382" t="s">
        <v>2385</v>
      </c>
      <c r="C382" s="1">
        <v>41055.083194444444</v>
      </c>
      <c r="D382" s="4">
        <v>15000</v>
      </c>
      <c r="E382">
        <v>15000</v>
      </c>
      <c r="F382" t="s">
        <v>6</v>
      </c>
      <c r="G382">
        <f>tblSalaries[[#This Row],[clean Salary (in local currency)]]*VLOOKUP(tblSalaries[[#This Row],[Currency]],tblXrate[],2,FALSE)</f>
        <v>15000</v>
      </c>
      <c r="H382" t="s">
        <v>467</v>
      </c>
      <c r="I382" t="s">
        <v>3999</v>
      </c>
      <c r="J382" t="s">
        <v>27</v>
      </c>
      <c r="K382" t="str">
        <f>VLOOKUP(tblSalaries[[#This Row],[Where do you work]],tblCountries[[Actual]:[Mapping]],2,FALSE)</f>
        <v>Ukraine</v>
      </c>
      <c r="L382" t="s">
        <v>18</v>
      </c>
      <c r="N382" s="16"/>
    </row>
    <row r="383" spans="2:14" ht="15" customHeight="1">
      <c r="B383" t="s">
        <v>2386</v>
      </c>
      <c r="C383" s="1">
        <v>41055.083379629628</v>
      </c>
      <c r="D383" s="4" t="s">
        <v>468</v>
      </c>
      <c r="E383">
        <v>620000</v>
      </c>
      <c r="F383" t="s">
        <v>40</v>
      </c>
      <c r="G383">
        <f>tblSalaries[[#This Row],[clean Salary (in local currency)]]*VLOOKUP(tblSalaries[[#This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VLOOKUP(tblSalaries[[#This Row],[Where do you work]],tblCountries[[Actual]:[Mapping]],2,FALSE)</f>
        <v>India</v>
      </c>
      <c r="L383" t="s">
        <v>25</v>
      </c>
      <c r="N383" s="16"/>
    </row>
    <row r="384" spans="2:14" ht="15" customHeight="1">
      <c r="B384" t="s">
        <v>2387</v>
      </c>
      <c r="C384" s="1">
        <v>41055.083449074074</v>
      </c>
      <c r="D384" s="4" t="s">
        <v>470</v>
      </c>
      <c r="E384">
        <v>28000</v>
      </c>
      <c r="F384" t="s">
        <v>69</v>
      </c>
      <c r="G384">
        <f>tblSalaries[[#This Row],[clean Salary (in local currency)]]*VLOOKUP(tblSalaries[[#This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VLOOKUP(tblSalaries[[#This Row],[Where do you work]],tblCountries[[Actual]:[Mapping]],2,FALSE)</f>
        <v>UK</v>
      </c>
      <c r="L384" t="s">
        <v>18</v>
      </c>
      <c r="N384" s="16"/>
    </row>
    <row r="385" spans="2:14" ht="15" customHeight="1">
      <c r="B385" t="s">
        <v>2388</v>
      </c>
      <c r="C385" s="1">
        <v>41055.083495370367</v>
      </c>
      <c r="D385" s="4">
        <v>47000</v>
      </c>
      <c r="E385">
        <v>47000</v>
      </c>
      <c r="F385" t="s">
        <v>6</v>
      </c>
      <c r="G385">
        <f>tblSalaries[[#This Row],[clean Salary (in local currency)]]*VLOOKUP(tblSalaries[[#This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  <c r="N385" s="16"/>
    </row>
    <row r="386" spans="2:14" ht="15" customHeight="1">
      <c r="B386" t="s">
        <v>2389</v>
      </c>
      <c r="C386" s="1">
        <v>41055.083819444444</v>
      </c>
      <c r="D386" s="4">
        <v>44000</v>
      </c>
      <c r="E386">
        <v>44000</v>
      </c>
      <c r="F386" t="s">
        <v>6</v>
      </c>
      <c r="G386">
        <f>tblSalaries[[#This Row],[clean Salary (in local currency)]]*VLOOKUP(tblSalaries[[#This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VLOOKUP(tblSalaries[[#This Row],[Where do you work]],tblCountries[[Actual]:[Mapping]],2,FALSE)</f>
        <v>USA</v>
      </c>
      <c r="L386" t="s">
        <v>18</v>
      </c>
      <c r="N386" s="16"/>
    </row>
    <row r="387" spans="2:14" ht="15" customHeight="1">
      <c r="B387" t="s">
        <v>2390</v>
      </c>
      <c r="C387" s="1">
        <v>41055.083865740744</v>
      </c>
      <c r="D387" s="4">
        <v>55000</v>
      </c>
      <c r="E387">
        <v>55000</v>
      </c>
      <c r="F387" t="s">
        <v>6</v>
      </c>
      <c r="G387">
        <f>tblSalaries[[#This Row],[clean Salary (in local currency)]]*VLOOKUP(tblSalaries[[#This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VLOOKUP(tblSalaries[[#This Row],[Where do you work]],tblCountries[[Actual]:[Mapping]],2,FALSE)</f>
        <v>USA</v>
      </c>
      <c r="L387" t="s">
        <v>9</v>
      </c>
      <c r="N387" s="16"/>
    </row>
    <row r="388" spans="2:14" ht="15" customHeight="1">
      <c r="B388" t="s">
        <v>2391</v>
      </c>
      <c r="C388" s="1">
        <v>41055.083958333336</v>
      </c>
      <c r="D388" s="4">
        <v>12000</v>
      </c>
      <c r="E388">
        <v>12000</v>
      </c>
      <c r="F388" t="s">
        <v>6</v>
      </c>
      <c r="G388">
        <f>tblSalaries[[#This Row],[clean Salary (in local currency)]]*VLOOKUP(tblSalaries[[#This Row],[Currency]],tblXrate[],2,FALSE)</f>
        <v>12000</v>
      </c>
      <c r="H388" t="s">
        <v>474</v>
      </c>
      <c r="I388" t="s">
        <v>3999</v>
      </c>
      <c r="J388" t="s">
        <v>48</v>
      </c>
      <c r="K388" t="str">
        <f>VLOOKUP(tblSalaries[[#This Row],[Where do you work]],tblCountries[[Actual]:[Mapping]],2,FALSE)</f>
        <v>South Africa</v>
      </c>
      <c r="L388" t="s">
        <v>9</v>
      </c>
      <c r="N388" s="16"/>
    </row>
    <row r="389" spans="2:14" ht="15" customHeight="1">
      <c r="B389" t="s">
        <v>2392</v>
      </c>
      <c r="C389" s="1">
        <v>41055.084108796298</v>
      </c>
      <c r="D389" s="4">
        <v>50000</v>
      </c>
      <c r="E389">
        <v>50000</v>
      </c>
      <c r="F389" t="s">
        <v>6</v>
      </c>
      <c r="G389">
        <f>tblSalaries[[#This Row],[clean Salary (in local currency)]]*VLOOKUP(tblSalaries[[#This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18</v>
      </c>
      <c r="N389" s="16"/>
    </row>
    <row r="390" spans="2:14" ht="15" customHeight="1">
      <c r="B390" t="s">
        <v>2393</v>
      </c>
      <c r="C390" s="1">
        <v>41055.084386574075</v>
      </c>
      <c r="D390" s="4" t="s">
        <v>476</v>
      </c>
      <c r="E390">
        <v>750000</v>
      </c>
      <c r="F390" t="s">
        <v>40</v>
      </c>
      <c r="G390">
        <f>tblSalaries[[#This Row],[clean Salary (in local currency)]]*VLOOKUP(tblSalaries[[#This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VLOOKUP(tblSalaries[[#This Row],[Where do you work]],tblCountries[[Actual]:[Mapping]],2,FALSE)</f>
        <v>India</v>
      </c>
      <c r="L390" t="s">
        <v>25</v>
      </c>
      <c r="N390" s="16"/>
    </row>
    <row r="391" spans="2:14" ht="15" customHeight="1">
      <c r="B391" t="s">
        <v>2394</v>
      </c>
      <c r="C391" s="1">
        <v>41055.084745370368</v>
      </c>
      <c r="D391" s="4" t="s">
        <v>477</v>
      </c>
      <c r="E391">
        <v>99147</v>
      </c>
      <c r="F391" t="s">
        <v>6</v>
      </c>
      <c r="G391">
        <f>tblSalaries[[#This Row],[clean Salary (in local currency)]]*VLOOKUP(tblSalaries[[#This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VLOOKUP(tblSalaries[[#This Row],[Where do you work]],tblCountries[[Actual]:[Mapping]],2,FALSE)</f>
        <v>Russia</v>
      </c>
      <c r="L391" t="s">
        <v>9</v>
      </c>
      <c r="N391" s="16"/>
    </row>
    <row r="392" spans="2:14" ht="15" customHeight="1">
      <c r="B392" t="s">
        <v>2395</v>
      </c>
      <c r="C392" s="1">
        <v>41055.085821759261</v>
      </c>
      <c r="D392" s="4">
        <v>45880</v>
      </c>
      <c r="E392">
        <v>45880</v>
      </c>
      <c r="F392" t="s">
        <v>6</v>
      </c>
      <c r="G392">
        <f>tblSalaries[[#This Row],[clean Salary (in local currency)]]*VLOOKUP(tblSalaries[[#This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VLOOKUP(tblSalaries[[#This Row],[Where do you work]],tblCountries[[Actual]:[Mapping]],2,FALSE)</f>
        <v>USA</v>
      </c>
      <c r="L392" t="s">
        <v>13</v>
      </c>
      <c r="N392" s="16"/>
    </row>
    <row r="393" spans="2:14" ht="15" customHeight="1">
      <c r="B393" t="s">
        <v>2396</v>
      </c>
      <c r="C393" s="1">
        <v>41055.0859375</v>
      </c>
      <c r="D393" s="4">
        <v>70000</v>
      </c>
      <c r="E393">
        <v>70000</v>
      </c>
      <c r="F393" t="s">
        <v>6</v>
      </c>
      <c r="G393">
        <f>tblSalaries[[#This Row],[clean Salary (in local currency)]]*VLOOKUP(tblSalaries[[#This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  <c r="N393" s="16"/>
    </row>
    <row r="394" spans="2:14" ht="15" customHeight="1">
      <c r="B394" t="s">
        <v>2397</v>
      </c>
      <c r="C394" s="1">
        <v>41055.086122685185</v>
      </c>
      <c r="D394" s="4">
        <v>100000</v>
      </c>
      <c r="E394">
        <v>100000</v>
      </c>
      <c r="F394" t="s">
        <v>6</v>
      </c>
      <c r="G394">
        <f>tblSalaries[[#This Row],[clean Salary (in local currency)]]*VLOOKUP(tblSalaries[[#This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VLOOKUP(tblSalaries[[#This Row],[Where do you work]],tblCountries[[Actual]:[Mapping]],2,FALSE)</f>
        <v>USA</v>
      </c>
      <c r="L394" t="s">
        <v>13</v>
      </c>
      <c r="N394" s="16"/>
    </row>
    <row r="395" spans="2:14" ht="15" customHeight="1">
      <c r="B395" t="s">
        <v>2398</v>
      </c>
      <c r="C395" s="1">
        <v>41055.086168981485</v>
      </c>
      <c r="D395" s="4" t="s">
        <v>482</v>
      </c>
      <c r="E395">
        <v>1440000</v>
      </c>
      <c r="F395" t="s">
        <v>483</v>
      </c>
      <c r="G395">
        <f>tblSalaries[[#This Row],[clean Salary (in local currency)]]*VLOOKUP(tblSalaries[[#This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VLOOKUP(tblSalaries[[#This Row],[Where do you work]],tblCountries[[Actual]:[Mapping]],2,FALSE)</f>
        <v>Bangladesh</v>
      </c>
      <c r="L395" t="s">
        <v>18</v>
      </c>
      <c r="N395" s="16"/>
    </row>
    <row r="396" spans="2:14" ht="15" customHeight="1">
      <c r="B396" t="s">
        <v>2399</v>
      </c>
      <c r="C396" s="1">
        <v>41055.086875000001</v>
      </c>
      <c r="D396" s="4">
        <v>85000</v>
      </c>
      <c r="E396">
        <v>85000</v>
      </c>
      <c r="F396" t="s">
        <v>6</v>
      </c>
      <c r="G396">
        <f>tblSalaries[[#This Row],[clean Salary (in local currency)]]*VLOOKUP(tblSalaries[[#This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VLOOKUP(tblSalaries[[#This Row],[Where do you work]],tblCountries[[Actual]:[Mapping]],2,FALSE)</f>
        <v>USA</v>
      </c>
      <c r="L396" t="s">
        <v>18</v>
      </c>
      <c r="N396" s="16"/>
    </row>
    <row r="397" spans="2:14" ht="15" customHeight="1">
      <c r="B397" t="s">
        <v>2400</v>
      </c>
      <c r="C397" s="1">
        <v>41055.087372685186</v>
      </c>
      <c r="D397" s="4">
        <v>47000</v>
      </c>
      <c r="E397">
        <v>47000</v>
      </c>
      <c r="F397" t="s">
        <v>6</v>
      </c>
      <c r="G397">
        <f>tblSalaries[[#This Row],[clean Salary (in local currency)]]*VLOOKUP(tblSalaries[[#This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  <c r="N397" s="16"/>
    </row>
    <row r="398" spans="2:14" ht="15" customHeight="1">
      <c r="B398" t="s">
        <v>2401</v>
      </c>
      <c r="C398" s="1">
        <v>41055.087476851855</v>
      </c>
      <c r="D398" s="4">
        <v>40000</v>
      </c>
      <c r="E398">
        <v>40000</v>
      </c>
      <c r="F398" t="s">
        <v>6</v>
      </c>
      <c r="G398">
        <f>tblSalaries[[#This Row],[clean Salary (in local currency)]]*VLOOKUP(tblSalaries[[#This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VLOOKUP(tblSalaries[[#This Row],[Where do you work]],tblCountries[[Actual]:[Mapping]],2,FALSE)</f>
        <v>USA</v>
      </c>
      <c r="L398" t="s">
        <v>18</v>
      </c>
      <c r="N398" s="16"/>
    </row>
    <row r="399" spans="2:14" ht="15" customHeight="1">
      <c r="B399" t="s">
        <v>2402</v>
      </c>
      <c r="C399" s="1">
        <v>41055.087939814817</v>
      </c>
      <c r="D399" s="4">
        <v>30000</v>
      </c>
      <c r="E399">
        <v>30000</v>
      </c>
      <c r="F399" t="s">
        <v>6</v>
      </c>
      <c r="G399">
        <f>tblSalaries[[#This Row],[clean Salary (in local currency)]]*VLOOKUP(tblSalaries[[#This Row],[Currency]],tblXrate[],2,FALSE)</f>
        <v>30000</v>
      </c>
      <c r="H399" t="s">
        <v>452</v>
      </c>
      <c r="I399" t="s">
        <v>4001</v>
      </c>
      <c r="J399" t="s">
        <v>8</v>
      </c>
      <c r="K399" t="str">
        <f>VLOOKUP(tblSalaries[[#This Row],[Where do you work]],tblCountries[[Actual]:[Mapping]],2,FALSE)</f>
        <v>India</v>
      </c>
      <c r="L399" t="s">
        <v>18</v>
      </c>
      <c r="N399" s="16"/>
    </row>
    <row r="400" spans="2:14" ht="15" customHeight="1">
      <c r="B400" t="s">
        <v>2403</v>
      </c>
      <c r="C400" s="1">
        <v>41055.088148148148</v>
      </c>
      <c r="D400" s="4">
        <v>72000</v>
      </c>
      <c r="E400">
        <v>72000</v>
      </c>
      <c r="F400" t="s">
        <v>86</v>
      </c>
      <c r="G400">
        <f>tblSalaries[[#This Row],[clean Salary (in local currency)]]*VLOOKUP(tblSalaries[[#This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VLOOKUP(tblSalaries[[#This Row],[Where do you work]],tblCountries[[Actual]:[Mapping]],2,FALSE)</f>
        <v>Canada</v>
      </c>
      <c r="L400" t="s">
        <v>9</v>
      </c>
      <c r="N400" s="16"/>
    </row>
    <row r="401" spans="2:14" ht="15" customHeight="1">
      <c r="B401" t="s">
        <v>2404</v>
      </c>
      <c r="C401" s="1">
        <v>41055.088518518518</v>
      </c>
      <c r="D401" s="4">
        <v>34000</v>
      </c>
      <c r="E401">
        <v>34000</v>
      </c>
      <c r="F401" t="s">
        <v>6</v>
      </c>
      <c r="G401">
        <f>tblSalaries[[#This Row],[clean Salary (in local currency)]]*VLOOKUP(tblSalaries[[#This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VLOOKUP(tblSalaries[[#This Row],[Where do you work]],tblCountries[[Actual]:[Mapping]],2,FALSE)</f>
        <v>USA</v>
      </c>
      <c r="L401" t="s">
        <v>9</v>
      </c>
      <c r="N401" s="16"/>
    </row>
    <row r="402" spans="2:14" ht="15" customHeight="1">
      <c r="B402" t="s">
        <v>2405</v>
      </c>
      <c r="C402" s="1">
        <v>41055.088761574072</v>
      </c>
      <c r="D402" s="4">
        <v>52000</v>
      </c>
      <c r="E402">
        <v>52000</v>
      </c>
      <c r="F402" t="s">
        <v>6</v>
      </c>
      <c r="G402">
        <f>tblSalaries[[#This Row],[clean Salary (in local currency)]]*VLOOKUP(tblSalaries[[#This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VLOOKUP(tblSalaries[[#This Row],[Where do you work]],tblCountries[[Actual]:[Mapping]],2,FALSE)</f>
        <v>USA</v>
      </c>
      <c r="L402" t="s">
        <v>9</v>
      </c>
      <c r="N402" s="16"/>
    </row>
    <row r="403" spans="2:14" ht="15" customHeight="1">
      <c r="B403" t="s">
        <v>2406</v>
      </c>
      <c r="C403" s="1">
        <v>41055.089004629626</v>
      </c>
      <c r="D403" s="4">
        <v>300000</v>
      </c>
      <c r="E403">
        <v>300000</v>
      </c>
      <c r="F403" t="s">
        <v>40</v>
      </c>
      <c r="G403">
        <f>tblSalaries[[#This Row],[clean Salary (in local currency)]]*VLOOKUP(tblSalaries[[#This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VLOOKUP(tblSalaries[[#This Row],[Where do you work]],tblCountries[[Actual]:[Mapping]],2,FALSE)</f>
        <v>India</v>
      </c>
      <c r="L403" t="s">
        <v>25</v>
      </c>
      <c r="N403" s="16"/>
    </row>
    <row r="404" spans="2:14" ht="15" customHeight="1">
      <c r="B404" t="s">
        <v>2407</v>
      </c>
      <c r="C404" s="1">
        <v>41055.090243055558</v>
      </c>
      <c r="D404" s="4">
        <v>400000</v>
      </c>
      <c r="E404">
        <v>400000</v>
      </c>
      <c r="F404" t="s">
        <v>40</v>
      </c>
      <c r="G404">
        <f>tblSalaries[[#This Row],[clean Salary (in local currency)]]*VLOOKUP(tblSalaries[[#This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VLOOKUP(tblSalaries[[#This Row],[Where do you work]],tblCountries[[Actual]:[Mapping]],2,FALSE)</f>
        <v>India</v>
      </c>
      <c r="L404" t="s">
        <v>9</v>
      </c>
      <c r="N404" s="16"/>
    </row>
    <row r="405" spans="2:14" ht="15" customHeight="1">
      <c r="B405" t="s">
        <v>2408</v>
      </c>
      <c r="C405" s="1">
        <v>41055.090682870374</v>
      </c>
      <c r="D405" s="4">
        <v>63586.95</v>
      </c>
      <c r="E405">
        <v>63586</v>
      </c>
      <c r="F405" t="s">
        <v>6</v>
      </c>
      <c r="G405">
        <f>tblSalaries[[#This Row],[clean Salary (in local currency)]]*VLOOKUP(tblSalaries[[#This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VLOOKUP(tblSalaries[[#This Row],[Where do you work]],tblCountries[[Actual]:[Mapping]],2,FALSE)</f>
        <v>UAE</v>
      </c>
      <c r="L405" t="s">
        <v>18</v>
      </c>
      <c r="N405" s="16"/>
    </row>
    <row r="406" spans="2:14" ht="15" customHeight="1">
      <c r="B406" t="s">
        <v>2409</v>
      </c>
      <c r="C406" s="1">
        <v>41055.091435185182</v>
      </c>
      <c r="D406" s="4" t="s">
        <v>68</v>
      </c>
      <c r="E406">
        <v>35000</v>
      </c>
      <c r="F406" t="s">
        <v>69</v>
      </c>
      <c r="G406">
        <f>tblSalaries[[#This Row],[clean Salary (in local currency)]]*VLOOKUP(tblSalaries[[#This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VLOOKUP(tblSalaries[[#This Row],[Where do you work]],tblCountries[[Actual]:[Mapping]],2,FALSE)</f>
        <v>UK</v>
      </c>
      <c r="L406" t="s">
        <v>9</v>
      </c>
      <c r="N406" s="16"/>
    </row>
    <row r="407" spans="2:14" ht="15" customHeight="1">
      <c r="B407" t="s">
        <v>2410</v>
      </c>
      <c r="C407" s="1">
        <v>41055.09233796296</v>
      </c>
      <c r="D407" s="4">
        <v>60000</v>
      </c>
      <c r="E407">
        <v>60000</v>
      </c>
      <c r="F407" t="s">
        <v>6</v>
      </c>
      <c r="G407">
        <f>tblSalaries[[#This Row],[clean Salary (in local currency)]]*VLOOKUP(tblSalaries[[#This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  <c r="N407" s="16"/>
    </row>
    <row r="408" spans="2:14" ht="15" customHeight="1">
      <c r="B408" t="s">
        <v>2411</v>
      </c>
      <c r="C408" s="1">
        <v>41055.09302083333</v>
      </c>
      <c r="D408" s="4">
        <v>19200</v>
      </c>
      <c r="E408">
        <v>19200</v>
      </c>
      <c r="F408" t="s">
        <v>6</v>
      </c>
      <c r="G408">
        <f>tblSalaries[[#This Row],[clean Salary (in local currency)]]*VLOOKUP(tblSalaries[[#This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VLOOKUP(tblSalaries[[#This Row],[Where do you work]],tblCountries[[Actual]:[Mapping]],2,FALSE)</f>
        <v>Romania</v>
      </c>
      <c r="L408" t="s">
        <v>13</v>
      </c>
      <c r="N408" s="16"/>
    </row>
    <row r="409" spans="2:14" ht="15" customHeight="1">
      <c r="B409" t="s">
        <v>2412</v>
      </c>
      <c r="C409" s="1">
        <v>41055.093113425923</v>
      </c>
      <c r="D409" s="4" t="s">
        <v>496</v>
      </c>
      <c r="E409">
        <v>14000000</v>
      </c>
      <c r="F409" t="s">
        <v>497</v>
      </c>
      <c r="G409">
        <f>tblSalaries[[#This Row],[clean Salary (in local currency)]]*VLOOKUP(tblSalaries[[#This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VLOOKUP(tblSalaries[[#This Row],[Where do you work]],tblCountries[[Actual]:[Mapping]],2,FALSE)</f>
        <v>Costa Rica</v>
      </c>
      <c r="L409" t="s">
        <v>13</v>
      </c>
      <c r="N409" s="16"/>
    </row>
    <row r="410" spans="2:14" ht="15" customHeight="1">
      <c r="B410" t="s">
        <v>2413</v>
      </c>
      <c r="C410" s="1">
        <v>41055.093391203707</v>
      </c>
      <c r="D410" s="4">
        <v>56000</v>
      </c>
      <c r="E410">
        <v>56000</v>
      </c>
      <c r="F410" t="s">
        <v>6</v>
      </c>
      <c r="G410">
        <f>tblSalaries[[#This Row],[clean Salary (in local currency)]]*VLOOKUP(tblSalaries[[#This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VLOOKUP(tblSalaries[[#This Row],[Where do you work]],tblCountries[[Actual]:[Mapping]],2,FALSE)</f>
        <v>USA</v>
      </c>
      <c r="L410" t="s">
        <v>9</v>
      </c>
      <c r="N410" s="16"/>
    </row>
    <row r="411" spans="2:14" ht="15" customHeight="1">
      <c r="B411" t="s">
        <v>2414</v>
      </c>
      <c r="C411" s="1">
        <v>41055.093611111108</v>
      </c>
      <c r="D411" s="4">
        <v>52000</v>
      </c>
      <c r="E411">
        <v>52000</v>
      </c>
      <c r="F411" t="s">
        <v>6</v>
      </c>
      <c r="G411">
        <f>tblSalaries[[#This Row],[clean Salary (in local currency)]]*VLOOKUP(tblSalaries[[#This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VLOOKUP(tblSalaries[[#This Row],[Where do you work]],tblCountries[[Actual]:[Mapping]],2,FALSE)</f>
        <v>USA</v>
      </c>
      <c r="L411" t="s">
        <v>9</v>
      </c>
      <c r="N411" s="16"/>
    </row>
    <row r="412" spans="2:14" ht="15" customHeight="1">
      <c r="B412" t="s">
        <v>2415</v>
      </c>
      <c r="C412" s="1">
        <v>41055.093969907408</v>
      </c>
      <c r="D412" s="4">
        <v>51613</v>
      </c>
      <c r="E412">
        <v>51613</v>
      </c>
      <c r="F412" t="s">
        <v>6</v>
      </c>
      <c r="G412">
        <f>tblSalaries[[#This Row],[clean Salary (in local currency)]]*VLOOKUP(tblSalaries[[#This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VLOOKUP(tblSalaries[[#This Row],[Where do you work]],tblCountries[[Actual]:[Mapping]],2,FALSE)</f>
        <v>USA</v>
      </c>
      <c r="L412" t="s">
        <v>13</v>
      </c>
      <c r="N412" s="16"/>
    </row>
    <row r="413" spans="2:14" ht="15" customHeight="1">
      <c r="B413" t="s">
        <v>2416</v>
      </c>
      <c r="C413" s="1">
        <v>41055.095150462963</v>
      </c>
      <c r="D413" s="4">
        <v>35000</v>
      </c>
      <c r="E413">
        <v>35000</v>
      </c>
      <c r="F413" t="s">
        <v>6</v>
      </c>
      <c r="G413">
        <f>tblSalaries[[#This Row],[clean Salary (in local currency)]]*VLOOKUP(tblSalaries[[#This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VLOOKUP(tblSalaries[[#This Row],[Where do you work]],tblCountries[[Actual]:[Mapping]],2,FALSE)</f>
        <v>Russia</v>
      </c>
      <c r="L413" t="s">
        <v>9</v>
      </c>
      <c r="N413" s="16"/>
    </row>
    <row r="414" spans="2:14" ht="15" customHeight="1">
      <c r="B414" t="s">
        <v>2417</v>
      </c>
      <c r="C414" s="1">
        <v>41055.095347222225</v>
      </c>
      <c r="D414" s="4">
        <v>56000</v>
      </c>
      <c r="E414">
        <v>56000</v>
      </c>
      <c r="F414" t="s">
        <v>6</v>
      </c>
      <c r="G414">
        <f>tblSalaries[[#This Row],[clean Salary (in local currency)]]*VLOOKUP(tblSalaries[[#This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VLOOKUP(tblSalaries[[#This Row],[Where do you work]],tblCountries[[Actual]:[Mapping]],2,FALSE)</f>
        <v>USA</v>
      </c>
      <c r="L414" t="s">
        <v>13</v>
      </c>
      <c r="N414" s="16"/>
    </row>
    <row r="415" spans="2:14" ht="15" customHeight="1">
      <c r="B415" t="s">
        <v>2418</v>
      </c>
      <c r="C415" s="1">
        <v>41055.095578703702</v>
      </c>
      <c r="D415" s="4" t="s">
        <v>505</v>
      </c>
      <c r="E415">
        <v>115000</v>
      </c>
      <c r="F415" t="s">
        <v>6</v>
      </c>
      <c r="G415">
        <f>tblSalaries[[#This Row],[clean Salary (in local currency)]]*VLOOKUP(tblSalaries[[#This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VLOOKUP(tblSalaries[[#This Row],[Where do you work]],tblCountries[[Actual]:[Mapping]],2,FALSE)</f>
        <v>USA</v>
      </c>
      <c r="L415" t="s">
        <v>18</v>
      </c>
      <c r="N415" s="16"/>
    </row>
    <row r="416" spans="2:14" ht="15" customHeight="1">
      <c r="B416" t="s">
        <v>2419</v>
      </c>
      <c r="C416" s="1">
        <v>41055.095868055556</v>
      </c>
      <c r="D416" s="4" t="s">
        <v>506</v>
      </c>
      <c r="E416">
        <v>66000</v>
      </c>
      <c r="F416" t="s">
        <v>69</v>
      </c>
      <c r="G416">
        <f>tblSalaries[[#This Row],[clean Salary (in local currency)]]*VLOOKUP(tblSalaries[[#This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VLOOKUP(tblSalaries[[#This Row],[Where do you work]],tblCountries[[Actual]:[Mapping]],2,FALSE)</f>
        <v>UK</v>
      </c>
      <c r="L416" t="s">
        <v>25</v>
      </c>
      <c r="N416" s="16"/>
    </row>
    <row r="417" spans="2:14" ht="15" customHeight="1">
      <c r="B417" t="s">
        <v>2420</v>
      </c>
      <c r="C417" s="1">
        <v>41055.096666666665</v>
      </c>
      <c r="D417" s="4" t="s">
        <v>508</v>
      </c>
      <c r="E417">
        <v>200000</v>
      </c>
      <c r="F417" t="s">
        <v>40</v>
      </c>
      <c r="G417">
        <f>tblSalaries[[#This Row],[clean Salary (in local currency)]]*VLOOKUP(tblSalaries[[#This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VLOOKUP(tblSalaries[[#This Row],[Where do you work]],tblCountries[[Actual]:[Mapping]],2,FALSE)</f>
        <v>India</v>
      </c>
      <c r="L417" t="s">
        <v>25</v>
      </c>
      <c r="N417" s="16"/>
    </row>
    <row r="418" spans="2:14" ht="15" customHeight="1">
      <c r="B418" t="s">
        <v>2421</v>
      </c>
      <c r="C418" s="1">
        <v>41055.097083333334</v>
      </c>
      <c r="D418" s="4">
        <v>72000</v>
      </c>
      <c r="E418">
        <v>72000</v>
      </c>
      <c r="F418" t="s">
        <v>6</v>
      </c>
      <c r="G418">
        <f>tblSalaries[[#This Row],[clean Salary (in local currency)]]*VLOOKUP(tblSalaries[[#This Row],[Currency]],tblXrate[],2,FALSE)</f>
        <v>72000</v>
      </c>
      <c r="H418" t="s">
        <v>509</v>
      </c>
      <c r="I418" t="s">
        <v>4001</v>
      </c>
      <c r="J418" t="s">
        <v>15</v>
      </c>
      <c r="K418" t="str">
        <f>VLOOKUP(tblSalaries[[#This Row],[Where do you work]],tblCountries[[Actual]:[Mapping]],2,FALSE)</f>
        <v>USA</v>
      </c>
      <c r="L418" t="s">
        <v>9</v>
      </c>
      <c r="N418" s="16"/>
    </row>
    <row r="419" spans="2:14" ht="15" customHeight="1">
      <c r="B419" t="s">
        <v>2422</v>
      </c>
      <c r="C419" s="1">
        <v>41055.097129629627</v>
      </c>
      <c r="D419" s="4">
        <v>90000</v>
      </c>
      <c r="E419">
        <v>90000</v>
      </c>
      <c r="F419" t="s">
        <v>6</v>
      </c>
      <c r="G419">
        <f>tblSalaries[[#This Row],[clean Salary (in local currency)]]*VLOOKUP(tblSalaries[[#This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VLOOKUP(tblSalaries[[#This Row],[Where do you work]],tblCountries[[Actual]:[Mapping]],2,FALSE)</f>
        <v>USA</v>
      </c>
      <c r="L419" t="s">
        <v>13</v>
      </c>
      <c r="N419" s="16"/>
    </row>
    <row r="420" spans="2:14" ht="15" customHeight="1">
      <c r="B420" t="s">
        <v>2423</v>
      </c>
      <c r="C420" s="1">
        <v>41055.097395833334</v>
      </c>
      <c r="D420" s="4" t="s">
        <v>510</v>
      </c>
      <c r="E420">
        <v>8500</v>
      </c>
      <c r="F420" t="s">
        <v>6</v>
      </c>
      <c r="G420">
        <f>tblSalaries[[#This Row],[clean Salary (in local currency)]]*VLOOKUP(tblSalaries[[#This Row],[Currency]],tblXrate[],2,FALSE)</f>
        <v>8500</v>
      </c>
      <c r="H420" t="s">
        <v>177</v>
      </c>
      <c r="I420" t="s">
        <v>310</v>
      </c>
      <c r="J420" t="s">
        <v>73</v>
      </c>
      <c r="K420" t="str">
        <f>VLOOKUP(tblSalaries[[#This Row],[Where do you work]],tblCountries[[Actual]:[Mapping]],2,FALSE)</f>
        <v>Romania</v>
      </c>
      <c r="L420" t="s">
        <v>18</v>
      </c>
      <c r="N420" s="16"/>
    </row>
    <row r="421" spans="2:14" ht="15" customHeight="1">
      <c r="B421" t="s">
        <v>2424</v>
      </c>
      <c r="C421" s="1">
        <v>41055.09747685185</v>
      </c>
      <c r="D421" s="4">
        <v>12000</v>
      </c>
      <c r="E421">
        <v>12000</v>
      </c>
      <c r="F421" t="s">
        <v>6</v>
      </c>
      <c r="G421">
        <f>tblSalaries[[#This Row],[clean Salary (in local currency)]]*VLOOKUP(tblSalaries[[#This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VLOOKUP(tblSalaries[[#This Row],[Where do you work]],tblCountries[[Actual]:[Mapping]],2,FALSE)</f>
        <v>iran</v>
      </c>
      <c r="L421" t="s">
        <v>18</v>
      </c>
      <c r="N421" s="16"/>
    </row>
    <row r="422" spans="2:14" ht="15" customHeight="1">
      <c r="B422" t="s">
        <v>2425</v>
      </c>
      <c r="C422" s="1">
        <v>41055.098807870374</v>
      </c>
      <c r="D422" s="4" t="s">
        <v>513</v>
      </c>
      <c r="E422">
        <v>250000</v>
      </c>
      <c r="F422" t="s">
        <v>6</v>
      </c>
      <c r="G422">
        <f>tblSalaries[[#This Row],[clean Salary (in local currency)]]*VLOOKUP(tblSalaries[[#This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VLOOKUP(tblSalaries[[#This Row],[Where do you work]],tblCountries[[Actual]:[Mapping]],2,FALSE)</f>
        <v>USA</v>
      </c>
      <c r="L422" t="s">
        <v>13</v>
      </c>
      <c r="N422" s="16"/>
    </row>
    <row r="423" spans="2:14" ht="15" customHeight="1">
      <c r="B423" t="s">
        <v>2426</v>
      </c>
      <c r="C423" s="1">
        <v>41055.100277777776</v>
      </c>
      <c r="D423" s="4">
        <v>5900</v>
      </c>
      <c r="E423">
        <v>70800</v>
      </c>
      <c r="F423" t="s">
        <v>22</v>
      </c>
      <c r="G423">
        <f>tblSalaries[[#This Row],[clean Salary (in local currency)]]*VLOOKUP(tblSalaries[[#This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VLOOKUP(tblSalaries[[#This Row],[Where do you work]],tblCountries[[Actual]:[Mapping]],2,FALSE)</f>
        <v>Finland</v>
      </c>
      <c r="L423" t="s">
        <v>13</v>
      </c>
      <c r="N423" s="16"/>
    </row>
    <row r="424" spans="2:14" ht="15" customHeight="1">
      <c r="B424" t="s">
        <v>2427</v>
      </c>
      <c r="C424" s="1">
        <v>41055.100810185184</v>
      </c>
      <c r="D424" s="4" t="s">
        <v>516</v>
      </c>
      <c r="E424">
        <v>240000</v>
      </c>
      <c r="F424" t="s">
        <v>40</v>
      </c>
      <c r="G424">
        <f>tblSalaries[[#This Row],[clean Salary (in local currency)]]*VLOOKUP(tblSalaries[[#This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VLOOKUP(tblSalaries[[#This Row],[Where do you work]],tblCountries[[Actual]:[Mapping]],2,FALSE)</f>
        <v>India</v>
      </c>
      <c r="L424" t="s">
        <v>13</v>
      </c>
      <c r="N424" s="16"/>
    </row>
    <row r="425" spans="2:14" ht="15" customHeight="1">
      <c r="B425" t="s">
        <v>2428</v>
      </c>
      <c r="C425" s="1">
        <v>41055.102662037039</v>
      </c>
      <c r="D425" s="4" t="s">
        <v>518</v>
      </c>
      <c r="E425">
        <v>30000</v>
      </c>
      <c r="F425" t="s">
        <v>6</v>
      </c>
      <c r="G425">
        <f>tblSalaries[[#This Row],[clean Salary (in local currency)]]*VLOOKUP(tblSalaries[[#This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  <c r="N425" s="16"/>
    </row>
    <row r="426" spans="2:14" ht="15" customHeight="1">
      <c r="B426" t="s">
        <v>2429</v>
      </c>
      <c r="C426" s="1">
        <v>41055.103900462964</v>
      </c>
      <c r="D426" s="4" t="s">
        <v>520</v>
      </c>
      <c r="E426">
        <v>30000</v>
      </c>
      <c r="F426" t="s">
        <v>6</v>
      </c>
      <c r="G426">
        <f>tblSalaries[[#This Row],[clean Salary (in local currency)]]*VLOOKUP(tblSalaries[[#This Row],[Currency]],tblXrate[],2,FALSE)</f>
        <v>30000</v>
      </c>
      <c r="H426" t="s">
        <v>521</v>
      </c>
      <c r="I426" t="s">
        <v>3999</v>
      </c>
      <c r="J426" t="s">
        <v>73</v>
      </c>
      <c r="K426" t="str">
        <f>VLOOKUP(tblSalaries[[#This Row],[Where do you work]],tblCountries[[Actual]:[Mapping]],2,FALSE)</f>
        <v>Romania</v>
      </c>
      <c r="L426" t="s">
        <v>25</v>
      </c>
      <c r="N426" s="16"/>
    </row>
    <row r="427" spans="2:14" ht="15" customHeight="1">
      <c r="B427" t="s">
        <v>2430</v>
      </c>
      <c r="C427" s="1">
        <v>41055.105138888888</v>
      </c>
      <c r="D427" s="4">
        <v>24</v>
      </c>
      <c r="E427">
        <v>24000</v>
      </c>
      <c r="F427" t="s">
        <v>6</v>
      </c>
      <c r="G427">
        <f>tblSalaries[[#This Row],[clean Salary (in local currency)]]*VLOOKUP(tblSalaries[[#This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VLOOKUP(tblSalaries[[#This Row],[Where do you work]],tblCountries[[Actual]:[Mapping]],2,FALSE)</f>
        <v>USA</v>
      </c>
      <c r="L427" t="s">
        <v>25</v>
      </c>
      <c r="N427" s="16"/>
    </row>
    <row r="428" spans="2:14" ht="15" customHeight="1">
      <c r="B428" t="s">
        <v>2431</v>
      </c>
      <c r="C428" s="1">
        <v>41055.106249999997</v>
      </c>
      <c r="D428" s="4">
        <v>60000</v>
      </c>
      <c r="E428">
        <v>60000</v>
      </c>
      <c r="F428" t="s">
        <v>6</v>
      </c>
      <c r="G428">
        <f>tblSalaries[[#This Row],[clean Salary (in local currency)]]*VLOOKUP(tblSalaries[[#This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VLOOKUP(tblSalaries[[#This Row],[Where do you work]],tblCountries[[Actual]:[Mapping]],2,FALSE)</f>
        <v>USA</v>
      </c>
      <c r="L428" t="s">
        <v>9</v>
      </c>
      <c r="N428" s="16"/>
    </row>
    <row r="429" spans="2:14" ht="15" customHeight="1">
      <c r="B429" t="s">
        <v>2432</v>
      </c>
      <c r="C429" s="1">
        <v>41055.106319444443</v>
      </c>
      <c r="D429" s="4">
        <v>76600</v>
      </c>
      <c r="E429">
        <v>76600</v>
      </c>
      <c r="F429" t="s">
        <v>6</v>
      </c>
      <c r="G429">
        <f>tblSalaries[[#This Row],[clean Salary (in local currency)]]*VLOOKUP(tblSalaries[[#This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VLOOKUP(tblSalaries[[#This Row],[Where do you work]],tblCountries[[Actual]:[Mapping]],2,FALSE)</f>
        <v>USA</v>
      </c>
      <c r="L429" t="s">
        <v>18</v>
      </c>
      <c r="N429" s="16"/>
    </row>
    <row r="430" spans="2:14" ht="15" customHeight="1">
      <c r="B430" t="s">
        <v>2433</v>
      </c>
      <c r="C430" s="1">
        <v>41055.106365740743</v>
      </c>
      <c r="D430" s="4" t="s">
        <v>524</v>
      </c>
      <c r="E430">
        <v>65000</v>
      </c>
      <c r="F430" t="s">
        <v>69</v>
      </c>
      <c r="G430">
        <f>tblSalaries[[#This Row],[clean Salary (in local currency)]]*VLOOKUP(tblSalaries[[#This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VLOOKUP(tblSalaries[[#This Row],[Where do you work]],tblCountries[[Actual]:[Mapping]],2,FALSE)</f>
        <v>UK</v>
      </c>
      <c r="L430" t="s">
        <v>18</v>
      </c>
      <c r="N430" s="16"/>
    </row>
    <row r="431" spans="2:14" ht="15" customHeight="1">
      <c r="B431" t="s">
        <v>2434</v>
      </c>
      <c r="C431" s="1">
        <v>41055.106944444444</v>
      </c>
      <c r="D431" s="4" t="s">
        <v>525</v>
      </c>
      <c r="E431">
        <v>6629</v>
      </c>
      <c r="F431" t="s">
        <v>6</v>
      </c>
      <c r="G431">
        <f>tblSalaries[[#This Row],[clean Salary (in local currency)]]*VLOOKUP(tblSalaries[[#This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VLOOKUP(tblSalaries[[#This Row],[Where do you work]],tblCountries[[Actual]:[Mapping]],2,FALSE)</f>
        <v>Dominican Republic</v>
      </c>
      <c r="L431" t="s">
        <v>13</v>
      </c>
      <c r="N431" s="16"/>
    </row>
    <row r="432" spans="2:14" ht="15" customHeight="1">
      <c r="B432" t="s">
        <v>2435</v>
      </c>
      <c r="C432" s="1">
        <v>41055.107372685183</v>
      </c>
      <c r="D432" s="4">
        <v>90000</v>
      </c>
      <c r="E432">
        <v>90000</v>
      </c>
      <c r="F432" t="s">
        <v>6</v>
      </c>
      <c r="G432">
        <f>tblSalaries[[#This Row],[clean Salary (in local currency)]]*VLOOKUP(tblSalaries[[#This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25</v>
      </c>
      <c r="N432" s="16"/>
    </row>
    <row r="433" spans="2:14" ht="15" customHeight="1">
      <c r="B433" t="s">
        <v>2436</v>
      </c>
      <c r="C433" s="1">
        <v>41055.107754629629</v>
      </c>
      <c r="D433" s="4">
        <v>8500</v>
      </c>
      <c r="E433">
        <v>8500</v>
      </c>
      <c r="F433" t="s">
        <v>6</v>
      </c>
      <c r="G433">
        <f>tblSalaries[[#This Row],[clean Salary (in local currency)]]*VLOOKUP(tblSalaries[[#This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VLOOKUP(tblSalaries[[#This Row],[Where do you work]],tblCountries[[Actual]:[Mapping]],2,FALSE)</f>
        <v>Colombia</v>
      </c>
      <c r="L433" t="s">
        <v>25</v>
      </c>
      <c r="N433" s="16"/>
    </row>
    <row r="434" spans="2:14" ht="15" customHeight="1">
      <c r="B434" t="s">
        <v>2437</v>
      </c>
      <c r="C434" s="1">
        <v>41055.107766203706</v>
      </c>
      <c r="D434" s="4">
        <v>75000</v>
      </c>
      <c r="E434">
        <v>75000</v>
      </c>
      <c r="F434" t="s">
        <v>6</v>
      </c>
      <c r="G434">
        <f>tblSalaries[[#This Row],[clean Salary (in local currency)]]*VLOOKUP(tblSalaries[[#This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VLOOKUP(tblSalaries[[#This Row],[Where do you work]],tblCountries[[Actual]:[Mapping]],2,FALSE)</f>
        <v>USA</v>
      </c>
      <c r="L434" t="s">
        <v>9</v>
      </c>
      <c r="N434" s="16"/>
    </row>
    <row r="435" spans="2:14" ht="15" customHeight="1">
      <c r="B435" t="s">
        <v>2438</v>
      </c>
      <c r="C435" s="1">
        <v>41055.109606481485</v>
      </c>
      <c r="D435" s="4">
        <v>72000</v>
      </c>
      <c r="E435">
        <v>72000</v>
      </c>
      <c r="F435" t="s">
        <v>6</v>
      </c>
      <c r="G435">
        <f>tblSalaries[[#This Row],[clean Salary (in local currency)]]*VLOOKUP(tblSalaries[[#This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VLOOKUP(tblSalaries[[#This Row],[Where do you work]],tblCountries[[Actual]:[Mapping]],2,FALSE)</f>
        <v>USA</v>
      </c>
      <c r="L435" t="s">
        <v>18</v>
      </c>
      <c r="N435" s="16"/>
    </row>
    <row r="436" spans="2:14" ht="15" customHeight="1">
      <c r="B436" t="s">
        <v>2439</v>
      </c>
      <c r="C436" s="1">
        <v>41055.110115740739</v>
      </c>
      <c r="D436" s="4">
        <v>65000</v>
      </c>
      <c r="E436">
        <v>65000</v>
      </c>
      <c r="F436" t="s">
        <v>6</v>
      </c>
      <c r="G436">
        <f>tblSalaries[[#This Row],[clean Salary (in local currency)]]*VLOOKUP(tblSalaries[[#This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VLOOKUP(tblSalaries[[#This Row],[Where do you work]],tblCountries[[Actual]:[Mapping]],2,FALSE)</f>
        <v>USA</v>
      </c>
      <c r="L436" t="s">
        <v>9</v>
      </c>
      <c r="N436" s="16"/>
    </row>
    <row r="437" spans="2:14" ht="15" customHeight="1">
      <c r="B437" t="s">
        <v>2440</v>
      </c>
      <c r="C437" s="1">
        <v>41055.111064814817</v>
      </c>
      <c r="D437" s="4">
        <v>120000</v>
      </c>
      <c r="E437">
        <v>120000</v>
      </c>
      <c r="F437" t="s">
        <v>6</v>
      </c>
      <c r="G437">
        <f>tblSalaries[[#This Row],[clean Salary (in local currency)]]*VLOOKUP(tblSalaries[[#This Row],[Currency]],tblXrate[],2,FALSE)</f>
        <v>120000</v>
      </c>
      <c r="H437" t="s">
        <v>139</v>
      </c>
      <c r="I437" t="s">
        <v>4001</v>
      </c>
      <c r="J437" t="s">
        <v>15</v>
      </c>
      <c r="K437" t="str">
        <f>VLOOKUP(tblSalaries[[#This Row],[Where do you work]],tblCountries[[Actual]:[Mapping]],2,FALSE)</f>
        <v>USA</v>
      </c>
      <c r="L437" t="s">
        <v>25</v>
      </c>
      <c r="N437" s="16"/>
    </row>
    <row r="438" spans="2:14" ht="15" customHeight="1">
      <c r="B438" t="s">
        <v>2441</v>
      </c>
      <c r="C438" s="1">
        <v>41055.111562500002</v>
      </c>
      <c r="D438" s="4" t="s">
        <v>532</v>
      </c>
      <c r="E438">
        <v>4000000</v>
      </c>
      <c r="F438" t="s">
        <v>40</v>
      </c>
      <c r="G438">
        <f>tblSalaries[[#This Row],[clean Salary (in local currency)]]*VLOOKUP(tblSalaries[[#This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VLOOKUP(tblSalaries[[#This Row],[Where do you work]],tblCountries[[Actual]:[Mapping]],2,FALSE)</f>
        <v>India</v>
      </c>
      <c r="L438" t="s">
        <v>13</v>
      </c>
      <c r="N438" s="16"/>
    </row>
    <row r="439" spans="2:14" ht="15" customHeight="1">
      <c r="B439" t="s">
        <v>2442</v>
      </c>
      <c r="C439" s="1">
        <v>41055.11273148148</v>
      </c>
      <c r="D439" s="4" t="s">
        <v>534</v>
      </c>
      <c r="E439">
        <v>300000</v>
      </c>
      <c r="F439" t="s">
        <v>40</v>
      </c>
      <c r="G439">
        <f>tblSalaries[[#This Row],[clean Salary (in local currency)]]*VLOOKUP(tblSalaries[[#This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VLOOKUP(tblSalaries[[#This Row],[Where do you work]],tblCountries[[Actual]:[Mapping]],2,FALSE)</f>
        <v>India</v>
      </c>
      <c r="L439" t="s">
        <v>9</v>
      </c>
      <c r="N439" s="16"/>
    </row>
    <row r="440" spans="2:14" ht="15" customHeight="1">
      <c r="B440" t="s">
        <v>2443</v>
      </c>
      <c r="C440" s="1">
        <v>41055.113437499997</v>
      </c>
      <c r="D440" s="4">
        <v>1100000</v>
      </c>
      <c r="E440">
        <v>1100000</v>
      </c>
      <c r="F440" t="s">
        <v>40</v>
      </c>
      <c r="G440">
        <f>tblSalaries[[#This Row],[clean Salary (in local currency)]]*VLOOKUP(tblSalaries[[#This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VLOOKUP(tblSalaries[[#This Row],[Where do you work]],tblCountries[[Actual]:[Mapping]],2,FALSE)</f>
        <v>India</v>
      </c>
      <c r="L440" t="s">
        <v>9</v>
      </c>
      <c r="N440" s="16"/>
    </row>
    <row r="441" spans="2:14" ht="15" customHeight="1">
      <c r="B441" t="s">
        <v>2444</v>
      </c>
      <c r="C441" s="1">
        <v>41055.115486111114</v>
      </c>
      <c r="D441" s="4">
        <v>80000</v>
      </c>
      <c r="E441">
        <v>80000</v>
      </c>
      <c r="F441" t="s">
        <v>6</v>
      </c>
      <c r="G441">
        <f>tblSalaries[[#This Row],[clean Salary (in local currency)]]*VLOOKUP(tblSalaries[[#This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VLOOKUP(tblSalaries[[#This Row],[Where do you work]],tblCountries[[Actual]:[Mapping]],2,FALSE)</f>
        <v>USA</v>
      </c>
      <c r="L441" t="s">
        <v>9</v>
      </c>
      <c r="N441" s="16"/>
    </row>
    <row r="442" spans="2:14" ht="15" customHeight="1">
      <c r="B442" t="s">
        <v>2445</v>
      </c>
      <c r="C442" s="1">
        <v>41055.115925925929</v>
      </c>
      <c r="D442" s="4" t="s">
        <v>538</v>
      </c>
      <c r="E442">
        <v>3000000</v>
      </c>
      <c r="F442" t="s">
        <v>40</v>
      </c>
      <c r="G442">
        <f>tblSalaries[[#This Row],[clean Salary (in local currency)]]*VLOOKUP(tblSalaries[[#This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VLOOKUP(tblSalaries[[#This Row],[Where do you work]],tblCountries[[Actual]:[Mapping]],2,FALSE)</f>
        <v>India</v>
      </c>
      <c r="L442" t="s">
        <v>9</v>
      </c>
      <c r="N442" s="16"/>
    </row>
    <row r="443" spans="2:14" ht="15" customHeight="1">
      <c r="B443" t="s">
        <v>2446</v>
      </c>
      <c r="C443" s="1">
        <v>41055.117037037038</v>
      </c>
      <c r="D443" s="4">
        <v>110000</v>
      </c>
      <c r="E443">
        <v>110000</v>
      </c>
      <c r="F443" t="s">
        <v>86</v>
      </c>
      <c r="G443">
        <f>tblSalaries[[#This Row],[clean Salary (in local currency)]]*VLOOKUP(tblSalaries[[#This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VLOOKUP(tblSalaries[[#This Row],[Where do you work]],tblCountries[[Actual]:[Mapping]],2,FALSE)</f>
        <v>Canada</v>
      </c>
      <c r="L443" t="s">
        <v>18</v>
      </c>
      <c r="N443" s="16"/>
    </row>
    <row r="444" spans="2:14" ht="15" customHeight="1">
      <c r="B444" t="s">
        <v>2447</v>
      </c>
      <c r="C444" s="1">
        <v>41055.117638888885</v>
      </c>
      <c r="D444" s="4">
        <v>51000</v>
      </c>
      <c r="E444">
        <v>51000</v>
      </c>
      <c r="F444" t="s">
        <v>6</v>
      </c>
      <c r="G444">
        <f>tblSalaries[[#This Row],[clean Salary (in local currency)]]*VLOOKUP(tblSalaries[[#This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VLOOKUP(tblSalaries[[#This Row],[Where do you work]],tblCountries[[Actual]:[Mapping]],2,FALSE)</f>
        <v>USA</v>
      </c>
      <c r="L444" t="s">
        <v>18</v>
      </c>
      <c r="N444" s="16"/>
    </row>
    <row r="445" spans="2:14" ht="15" customHeight="1">
      <c r="B445" t="s">
        <v>2448</v>
      </c>
      <c r="C445" s="1">
        <v>41055.11824074074</v>
      </c>
      <c r="D445" s="4" t="s">
        <v>543</v>
      </c>
      <c r="E445">
        <v>5000</v>
      </c>
      <c r="F445" t="s">
        <v>6</v>
      </c>
      <c r="G445">
        <f>tblSalaries[[#This Row],[clean Salary (in local currency)]]*VLOOKUP(tblSalaries[[#This Row],[Currency]],tblXrate[],2,FALSE)</f>
        <v>5000</v>
      </c>
      <c r="H445" t="s">
        <v>544</v>
      </c>
      <c r="I445" t="s">
        <v>3999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  <c r="N445" s="16"/>
    </row>
    <row r="446" spans="2:14" ht="15" customHeight="1">
      <c r="B446" t="s">
        <v>2449</v>
      </c>
      <c r="C446" s="1">
        <v>41055.120474537034</v>
      </c>
      <c r="D446" s="4">
        <v>74000</v>
      </c>
      <c r="E446">
        <v>74000</v>
      </c>
      <c r="F446" t="s">
        <v>6</v>
      </c>
      <c r="G446">
        <f>tblSalaries[[#This Row],[clean Salary (in local currency)]]*VLOOKUP(tblSalaries[[#This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VLOOKUP(tblSalaries[[#This Row],[Where do you work]],tblCountries[[Actual]:[Mapping]],2,FALSE)</f>
        <v>USA</v>
      </c>
      <c r="L446" t="s">
        <v>9</v>
      </c>
      <c r="N446" s="16"/>
    </row>
    <row r="447" spans="2:14" ht="15" customHeight="1">
      <c r="B447" t="s">
        <v>2450</v>
      </c>
      <c r="C447" s="1">
        <v>41055.120694444442</v>
      </c>
      <c r="D447" s="4" t="s">
        <v>330</v>
      </c>
      <c r="E447">
        <v>60000</v>
      </c>
      <c r="F447" t="s">
        <v>69</v>
      </c>
      <c r="G447">
        <f>tblSalaries[[#This Row],[clean Salary (in local currency)]]*VLOOKUP(tblSalaries[[#This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VLOOKUP(tblSalaries[[#This Row],[Where do you work]],tblCountries[[Actual]:[Mapping]],2,FALSE)</f>
        <v>UK</v>
      </c>
      <c r="L447" t="s">
        <v>9</v>
      </c>
      <c r="N447" s="16"/>
    </row>
    <row r="448" spans="2:14" ht="15" customHeight="1">
      <c r="B448" t="s">
        <v>2451</v>
      </c>
      <c r="C448" s="1">
        <v>41055.121840277781</v>
      </c>
      <c r="D448" s="4">
        <v>50000</v>
      </c>
      <c r="E448">
        <v>50000</v>
      </c>
      <c r="F448" t="s">
        <v>6</v>
      </c>
      <c r="G448">
        <f>tblSalaries[[#This Row],[clean Salary (in local currency)]]*VLOOKUP(tblSalaries[[#This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VLOOKUP(tblSalaries[[#This Row],[Where do you work]],tblCountries[[Actual]:[Mapping]],2,FALSE)</f>
        <v>USA</v>
      </c>
      <c r="L448" t="s">
        <v>9</v>
      </c>
      <c r="N448" s="16"/>
    </row>
    <row r="449" spans="2:14" ht="15" customHeight="1">
      <c r="B449" t="s">
        <v>2452</v>
      </c>
      <c r="C449" s="1">
        <v>41055.121863425928</v>
      </c>
      <c r="D449" s="4" t="s">
        <v>546</v>
      </c>
      <c r="E449">
        <v>500000</v>
      </c>
      <c r="F449" t="s">
        <v>40</v>
      </c>
      <c r="G449">
        <f>tblSalaries[[#This Row],[clean Salary (in local currency)]]*VLOOKUP(tblSalaries[[#This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VLOOKUP(tblSalaries[[#This Row],[Where do you work]],tblCountries[[Actual]:[Mapping]],2,FALSE)</f>
        <v>India</v>
      </c>
      <c r="L449" t="s">
        <v>9</v>
      </c>
      <c r="N449" s="16"/>
    </row>
    <row r="450" spans="2:14" ht="15" customHeight="1">
      <c r="B450" t="s">
        <v>2453</v>
      </c>
      <c r="C450" s="1">
        <v>41055.123287037037</v>
      </c>
      <c r="D450" s="4">
        <v>78000</v>
      </c>
      <c r="E450">
        <v>78000</v>
      </c>
      <c r="F450" t="s">
        <v>6</v>
      </c>
      <c r="G450">
        <f>tblSalaries[[#This Row],[clean Salary (in local currency)]]*VLOOKUP(tblSalaries[[#This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VLOOKUP(tblSalaries[[#This Row],[Where do you work]],tblCountries[[Actual]:[Mapping]],2,FALSE)</f>
        <v>Somalia</v>
      </c>
      <c r="L450" t="s">
        <v>9</v>
      </c>
      <c r="N450" s="16"/>
    </row>
    <row r="451" spans="2:14" ht="15" customHeight="1">
      <c r="B451" t="s">
        <v>2454</v>
      </c>
      <c r="C451" s="1">
        <v>41055.123460648145</v>
      </c>
      <c r="D451" s="4">
        <v>900000</v>
      </c>
      <c r="E451">
        <v>900000</v>
      </c>
      <c r="F451" t="s">
        <v>40</v>
      </c>
      <c r="G451">
        <f>tblSalaries[[#This Row],[clean Salary (in local currency)]]*VLOOKUP(tblSalaries[[#This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VLOOKUP(tblSalaries[[#This Row],[Where do you work]],tblCountries[[Actual]:[Mapping]],2,FALSE)</f>
        <v>India</v>
      </c>
      <c r="L451" t="s">
        <v>25</v>
      </c>
      <c r="N451" s="16"/>
    </row>
    <row r="452" spans="2:14" ht="15" customHeight="1">
      <c r="B452" t="s">
        <v>2455</v>
      </c>
      <c r="C452" s="1">
        <v>41055.12605324074</v>
      </c>
      <c r="D452" s="4" t="s">
        <v>550</v>
      </c>
      <c r="E452">
        <v>7500</v>
      </c>
      <c r="F452" t="s">
        <v>6</v>
      </c>
      <c r="G452">
        <f>tblSalaries[[#This Row],[clean Salary (in local currency)]]*VLOOKUP(tblSalaries[[#This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VLOOKUP(tblSalaries[[#This Row],[Where do you work]],tblCountries[[Actual]:[Mapping]],2,FALSE)</f>
        <v>Romania</v>
      </c>
      <c r="L452" t="s">
        <v>13</v>
      </c>
      <c r="N452" s="16"/>
    </row>
    <row r="453" spans="2:14" ht="15" customHeight="1">
      <c r="B453" t="s">
        <v>2456</v>
      </c>
      <c r="C453" s="1">
        <v>41055.126180555555</v>
      </c>
      <c r="D453" s="4">
        <v>60000</v>
      </c>
      <c r="E453">
        <v>60000</v>
      </c>
      <c r="F453" t="s">
        <v>6</v>
      </c>
      <c r="G453">
        <f>tblSalaries[[#This Row],[clean Salary (in local currency)]]*VLOOKUP(tblSalaries[[#This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VLOOKUP(tblSalaries[[#This Row],[Where do you work]],tblCountries[[Actual]:[Mapping]],2,FALSE)</f>
        <v>USA</v>
      </c>
      <c r="L453" t="s">
        <v>13</v>
      </c>
      <c r="N453" s="16"/>
    </row>
    <row r="454" spans="2:14" ht="15" customHeight="1">
      <c r="B454" t="s">
        <v>2457</v>
      </c>
      <c r="C454" s="1">
        <v>41055.126875000002</v>
      </c>
      <c r="D454" s="4" t="s">
        <v>553</v>
      </c>
      <c r="E454">
        <v>800000</v>
      </c>
      <c r="F454" t="s">
        <v>40</v>
      </c>
      <c r="G454">
        <f>tblSalaries[[#This Row],[clean Salary (in local currency)]]*VLOOKUP(tblSalaries[[#This Row],[Currency]],tblXrate[],2,FALSE)</f>
        <v>14246.333349954055</v>
      </c>
      <c r="H454" t="s">
        <v>554</v>
      </c>
      <c r="I454" t="s">
        <v>4001</v>
      </c>
      <c r="J454" t="s">
        <v>8</v>
      </c>
      <c r="K454" t="str">
        <f>VLOOKUP(tblSalaries[[#This Row],[Where do you work]],tblCountries[[Actual]:[Mapping]],2,FALSE)</f>
        <v>India</v>
      </c>
      <c r="L454" t="s">
        <v>13</v>
      </c>
      <c r="N454" s="16"/>
    </row>
    <row r="455" spans="2:14" ht="15" customHeight="1">
      <c r="B455" t="s">
        <v>2458</v>
      </c>
      <c r="C455" s="1">
        <v>41055.127187500002</v>
      </c>
      <c r="D455" s="4">
        <v>80000</v>
      </c>
      <c r="E455">
        <v>80000</v>
      </c>
      <c r="F455" t="s">
        <v>6</v>
      </c>
      <c r="G455">
        <f>tblSalaries[[#This Row],[clean Salary (in local currency)]]*VLOOKUP(tblSalaries[[#This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VLOOKUP(tblSalaries[[#This Row],[Where do you work]],tblCountries[[Actual]:[Mapping]],2,FALSE)</f>
        <v>USA</v>
      </c>
      <c r="L455" t="s">
        <v>25</v>
      </c>
      <c r="N455" s="16"/>
    </row>
    <row r="456" spans="2:14" ht="15" customHeight="1">
      <c r="B456" t="s">
        <v>2459</v>
      </c>
      <c r="C456" s="1">
        <v>41055.127418981479</v>
      </c>
      <c r="D456" s="4" t="s">
        <v>556</v>
      </c>
      <c r="E456">
        <v>38000</v>
      </c>
      <c r="F456" t="s">
        <v>69</v>
      </c>
      <c r="G456">
        <f>tblSalaries[[#This Row],[clean Salary (in local currency)]]*VLOOKUP(tblSalaries[[#This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VLOOKUP(tblSalaries[[#This Row],[Where do you work]],tblCountries[[Actual]:[Mapping]],2,FALSE)</f>
        <v>UK</v>
      </c>
      <c r="L456" t="s">
        <v>9</v>
      </c>
      <c r="N456" s="16"/>
    </row>
    <row r="457" spans="2:14" ht="15" customHeight="1">
      <c r="B457" t="s">
        <v>2460</v>
      </c>
      <c r="C457" s="1">
        <v>41055.127847222226</v>
      </c>
      <c r="D457" s="4" t="s">
        <v>558</v>
      </c>
      <c r="E457">
        <v>52000</v>
      </c>
      <c r="F457" t="s">
        <v>86</v>
      </c>
      <c r="G457">
        <f>tblSalaries[[#This Row],[clean Salary (in local currency)]]*VLOOKUP(tblSalaries[[#This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VLOOKUP(tblSalaries[[#This Row],[Where do you work]],tblCountries[[Actual]:[Mapping]],2,FALSE)</f>
        <v>Canada</v>
      </c>
      <c r="L457" t="s">
        <v>9</v>
      </c>
      <c r="N457" s="16"/>
    </row>
    <row r="458" spans="2:14" ht="15" customHeight="1">
      <c r="B458" t="s">
        <v>2461</v>
      </c>
      <c r="C458" s="1">
        <v>41055.129351851851</v>
      </c>
      <c r="D458" s="4">
        <v>125000</v>
      </c>
      <c r="E458">
        <v>125000</v>
      </c>
      <c r="F458" t="s">
        <v>6</v>
      </c>
      <c r="G458">
        <f>tblSalaries[[#This Row],[clean Salary (in local currency)]]*VLOOKUP(tblSalaries[[#This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18</v>
      </c>
      <c r="N458" s="16"/>
    </row>
    <row r="459" spans="2:14" ht="15" customHeight="1">
      <c r="B459" t="s">
        <v>2462</v>
      </c>
      <c r="C459" s="1">
        <v>41055.129594907405</v>
      </c>
      <c r="D459" s="4">
        <v>52000</v>
      </c>
      <c r="E459">
        <v>52000</v>
      </c>
      <c r="F459" t="s">
        <v>6</v>
      </c>
      <c r="G459">
        <f>tblSalaries[[#This Row],[clean Salary (in local currency)]]*VLOOKUP(tblSalaries[[#This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VLOOKUP(tblSalaries[[#This Row],[Where do you work]],tblCountries[[Actual]:[Mapping]],2,FALSE)</f>
        <v>USA</v>
      </c>
      <c r="L459" t="s">
        <v>18</v>
      </c>
      <c r="N459" s="16"/>
    </row>
    <row r="460" spans="2:14" ht="15" customHeight="1">
      <c r="B460" t="s">
        <v>2463</v>
      </c>
      <c r="C460" s="1">
        <v>41055.130393518521</v>
      </c>
      <c r="D460" s="4">
        <v>45000</v>
      </c>
      <c r="E460">
        <v>45000</v>
      </c>
      <c r="F460" t="s">
        <v>6</v>
      </c>
      <c r="G460">
        <f>tblSalaries[[#This Row],[clean Salary (in local currency)]]*VLOOKUP(tblSalaries[[#This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VLOOKUP(tblSalaries[[#This Row],[Where do you work]],tblCountries[[Actual]:[Mapping]],2,FALSE)</f>
        <v>USA</v>
      </c>
      <c r="L460" t="s">
        <v>9</v>
      </c>
      <c r="N460" s="16"/>
    </row>
    <row r="461" spans="2:14" ht="15" customHeight="1">
      <c r="B461" t="s">
        <v>2464</v>
      </c>
      <c r="C461" s="1">
        <v>41055.130879629629</v>
      </c>
      <c r="D461" s="4">
        <v>25000</v>
      </c>
      <c r="E461">
        <v>25000</v>
      </c>
      <c r="F461" t="s">
        <v>69</v>
      </c>
      <c r="G461">
        <f>tblSalaries[[#This Row],[clean Salary (in local currency)]]*VLOOKUP(tblSalaries[[#This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VLOOKUP(tblSalaries[[#This Row],[Where do you work]],tblCountries[[Actual]:[Mapping]],2,FALSE)</f>
        <v>UK</v>
      </c>
      <c r="L461" t="s">
        <v>9</v>
      </c>
      <c r="N461" s="16"/>
    </row>
    <row r="462" spans="2:14" ht="15" customHeight="1">
      <c r="B462" t="s">
        <v>2465</v>
      </c>
      <c r="C462" s="1">
        <v>41055.131747685184</v>
      </c>
      <c r="D462" s="4">
        <v>60000</v>
      </c>
      <c r="E462">
        <v>60000</v>
      </c>
      <c r="F462" t="s">
        <v>6</v>
      </c>
      <c r="G462">
        <f>tblSalaries[[#This Row],[clean Salary (in local currency)]]*VLOOKUP(tblSalaries[[#This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VLOOKUP(tblSalaries[[#This Row],[Where do you work]],tblCountries[[Actual]:[Mapping]],2,FALSE)</f>
        <v>USA</v>
      </c>
      <c r="L462" t="s">
        <v>13</v>
      </c>
      <c r="N462" s="16"/>
    </row>
    <row r="463" spans="2:14" ht="15" customHeight="1">
      <c r="B463" t="s">
        <v>2466</v>
      </c>
      <c r="C463" s="1">
        <v>41055.13181712963</v>
      </c>
      <c r="D463" s="4" t="s">
        <v>563</v>
      </c>
      <c r="E463">
        <v>70000</v>
      </c>
      <c r="F463" t="s">
        <v>86</v>
      </c>
      <c r="G463">
        <f>tblSalaries[[#This Row],[clean Salary (in local currency)]]*VLOOKUP(tblSalaries[[#This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VLOOKUP(tblSalaries[[#This Row],[Where do you work]],tblCountries[[Actual]:[Mapping]],2,FALSE)</f>
        <v>Canada</v>
      </c>
      <c r="L463" t="s">
        <v>25</v>
      </c>
      <c r="N463" s="16"/>
    </row>
    <row r="464" spans="2:14" ht="15" customHeight="1">
      <c r="B464" t="s">
        <v>2467</v>
      </c>
      <c r="C464" s="1">
        <v>41055.132881944446</v>
      </c>
      <c r="D464" s="4" t="s">
        <v>565</v>
      </c>
      <c r="E464">
        <v>5250</v>
      </c>
      <c r="F464" t="s">
        <v>6</v>
      </c>
      <c r="G464">
        <f>tblSalaries[[#This Row],[clean Salary (in local currency)]]*VLOOKUP(tblSalaries[[#This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VLOOKUP(tblSalaries[[#This Row],[Where do you work]],tblCountries[[Actual]:[Mapping]],2,FALSE)</f>
        <v>Republic of Georgia</v>
      </c>
      <c r="L464" t="s">
        <v>9</v>
      </c>
      <c r="N464" s="16"/>
    </row>
    <row r="465" spans="2:14" ht="15" customHeight="1">
      <c r="B465" t="s">
        <v>2468</v>
      </c>
      <c r="C465" s="1">
        <v>41055.133148148147</v>
      </c>
      <c r="D465" s="4">
        <v>87000</v>
      </c>
      <c r="E465">
        <v>87000</v>
      </c>
      <c r="F465" t="s">
        <v>86</v>
      </c>
      <c r="G465">
        <f>tblSalaries[[#This Row],[clean Salary (in local currency)]]*VLOOKUP(tblSalaries[[#This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VLOOKUP(tblSalaries[[#This Row],[Where do you work]],tblCountries[[Actual]:[Mapping]],2,FALSE)</f>
        <v>Canada</v>
      </c>
      <c r="L465" t="s">
        <v>9</v>
      </c>
      <c r="N465" s="16"/>
    </row>
    <row r="466" spans="2:14" ht="15" customHeight="1">
      <c r="B466" t="s">
        <v>2469</v>
      </c>
      <c r="C466" s="1">
        <v>41055.13417824074</v>
      </c>
      <c r="D466" s="4">
        <v>125000</v>
      </c>
      <c r="E466">
        <v>125000</v>
      </c>
      <c r="F466" t="s">
        <v>40</v>
      </c>
      <c r="G466">
        <f>tblSalaries[[#This Row],[clean Salary (in local currency)]]*VLOOKUP(tblSalaries[[#This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VLOOKUP(tblSalaries[[#This Row],[Where do you work]],tblCountries[[Actual]:[Mapping]],2,FALSE)</f>
        <v>India</v>
      </c>
      <c r="L466" t="s">
        <v>9</v>
      </c>
      <c r="N466" s="16"/>
    </row>
    <row r="467" spans="2:14" ht="15" customHeight="1">
      <c r="B467" t="s">
        <v>2470</v>
      </c>
      <c r="C467" s="1">
        <v>41055.135231481479</v>
      </c>
      <c r="D467" s="4">
        <v>150000</v>
      </c>
      <c r="E467">
        <v>150000</v>
      </c>
      <c r="F467" t="s">
        <v>6</v>
      </c>
      <c r="G467">
        <f>tblSalaries[[#This Row],[clean Salary (in local currency)]]*VLOOKUP(tblSalaries[[#This Row],[Currency]],tblXrate[],2,FALSE)</f>
        <v>150000</v>
      </c>
      <c r="H467" t="s">
        <v>29</v>
      </c>
      <c r="I467" t="s">
        <v>4001</v>
      </c>
      <c r="J467" t="s">
        <v>15</v>
      </c>
      <c r="K467" t="str">
        <f>VLOOKUP(tblSalaries[[#This Row],[Where do you work]],tblCountries[[Actual]:[Mapping]],2,FALSE)</f>
        <v>USA</v>
      </c>
      <c r="L467" t="s">
        <v>18</v>
      </c>
      <c r="N467" s="16"/>
    </row>
    <row r="468" spans="2:14" ht="15" customHeight="1">
      <c r="B468" t="s">
        <v>2471</v>
      </c>
      <c r="C468" s="1">
        <v>41055.135428240741</v>
      </c>
      <c r="D468" s="4">
        <v>50000</v>
      </c>
      <c r="E468">
        <v>50000</v>
      </c>
      <c r="F468" t="s">
        <v>6</v>
      </c>
      <c r="G468">
        <f>tblSalaries[[#This Row],[clean Salary (in local currency)]]*VLOOKUP(tblSalaries[[#This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VLOOKUP(tblSalaries[[#This Row],[Where do you work]],tblCountries[[Actual]:[Mapping]],2,FALSE)</f>
        <v>USA</v>
      </c>
      <c r="L468" t="s">
        <v>9</v>
      </c>
      <c r="N468" s="16"/>
    </row>
    <row r="469" spans="2:14" ht="15" customHeight="1">
      <c r="B469" t="s">
        <v>2472</v>
      </c>
      <c r="C469" s="1">
        <v>41055.135462962964</v>
      </c>
      <c r="D469" s="4">
        <v>70000</v>
      </c>
      <c r="E469">
        <v>70000</v>
      </c>
      <c r="F469" t="s">
        <v>6</v>
      </c>
      <c r="G469">
        <f>tblSalaries[[#This Row],[clean Salary (in local currency)]]*VLOOKUP(tblSalaries[[#This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VLOOKUP(tblSalaries[[#This Row],[Where do you work]],tblCountries[[Actual]:[Mapping]],2,FALSE)</f>
        <v>USA</v>
      </c>
      <c r="L469" t="s">
        <v>9</v>
      </c>
      <c r="N469" s="16"/>
    </row>
    <row r="470" spans="2:14" ht="15" customHeight="1">
      <c r="B470" t="s">
        <v>2473</v>
      </c>
      <c r="C470" s="1">
        <v>41055.135763888888</v>
      </c>
      <c r="D470" s="4" t="s">
        <v>571</v>
      </c>
      <c r="E470">
        <v>28500</v>
      </c>
      <c r="F470" t="s">
        <v>69</v>
      </c>
      <c r="G470">
        <f>tblSalaries[[#This Row],[clean Salary (in local currency)]]*VLOOKUP(tblSalaries[[#This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VLOOKUP(tblSalaries[[#This Row],[Where do you work]],tblCountries[[Actual]:[Mapping]],2,FALSE)</f>
        <v>UK</v>
      </c>
      <c r="L470" t="s">
        <v>18</v>
      </c>
      <c r="N470" s="16"/>
    </row>
    <row r="471" spans="2:14" ht="15" customHeight="1">
      <c r="B471" t="s">
        <v>2474</v>
      </c>
      <c r="C471" s="1">
        <v>41055.135995370372</v>
      </c>
      <c r="D471" s="4">
        <v>20000</v>
      </c>
      <c r="E471">
        <v>20000</v>
      </c>
      <c r="F471" t="s">
        <v>6</v>
      </c>
      <c r="G471">
        <f>tblSalaries[[#This Row],[clean Salary (in local currency)]]*VLOOKUP(tblSalaries[[#This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VLOOKUP(tblSalaries[[#This Row],[Where do you work]],tblCountries[[Actual]:[Mapping]],2,FALSE)</f>
        <v>India</v>
      </c>
      <c r="L471" t="s">
        <v>9</v>
      </c>
      <c r="N471" s="16"/>
    </row>
    <row r="472" spans="2:14" ht="15" customHeight="1">
      <c r="B472" t="s">
        <v>2475</v>
      </c>
      <c r="C472" s="1">
        <v>41055.136782407404</v>
      </c>
      <c r="D472" s="4">
        <v>12000</v>
      </c>
      <c r="E472">
        <v>12000</v>
      </c>
      <c r="F472" t="s">
        <v>6</v>
      </c>
      <c r="G472">
        <f>tblSalaries[[#This Row],[clean Salary (in local currency)]]*VLOOKUP(tblSalaries[[#This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VLOOKUP(tblSalaries[[#This Row],[Where do you work]],tblCountries[[Actual]:[Mapping]],2,FALSE)</f>
        <v>Estonia</v>
      </c>
      <c r="L472" t="s">
        <v>13</v>
      </c>
      <c r="N472" s="16"/>
    </row>
    <row r="473" spans="2:14" ht="15" customHeight="1">
      <c r="B473" t="s">
        <v>2476</v>
      </c>
      <c r="C473" s="1">
        <v>41055.137025462966</v>
      </c>
      <c r="D473" s="4">
        <v>1250000</v>
      </c>
      <c r="E473">
        <v>1250000</v>
      </c>
      <c r="F473" t="s">
        <v>86</v>
      </c>
      <c r="G473">
        <f>tblSalaries[[#This Row],[clean Salary (in local currency)]]*VLOOKUP(tblSalaries[[#This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VLOOKUP(tblSalaries[[#This Row],[Where do you work]],tblCountries[[Actual]:[Mapping]],2,FALSE)</f>
        <v>Canada</v>
      </c>
      <c r="L473" t="s">
        <v>9</v>
      </c>
      <c r="N473" s="16"/>
    </row>
    <row r="474" spans="2:14" ht="15" customHeight="1">
      <c r="B474" t="s">
        <v>2477</v>
      </c>
      <c r="C474" s="1">
        <v>41055.138194444444</v>
      </c>
      <c r="D474" s="4">
        <v>30000</v>
      </c>
      <c r="E474">
        <v>30000</v>
      </c>
      <c r="F474" t="s">
        <v>6</v>
      </c>
      <c r="G474">
        <f>tblSalaries[[#This Row],[clean Salary (in local currency)]]*VLOOKUP(tblSalaries[[#This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VLOOKUP(tblSalaries[[#This Row],[Where do you work]],tblCountries[[Actual]:[Mapping]],2,FALSE)</f>
        <v>USA</v>
      </c>
      <c r="L474" t="s">
        <v>186</v>
      </c>
      <c r="N474" s="16"/>
    </row>
    <row r="475" spans="2:14" ht="15" customHeight="1">
      <c r="B475" t="s">
        <v>2478</v>
      </c>
      <c r="C475" s="1">
        <v>41055.139884259261</v>
      </c>
      <c r="D475" s="4">
        <v>2000</v>
      </c>
      <c r="E475">
        <v>24000</v>
      </c>
      <c r="F475" t="s">
        <v>6</v>
      </c>
      <c r="G475">
        <f>tblSalaries[[#This Row],[clean Salary (in local currency)]]*VLOOKUP(tblSalaries[[#This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VLOOKUP(tblSalaries[[#This Row],[Where do you work]],tblCountries[[Actual]:[Mapping]],2,FALSE)</f>
        <v>Mozambique</v>
      </c>
      <c r="L475" t="s">
        <v>18</v>
      </c>
      <c r="N475" s="16"/>
    </row>
    <row r="476" spans="2:14" ht="15" customHeight="1">
      <c r="B476" t="s">
        <v>2479</v>
      </c>
      <c r="C476" s="1">
        <v>41055.140219907407</v>
      </c>
      <c r="D476" s="4">
        <v>92000</v>
      </c>
      <c r="E476">
        <v>92000</v>
      </c>
      <c r="F476" t="s">
        <v>6</v>
      </c>
      <c r="G476">
        <f>tblSalaries[[#This Row],[clean Salary (in local currency)]]*VLOOKUP(tblSalaries[[#This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VLOOKUP(tblSalaries[[#This Row],[Where do you work]],tblCountries[[Actual]:[Mapping]],2,FALSE)</f>
        <v>USA</v>
      </c>
      <c r="L476" t="s">
        <v>25</v>
      </c>
      <c r="N476" s="16"/>
    </row>
    <row r="477" spans="2:14" ht="15" customHeight="1">
      <c r="B477" t="s">
        <v>2480</v>
      </c>
      <c r="C477" s="1">
        <v>41055.140659722223</v>
      </c>
      <c r="D477" s="4">
        <v>52000</v>
      </c>
      <c r="E477">
        <v>52000</v>
      </c>
      <c r="F477" t="s">
        <v>6</v>
      </c>
      <c r="G477">
        <f>tblSalaries[[#This Row],[clean Salary (in local currency)]]*VLOOKUP(tblSalaries[[#This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VLOOKUP(tblSalaries[[#This Row],[Where do you work]],tblCountries[[Actual]:[Mapping]],2,FALSE)</f>
        <v>USA</v>
      </c>
      <c r="L477" t="s">
        <v>9</v>
      </c>
      <c r="N477" s="16"/>
    </row>
    <row r="478" spans="2:14" ht="15" customHeight="1">
      <c r="B478" t="s">
        <v>2481</v>
      </c>
      <c r="C478" s="1">
        <v>41055.141562500001</v>
      </c>
      <c r="D478" s="4" t="s">
        <v>580</v>
      </c>
      <c r="E478">
        <v>169000</v>
      </c>
      <c r="F478" t="s">
        <v>6</v>
      </c>
      <c r="G478">
        <f>tblSalaries[[#This Row],[clean Salary (in local currency)]]*VLOOKUP(tblSalaries[[#This Row],[Currency]],tblXrate[],2,FALSE)</f>
        <v>169000</v>
      </c>
      <c r="H478" t="s">
        <v>581</v>
      </c>
      <c r="I478" t="s">
        <v>4001</v>
      </c>
      <c r="J478" t="s">
        <v>15</v>
      </c>
      <c r="K478" t="str">
        <f>VLOOKUP(tblSalaries[[#This Row],[Where do you work]],tblCountries[[Actual]:[Mapping]],2,FALSE)</f>
        <v>USA</v>
      </c>
      <c r="L478" t="s">
        <v>18</v>
      </c>
      <c r="N478" s="16"/>
    </row>
    <row r="479" spans="2:14" ht="15" customHeight="1">
      <c r="B479" t="s">
        <v>2482</v>
      </c>
      <c r="C479" s="1">
        <v>41055.143020833333</v>
      </c>
      <c r="D479" s="4">
        <v>110000</v>
      </c>
      <c r="E479">
        <v>110000</v>
      </c>
      <c r="F479" t="s">
        <v>6</v>
      </c>
      <c r="G479">
        <f>tblSalaries[[#This Row],[clean Salary (in local currency)]]*VLOOKUP(tblSalaries[[#This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VLOOKUP(tblSalaries[[#This Row],[Where do you work]],tblCountries[[Actual]:[Mapping]],2,FALSE)</f>
        <v>Norway</v>
      </c>
      <c r="L479" t="s">
        <v>18</v>
      </c>
      <c r="N479" s="16"/>
    </row>
    <row r="480" spans="2:14" ht="15" customHeight="1">
      <c r="B480" t="s">
        <v>2483</v>
      </c>
      <c r="C480" s="1">
        <v>41055.14439814815</v>
      </c>
      <c r="D480" s="4" t="s">
        <v>584</v>
      </c>
      <c r="E480">
        <v>1080000</v>
      </c>
      <c r="F480" t="s">
        <v>585</v>
      </c>
      <c r="G480">
        <f>tblSalaries[[#This Row],[clean Salary (in local currency)]]*VLOOKUP(tblSalaries[[#This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VLOOKUP(tblSalaries[[#This Row],[Where do you work]],tblCountries[[Actual]:[Mapping]],2,FALSE)</f>
        <v>South Africa</v>
      </c>
      <c r="L480" t="s">
        <v>18</v>
      </c>
      <c r="N480" s="16"/>
    </row>
    <row r="481" spans="2:14" ht="15" customHeight="1">
      <c r="B481" t="s">
        <v>2484</v>
      </c>
      <c r="C481" s="1">
        <v>41055.146319444444</v>
      </c>
      <c r="D481" s="4" t="s">
        <v>588</v>
      </c>
      <c r="E481">
        <v>59000</v>
      </c>
      <c r="F481" t="s">
        <v>69</v>
      </c>
      <c r="G481">
        <f>tblSalaries[[#This Row],[clean Salary (in local currency)]]*VLOOKUP(tblSalaries[[#This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VLOOKUP(tblSalaries[[#This Row],[Where do you work]],tblCountries[[Actual]:[Mapping]],2,FALSE)</f>
        <v>UK</v>
      </c>
      <c r="L481" t="s">
        <v>18</v>
      </c>
      <c r="N481" s="16"/>
    </row>
    <row r="482" spans="2:14" ht="15" customHeight="1">
      <c r="B482" t="s">
        <v>2485</v>
      </c>
      <c r="C482" s="1">
        <v>41055.146921296298</v>
      </c>
      <c r="D482" s="4">
        <v>50000</v>
      </c>
      <c r="E482">
        <v>50000</v>
      </c>
      <c r="F482" t="s">
        <v>6</v>
      </c>
      <c r="G482">
        <f>tblSalaries[[#This Row],[clean Salary (in local currency)]]*VLOOKUP(tblSalaries[[#This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VLOOKUP(tblSalaries[[#This Row],[Where do you work]],tblCountries[[Actual]:[Mapping]],2,FALSE)</f>
        <v>USA</v>
      </c>
      <c r="L482" t="s">
        <v>9</v>
      </c>
      <c r="N482" s="16"/>
    </row>
    <row r="483" spans="2:14" ht="15" customHeight="1">
      <c r="B483" t="s">
        <v>2486</v>
      </c>
      <c r="C483" s="1">
        <v>41055.147372685184</v>
      </c>
      <c r="D483" s="4">
        <v>65000</v>
      </c>
      <c r="E483">
        <v>65000</v>
      </c>
      <c r="F483" t="s">
        <v>6</v>
      </c>
      <c r="G483">
        <f>tblSalaries[[#This Row],[clean Salary (in local currency)]]*VLOOKUP(tblSalaries[[#This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VLOOKUP(tblSalaries[[#This Row],[Where do you work]],tblCountries[[Actual]:[Mapping]],2,FALSE)</f>
        <v>USA</v>
      </c>
      <c r="L483" t="s">
        <v>18</v>
      </c>
      <c r="N483" s="16"/>
    </row>
    <row r="484" spans="2:14" ht="15" customHeight="1">
      <c r="B484" t="s">
        <v>2487</v>
      </c>
      <c r="C484" s="1">
        <v>41055.147835648146</v>
      </c>
      <c r="D484" s="4">
        <v>46000</v>
      </c>
      <c r="E484">
        <v>46000</v>
      </c>
      <c r="F484" t="s">
        <v>86</v>
      </c>
      <c r="G484">
        <f>tblSalaries[[#This Row],[clean Salary (in local currency)]]*VLOOKUP(tblSalaries[[#This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VLOOKUP(tblSalaries[[#This Row],[Where do you work]],tblCountries[[Actual]:[Mapping]],2,FALSE)</f>
        <v>Canada</v>
      </c>
      <c r="L484" t="s">
        <v>13</v>
      </c>
      <c r="N484" s="16"/>
    </row>
    <row r="485" spans="2:14" ht="15" customHeight="1">
      <c r="B485" t="s">
        <v>2488</v>
      </c>
      <c r="C485" s="1">
        <v>41055.148287037038</v>
      </c>
      <c r="D485" s="4">
        <v>55000</v>
      </c>
      <c r="E485">
        <v>55000</v>
      </c>
      <c r="F485" t="s">
        <v>6</v>
      </c>
      <c r="G485">
        <f>tblSalaries[[#This Row],[clean Salary (in local currency)]]*VLOOKUP(tblSalaries[[#This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VLOOKUP(tblSalaries[[#This Row],[Where do you work]],tblCountries[[Actual]:[Mapping]],2,FALSE)</f>
        <v>USA</v>
      </c>
      <c r="L485" t="s">
        <v>18</v>
      </c>
      <c r="N485" s="16"/>
    </row>
    <row r="486" spans="2:14" ht="15" customHeight="1">
      <c r="B486" t="s">
        <v>2489</v>
      </c>
      <c r="C486" s="1">
        <v>41055.148657407408</v>
      </c>
      <c r="D486" s="4" t="s">
        <v>592</v>
      </c>
      <c r="E486">
        <v>20000</v>
      </c>
      <c r="F486" t="s">
        <v>6</v>
      </c>
      <c r="G486">
        <f>tblSalaries[[#This Row],[clean Salary (in local currency)]]*VLOOKUP(tblSalaries[[#This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VLOOKUP(tblSalaries[[#This Row],[Where do you work]],tblCountries[[Actual]:[Mapping]],2,FALSE)</f>
        <v>India</v>
      </c>
      <c r="L486" t="s">
        <v>18</v>
      </c>
      <c r="N486" s="16"/>
    </row>
    <row r="487" spans="2:14" ht="15" customHeight="1">
      <c r="B487" t="s">
        <v>2490</v>
      </c>
      <c r="C487" s="1">
        <v>41055.148784722223</v>
      </c>
      <c r="D487" s="4">
        <v>6000</v>
      </c>
      <c r="E487">
        <v>6000</v>
      </c>
      <c r="F487" t="s">
        <v>6</v>
      </c>
      <c r="G487">
        <f>tblSalaries[[#This Row],[clean Salary (in local currency)]]*VLOOKUP(tblSalaries[[#This Row],[Currency]],tblXrate[],2,FALSE)</f>
        <v>6000</v>
      </c>
      <c r="H487" t="s">
        <v>360</v>
      </c>
      <c r="I487" t="s">
        <v>3999</v>
      </c>
      <c r="J487" t="s">
        <v>8</v>
      </c>
      <c r="K487" t="str">
        <f>VLOOKUP(tblSalaries[[#This Row],[Where do you work]],tblCountries[[Actual]:[Mapping]],2,FALSE)</f>
        <v>India</v>
      </c>
      <c r="L487" t="s">
        <v>13</v>
      </c>
      <c r="N487" s="16"/>
    </row>
    <row r="488" spans="2:14" ht="15" customHeight="1">
      <c r="B488" t="s">
        <v>2491</v>
      </c>
      <c r="C488" s="1">
        <v>41055.151076388887</v>
      </c>
      <c r="D488" s="4">
        <v>190000</v>
      </c>
      <c r="E488">
        <v>190000</v>
      </c>
      <c r="F488" t="s">
        <v>69</v>
      </c>
      <c r="G488">
        <f>tblSalaries[[#This Row],[clean Salary (in local currency)]]*VLOOKUP(tblSalaries[[#This Row],[Currency]],tblXrate[],2,FALSE)</f>
        <v>299473.87169278396</v>
      </c>
      <c r="H488" t="s">
        <v>593</v>
      </c>
      <c r="I488" t="s">
        <v>4001</v>
      </c>
      <c r="J488" t="s">
        <v>71</v>
      </c>
      <c r="K488" t="str">
        <f>VLOOKUP(tblSalaries[[#This Row],[Where do you work]],tblCountries[[Actual]:[Mapping]],2,FALSE)</f>
        <v>UK</v>
      </c>
      <c r="L488" t="s">
        <v>9</v>
      </c>
      <c r="N488" s="16"/>
    </row>
    <row r="489" spans="2:14" ht="15" customHeight="1">
      <c r="B489" t="s">
        <v>2492</v>
      </c>
      <c r="C489" s="1">
        <v>41055.151226851849</v>
      </c>
      <c r="D489" s="4">
        <v>28164</v>
      </c>
      <c r="E489">
        <v>28164</v>
      </c>
      <c r="F489" t="s">
        <v>69</v>
      </c>
      <c r="G489">
        <f>tblSalaries[[#This Row],[clean Salary (in local currency)]]*VLOOKUP(tblSalaries[[#This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VLOOKUP(tblSalaries[[#This Row],[Where do you work]],tblCountries[[Actual]:[Mapping]],2,FALSE)</f>
        <v>UK</v>
      </c>
      <c r="L489" t="s">
        <v>9</v>
      </c>
      <c r="N489" s="16"/>
    </row>
    <row r="490" spans="2:14" ht="15" customHeight="1">
      <c r="B490" t="s">
        <v>2493</v>
      </c>
      <c r="C490" s="1">
        <v>41055.153078703705</v>
      </c>
      <c r="D490" s="4">
        <v>40000</v>
      </c>
      <c r="E490">
        <v>40000</v>
      </c>
      <c r="F490" t="s">
        <v>6</v>
      </c>
      <c r="G490">
        <f>tblSalaries[[#This Row],[clean Salary (in local currency)]]*VLOOKUP(tblSalaries[[#This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VLOOKUP(tblSalaries[[#This Row],[Where do you work]],tblCountries[[Actual]:[Mapping]],2,FALSE)</f>
        <v>USA</v>
      </c>
      <c r="L490" t="s">
        <v>18</v>
      </c>
      <c r="N490" s="16"/>
    </row>
    <row r="491" spans="2:14" ht="15" customHeight="1">
      <c r="B491" t="s">
        <v>2494</v>
      </c>
      <c r="C491" s="1">
        <v>41055.158819444441</v>
      </c>
      <c r="D491" s="4" t="s">
        <v>596</v>
      </c>
      <c r="E491">
        <v>108000</v>
      </c>
      <c r="F491" t="s">
        <v>6</v>
      </c>
      <c r="G491">
        <f>tblSalaries[[#This Row],[clean Salary (in local currency)]]*VLOOKUP(tblSalaries[[#This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VLOOKUP(tblSalaries[[#This Row],[Where do you work]],tblCountries[[Actual]:[Mapping]],2,FALSE)</f>
        <v>Norway</v>
      </c>
      <c r="L491" t="s">
        <v>9</v>
      </c>
      <c r="N491" s="16"/>
    </row>
    <row r="492" spans="2:14" ht="15" customHeight="1">
      <c r="B492" t="s">
        <v>2495</v>
      </c>
      <c r="C492" s="1">
        <v>41055.159270833334</v>
      </c>
      <c r="D492" s="4" t="s">
        <v>597</v>
      </c>
      <c r="E492">
        <v>200000</v>
      </c>
      <c r="F492" t="s">
        <v>40</v>
      </c>
      <c r="G492">
        <f>tblSalaries[[#This Row],[clean Salary (in local currency)]]*VLOOKUP(tblSalaries[[#This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VLOOKUP(tblSalaries[[#This Row],[Where do you work]],tblCountries[[Actual]:[Mapping]],2,FALSE)</f>
        <v>India</v>
      </c>
      <c r="L492" t="s">
        <v>18</v>
      </c>
      <c r="N492" s="16"/>
    </row>
    <row r="493" spans="2:14" ht="15" customHeight="1">
      <c r="B493" t="s">
        <v>2496</v>
      </c>
      <c r="C493" s="1">
        <v>41055.160000000003</v>
      </c>
      <c r="D493" s="4">
        <v>84000</v>
      </c>
      <c r="E493">
        <v>84000</v>
      </c>
      <c r="F493" t="s">
        <v>6</v>
      </c>
      <c r="G493">
        <f>tblSalaries[[#This Row],[clean Salary (in local currency)]]*VLOOKUP(tblSalaries[[#This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VLOOKUP(tblSalaries[[#This Row],[Where do you work]],tblCountries[[Actual]:[Mapping]],2,FALSE)</f>
        <v>USA</v>
      </c>
      <c r="L493" t="s">
        <v>13</v>
      </c>
      <c r="N493" s="16"/>
    </row>
    <row r="494" spans="2:14" ht="15" customHeight="1">
      <c r="B494" t="s">
        <v>2497</v>
      </c>
      <c r="C494" s="1">
        <v>41055.16138888889</v>
      </c>
      <c r="D494" s="4">
        <v>33000</v>
      </c>
      <c r="E494">
        <v>33000</v>
      </c>
      <c r="F494" t="s">
        <v>69</v>
      </c>
      <c r="G494">
        <f>tblSalaries[[#This Row],[clean Salary (in local currency)]]*VLOOKUP(tblSalaries[[#This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9</v>
      </c>
      <c r="N494" s="16"/>
    </row>
    <row r="495" spans="2:14" ht="15" customHeight="1">
      <c r="B495" t="s">
        <v>2498</v>
      </c>
      <c r="C495" s="1">
        <v>41055.162141203706</v>
      </c>
      <c r="D495" s="4" t="s">
        <v>600</v>
      </c>
      <c r="E495">
        <v>720000</v>
      </c>
      <c r="F495" t="s">
        <v>40</v>
      </c>
      <c r="G495">
        <f>tblSalaries[[#This Row],[clean Salary (in local currency)]]*VLOOKUP(tblSalaries[[#This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VLOOKUP(tblSalaries[[#This Row],[Where do you work]],tblCountries[[Actual]:[Mapping]],2,FALSE)</f>
        <v>India</v>
      </c>
      <c r="L495" t="s">
        <v>18</v>
      </c>
      <c r="N495" s="16"/>
    </row>
    <row r="496" spans="2:14" ht="15" customHeight="1">
      <c r="B496" t="s">
        <v>2499</v>
      </c>
      <c r="C496" s="1">
        <v>41055.166909722226</v>
      </c>
      <c r="D496" s="4">
        <v>68500</v>
      </c>
      <c r="E496">
        <v>68500</v>
      </c>
      <c r="F496" t="s">
        <v>86</v>
      </c>
      <c r="G496">
        <f>tblSalaries[[#This Row],[clean Salary (in local currency)]]*VLOOKUP(tblSalaries[[#This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VLOOKUP(tblSalaries[[#This Row],[Where do you work]],tblCountries[[Actual]:[Mapping]],2,FALSE)</f>
        <v>Canada</v>
      </c>
      <c r="L496" t="s">
        <v>9</v>
      </c>
      <c r="N496" s="16"/>
    </row>
    <row r="497" spans="2:14" ht="15" customHeight="1">
      <c r="B497" t="s">
        <v>2500</v>
      </c>
      <c r="C497" s="1">
        <v>41055.167881944442</v>
      </c>
      <c r="D497" s="4" t="s">
        <v>602</v>
      </c>
      <c r="E497">
        <v>23000</v>
      </c>
      <c r="F497" t="s">
        <v>6</v>
      </c>
      <c r="G497">
        <f>tblSalaries[[#This Row],[clean Salary (in local currency)]]*VLOOKUP(tblSalaries[[#This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VLOOKUP(tblSalaries[[#This Row],[Where do you work]],tblCountries[[Actual]:[Mapping]],2,FALSE)</f>
        <v>Hungary</v>
      </c>
      <c r="L497" t="s">
        <v>9</v>
      </c>
      <c r="N497" s="16"/>
    </row>
    <row r="498" spans="2:14" ht="15" customHeight="1">
      <c r="B498" t="s">
        <v>2501</v>
      </c>
      <c r="C498" s="1">
        <v>41055.168043981481</v>
      </c>
      <c r="D498" s="4">
        <v>58000</v>
      </c>
      <c r="E498">
        <v>58000</v>
      </c>
      <c r="F498" t="s">
        <v>69</v>
      </c>
      <c r="G498">
        <f>tblSalaries[[#This Row],[clean Salary (in local currency)]]*VLOOKUP(tblSalaries[[#This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VLOOKUP(tblSalaries[[#This Row],[Where do you work]],tblCountries[[Actual]:[Mapping]],2,FALSE)</f>
        <v>UK</v>
      </c>
      <c r="L498" t="s">
        <v>13</v>
      </c>
      <c r="N498" s="16"/>
    </row>
    <row r="499" spans="2:14" ht="15" customHeight="1">
      <c r="B499" t="s">
        <v>2502</v>
      </c>
      <c r="C499" s="1">
        <v>41055.169131944444</v>
      </c>
      <c r="D499" s="4">
        <v>77000</v>
      </c>
      <c r="E499">
        <v>77000</v>
      </c>
      <c r="F499" t="s">
        <v>6</v>
      </c>
      <c r="G499">
        <f>tblSalaries[[#This Row],[clean Salary (in local currency)]]*VLOOKUP(tblSalaries[[#This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VLOOKUP(tblSalaries[[#This Row],[Where do you work]],tblCountries[[Actual]:[Mapping]],2,FALSE)</f>
        <v>USA</v>
      </c>
      <c r="L499" t="s">
        <v>13</v>
      </c>
      <c r="N499" s="16"/>
    </row>
    <row r="500" spans="2:14" ht="15" customHeight="1">
      <c r="B500" t="s">
        <v>2503</v>
      </c>
      <c r="C500" s="1">
        <v>41055.170231481483</v>
      </c>
      <c r="D500" s="4">
        <v>100000</v>
      </c>
      <c r="E500">
        <v>100000</v>
      </c>
      <c r="F500" t="s">
        <v>6</v>
      </c>
      <c r="G500">
        <f>tblSalaries[[#This Row],[clean Salary (in local currency)]]*VLOOKUP(tblSalaries[[#This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VLOOKUP(tblSalaries[[#This Row],[Where do you work]],tblCountries[[Actual]:[Mapping]],2,FALSE)</f>
        <v>USA</v>
      </c>
      <c r="L500" t="s">
        <v>9</v>
      </c>
      <c r="N500" s="16"/>
    </row>
    <row r="501" spans="2:14" ht="15" customHeight="1">
      <c r="B501" t="s">
        <v>2504</v>
      </c>
      <c r="C501" s="1">
        <v>41055.174224537041</v>
      </c>
      <c r="D501" s="4">
        <v>55500</v>
      </c>
      <c r="E501">
        <v>55500</v>
      </c>
      <c r="F501" t="s">
        <v>6</v>
      </c>
      <c r="G501">
        <f>tblSalaries[[#This Row],[clean Salary (in local currency)]]*VLOOKUP(tblSalaries[[#This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VLOOKUP(tblSalaries[[#This Row],[Where do you work]],tblCountries[[Actual]:[Mapping]],2,FALSE)</f>
        <v>UAE</v>
      </c>
      <c r="L501" t="s">
        <v>9</v>
      </c>
      <c r="N501" s="16"/>
    </row>
    <row r="502" spans="2:14" ht="15" customHeight="1">
      <c r="B502" t="s">
        <v>2505</v>
      </c>
      <c r="C502" s="1">
        <v>41055.175185185188</v>
      </c>
      <c r="D502" s="4" t="s">
        <v>606</v>
      </c>
      <c r="E502">
        <v>15000</v>
      </c>
      <c r="F502" t="s">
        <v>22</v>
      </c>
      <c r="G502">
        <f>tblSalaries[[#This Row],[clean Salary (in local currency)]]*VLOOKUP(tblSalaries[[#This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VLOOKUP(tblSalaries[[#This Row],[Where do you work]],tblCountries[[Actual]:[Mapping]],2,FALSE)</f>
        <v>Spain</v>
      </c>
      <c r="L502" t="s">
        <v>13</v>
      </c>
      <c r="N502" s="16"/>
    </row>
    <row r="503" spans="2:14" ht="15" customHeight="1">
      <c r="B503" t="s">
        <v>2506</v>
      </c>
      <c r="C503" s="1">
        <v>41055.176319444443</v>
      </c>
      <c r="D503" s="4" t="s">
        <v>609</v>
      </c>
      <c r="E503">
        <v>600000</v>
      </c>
      <c r="F503" t="s">
        <v>40</v>
      </c>
      <c r="G503">
        <f>tblSalaries[[#This Row],[clean Salary (in local currency)]]*VLOOKUP(tblSalaries[[#This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VLOOKUP(tblSalaries[[#This Row],[Where do you work]],tblCountries[[Actual]:[Mapping]],2,FALSE)</f>
        <v>India</v>
      </c>
      <c r="L503" t="s">
        <v>9</v>
      </c>
      <c r="N503" s="16"/>
    </row>
    <row r="504" spans="2:14" ht="15" customHeight="1">
      <c r="B504" t="s">
        <v>2507</v>
      </c>
      <c r="C504" s="1">
        <v>41055.176701388889</v>
      </c>
      <c r="D504" s="4">
        <v>8400</v>
      </c>
      <c r="E504">
        <v>8400</v>
      </c>
      <c r="F504" t="s">
        <v>6</v>
      </c>
      <c r="G504">
        <f>tblSalaries[[#This Row],[clean Salary (in local currency)]]*VLOOKUP(tblSalaries[[#This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VLOOKUP(tblSalaries[[#This Row],[Where do you work]],tblCountries[[Actual]:[Mapping]],2,FALSE)</f>
        <v>India</v>
      </c>
      <c r="L504" t="s">
        <v>9</v>
      </c>
      <c r="N504" s="16"/>
    </row>
    <row r="505" spans="2:14" ht="15" customHeight="1">
      <c r="B505" t="s">
        <v>2508</v>
      </c>
      <c r="C505" s="1">
        <v>41055.17796296296</v>
      </c>
      <c r="D505" s="4" t="s">
        <v>611</v>
      </c>
      <c r="E505">
        <v>500000</v>
      </c>
      <c r="F505" t="s">
        <v>40</v>
      </c>
      <c r="G505">
        <f>tblSalaries[[#This Row],[clean Salary (in local currency)]]*VLOOKUP(tblSalaries[[#This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VLOOKUP(tblSalaries[[#This Row],[Where do you work]],tblCountries[[Actual]:[Mapping]],2,FALSE)</f>
        <v>India</v>
      </c>
      <c r="L505" t="s">
        <v>18</v>
      </c>
      <c r="N505" s="16"/>
    </row>
    <row r="506" spans="2:14" ht="15" customHeight="1">
      <c r="B506" t="s">
        <v>2509</v>
      </c>
      <c r="C506" s="1">
        <v>41055.178703703707</v>
      </c>
      <c r="D506" s="4">
        <v>12000</v>
      </c>
      <c r="E506">
        <v>12000</v>
      </c>
      <c r="F506" t="s">
        <v>6</v>
      </c>
      <c r="G506">
        <f>tblSalaries[[#This Row],[clean Salary (in local currency)]]*VLOOKUP(tblSalaries[[#This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VLOOKUP(tblSalaries[[#This Row],[Where do you work]],tblCountries[[Actual]:[Mapping]],2,FALSE)</f>
        <v>Brazil</v>
      </c>
      <c r="L506" t="s">
        <v>13</v>
      </c>
      <c r="N506" s="16"/>
    </row>
    <row r="507" spans="2:14" ht="15" customHeight="1">
      <c r="B507" t="s">
        <v>2510</v>
      </c>
      <c r="C507" s="1">
        <v>41055.179340277777</v>
      </c>
      <c r="D507" s="4">
        <v>65000</v>
      </c>
      <c r="E507">
        <v>65000</v>
      </c>
      <c r="F507" t="s">
        <v>6</v>
      </c>
      <c r="G507">
        <f>tblSalaries[[#This Row],[clean Salary (in local currency)]]*VLOOKUP(tblSalaries[[#This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  <c r="N507" s="16"/>
    </row>
    <row r="508" spans="2:14" ht="15" customHeight="1">
      <c r="B508" t="s">
        <v>2511</v>
      </c>
      <c r="C508" s="1">
        <v>41055.179918981485</v>
      </c>
      <c r="D508" s="4" t="s">
        <v>614</v>
      </c>
      <c r="E508">
        <v>16400</v>
      </c>
      <c r="F508" t="s">
        <v>69</v>
      </c>
      <c r="G508">
        <f>tblSalaries[[#This Row],[clean Salary (in local currency)]]*VLOOKUP(tblSalaries[[#This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VLOOKUP(tblSalaries[[#This Row],[Where do you work]],tblCountries[[Actual]:[Mapping]],2,FALSE)</f>
        <v>UK</v>
      </c>
      <c r="L508" t="s">
        <v>9</v>
      </c>
      <c r="N508" s="16"/>
    </row>
    <row r="509" spans="2:14" ht="15" customHeight="1">
      <c r="B509" t="s">
        <v>2512</v>
      </c>
      <c r="C509" s="1">
        <v>41055.180752314816</v>
      </c>
      <c r="D509" s="4">
        <v>78000</v>
      </c>
      <c r="E509">
        <v>78000</v>
      </c>
      <c r="F509" t="s">
        <v>69</v>
      </c>
      <c r="G509">
        <f>tblSalaries[[#This Row],[clean Salary (in local currency)]]*VLOOKUP(tblSalaries[[#This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VLOOKUP(tblSalaries[[#This Row],[Where do you work]],tblCountries[[Actual]:[Mapping]],2,FALSE)</f>
        <v>UK</v>
      </c>
      <c r="L509" t="s">
        <v>25</v>
      </c>
      <c r="N509" s="16"/>
    </row>
    <row r="510" spans="2:14" ht="15" customHeight="1">
      <c r="B510" t="s">
        <v>2513</v>
      </c>
      <c r="C510" s="1">
        <v>41055.184305555558</v>
      </c>
      <c r="D510" s="4">
        <v>76000</v>
      </c>
      <c r="E510">
        <v>76000</v>
      </c>
      <c r="F510" t="s">
        <v>6</v>
      </c>
      <c r="G510">
        <f>tblSalaries[[#This Row],[clean Salary (in local currency)]]*VLOOKUP(tblSalaries[[#This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VLOOKUP(tblSalaries[[#This Row],[Where do you work]],tblCountries[[Actual]:[Mapping]],2,FALSE)</f>
        <v>USA</v>
      </c>
      <c r="L510" t="s">
        <v>18</v>
      </c>
      <c r="N510" s="16"/>
    </row>
    <row r="511" spans="2:14" ht="15" customHeight="1">
      <c r="B511" t="s">
        <v>2514</v>
      </c>
      <c r="C511" s="1">
        <v>41055.184837962966</v>
      </c>
      <c r="D511" s="4" t="s">
        <v>617</v>
      </c>
      <c r="E511">
        <v>150000</v>
      </c>
      <c r="F511" t="s">
        <v>6</v>
      </c>
      <c r="G511">
        <f>tblSalaries[[#This Row],[clean Salary (in local currency)]]*VLOOKUP(tblSalaries[[#This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  <c r="N511" s="16"/>
    </row>
    <row r="512" spans="2:14" ht="15" customHeight="1">
      <c r="B512" t="s">
        <v>2515</v>
      </c>
      <c r="C512" s="1">
        <v>41055.185555555552</v>
      </c>
      <c r="D512" s="4">
        <v>54000</v>
      </c>
      <c r="E512">
        <v>54000</v>
      </c>
      <c r="F512" t="s">
        <v>6</v>
      </c>
      <c r="G512">
        <f>tblSalaries[[#This Row],[clean Salary (in local currency)]]*VLOOKUP(tblSalaries[[#This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VLOOKUP(tblSalaries[[#This Row],[Where do you work]],tblCountries[[Actual]:[Mapping]],2,FALSE)</f>
        <v>USA</v>
      </c>
      <c r="L512" t="s">
        <v>9</v>
      </c>
      <c r="N512" s="16"/>
    </row>
    <row r="513" spans="2:14" ht="15" customHeight="1">
      <c r="B513" t="s">
        <v>2516</v>
      </c>
      <c r="C513" s="1">
        <v>41055.189618055556</v>
      </c>
      <c r="D513" s="4" t="s">
        <v>618</v>
      </c>
      <c r="E513">
        <v>57000</v>
      </c>
      <c r="F513" t="s">
        <v>6</v>
      </c>
      <c r="G513">
        <f>tblSalaries[[#This Row],[clean Salary (in local currency)]]*VLOOKUP(tblSalaries[[#This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VLOOKUP(tblSalaries[[#This Row],[Where do you work]],tblCountries[[Actual]:[Mapping]],2,FALSE)</f>
        <v>Israel</v>
      </c>
      <c r="L513" t="s">
        <v>9</v>
      </c>
      <c r="N513" s="16"/>
    </row>
    <row r="514" spans="2:14" ht="15" customHeight="1">
      <c r="B514" t="s">
        <v>2517</v>
      </c>
      <c r="C514" s="1">
        <v>41055.189895833333</v>
      </c>
      <c r="D514" s="4">
        <v>61000</v>
      </c>
      <c r="E514">
        <v>61000</v>
      </c>
      <c r="F514" t="s">
        <v>6</v>
      </c>
      <c r="G514">
        <f>tblSalaries[[#This Row],[clean Salary (in local currency)]]*VLOOKUP(tblSalaries[[#This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VLOOKUP(tblSalaries[[#This Row],[Where do you work]],tblCountries[[Actual]:[Mapping]],2,FALSE)</f>
        <v>USA</v>
      </c>
      <c r="L514" t="s">
        <v>9</v>
      </c>
      <c r="N514" s="16"/>
    </row>
    <row r="515" spans="2:14" ht="15" customHeight="1">
      <c r="B515" t="s">
        <v>2518</v>
      </c>
      <c r="C515" s="1">
        <v>41055.190752314818</v>
      </c>
      <c r="D515" s="4">
        <v>70000</v>
      </c>
      <c r="E515">
        <v>70000</v>
      </c>
      <c r="F515" t="s">
        <v>6</v>
      </c>
      <c r="G515">
        <f>tblSalaries[[#This Row],[clean Salary (in local currency)]]*VLOOKUP(tblSalaries[[#This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VLOOKUP(tblSalaries[[#This Row],[Where do you work]],tblCountries[[Actual]:[Mapping]],2,FALSE)</f>
        <v>USA</v>
      </c>
      <c r="L515" t="s">
        <v>13</v>
      </c>
      <c r="N515" s="16"/>
    </row>
    <row r="516" spans="2:14" ht="15" customHeight="1">
      <c r="B516" t="s">
        <v>2519</v>
      </c>
      <c r="C516" s="1">
        <v>41055.192164351851</v>
      </c>
      <c r="D516" s="4">
        <v>15000</v>
      </c>
      <c r="E516">
        <v>15000</v>
      </c>
      <c r="F516" t="s">
        <v>6</v>
      </c>
      <c r="G516">
        <f>tblSalaries[[#This Row],[clean Salary (in local currency)]]*VLOOKUP(tblSalaries[[#This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VLOOKUP(tblSalaries[[#This Row],[Where do you work]],tblCountries[[Actual]:[Mapping]],2,FALSE)</f>
        <v>India</v>
      </c>
      <c r="L516" t="s">
        <v>9</v>
      </c>
      <c r="N516" s="16"/>
    </row>
    <row r="517" spans="2:14" ht="15" customHeight="1">
      <c r="B517" t="s">
        <v>2520</v>
      </c>
      <c r="C517" s="1">
        <v>41055.193877314814</v>
      </c>
      <c r="D517" s="4">
        <v>87550</v>
      </c>
      <c r="E517">
        <v>87550</v>
      </c>
      <c r="F517" t="s">
        <v>86</v>
      </c>
      <c r="G517">
        <f>tblSalaries[[#This Row],[clean Salary (in local currency)]]*VLOOKUP(tblSalaries[[#This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VLOOKUP(tblSalaries[[#This Row],[Where do you work]],tblCountries[[Actual]:[Mapping]],2,FALSE)</f>
        <v>Canada</v>
      </c>
      <c r="L517" t="s">
        <v>9</v>
      </c>
      <c r="N517" s="16"/>
    </row>
    <row r="518" spans="2:14" ht="15" customHeight="1">
      <c r="B518" t="s">
        <v>2521</v>
      </c>
      <c r="C518" s="1">
        <v>41055.194861111115</v>
      </c>
      <c r="D518" s="4">
        <v>72600</v>
      </c>
      <c r="E518">
        <v>72600</v>
      </c>
      <c r="F518" t="s">
        <v>6</v>
      </c>
      <c r="G518">
        <f>tblSalaries[[#This Row],[clean Salary (in local currency)]]*VLOOKUP(tblSalaries[[#This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  <c r="N518" s="16"/>
    </row>
    <row r="519" spans="2:14" ht="15" customHeight="1">
      <c r="B519" t="s">
        <v>2522</v>
      </c>
      <c r="C519" s="1">
        <v>41055.195370370369</v>
      </c>
      <c r="D519" s="4">
        <v>100000</v>
      </c>
      <c r="E519">
        <v>100000</v>
      </c>
      <c r="F519" t="s">
        <v>6</v>
      </c>
      <c r="G519">
        <f>tblSalaries[[#This Row],[clean Salary (in local currency)]]*VLOOKUP(tblSalaries[[#This Row],[Currency]],tblXrate[],2,FALSE)</f>
        <v>100000</v>
      </c>
      <c r="H519" t="s">
        <v>139</v>
      </c>
      <c r="I519" t="s">
        <v>4001</v>
      </c>
      <c r="J519" t="s">
        <v>15</v>
      </c>
      <c r="K519" t="str">
        <f>VLOOKUP(tblSalaries[[#This Row],[Where do you work]],tblCountries[[Actual]:[Mapping]],2,FALSE)</f>
        <v>USA</v>
      </c>
      <c r="L519" t="s">
        <v>18</v>
      </c>
      <c r="N519" s="16"/>
    </row>
    <row r="520" spans="2:14" ht="15" customHeight="1">
      <c r="B520" t="s">
        <v>2523</v>
      </c>
      <c r="C520" s="1">
        <v>41055.197523148148</v>
      </c>
      <c r="D520" s="4">
        <v>104000</v>
      </c>
      <c r="E520">
        <v>104000</v>
      </c>
      <c r="F520" t="s">
        <v>6</v>
      </c>
      <c r="G520">
        <f>tblSalaries[[#This Row],[clean Salary (in local currency)]]*VLOOKUP(tblSalaries[[#This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VLOOKUP(tblSalaries[[#This Row],[Where do you work]],tblCountries[[Actual]:[Mapping]],2,FALSE)</f>
        <v>USA</v>
      </c>
      <c r="L520" t="s">
        <v>9</v>
      </c>
      <c r="N520" s="16"/>
    </row>
    <row r="521" spans="2:14" ht="15" customHeight="1">
      <c r="B521" t="s">
        <v>2524</v>
      </c>
      <c r="C521" s="1">
        <v>41055.20040509259</v>
      </c>
      <c r="D521" s="4">
        <v>600000</v>
      </c>
      <c r="E521">
        <v>600000</v>
      </c>
      <c r="F521" t="s">
        <v>40</v>
      </c>
      <c r="G521">
        <f>tblSalaries[[#This Row],[clean Salary (in local currency)]]*VLOOKUP(tblSalaries[[#This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VLOOKUP(tblSalaries[[#This Row],[Where do you work]],tblCountries[[Actual]:[Mapping]],2,FALSE)</f>
        <v>India</v>
      </c>
      <c r="L521" t="s">
        <v>9</v>
      </c>
      <c r="N521" s="16"/>
    </row>
    <row r="522" spans="2:14" ht="15" customHeight="1">
      <c r="B522" t="s">
        <v>2525</v>
      </c>
      <c r="C522" s="1">
        <v>41055.200624999998</v>
      </c>
      <c r="D522" s="4">
        <v>200000</v>
      </c>
      <c r="E522">
        <v>200000</v>
      </c>
      <c r="F522" t="s">
        <v>6</v>
      </c>
      <c r="G522">
        <f>tblSalaries[[#This Row],[clean Salary (in local currency)]]*VLOOKUP(tblSalaries[[#This Row],[Currency]],tblXrate[],2,FALSE)</f>
        <v>200000</v>
      </c>
      <c r="H522" t="s">
        <v>625</v>
      </c>
      <c r="I522" t="s">
        <v>4001</v>
      </c>
      <c r="J522" t="s">
        <v>15</v>
      </c>
      <c r="K522" t="str">
        <f>VLOOKUP(tblSalaries[[#This Row],[Where do you work]],tblCountries[[Actual]:[Mapping]],2,FALSE)</f>
        <v>USA</v>
      </c>
      <c r="L522" t="s">
        <v>18</v>
      </c>
      <c r="N522" s="16"/>
    </row>
    <row r="523" spans="2:14" ht="15" customHeight="1">
      <c r="B523" t="s">
        <v>2526</v>
      </c>
      <c r="C523" s="1">
        <v>41055.201631944445</v>
      </c>
      <c r="D523" s="4" t="s">
        <v>626</v>
      </c>
      <c r="E523">
        <v>49248</v>
      </c>
      <c r="F523" t="s">
        <v>22</v>
      </c>
      <c r="G523">
        <f>tblSalaries[[#This Row],[clean Salary (in local currency)]]*VLOOKUP(tblSalaries[[#This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VLOOKUP(tblSalaries[[#This Row],[Where do you work]],tblCountries[[Actual]:[Mapping]],2,FALSE)</f>
        <v>Netherlands</v>
      </c>
      <c r="L523" t="s">
        <v>13</v>
      </c>
      <c r="N523" s="16"/>
    </row>
    <row r="524" spans="2:14" ht="15" customHeight="1">
      <c r="B524" t="s">
        <v>2527</v>
      </c>
      <c r="C524" s="1">
        <v>41055.201932870368</v>
      </c>
      <c r="D524" s="4">
        <v>36500</v>
      </c>
      <c r="E524">
        <v>36500</v>
      </c>
      <c r="F524" t="s">
        <v>69</v>
      </c>
      <c r="G524">
        <f>tblSalaries[[#This Row],[clean Salary (in local currency)]]*VLOOKUP(tblSalaries[[#This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VLOOKUP(tblSalaries[[#This Row],[Where do you work]],tblCountries[[Actual]:[Mapping]],2,FALSE)</f>
        <v>UK</v>
      </c>
      <c r="L524" t="s">
        <v>18</v>
      </c>
      <c r="N524" s="16"/>
    </row>
    <row r="525" spans="2:14" ht="15" customHeight="1">
      <c r="B525" t="s">
        <v>2528</v>
      </c>
      <c r="C525" s="1">
        <v>41055.20857638889</v>
      </c>
      <c r="D525" s="4">
        <v>82300</v>
      </c>
      <c r="E525">
        <v>82300</v>
      </c>
      <c r="F525" t="s">
        <v>6</v>
      </c>
      <c r="G525">
        <f>tblSalaries[[#This Row],[clean Salary (in local currency)]]*VLOOKUP(tblSalaries[[#This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VLOOKUP(tblSalaries[[#This Row],[Where do you work]],tblCountries[[Actual]:[Mapping]],2,FALSE)</f>
        <v>USA</v>
      </c>
      <c r="L525" t="s">
        <v>18</v>
      </c>
      <c r="N525" s="16"/>
    </row>
    <row r="526" spans="2:14" ht="15" customHeight="1">
      <c r="B526" t="s">
        <v>2529</v>
      </c>
      <c r="C526" s="1">
        <v>41055.211678240739</v>
      </c>
      <c r="D526" s="4">
        <v>95000</v>
      </c>
      <c r="E526">
        <v>95000</v>
      </c>
      <c r="F526" t="s">
        <v>6</v>
      </c>
      <c r="G526">
        <f>tblSalaries[[#This Row],[clean Salary (in local currency)]]*VLOOKUP(tblSalaries[[#This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VLOOKUP(tblSalaries[[#This Row],[Where do you work]],tblCountries[[Actual]:[Mapping]],2,FALSE)</f>
        <v>USA</v>
      </c>
      <c r="L526" t="s">
        <v>9</v>
      </c>
      <c r="N526" s="16"/>
    </row>
    <row r="527" spans="2:14" ht="15" customHeight="1">
      <c r="B527" t="s">
        <v>2530</v>
      </c>
      <c r="C527" s="1">
        <v>41055.213541666664</v>
      </c>
      <c r="D527" s="4">
        <v>140000</v>
      </c>
      <c r="E527">
        <v>140000</v>
      </c>
      <c r="F527" t="s">
        <v>69</v>
      </c>
      <c r="G527">
        <f>tblSalaries[[#This Row],[clean Salary (in local currency)]]*VLOOKUP(tblSalaries[[#This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VLOOKUP(tblSalaries[[#This Row],[Where do you work]],tblCountries[[Actual]:[Mapping]],2,FALSE)</f>
        <v>UK</v>
      </c>
      <c r="L527" t="s">
        <v>13</v>
      </c>
      <c r="N527" s="16"/>
    </row>
    <row r="528" spans="2:14" ht="15" customHeight="1">
      <c r="B528" t="s">
        <v>2531</v>
      </c>
      <c r="C528" s="1">
        <v>41055.217395833337</v>
      </c>
      <c r="D528" s="4">
        <v>72000</v>
      </c>
      <c r="E528">
        <v>72000</v>
      </c>
      <c r="F528" t="s">
        <v>6</v>
      </c>
      <c r="G528">
        <f>tblSalaries[[#This Row],[clean Salary (in local currency)]]*VLOOKUP(tblSalaries[[#This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VLOOKUP(tblSalaries[[#This Row],[Where do you work]],tblCountries[[Actual]:[Mapping]],2,FALSE)</f>
        <v>Russia</v>
      </c>
      <c r="L528" t="s">
        <v>18</v>
      </c>
      <c r="N528" s="16"/>
    </row>
    <row r="529" spans="2:14" ht="15" customHeight="1">
      <c r="B529" t="s">
        <v>2532</v>
      </c>
      <c r="C529" s="1">
        <v>41055.219375000001</v>
      </c>
      <c r="D529" s="4">
        <v>60000</v>
      </c>
      <c r="E529">
        <v>60000</v>
      </c>
      <c r="F529" t="s">
        <v>82</v>
      </c>
      <c r="G529">
        <f>tblSalaries[[#This Row],[clean Salary (in local currency)]]*VLOOKUP(tblSalaries[[#This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VLOOKUP(tblSalaries[[#This Row],[Where do you work]],tblCountries[[Actual]:[Mapping]],2,FALSE)</f>
        <v>Australia</v>
      </c>
      <c r="L529" t="s">
        <v>18</v>
      </c>
      <c r="N529" s="16"/>
    </row>
    <row r="530" spans="2:14" ht="15" customHeight="1">
      <c r="B530" t="s">
        <v>2533</v>
      </c>
      <c r="C530" s="1">
        <v>41055.220972222225</v>
      </c>
      <c r="D530" s="4" t="s">
        <v>634</v>
      </c>
      <c r="E530">
        <v>120000</v>
      </c>
      <c r="F530" t="s">
        <v>6</v>
      </c>
      <c r="G530">
        <f>tblSalaries[[#This Row],[clean Salary (in local currency)]]*VLOOKUP(tblSalaries[[#This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VLOOKUP(tblSalaries[[#This Row],[Where do you work]],tblCountries[[Actual]:[Mapping]],2,FALSE)</f>
        <v>New Zealand</v>
      </c>
      <c r="L530" t="s">
        <v>18</v>
      </c>
      <c r="N530" s="16"/>
    </row>
    <row r="531" spans="2:14" ht="15" customHeight="1">
      <c r="B531" t="s">
        <v>2534</v>
      </c>
      <c r="C531" s="1">
        <v>41055.221145833333</v>
      </c>
      <c r="D531" s="4" t="s">
        <v>637</v>
      </c>
      <c r="E531">
        <v>95000</v>
      </c>
      <c r="F531" t="s">
        <v>6</v>
      </c>
      <c r="G531">
        <f>tblSalaries[[#This Row],[clean Salary (in local currency)]]*VLOOKUP(tblSalaries[[#This Row],[Currency]],tblXrate[],2,FALSE)</f>
        <v>95000</v>
      </c>
      <c r="H531" t="s">
        <v>638</v>
      </c>
      <c r="I531" t="s">
        <v>4001</v>
      </c>
      <c r="J531" t="s">
        <v>639</v>
      </c>
      <c r="K531" t="str">
        <f>VLOOKUP(tblSalaries[[#This Row],[Where do you work]],tblCountries[[Actual]:[Mapping]],2,FALSE)</f>
        <v>Central America</v>
      </c>
      <c r="L531" t="s">
        <v>18</v>
      </c>
      <c r="N531" s="16"/>
    </row>
    <row r="532" spans="2:14" ht="15" customHeight="1">
      <c r="B532" t="s">
        <v>2535</v>
      </c>
      <c r="C532" s="1">
        <v>41055.222719907404</v>
      </c>
      <c r="D532" s="4">
        <v>50000</v>
      </c>
      <c r="E532">
        <v>50000</v>
      </c>
      <c r="F532" t="s">
        <v>6</v>
      </c>
      <c r="G532">
        <f>tblSalaries[[#This Row],[clean Salary (in local currency)]]*VLOOKUP(tblSalaries[[#This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VLOOKUP(tblSalaries[[#This Row],[Where do you work]],tblCountries[[Actual]:[Mapping]],2,FALSE)</f>
        <v>USA</v>
      </c>
      <c r="L532" t="s">
        <v>18</v>
      </c>
      <c r="N532" s="16"/>
    </row>
    <row r="533" spans="2:14" ht="15" customHeight="1">
      <c r="B533" t="s">
        <v>2536</v>
      </c>
      <c r="C533" s="1">
        <v>41055.224537037036</v>
      </c>
      <c r="D533" s="4" t="s">
        <v>641</v>
      </c>
      <c r="E533">
        <v>73000</v>
      </c>
      <c r="F533" t="s">
        <v>69</v>
      </c>
      <c r="G533">
        <f>tblSalaries[[#This Row],[clean Salary (in local currency)]]*VLOOKUP(tblSalaries[[#This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VLOOKUP(tblSalaries[[#This Row],[Where do you work]],tblCountries[[Actual]:[Mapping]],2,FALSE)</f>
        <v>UK</v>
      </c>
      <c r="L533" t="s">
        <v>9</v>
      </c>
      <c r="N533" s="16"/>
    </row>
    <row r="534" spans="2:14" ht="15" customHeight="1">
      <c r="B534" t="s">
        <v>2537</v>
      </c>
      <c r="C534" s="1">
        <v>41055.225185185183</v>
      </c>
      <c r="D534" s="4">
        <v>50000</v>
      </c>
      <c r="E534">
        <v>50000</v>
      </c>
      <c r="F534" t="s">
        <v>6</v>
      </c>
      <c r="G534">
        <f>tblSalaries[[#This Row],[clean Salary (in local currency)]]*VLOOKUP(tblSalaries[[#This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VLOOKUP(tblSalaries[[#This Row],[Where do you work]],tblCountries[[Actual]:[Mapping]],2,FALSE)</f>
        <v>Self-employed</v>
      </c>
      <c r="L534" t="s">
        <v>9</v>
      </c>
      <c r="N534" s="16"/>
    </row>
    <row r="535" spans="2:14" ht="15" customHeight="1">
      <c r="B535" t="s">
        <v>2538</v>
      </c>
      <c r="C535" s="1">
        <v>41055.22724537037</v>
      </c>
      <c r="D535" s="4">
        <v>46000</v>
      </c>
      <c r="E535">
        <v>46000</v>
      </c>
      <c r="F535" t="s">
        <v>6</v>
      </c>
      <c r="G535">
        <f>tblSalaries[[#This Row],[clean Salary (in local currency)]]*VLOOKUP(tblSalaries[[#This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VLOOKUP(tblSalaries[[#This Row],[Where do you work]],tblCountries[[Actual]:[Mapping]],2,FALSE)</f>
        <v>USA</v>
      </c>
      <c r="L535" t="s">
        <v>18</v>
      </c>
      <c r="N535" s="16"/>
    </row>
    <row r="536" spans="2:14" ht="15" customHeight="1">
      <c r="B536" t="s">
        <v>2539</v>
      </c>
      <c r="C536" s="1">
        <v>41055.227511574078</v>
      </c>
      <c r="D536" s="4" t="s">
        <v>645</v>
      </c>
      <c r="E536">
        <v>600000</v>
      </c>
      <c r="F536" t="s">
        <v>32</v>
      </c>
      <c r="G536">
        <f>tblSalaries[[#This Row],[clean Salary (in local currency)]]*VLOOKUP(tblSalaries[[#This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VLOOKUP(tblSalaries[[#This Row],[Where do you work]],tblCountries[[Actual]:[Mapping]],2,FALSE)</f>
        <v>Pakistan</v>
      </c>
      <c r="L536" t="s">
        <v>9</v>
      </c>
      <c r="N536" s="16"/>
    </row>
    <row r="537" spans="2:14" ht="15" customHeight="1">
      <c r="B537" t="s">
        <v>2540</v>
      </c>
      <c r="C537" s="1">
        <v>41055.228310185186</v>
      </c>
      <c r="D537" s="4">
        <v>85000</v>
      </c>
      <c r="E537">
        <v>85000</v>
      </c>
      <c r="F537" t="s">
        <v>82</v>
      </c>
      <c r="G537">
        <f>tblSalaries[[#This Row],[clean Salary (in local currency)]]*VLOOKUP(tblSalaries[[#This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VLOOKUP(tblSalaries[[#This Row],[Where do you work]],tblCountries[[Actual]:[Mapping]],2,FALSE)</f>
        <v>Australia</v>
      </c>
      <c r="L537" t="s">
        <v>9</v>
      </c>
      <c r="N537" s="16"/>
    </row>
    <row r="538" spans="2:14" ht="15" customHeight="1">
      <c r="B538" t="s">
        <v>2541</v>
      </c>
      <c r="C538" s="1">
        <v>41055.229108796295</v>
      </c>
      <c r="D538" s="4">
        <v>450000</v>
      </c>
      <c r="E538">
        <v>450000</v>
      </c>
      <c r="F538" t="s">
        <v>40</v>
      </c>
      <c r="G538">
        <f>tblSalaries[[#This Row],[clean Salary (in local currency)]]*VLOOKUP(tblSalaries[[#This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  <c r="N538" s="16"/>
    </row>
    <row r="539" spans="2:14" ht="15" customHeight="1">
      <c r="B539" t="s">
        <v>2542</v>
      </c>
      <c r="C539" s="1">
        <v>41055.229143518518</v>
      </c>
      <c r="D539" s="4">
        <v>43000</v>
      </c>
      <c r="E539">
        <v>43000</v>
      </c>
      <c r="F539" t="s">
        <v>6</v>
      </c>
      <c r="G539">
        <f>tblSalaries[[#This Row],[clean Salary (in local currency)]]*VLOOKUP(tblSalaries[[#This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  <c r="N539" s="16"/>
    </row>
    <row r="540" spans="2:14" ht="15" customHeight="1">
      <c r="B540" t="s">
        <v>2543</v>
      </c>
      <c r="C540" s="1">
        <v>41055.229305555556</v>
      </c>
      <c r="D540" s="4">
        <v>1500</v>
      </c>
      <c r="E540">
        <v>18000</v>
      </c>
      <c r="F540" t="s">
        <v>6</v>
      </c>
      <c r="G540">
        <f>tblSalaries[[#This Row],[clean Salary (in local currency)]]*VLOOKUP(tblSalaries[[#This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VLOOKUP(tblSalaries[[#This Row],[Where do you work]],tblCountries[[Actual]:[Mapping]],2,FALSE)</f>
        <v>Brazil</v>
      </c>
      <c r="L540" t="s">
        <v>9</v>
      </c>
      <c r="N540" s="16"/>
    </row>
    <row r="541" spans="2:14" ht="15" customHeight="1">
      <c r="B541" t="s">
        <v>2544</v>
      </c>
      <c r="C541" s="1">
        <v>41055.229930555557</v>
      </c>
      <c r="D541" s="4">
        <v>55000</v>
      </c>
      <c r="E541">
        <v>55000</v>
      </c>
      <c r="F541" t="s">
        <v>6</v>
      </c>
      <c r="G541">
        <f>tblSalaries[[#This Row],[clean Salary (in local currency)]]*VLOOKUP(tblSalaries[[#This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18</v>
      </c>
      <c r="N541" s="16"/>
    </row>
    <row r="542" spans="2:14" ht="15" customHeight="1">
      <c r="B542" t="s">
        <v>2545</v>
      </c>
      <c r="C542" s="1">
        <v>41055.230150462965</v>
      </c>
      <c r="D542" s="4" t="s">
        <v>457</v>
      </c>
      <c r="E542">
        <v>500000</v>
      </c>
      <c r="F542" t="s">
        <v>40</v>
      </c>
      <c r="G542">
        <f>tblSalaries[[#This Row],[clean Salary (in local currency)]]*VLOOKUP(tblSalaries[[#This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VLOOKUP(tblSalaries[[#This Row],[Where do you work]],tblCountries[[Actual]:[Mapping]],2,FALSE)</f>
        <v>India</v>
      </c>
      <c r="L542" t="s">
        <v>13</v>
      </c>
      <c r="N542" s="16"/>
    </row>
    <row r="543" spans="2:14" ht="15" customHeight="1">
      <c r="B543" t="s">
        <v>2546</v>
      </c>
      <c r="C543" s="1">
        <v>41055.231747685182</v>
      </c>
      <c r="D543" s="4">
        <v>45000</v>
      </c>
      <c r="E543">
        <v>45000</v>
      </c>
      <c r="F543" t="s">
        <v>6</v>
      </c>
      <c r="G543">
        <f>tblSalaries[[#This Row],[clean Salary (in local currency)]]*VLOOKUP(tblSalaries[[#This Row],[Currency]],tblXrate[],2,FALSE)</f>
        <v>45000</v>
      </c>
      <c r="H543" t="s">
        <v>650</v>
      </c>
      <c r="I543" t="s">
        <v>3999</v>
      </c>
      <c r="J543" t="s">
        <v>15</v>
      </c>
      <c r="K543" t="str">
        <f>VLOOKUP(tblSalaries[[#This Row],[Where do you work]],tblCountries[[Actual]:[Mapping]],2,FALSE)</f>
        <v>USA</v>
      </c>
      <c r="L543" t="s">
        <v>13</v>
      </c>
      <c r="N543" s="16"/>
    </row>
    <row r="544" spans="2:14" ht="15" customHeight="1">
      <c r="B544" t="s">
        <v>2547</v>
      </c>
      <c r="C544" s="1">
        <v>41055.232638888891</v>
      </c>
      <c r="D544" s="4">
        <v>50000</v>
      </c>
      <c r="E544">
        <v>50000</v>
      </c>
      <c r="F544" t="s">
        <v>6</v>
      </c>
      <c r="G544">
        <f>tblSalaries[[#This Row],[clean Salary (in local currency)]]*VLOOKUP(tblSalaries[[#This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  <c r="N544" s="16"/>
    </row>
    <row r="545" spans="2:14" ht="15" customHeight="1">
      <c r="B545" t="s">
        <v>2548</v>
      </c>
      <c r="C545" s="1">
        <v>41055.239374999997</v>
      </c>
      <c r="D545" s="4" t="s">
        <v>652</v>
      </c>
      <c r="E545">
        <v>80000</v>
      </c>
      <c r="F545" t="s">
        <v>6</v>
      </c>
      <c r="G545">
        <f>tblSalaries[[#This Row],[clean Salary (in local currency)]]*VLOOKUP(tblSalaries[[#This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VLOOKUP(tblSalaries[[#This Row],[Where do you work]],tblCountries[[Actual]:[Mapping]],2,FALSE)</f>
        <v>USA</v>
      </c>
      <c r="L545" t="s">
        <v>13</v>
      </c>
      <c r="N545" s="16"/>
    </row>
    <row r="546" spans="2:14" ht="15" customHeight="1">
      <c r="B546" t="s">
        <v>2549</v>
      </c>
      <c r="C546" s="1">
        <v>41055.240300925929</v>
      </c>
      <c r="D546" s="4">
        <v>67000</v>
      </c>
      <c r="E546">
        <v>67000</v>
      </c>
      <c r="F546" t="s">
        <v>6</v>
      </c>
      <c r="G546">
        <f>tblSalaries[[#This Row],[clean Salary (in local currency)]]*VLOOKUP(tblSalaries[[#This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VLOOKUP(tblSalaries[[#This Row],[Where do you work]],tblCountries[[Actual]:[Mapping]],2,FALSE)</f>
        <v>USA</v>
      </c>
      <c r="L546" t="s">
        <v>9</v>
      </c>
      <c r="N546" s="16"/>
    </row>
    <row r="547" spans="2:14" ht="15" customHeight="1">
      <c r="B547" t="s">
        <v>2550</v>
      </c>
      <c r="C547" s="1">
        <v>41055.240763888891</v>
      </c>
      <c r="D547" s="4">
        <v>111000</v>
      </c>
      <c r="E547">
        <v>111000</v>
      </c>
      <c r="F547" t="s">
        <v>6</v>
      </c>
      <c r="G547">
        <f>tblSalaries[[#This Row],[clean Salary (in local currency)]]*VLOOKUP(tblSalaries[[#This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VLOOKUP(tblSalaries[[#This Row],[Where do you work]],tblCountries[[Actual]:[Mapping]],2,FALSE)</f>
        <v>Japan</v>
      </c>
      <c r="L547" t="s">
        <v>13</v>
      </c>
      <c r="N547" s="16"/>
    </row>
    <row r="548" spans="2:14" ht="15" customHeight="1">
      <c r="B548" t="s">
        <v>2551</v>
      </c>
      <c r="C548" s="1">
        <v>41055.241782407407</v>
      </c>
      <c r="D548" s="4">
        <v>120000</v>
      </c>
      <c r="E548">
        <v>120000</v>
      </c>
      <c r="F548" t="s">
        <v>6</v>
      </c>
      <c r="G548">
        <f>tblSalaries[[#This Row],[clean Salary (in local currency)]]*VLOOKUP(tblSalaries[[#This Row],[Currency]],tblXrate[],2,FALSE)</f>
        <v>120000</v>
      </c>
      <c r="H548" t="s">
        <v>139</v>
      </c>
      <c r="I548" t="s">
        <v>4001</v>
      </c>
      <c r="J548" t="s">
        <v>15</v>
      </c>
      <c r="K548" t="str">
        <f>VLOOKUP(tblSalaries[[#This Row],[Where do you work]],tblCountries[[Actual]:[Mapping]],2,FALSE)</f>
        <v>USA</v>
      </c>
      <c r="L548" t="s">
        <v>9</v>
      </c>
      <c r="N548" s="16"/>
    </row>
    <row r="549" spans="2:14" ht="15" customHeight="1">
      <c r="B549" t="s">
        <v>2552</v>
      </c>
      <c r="C549" s="1">
        <v>41055.241805555554</v>
      </c>
      <c r="D549" s="4" t="s">
        <v>655</v>
      </c>
      <c r="E549">
        <v>20000</v>
      </c>
      <c r="F549" t="s">
        <v>69</v>
      </c>
      <c r="G549">
        <f>tblSalaries[[#This Row],[clean Salary (in local currency)]]*VLOOKUP(tblSalaries[[#This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VLOOKUP(tblSalaries[[#This Row],[Where do you work]],tblCountries[[Actual]:[Mapping]],2,FALSE)</f>
        <v>UK</v>
      </c>
      <c r="L549" t="s">
        <v>9</v>
      </c>
      <c r="N549" s="16"/>
    </row>
    <row r="550" spans="2:14" ht="15" customHeight="1">
      <c r="B550" t="s">
        <v>2553</v>
      </c>
      <c r="C550" s="1">
        <v>41055.243298611109</v>
      </c>
      <c r="D550" s="4">
        <v>77000</v>
      </c>
      <c r="E550">
        <v>77000</v>
      </c>
      <c r="F550" t="s">
        <v>82</v>
      </c>
      <c r="G550">
        <f>tblSalaries[[#This Row],[clean Salary (in local currency)]]*VLOOKUP(tblSalaries[[#This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VLOOKUP(tblSalaries[[#This Row],[Where do you work]],tblCountries[[Actual]:[Mapping]],2,FALSE)</f>
        <v>Australia</v>
      </c>
      <c r="L550" t="s">
        <v>18</v>
      </c>
      <c r="N550" s="16"/>
    </row>
    <row r="551" spans="2:14" ht="15" customHeight="1">
      <c r="B551" t="s">
        <v>2554</v>
      </c>
      <c r="C551" s="1">
        <v>41055.243321759262</v>
      </c>
      <c r="D551" s="4">
        <v>60000</v>
      </c>
      <c r="E551">
        <v>60000</v>
      </c>
      <c r="F551" t="s">
        <v>6</v>
      </c>
      <c r="G551">
        <f>tblSalaries[[#This Row],[clean Salary (in local currency)]]*VLOOKUP(tblSalaries[[#This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VLOOKUP(tblSalaries[[#This Row],[Where do you work]],tblCountries[[Actual]:[Mapping]],2,FALSE)</f>
        <v>USA</v>
      </c>
      <c r="L551" t="s">
        <v>25</v>
      </c>
      <c r="N551" s="16"/>
    </row>
    <row r="552" spans="2:14" ht="15" customHeight="1">
      <c r="B552" t="s">
        <v>2555</v>
      </c>
      <c r="C552" s="1">
        <v>41055.243356481478</v>
      </c>
      <c r="D552" s="4">
        <v>35000</v>
      </c>
      <c r="E552">
        <v>35000</v>
      </c>
      <c r="F552" t="s">
        <v>6</v>
      </c>
      <c r="G552">
        <f>tblSalaries[[#This Row],[clean Salary (in local currency)]]*VLOOKUP(tblSalaries[[#This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18</v>
      </c>
      <c r="N552" s="16"/>
    </row>
    <row r="553" spans="2:14" ht="15" customHeight="1">
      <c r="B553" t="s">
        <v>2556</v>
      </c>
      <c r="C553" s="1">
        <v>41055.244988425926</v>
      </c>
      <c r="D553" s="4">
        <v>50000</v>
      </c>
      <c r="E553">
        <v>50000</v>
      </c>
      <c r="F553" t="s">
        <v>22</v>
      </c>
      <c r="G553">
        <f>tblSalaries[[#This Row],[clean Salary (in local currency)]]*VLOOKUP(tblSalaries[[#This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VLOOKUP(tblSalaries[[#This Row],[Where do you work]],tblCountries[[Actual]:[Mapping]],2,FALSE)</f>
        <v>Panama</v>
      </c>
      <c r="L553" t="s">
        <v>18</v>
      </c>
      <c r="N553" s="16"/>
    </row>
    <row r="554" spans="2:14" ht="15" customHeight="1">
      <c r="B554" t="s">
        <v>2557</v>
      </c>
      <c r="C554" s="1">
        <v>41055.246782407405</v>
      </c>
      <c r="D554" s="4">
        <v>54000</v>
      </c>
      <c r="E554">
        <v>54000</v>
      </c>
      <c r="F554" t="s">
        <v>6</v>
      </c>
      <c r="G554">
        <f>tblSalaries[[#This Row],[clean Salary (in local currency)]]*VLOOKUP(tblSalaries[[#This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>
        <v>5</v>
      </c>
      <c r="N554" s="16" t="str">
        <f>IF([Years of Experience]&lt;=10,"&lt;=10 yrs",IF([Years of Experience]&lt;20,"10-20 yrs",IF([Years of Experience]&lt;30,"20-30 yrs","&gt;30 yrs")))</f>
        <v>&lt;=10 yrs</v>
      </c>
    </row>
    <row r="555" spans="2:14" ht="15" customHeight="1">
      <c r="B555" t="s">
        <v>2558</v>
      </c>
      <c r="C555" s="1">
        <v>41055.251354166663</v>
      </c>
      <c r="D555" s="4">
        <v>1300</v>
      </c>
      <c r="E555">
        <v>15600</v>
      </c>
      <c r="F555" t="s">
        <v>6</v>
      </c>
      <c r="G555">
        <f>tblSalaries[[#This Row],[clean Salary (in local currency)]]*VLOOKUP(tblSalaries[[#This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VLOOKUP(tblSalaries[[#This Row],[Where do you work]],tblCountries[[Actual]:[Mapping]],2,FALSE)</f>
        <v>Brazil</v>
      </c>
      <c r="L555" t="s">
        <v>9</v>
      </c>
      <c r="M555">
        <v>20</v>
      </c>
      <c r="N555" s="16" t="str">
        <f>IF([Years of Experience]&lt;=10,"&lt;=10 yrs",IF([Years of Experience]&lt;20,"10-20 yrs",IF([Years of Experience]&lt;30,"20-30 yrs","&gt;30 yrs")))</f>
        <v>20-30 yrs</v>
      </c>
    </row>
    <row r="556" spans="2:14" ht="15" customHeight="1">
      <c r="B556" t="s">
        <v>2559</v>
      </c>
      <c r="C556" s="1">
        <v>41055.25582175926</v>
      </c>
      <c r="D556" s="4">
        <v>35000</v>
      </c>
      <c r="E556">
        <v>35000</v>
      </c>
      <c r="F556" t="s">
        <v>6</v>
      </c>
      <c r="G556">
        <f>tblSalaries[[#This Row],[clean Salary (in local currency)]]*VLOOKUP(tblSalaries[[#This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VLOOKUP(tblSalaries[[#This Row],[Where do you work]],tblCountries[[Actual]:[Mapping]],2,FALSE)</f>
        <v>USA</v>
      </c>
      <c r="L556" t="s">
        <v>25</v>
      </c>
      <c r="M556">
        <v>7</v>
      </c>
      <c r="N556" s="16" t="str">
        <f>IF([Years of Experience]&lt;=10,"&lt;=10 yrs",IF([Years of Experience]&lt;20,"10-20 yrs",IF([Years of Experience]&lt;30,"20-30 yrs","&gt;30 yrs")))</f>
        <v>&lt;=10 yrs</v>
      </c>
    </row>
    <row r="557" spans="2:14" ht="15" customHeight="1">
      <c r="B557" t="s">
        <v>2560</v>
      </c>
      <c r="C557" s="1">
        <v>41055.257037037038</v>
      </c>
      <c r="D557" s="4">
        <v>188000</v>
      </c>
      <c r="E557">
        <v>188000</v>
      </c>
      <c r="F557" t="s">
        <v>6</v>
      </c>
      <c r="G557">
        <f>tblSalaries[[#This Row],[clean Salary (in local currency)]]*VLOOKUP(tblSalaries[[#This Row],[Currency]],tblXrate[],2,FALSE)</f>
        <v>188000</v>
      </c>
      <c r="H557" t="s">
        <v>664</v>
      </c>
      <c r="I557" t="s">
        <v>4001</v>
      </c>
      <c r="J557" t="s">
        <v>15</v>
      </c>
      <c r="K557" t="str">
        <f>VLOOKUP(tblSalaries[[#This Row],[Where do you work]],tblCountries[[Actual]:[Mapping]],2,FALSE)</f>
        <v>USA</v>
      </c>
      <c r="L557" t="s">
        <v>25</v>
      </c>
      <c r="M557">
        <v>20</v>
      </c>
      <c r="N557" s="16" t="str">
        <f>IF([Years of Experience]&lt;=10,"&lt;=10 yrs",IF([Years of Experience]&lt;20,"10-20 yrs",IF([Years of Experience]&lt;30,"20-30 yrs","&gt;30 yrs")))</f>
        <v>20-30 yrs</v>
      </c>
    </row>
    <row r="558" spans="2:14" ht="15" customHeight="1">
      <c r="B558" t="s">
        <v>2561</v>
      </c>
      <c r="C558" s="1">
        <v>41055.259872685187</v>
      </c>
      <c r="D558" s="4">
        <v>27500</v>
      </c>
      <c r="E558">
        <v>27500</v>
      </c>
      <c r="F558" t="s">
        <v>6</v>
      </c>
      <c r="G558">
        <f>tblSalaries[[#This Row],[clean Salary (in local currency)]]*VLOOKUP(tblSalaries[[#This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VLOOKUP(tblSalaries[[#This Row],[Where do you work]],tblCountries[[Actual]:[Mapping]],2,FALSE)</f>
        <v>USA</v>
      </c>
      <c r="L558" t="s">
        <v>13</v>
      </c>
      <c r="M558">
        <v>1</v>
      </c>
      <c r="N558" s="16" t="str">
        <f>IF([Years of Experience]&lt;=10,"&lt;=10 yrs",IF([Years of Experience]&lt;20,"10-20 yrs",IF([Years of Experience]&lt;30,"20-30 yrs","&gt;30 yrs")))</f>
        <v>&lt;=10 yrs</v>
      </c>
    </row>
    <row r="559" spans="2:14" ht="15" customHeight="1">
      <c r="B559" t="s">
        <v>2562</v>
      </c>
      <c r="C559" s="1">
        <v>41055.264328703706</v>
      </c>
      <c r="D559" s="4">
        <v>140000</v>
      </c>
      <c r="E559">
        <v>140000</v>
      </c>
      <c r="F559" t="s">
        <v>6</v>
      </c>
      <c r="G559">
        <f>tblSalaries[[#This Row],[clean Salary (in local currency)]]*VLOOKUP(tblSalaries[[#This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VLOOKUP(tblSalaries[[#This Row],[Where do you work]],tblCountries[[Actual]:[Mapping]],2,FALSE)</f>
        <v>USA</v>
      </c>
      <c r="L559" t="s">
        <v>18</v>
      </c>
      <c r="M559">
        <v>10</v>
      </c>
      <c r="N559" s="16" t="str">
        <f>IF([Years of Experience]&lt;=10,"&lt;=10 yrs",IF([Years of Experience]&lt;20,"10-20 yrs",IF([Years of Experience]&lt;30,"20-30 yrs","&gt;30 yrs")))</f>
        <v>&lt;=10 yrs</v>
      </c>
    </row>
    <row r="560" spans="2:14" ht="15" customHeight="1">
      <c r="B560" t="s">
        <v>2563</v>
      </c>
      <c r="C560" s="1">
        <v>41055.266701388886</v>
      </c>
      <c r="D560" s="4">
        <v>55000</v>
      </c>
      <c r="E560">
        <v>55000</v>
      </c>
      <c r="F560" t="s">
        <v>22</v>
      </c>
      <c r="G560">
        <f>tblSalaries[[#This Row],[clean Salary (in local currency)]]*VLOOKUP(tblSalaries[[#This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VLOOKUP(tblSalaries[[#This Row],[Where do you work]],tblCountries[[Actual]:[Mapping]],2,FALSE)</f>
        <v>Netherlands</v>
      </c>
      <c r="L560" t="s">
        <v>13</v>
      </c>
      <c r="M560">
        <v>6</v>
      </c>
      <c r="N560" s="16" t="str">
        <f>IF([Years of Experience]&lt;=10,"&lt;=10 yrs",IF([Years of Experience]&lt;20,"10-20 yrs",IF([Years of Experience]&lt;30,"20-30 yrs","&gt;30 yrs")))</f>
        <v>&lt;=10 yrs</v>
      </c>
    </row>
    <row r="561" spans="2:14" ht="15" customHeight="1">
      <c r="B561" t="s">
        <v>2564</v>
      </c>
      <c r="C561" s="1">
        <v>41055.278460648151</v>
      </c>
      <c r="D561" s="4">
        <v>45000</v>
      </c>
      <c r="E561">
        <v>45000</v>
      </c>
      <c r="F561" t="s">
        <v>6</v>
      </c>
      <c r="G561">
        <f>tblSalaries[[#This Row],[clean Salary (in local currency)]]*VLOOKUP(tblSalaries[[#This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9</v>
      </c>
      <c r="M561">
        <v>2</v>
      </c>
      <c r="N561" s="16" t="str">
        <f>IF([Years of Experience]&lt;=10,"&lt;=10 yrs",IF([Years of Experience]&lt;20,"10-20 yrs",IF([Years of Experience]&lt;30,"20-30 yrs","&gt;30 yrs")))</f>
        <v>&lt;=10 yrs</v>
      </c>
    </row>
    <row r="562" spans="2:14" ht="15" customHeight="1">
      <c r="B562" t="s">
        <v>2565</v>
      </c>
      <c r="C562" s="1">
        <v>41055.28197916667</v>
      </c>
      <c r="D562" s="4" t="s">
        <v>666</v>
      </c>
      <c r="E562">
        <v>95000</v>
      </c>
      <c r="F562" t="s">
        <v>6</v>
      </c>
      <c r="G562">
        <f>tblSalaries[[#This Row],[clean Salary (in local currency)]]*VLOOKUP(tblSalaries[[#This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VLOOKUP(tblSalaries[[#This Row],[Where do you work]],tblCountries[[Actual]:[Mapping]],2,FALSE)</f>
        <v>Australia</v>
      </c>
      <c r="L562" t="s">
        <v>18</v>
      </c>
      <c r="M562">
        <v>11</v>
      </c>
      <c r="N562" s="16" t="str">
        <f>IF([Years of Experience]&lt;=10,"&lt;=10 yrs",IF([Years of Experience]&lt;20,"10-20 yrs",IF([Years of Experience]&lt;30,"20-30 yrs","&gt;30 yrs")))</f>
        <v>10-20 yrs</v>
      </c>
    </row>
    <row r="563" spans="2:14" ht="15" customHeight="1">
      <c r="B563" t="s">
        <v>2566</v>
      </c>
      <c r="C563" s="1">
        <v>41055.282638888886</v>
      </c>
      <c r="D563" s="4" t="s">
        <v>667</v>
      </c>
      <c r="E563">
        <v>155000</v>
      </c>
      <c r="F563" t="s">
        <v>82</v>
      </c>
      <c r="G563">
        <f>tblSalaries[[#This Row],[clean Salary (in local currency)]]*VLOOKUP(tblSalaries[[#This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VLOOKUP(tblSalaries[[#This Row],[Where do you work]],tblCountries[[Actual]:[Mapping]],2,FALSE)</f>
        <v>Australia</v>
      </c>
      <c r="L563" t="s">
        <v>9</v>
      </c>
      <c r="M563">
        <v>20</v>
      </c>
      <c r="N563" s="16" t="str">
        <f>IF([Years of Experience]&lt;=10,"&lt;=10 yrs",IF([Years of Experience]&lt;20,"10-20 yrs",IF([Years of Experience]&lt;30,"20-30 yrs","&gt;30 yrs")))</f>
        <v>20-30 yrs</v>
      </c>
    </row>
    <row r="564" spans="2:14" ht="15" customHeight="1">
      <c r="B564" t="s">
        <v>2567</v>
      </c>
      <c r="C564" s="1">
        <v>41055.283321759256</v>
      </c>
      <c r="D564" s="4" t="s">
        <v>669</v>
      </c>
      <c r="E564">
        <v>80000</v>
      </c>
      <c r="F564" t="s">
        <v>670</v>
      </c>
      <c r="G564">
        <f>tblSalaries[[#This Row],[clean Salary (in local currency)]]*VLOOKUP(tblSalaries[[#This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VLOOKUP(tblSalaries[[#This Row],[Where do you work]],tblCountries[[Actual]:[Mapping]],2,FALSE)</f>
        <v>New Zealand</v>
      </c>
      <c r="L564" t="s">
        <v>9</v>
      </c>
      <c r="M564">
        <v>23</v>
      </c>
      <c r="N564" s="16" t="str">
        <f>IF([Years of Experience]&lt;=10,"&lt;=10 yrs",IF([Years of Experience]&lt;20,"10-20 yrs",IF([Years of Experience]&lt;30,"20-30 yrs","&gt;30 yrs")))</f>
        <v>20-30 yrs</v>
      </c>
    </row>
    <row r="565" spans="2:14" ht="15" customHeight="1">
      <c r="B565" t="s">
        <v>2568</v>
      </c>
      <c r="C565" s="1">
        <v>41055.284988425927</v>
      </c>
      <c r="D565" s="4">
        <v>38000</v>
      </c>
      <c r="E565">
        <v>38000</v>
      </c>
      <c r="F565" t="s">
        <v>6</v>
      </c>
      <c r="G565">
        <f>tblSalaries[[#This Row],[clean Salary (in local currency)]]*VLOOKUP(tblSalaries[[#This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VLOOKUP(tblSalaries[[#This Row],[Where do you work]],tblCountries[[Actual]:[Mapping]],2,FALSE)</f>
        <v>USA</v>
      </c>
      <c r="L565" t="s">
        <v>13</v>
      </c>
      <c r="M565">
        <v>11</v>
      </c>
      <c r="N565" s="16" t="str">
        <f>IF([Years of Experience]&lt;=10,"&lt;=10 yrs",IF([Years of Experience]&lt;20,"10-20 yrs",IF([Years of Experience]&lt;30,"20-30 yrs","&gt;30 yrs")))</f>
        <v>10-20 yrs</v>
      </c>
    </row>
    <row r="566" spans="2:14" ht="15" customHeight="1">
      <c r="B566" t="s">
        <v>2569</v>
      </c>
      <c r="C566" s="1">
        <v>41055.287962962961</v>
      </c>
      <c r="D566" s="4">
        <v>90000</v>
      </c>
      <c r="E566">
        <v>90000</v>
      </c>
      <c r="F566" t="s">
        <v>6</v>
      </c>
      <c r="G566">
        <f>tblSalaries[[#This Row],[clean Salary (in local currency)]]*VLOOKUP(tblSalaries[[#This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VLOOKUP(tblSalaries[[#This Row],[Where do you work]],tblCountries[[Actual]:[Mapping]],2,FALSE)</f>
        <v>USA</v>
      </c>
      <c r="L566" t="s">
        <v>9</v>
      </c>
      <c r="M566">
        <v>6</v>
      </c>
      <c r="N566" s="16" t="str">
        <f>IF([Years of Experience]&lt;=10,"&lt;=10 yrs",IF([Years of Experience]&lt;20,"10-20 yrs",IF([Years of Experience]&lt;30,"20-30 yrs","&gt;30 yrs")))</f>
        <v>&lt;=10 yrs</v>
      </c>
    </row>
    <row r="567" spans="2:14" ht="15" customHeight="1">
      <c r="B567" t="s">
        <v>2570</v>
      </c>
      <c r="C567" s="1">
        <v>41055.289687500001</v>
      </c>
      <c r="D567" s="4" t="s">
        <v>675</v>
      </c>
      <c r="E567">
        <v>28800</v>
      </c>
      <c r="F567" t="s">
        <v>69</v>
      </c>
      <c r="G567">
        <f>tblSalaries[[#This Row],[clean Salary (in local currency)]]*VLOOKUP(tblSalaries[[#This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VLOOKUP(tblSalaries[[#This Row],[Where do you work]],tblCountries[[Actual]:[Mapping]],2,FALSE)</f>
        <v>UK</v>
      </c>
      <c r="L567" t="s">
        <v>9</v>
      </c>
      <c r="M567">
        <v>27</v>
      </c>
      <c r="N567" s="16" t="str">
        <f>IF([Years of Experience]&lt;=10,"&lt;=10 yrs",IF([Years of Experience]&lt;20,"10-20 yrs",IF([Years of Experience]&lt;30,"20-30 yrs","&gt;30 yrs")))</f>
        <v>20-30 yrs</v>
      </c>
    </row>
    <row r="568" spans="2:14" ht="15" customHeight="1">
      <c r="B568" t="s">
        <v>2571</v>
      </c>
      <c r="C568" s="1">
        <v>41055.29247685185</v>
      </c>
      <c r="D568" s="4" t="s">
        <v>676</v>
      </c>
      <c r="E568">
        <v>21000</v>
      </c>
      <c r="F568" t="s">
        <v>69</v>
      </c>
      <c r="G568">
        <f>tblSalaries[[#This Row],[clean Salary (in local currency)]]*VLOOKUP(tblSalaries[[#This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VLOOKUP(tblSalaries[[#This Row],[Where do you work]],tblCountries[[Actual]:[Mapping]],2,FALSE)</f>
        <v>UK</v>
      </c>
      <c r="L568" t="s">
        <v>13</v>
      </c>
      <c r="M568">
        <v>10</v>
      </c>
      <c r="N568" s="16" t="str">
        <f>IF([Years of Experience]&lt;=10,"&lt;=10 yrs",IF([Years of Experience]&lt;20,"10-20 yrs",IF([Years of Experience]&lt;30,"20-30 yrs","&gt;30 yrs")))</f>
        <v>&lt;=10 yrs</v>
      </c>
    </row>
    <row r="569" spans="2:14" ht="15" customHeight="1">
      <c r="B569" t="s">
        <v>2572</v>
      </c>
      <c r="C569" s="1">
        <v>41055.296412037038</v>
      </c>
      <c r="D569" s="4" t="s">
        <v>677</v>
      </c>
      <c r="E569">
        <v>4285</v>
      </c>
      <c r="F569" t="s">
        <v>6</v>
      </c>
      <c r="G569">
        <f>tblSalaries[[#This Row],[clean Salary (in local currency)]]*VLOOKUP(tblSalaries[[#This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VLOOKUP(tblSalaries[[#This Row],[Where do you work]],tblCountries[[Actual]:[Mapping]],2,FALSE)</f>
        <v>India</v>
      </c>
      <c r="L569" t="s">
        <v>13</v>
      </c>
      <c r="M569">
        <v>6</v>
      </c>
      <c r="N569" s="16" t="str">
        <f>IF([Years of Experience]&lt;=10,"&lt;=10 yrs",IF([Years of Experience]&lt;20,"10-20 yrs",IF([Years of Experience]&lt;30,"20-30 yrs","&gt;30 yrs")))</f>
        <v>&lt;=10 yrs</v>
      </c>
    </row>
    <row r="570" spans="2:14" ht="15" customHeight="1">
      <c r="B570" t="s">
        <v>2573</v>
      </c>
      <c r="C570" s="1">
        <v>41055.301412037035</v>
      </c>
      <c r="D570" s="4">
        <v>6000</v>
      </c>
      <c r="E570">
        <v>6000</v>
      </c>
      <c r="F570" t="s">
        <v>6</v>
      </c>
      <c r="G570">
        <f>tblSalaries[[#This Row],[clean Salary (in local currency)]]*VLOOKUP(tblSalaries[[#This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VLOOKUP(tblSalaries[[#This Row],[Where do you work]],tblCountries[[Actual]:[Mapping]],2,FALSE)</f>
        <v>Guyana</v>
      </c>
      <c r="L570" t="s">
        <v>25</v>
      </c>
      <c r="M570">
        <v>20</v>
      </c>
      <c r="N570" s="16" t="str">
        <f>IF([Years of Experience]&lt;=10,"&lt;=10 yrs",IF([Years of Experience]&lt;20,"10-20 yrs",IF([Years of Experience]&lt;30,"20-30 yrs","&gt;30 yrs")))</f>
        <v>20-30 yrs</v>
      </c>
    </row>
    <row r="571" spans="2:14" ht="15" customHeight="1">
      <c r="B571" t="s">
        <v>2574</v>
      </c>
      <c r="C571" s="1">
        <v>41055.30263888889</v>
      </c>
      <c r="D571" s="4" t="s">
        <v>681</v>
      </c>
      <c r="E571">
        <v>22000</v>
      </c>
      <c r="F571" t="s">
        <v>82</v>
      </c>
      <c r="G571">
        <f>tblSalaries[[#This Row],[clean Salary (in local currency)]]*VLOOKUP(tblSalaries[[#This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VLOOKUP(tblSalaries[[#This Row],[Where do you work]],tblCountries[[Actual]:[Mapping]],2,FALSE)</f>
        <v>Australia</v>
      </c>
      <c r="L571" t="s">
        <v>9</v>
      </c>
      <c r="M571">
        <v>8</v>
      </c>
      <c r="N571" s="16" t="str">
        <f>IF([Years of Experience]&lt;=10,"&lt;=10 yrs",IF([Years of Experience]&lt;20,"10-20 yrs",IF([Years of Experience]&lt;30,"20-30 yrs","&gt;30 yrs")))</f>
        <v>&lt;=10 yrs</v>
      </c>
    </row>
    <row r="572" spans="2:14" ht="15" customHeight="1">
      <c r="B572" t="s">
        <v>2575</v>
      </c>
      <c r="C572" s="1">
        <v>41055.304826388892</v>
      </c>
      <c r="D572" s="4">
        <v>90000</v>
      </c>
      <c r="E572">
        <v>90000</v>
      </c>
      <c r="F572" t="s">
        <v>6</v>
      </c>
      <c r="G572">
        <f>tblSalaries[[#This Row],[clean Salary (in local currency)]]*VLOOKUP(tblSalaries[[#This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>
        <v>15</v>
      </c>
      <c r="N572" s="16" t="str">
        <f>IF([Years of Experience]&lt;=10,"&lt;=10 yrs",IF([Years of Experience]&lt;20,"10-20 yrs",IF([Years of Experience]&lt;30,"20-30 yrs","&gt;30 yrs")))</f>
        <v>10-20 yrs</v>
      </c>
    </row>
    <row r="573" spans="2:14" ht="15" customHeight="1">
      <c r="B573" t="s">
        <v>2576</v>
      </c>
      <c r="C573" s="1">
        <v>41055.307766203703</v>
      </c>
      <c r="D573" s="4">
        <v>150000</v>
      </c>
      <c r="E573">
        <v>150000</v>
      </c>
      <c r="F573" t="s">
        <v>6</v>
      </c>
      <c r="G573">
        <f>tblSalaries[[#This Row],[clean Salary (in local currency)]]*VLOOKUP(tblSalaries[[#This Row],[Currency]],tblXrate[],2,FALSE)</f>
        <v>150000</v>
      </c>
      <c r="H573" t="s">
        <v>29</v>
      </c>
      <c r="I573" t="s">
        <v>4001</v>
      </c>
      <c r="J573" t="s">
        <v>15</v>
      </c>
      <c r="K573" t="str">
        <f>VLOOKUP(tblSalaries[[#This Row],[Where do you work]],tblCountries[[Actual]:[Mapping]],2,FALSE)</f>
        <v>USA</v>
      </c>
      <c r="L573" t="s">
        <v>9</v>
      </c>
      <c r="M573">
        <v>22</v>
      </c>
      <c r="N573" s="16" t="str">
        <f>IF([Years of Experience]&lt;=10,"&lt;=10 yrs",IF([Years of Experience]&lt;20,"10-20 yrs",IF([Years of Experience]&lt;30,"20-30 yrs","&gt;30 yrs")))</f>
        <v>20-30 yrs</v>
      </c>
    </row>
    <row r="574" spans="2:14" ht="15" customHeight="1">
      <c r="B574" t="s">
        <v>2577</v>
      </c>
      <c r="C574" s="1">
        <v>41055.314108796294</v>
      </c>
      <c r="D574" s="4">
        <v>130000</v>
      </c>
      <c r="E574">
        <v>130000</v>
      </c>
      <c r="F574" t="s">
        <v>82</v>
      </c>
      <c r="G574">
        <f>tblSalaries[[#This Row],[clean Salary (in local currency)]]*VLOOKUP(tblSalaries[[#This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VLOOKUP(tblSalaries[[#This Row],[Where do you work]],tblCountries[[Actual]:[Mapping]],2,FALSE)</f>
        <v>Australia</v>
      </c>
      <c r="L574" t="s">
        <v>18</v>
      </c>
      <c r="M574">
        <v>27</v>
      </c>
      <c r="N574" s="16" t="str">
        <f>IF([Years of Experience]&lt;=10,"&lt;=10 yrs",IF([Years of Experience]&lt;20,"10-20 yrs",IF([Years of Experience]&lt;30,"20-30 yrs","&gt;30 yrs")))</f>
        <v>20-30 yrs</v>
      </c>
    </row>
    <row r="575" spans="2:14" ht="15" customHeight="1">
      <c r="B575" t="s">
        <v>2578</v>
      </c>
      <c r="C575" s="1">
        <v>41055.316932870373</v>
      </c>
      <c r="D575" s="4">
        <v>45000</v>
      </c>
      <c r="E575">
        <v>45000</v>
      </c>
      <c r="F575" t="s">
        <v>6</v>
      </c>
      <c r="G575">
        <f>tblSalaries[[#This Row],[clean Salary (in local currency)]]*VLOOKUP(tblSalaries[[#This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>
        <v>3</v>
      </c>
      <c r="N575" s="16" t="str">
        <f>IF([Years of Experience]&lt;=10,"&lt;=10 yrs",IF([Years of Experience]&lt;20,"10-20 yrs",IF([Years of Experience]&lt;30,"20-30 yrs","&gt;30 yrs")))</f>
        <v>&lt;=10 yrs</v>
      </c>
    </row>
    <row r="576" spans="2:14" ht="15" customHeight="1">
      <c r="B576" t="s">
        <v>2579</v>
      </c>
      <c r="C576" s="1">
        <v>41055.317974537036</v>
      </c>
      <c r="D576" s="4">
        <v>50000</v>
      </c>
      <c r="E576">
        <v>50000</v>
      </c>
      <c r="F576" t="s">
        <v>6</v>
      </c>
      <c r="G576">
        <f>tblSalaries[[#This Row],[clean Salary (in local currency)]]*VLOOKUP(tblSalaries[[#This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VLOOKUP(tblSalaries[[#This Row],[Where do you work]],tblCountries[[Actual]:[Mapping]],2,FALSE)</f>
        <v>USA</v>
      </c>
      <c r="L576" t="s">
        <v>18</v>
      </c>
      <c r="M576">
        <v>10</v>
      </c>
      <c r="N576" s="16" t="str">
        <f>IF([Years of Experience]&lt;=10,"&lt;=10 yrs",IF([Years of Experience]&lt;20,"10-20 yrs",IF([Years of Experience]&lt;30,"20-30 yrs","&gt;30 yrs")))</f>
        <v>&lt;=10 yrs</v>
      </c>
    </row>
    <row r="577" spans="2:14" ht="15" customHeight="1">
      <c r="B577" t="s">
        <v>2580</v>
      </c>
      <c r="C577" s="1">
        <v>41055.322268518517</v>
      </c>
      <c r="D577" s="4">
        <v>300000</v>
      </c>
      <c r="E577">
        <v>300000</v>
      </c>
      <c r="F577" t="s">
        <v>6</v>
      </c>
      <c r="G577">
        <f>tblSalaries[[#This Row],[clean Salary (in local currency)]]*VLOOKUP(tblSalaries[[#This Row],[Currency]],tblXrate[],2,FALSE)</f>
        <v>300000</v>
      </c>
      <c r="H577" t="s">
        <v>682</v>
      </c>
      <c r="I577" t="s">
        <v>4001</v>
      </c>
      <c r="J577" t="s">
        <v>15</v>
      </c>
      <c r="K577" t="str">
        <f>VLOOKUP(tblSalaries[[#This Row],[Where do you work]],tblCountries[[Actual]:[Mapping]],2,FALSE)</f>
        <v>USA</v>
      </c>
      <c r="L577" t="s">
        <v>18</v>
      </c>
      <c r="M577">
        <v>30</v>
      </c>
      <c r="N577" s="16" t="str">
        <f>IF([Years of Experience]&lt;=10,"&lt;=10 yrs",IF([Years of Experience]&lt;20,"10-20 yrs",IF([Years of Experience]&lt;30,"20-30 yrs","&gt;30 yrs")))</f>
        <v>&gt;30 yrs</v>
      </c>
    </row>
    <row r="578" spans="2:14" ht="15" customHeight="1">
      <c r="B578" t="s">
        <v>2581</v>
      </c>
      <c r="C578" s="1">
        <v>41055.325335648151</v>
      </c>
      <c r="D578" s="4">
        <v>102000</v>
      </c>
      <c r="E578">
        <v>102000</v>
      </c>
      <c r="F578" t="s">
        <v>82</v>
      </c>
      <c r="G578">
        <f>tblSalaries[[#This Row],[clean Salary (in local currency)]]*VLOOKUP(tblSalaries[[#This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VLOOKUP(tblSalaries[[#This Row],[Where do you work]],tblCountries[[Actual]:[Mapping]],2,FALSE)</f>
        <v>Australia</v>
      </c>
      <c r="L578" t="s">
        <v>25</v>
      </c>
      <c r="M578">
        <v>10</v>
      </c>
      <c r="N578" s="16" t="str">
        <f>IF([Years of Experience]&lt;=10,"&lt;=10 yrs",IF([Years of Experience]&lt;20,"10-20 yrs",IF([Years of Experience]&lt;30,"20-30 yrs","&gt;30 yrs")))</f>
        <v>&lt;=10 yrs</v>
      </c>
    </row>
    <row r="579" spans="2:14" ht="15" customHeight="1">
      <c r="B579" t="s">
        <v>2582</v>
      </c>
      <c r="C579" s="1">
        <v>41055.326967592591</v>
      </c>
      <c r="D579" s="4">
        <v>115000</v>
      </c>
      <c r="E579">
        <v>115000</v>
      </c>
      <c r="F579" t="s">
        <v>6</v>
      </c>
      <c r="G579">
        <f>tblSalaries[[#This Row],[clean Salary (in local currency)]]*VLOOKUP(tblSalaries[[#This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>
        <v>15</v>
      </c>
      <c r="N579" s="16" t="str">
        <f>IF([Years of Experience]&lt;=10,"&lt;=10 yrs",IF([Years of Experience]&lt;20,"10-20 yrs",IF([Years of Experience]&lt;30,"20-30 yrs","&gt;30 yrs")))</f>
        <v>10-20 yrs</v>
      </c>
    </row>
    <row r="580" spans="2:14" ht="15" customHeight="1">
      <c r="B580" t="s">
        <v>2583</v>
      </c>
      <c r="C580" s="1">
        <v>41055.328622685185</v>
      </c>
      <c r="D580" s="4">
        <v>70000</v>
      </c>
      <c r="E580">
        <v>70000</v>
      </c>
      <c r="F580" t="s">
        <v>6</v>
      </c>
      <c r="G580">
        <f>tblSalaries[[#This Row],[clean Salary (in local currency)]]*VLOOKUP(tblSalaries[[#This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>
        <v>3</v>
      </c>
      <c r="N580" s="16" t="str">
        <f>IF([Years of Experience]&lt;=10,"&lt;=10 yrs",IF([Years of Experience]&lt;20,"10-20 yrs",IF([Years of Experience]&lt;30,"20-30 yrs","&gt;30 yrs")))</f>
        <v>&lt;=10 yrs</v>
      </c>
    </row>
    <row r="581" spans="2:14" ht="15" customHeight="1">
      <c r="B581" t="s">
        <v>2584</v>
      </c>
      <c r="C581" s="1">
        <v>41055.331296296295</v>
      </c>
      <c r="D581" s="4">
        <v>106000</v>
      </c>
      <c r="E581">
        <v>106000</v>
      </c>
      <c r="F581" t="s">
        <v>82</v>
      </c>
      <c r="G581">
        <f>tblSalaries[[#This Row],[clean Salary (in local currency)]]*VLOOKUP(tblSalaries[[#This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VLOOKUP(tblSalaries[[#This Row],[Where do you work]],tblCountries[[Actual]:[Mapping]],2,FALSE)</f>
        <v>Australia</v>
      </c>
      <c r="L581" t="s">
        <v>9</v>
      </c>
      <c r="M581">
        <v>16</v>
      </c>
      <c r="N581" s="16" t="str">
        <f>IF([Years of Experience]&lt;=10,"&lt;=10 yrs",IF([Years of Experience]&lt;20,"10-20 yrs",IF([Years of Experience]&lt;30,"20-30 yrs","&gt;30 yrs")))</f>
        <v>10-20 yrs</v>
      </c>
    </row>
    <row r="582" spans="2:14" ht="15" customHeight="1">
      <c r="B582" t="s">
        <v>2585</v>
      </c>
      <c r="C582" s="1">
        <v>41055.334537037037</v>
      </c>
      <c r="D582" s="4">
        <v>75000</v>
      </c>
      <c r="E582">
        <v>75000</v>
      </c>
      <c r="F582" t="s">
        <v>6</v>
      </c>
      <c r="G582">
        <f>tblSalaries[[#This Row],[clean Salary (in local currency)]]*VLOOKUP(tblSalaries[[#This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VLOOKUP(tblSalaries[[#This Row],[Where do you work]],tblCountries[[Actual]:[Mapping]],2,FALSE)</f>
        <v>USA</v>
      </c>
      <c r="L582" t="s">
        <v>18</v>
      </c>
      <c r="M582">
        <v>25</v>
      </c>
      <c r="N582" s="16" t="str">
        <f>IF([Years of Experience]&lt;=10,"&lt;=10 yrs",IF([Years of Experience]&lt;20,"10-20 yrs",IF([Years of Experience]&lt;30,"20-30 yrs","&gt;30 yrs")))</f>
        <v>20-30 yrs</v>
      </c>
    </row>
    <row r="583" spans="2:14" ht="15" customHeight="1">
      <c r="B583" t="s">
        <v>2586</v>
      </c>
      <c r="C583" s="1">
        <v>41055.337071759262</v>
      </c>
      <c r="D583" s="4">
        <v>40414</v>
      </c>
      <c r="E583">
        <v>40414</v>
      </c>
      <c r="F583" t="s">
        <v>6</v>
      </c>
      <c r="G583">
        <f>tblSalaries[[#This Row],[clean Salary (in local currency)]]*VLOOKUP(tblSalaries[[#This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VLOOKUP(tblSalaries[[#This Row],[Where do you work]],tblCountries[[Actual]:[Mapping]],2,FALSE)</f>
        <v>USA</v>
      </c>
      <c r="L583" t="s">
        <v>9</v>
      </c>
      <c r="M583">
        <v>8</v>
      </c>
      <c r="N583" s="16" t="str">
        <f>IF([Years of Experience]&lt;=10,"&lt;=10 yrs",IF([Years of Experience]&lt;20,"10-20 yrs",IF([Years of Experience]&lt;30,"20-30 yrs","&gt;30 yrs")))</f>
        <v>&lt;=10 yrs</v>
      </c>
    </row>
    <row r="584" spans="2:14" ht="15" customHeight="1">
      <c r="B584" t="s">
        <v>2587</v>
      </c>
      <c r="C584" s="1">
        <v>41055.337256944447</v>
      </c>
      <c r="D584" s="4">
        <v>65000</v>
      </c>
      <c r="E584">
        <v>65000</v>
      </c>
      <c r="F584" t="s">
        <v>6</v>
      </c>
      <c r="G584">
        <f>tblSalaries[[#This Row],[clean Salary (in local currency)]]*VLOOKUP(tblSalaries[[#This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VLOOKUP(tblSalaries[[#This Row],[Where do you work]],tblCountries[[Actual]:[Mapping]],2,FALSE)</f>
        <v>USA</v>
      </c>
      <c r="L584" t="s">
        <v>9</v>
      </c>
      <c r="M584">
        <v>3</v>
      </c>
      <c r="N584" s="16" t="str">
        <f>IF([Years of Experience]&lt;=10,"&lt;=10 yrs",IF([Years of Experience]&lt;20,"10-20 yrs",IF([Years of Experience]&lt;30,"20-30 yrs","&gt;30 yrs")))</f>
        <v>&lt;=10 yrs</v>
      </c>
    </row>
    <row r="585" spans="2:14" ht="15" customHeight="1">
      <c r="B585" t="s">
        <v>2588</v>
      </c>
      <c r="C585" s="1">
        <v>41055.339386574073</v>
      </c>
      <c r="D585" s="4">
        <v>120000</v>
      </c>
      <c r="E585">
        <v>120000</v>
      </c>
      <c r="F585" t="s">
        <v>6</v>
      </c>
      <c r="G585">
        <f>tblSalaries[[#This Row],[clean Salary (in local currency)]]*VLOOKUP(tblSalaries[[#This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VLOOKUP(tblSalaries[[#This Row],[Where do you work]],tblCountries[[Actual]:[Mapping]],2,FALSE)</f>
        <v>USA</v>
      </c>
      <c r="L585" t="s">
        <v>13</v>
      </c>
      <c r="M585">
        <v>7</v>
      </c>
      <c r="N585" s="16" t="str">
        <f>IF([Years of Experience]&lt;=10,"&lt;=10 yrs",IF([Years of Experience]&lt;20,"10-20 yrs",IF([Years of Experience]&lt;30,"20-30 yrs","&gt;30 yrs")))</f>
        <v>&lt;=10 yrs</v>
      </c>
    </row>
    <row r="586" spans="2:14" ht="15" customHeight="1">
      <c r="B586" t="s">
        <v>2589</v>
      </c>
      <c r="C586" s="1">
        <v>41055.340775462966</v>
      </c>
      <c r="D586" s="4">
        <v>8000</v>
      </c>
      <c r="E586">
        <v>96000</v>
      </c>
      <c r="F586" t="s">
        <v>3910</v>
      </c>
      <c r="G586">
        <f>tblSalaries[[#This Row],[clean Salary (in local currency)]]*VLOOKUP(tblSalaries[[#This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VLOOKUP(tblSalaries[[#This Row],[Where do you work]],tblCountries[[Actual]:[Mapping]],2,FALSE)</f>
        <v>china</v>
      </c>
      <c r="L586" t="s">
        <v>9</v>
      </c>
      <c r="M586">
        <v>10</v>
      </c>
      <c r="N586" s="16" t="str">
        <f>IF([Years of Experience]&lt;=10,"&lt;=10 yrs",IF([Years of Experience]&lt;20,"10-20 yrs",IF([Years of Experience]&lt;30,"20-30 yrs","&gt;30 yrs")))</f>
        <v>&lt;=10 yrs</v>
      </c>
    </row>
    <row r="587" spans="2:14" ht="15" customHeight="1">
      <c r="B587" t="s">
        <v>2590</v>
      </c>
      <c r="C587" s="1">
        <v>41055.345752314817</v>
      </c>
      <c r="D587" s="4" t="s">
        <v>691</v>
      </c>
      <c r="E587">
        <v>36000</v>
      </c>
      <c r="F587" t="s">
        <v>6</v>
      </c>
      <c r="G587">
        <f>tblSalaries[[#This Row],[clean Salary (in local currency)]]*VLOOKUP(tblSalaries[[#This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VLOOKUP(tblSalaries[[#This Row],[Where do you work]],tblCountries[[Actual]:[Mapping]],2,FALSE)</f>
        <v>Russia</v>
      </c>
      <c r="L587" t="s">
        <v>13</v>
      </c>
      <c r="M587">
        <v>10</v>
      </c>
      <c r="N587" s="16" t="str">
        <f>IF([Years of Experience]&lt;=10,"&lt;=10 yrs",IF([Years of Experience]&lt;20,"10-20 yrs",IF([Years of Experience]&lt;30,"20-30 yrs","&gt;30 yrs")))</f>
        <v>&lt;=10 yrs</v>
      </c>
    </row>
    <row r="588" spans="2:14" ht="15" customHeight="1">
      <c r="B588" t="s">
        <v>2591</v>
      </c>
      <c r="C588" s="1">
        <v>41055.354166666664</v>
      </c>
      <c r="D588" s="4" t="s">
        <v>281</v>
      </c>
      <c r="E588">
        <v>50000</v>
      </c>
      <c r="F588" t="s">
        <v>22</v>
      </c>
      <c r="G588">
        <f>tblSalaries[[#This Row],[clean Salary (in local currency)]]*VLOOKUP(tblSalaries[[#This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VLOOKUP(tblSalaries[[#This Row],[Where do you work]],tblCountries[[Actual]:[Mapping]],2,FALSE)</f>
        <v>Germany</v>
      </c>
      <c r="L588" t="s">
        <v>18</v>
      </c>
      <c r="M588">
        <v>4</v>
      </c>
      <c r="N588" s="16" t="str">
        <f>IF([Years of Experience]&lt;=10,"&lt;=10 yrs",IF([Years of Experience]&lt;20,"10-20 yrs",IF([Years of Experience]&lt;30,"20-30 yrs","&gt;30 yrs")))</f>
        <v>&lt;=10 yrs</v>
      </c>
    </row>
    <row r="589" spans="2:14" ht="15" customHeight="1">
      <c r="B589" t="s">
        <v>2592</v>
      </c>
      <c r="C589" s="1">
        <v>41055.363275462965</v>
      </c>
      <c r="D589" s="4">
        <v>108000</v>
      </c>
      <c r="E589">
        <v>108000</v>
      </c>
      <c r="F589" t="s">
        <v>6</v>
      </c>
      <c r="G589">
        <f>tblSalaries[[#This Row],[clean Salary (in local currency)]]*VLOOKUP(tblSalaries[[#This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VLOOKUP(tblSalaries[[#This Row],[Where do you work]],tblCountries[[Actual]:[Mapping]],2,FALSE)</f>
        <v>USA</v>
      </c>
      <c r="L589" t="s">
        <v>18</v>
      </c>
      <c r="M589">
        <v>7</v>
      </c>
      <c r="N589" s="16" t="str">
        <f>IF([Years of Experience]&lt;=10,"&lt;=10 yrs",IF([Years of Experience]&lt;20,"10-20 yrs",IF([Years of Experience]&lt;30,"20-30 yrs","&gt;30 yrs")))</f>
        <v>&lt;=10 yrs</v>
      </c>
    </row>
    <row r="590" spans="2:14" ht="15" customHeight="1">
      <c r="B590" t="s">
        <v>2593</v>
      </c>
      <c r="C590" s="1">
        <v>41055.364976851852</v>
      </c>
      <c r="D590" s="4">
        <v>75000</v>
      </c>
      <c r="E590">
        <v>75000</v>
      </c>
      <c r="F590" t="s">
        <v>6</v>
      </c>
      <c r="G590">
        <f>tblSalaries[[#This Row],[clean Salary (in local currency)]]*VLOOKUP(tblSalaries[[#This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>
        <v>5</v>
      </c>
      <c r="N590" s="16" t="str">
        <f>IF([Years of Experience]&lt;=10,"&lt;=10 yrs",IF([Years of Experience]&lt;20,"10-20 yrs",IF([Years of Experience]&lt;30,"20-30 yrs","&gt;30 yrs")))</f>
        <v>&lt;=10 yrs</v>
      </c>
    </row>
    <row r="591" spans="2:14" ht="15" customHeight="1">
      <c r="B591" t="s">
        <v>2594</v>
      </c>
      <c r="C591" s="1">
        <v>41055.368796296294</v>
      </c>
      <c r="D591" s="4" t="s">
        <v>694</v>
      </c>
      <c r="E591">
        <v>400000</v>
      </c>
      <c r="F591" t="s">
        <v>40</v>
      </c>
      <c r="G591">
        <f>tblSalaries[[#This Row],[clean Salary (in local currency)]]*VLOOKUP(tblSalaries[[#This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VLOOKUP(tblSalaries[[#This Row],[Where do you work]],tblCountries[[Actual]:[Mapping]],2,FALSE)</f>
        <v>India</v>
      </c>
      <c r="L591" t="s">
        <v>25</v>
      </c>
      <c r="M591">
        <v>3</v>
      </c>
      <c r="N591" s="16" t="str">
        <f>IF([Years of Experience]&lt;=10,"&lt;=10 yrs",IF([Years of Experience]&lt;20,"10-20 yrs",IF([Years of Experience]&lt;30,"20-30 yrs","&gt;30 yrs")))</f>
        <v>&lt;=10 yrs</v>
      </c>
    </row>
    <row r="592" spans="2:14" ht="15" customHeight="1">
      <c r="B592" t="s">
        <v>2595</v>
      </c>
      <c r="C592" s="1">
        <v>41055.369444444441</v>
      </c>
      <c r="D592" s="4">
        <v>50000</v>
      </c>
      <c r="E592">
        <v>50000</v>
      </c>
      <c r="F592" t="s">
        <v>6</v>
      </c>
      <c r="G592">
        <f>tblSalaries[[#This Row],[clean Salary (in local currency)]]*VLOOKUP(tblSalaries[[#This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VLOOKUP(tblSalaries[[#This Row],[Where do you work]],tblCountries[[Actual]:[Mapping]],2,FALSE)</f>
        <v>India</v>
      </c>
      <c r="L592" t="s">
        <v>25</v>
      </c>
      <c r="M592">
        <v>25</v>
      </c>
      <c r="N592" s="16" t="str">
        <f>IF([Years of Experience]&lt;=10,"&lt;=10 yrs",IF([Years of Experience]&lt;20,"10-20 yrs",IF([Years of Experience]&lt;30,"20-30 yrs","&gt;30 yrs")))</f>
        <v>20-30 yrs</v>
      </c>
    </row>
    <row r="593" spans="2:14" ht="15" customHeight="1">
      <c r="B593" t="s">
        <v>2596</v>
      </c>
      <c r="C593" s="1">
        <v>41055.371666666666</v>
      </c>
      <c r="D593" s="4">
        <v>45000</v>
      </c>
      <c r="E593">
        <v>45000</v>
      </c>
      <c r="F593" t="s">
        <v>6</v>
      </c>
      <c r="G593">
        <f>tblSalaries[[#This Row],[clean Salary (in local currency)]]*VLOOKUP(tblSalaries[[#This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VLOOKUP(tblSalaries[[#This Row],[Where do you work]],tblCountries[[Actual]:[Mapping]],2,FALSE)</f>
        <v>USA</v>
      </c>
      <c r="L593" t="s">
        <v>9</v>
      </c>
      <c r="M593">
        <v>15</v>
      </c>
      <c r="N593" s="16" t="str">
        <f>IF([Years of Experience]&lt;=10,"&lt;=10 yrs",IF([Years of Experience]&lt;20,"10-20 yrs",IF([Years of Experience]&lt;30,"20-30 yrs","&gt;30 yrs")))</f>
        <v>10-20 yrs</v>
      </c>
    </row>
    <row r="594" spans="2:14" ht="15" customHeight="1">
      <c r="B594" t="s">
        <v>2597</v>
      </c>
      <c r="C594" s="1">
        <v>41055.371724537035</v>
      </c>
      <c r="D594" s="4">
        <v>45000</v>
      </c>
      <c r="E594">
        <v>45000</v>
      </c>
      <c r="F594" t="s">
        <v>6</v>
      </c>
      <c r="G594">
        <f>tblSalaries[[#This Row],[clean Salary (in local currency)]]*VLOOKUP(tblSalaries[[#This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VLOOKUP(tblSalaries[[#This Row],[Where do you work]],tblCountries[[Actual]:[Mapping]],2,FALSE)</f>
        <v>USA</v>
      </c>
      <c r="L594" t="s">
        <v>9</v>
      </c>
      <c r="M594">
        <v>7</v>
      </c>
      <c r="N594" s="16" t="str">
        <f>IF([Years of Experience]&lt;=10,"&lt;=10 yrs",IF([Years of Experience]&lt;20,"10-20 yrs",IF([Years of Experience]&lt;30,"20-30 yrs","&gt;30 yrs")))</f>
        <v>&lt;=10 yrs</v>
      </c>
    </row>
    <row r="595" spans="2:14" ht="15" customHeight="1">
      <c r="B595" t="s">
        <v>2598</v>
      </c>
      <c r="C595" s="1">
        <v>41055.372372685182</v>
      </c>
      <c r="D595" s="4" t="s">
        <v>699</v>
      </c>
      <c r="E595">
        <v>90000</v>
      </c>
      <c r="F595" t="s">
        <v>6</v>
      </c>
      <c r="G595">
        <f>tblSalaries[[#This Row],[clean Salary (in local currency)]]*VLOOKUP(tblSalaries[[#This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>
        <v>20</v>
      </c>
      <c r="N595" s="16" t="str">
        <f>IF([Years of Experience]&lt;=10,"&lt;=10 yrs",IF([Years of Experience]&lt;20,"10-20 yrs",IF([Years of Experience]&lt;30,"20-30 yrs","&gt;30 yrs")))</f>
        <v>20-30 yrs</v>
      </c>
    </row>
    <row r="596" spans="2:14" ht="15" customHeight="1">
      <c r="B596" t="s">
        <v>2599</v>
      </c>
      <c r="C596" s="1">
        <v>41055.374247685184</v>
      </c>
      <c r="D596" s="4" t="s">
        <v>701</v>
      </c>
      <c r="E596">
        <v>240000</v>
      </c>
      <c r="F596" t="s">
        <v>40</v>
      </c>
      <c r="G596">
        <f>tblSalaries[[#This Row],[clean Salary (in local currency)]]*VLOOKUP(tblSalaries[[#This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VLOOKUP(tblSalaries[[#This Row],[Where do you work]],tblCountries[[Actual]:[Mapping]],2,FALSE)</f>
        <v>India</v>
      </c>
      <c r="L596" t="s">
        <v>18</v>
      </c>
      <c r="M596">
        <v>5</v>
      </c>
      <c r="N596" s="16" t="str">
        <f>IF([Years of Experience]&lt;=10,"&lt;=10 yrs",IF([Years of Experience]&lt;20,"10-20 yrs",IF([Years of Experience]&lt;30,"20-30 yrs","&gt;30 yrs")))</f>
        <v>&lt;=10 yrs</v>
      </c>
    </row>
    <row r="597" spans="2:14" ht="15" customHeight="1">
      <c r="B597" t="s">
        <v>2600</v>
      </c>
      <c r="C597" s="1">
        <v>41055.394814814812</v>
      </c>
      <c r="D597" s="4">
        <v>50000</v>
      </c>
      <c r="E597">
        <v>50000</v>
      </c>
      <c r="F597" t="s">
        <v>6</v>
      </c>
      <c r="G597">
        <f>tblSalaries[[#This Row],[clean Salary (in local currency)]]*VLOOKUP(tblSalaries[[#This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VLOOKUP(tblSalaries[[#This Row],[Where do you work]],tblCountries[[Actual]:[Mapping]],2,FALSE)</f>
        <v>India</v>
      </c>
      <c r="L597" t="s">
        <v>25</v>
      </c>
      <c r="M597">
        <v>10</v>
      </c>
      <c r="N597" s="16" t="str">
        <f>IF([Years of Experience]&lt;=10,"&lt;=10 yrs",IF([Years of Experience]&lt;20,"10-20 yrs",IF([Years of Experience]&lt;30,"20-30 yrs","&gt;30 yrs")))</f>
        <v>&lt;=10 yrs</v>
      </c>
    </row>
    <row r="598" spans="2:14" ht="15" customHeight="1">
      <c r="B598" t="s">
        <v>2601</v>
      </c>
      <c r="C598" s="1">
        <v>41055.39502314815</v>
      </c>
      <c r="D598" s="4">
        <v>65000</v>
      </c>
      <c r="E598">
        <v>65000</v>
      </c>
      <c r="F598" t="s">
        <v>6</v>
      </c>
      <c r="G598">
        <f>tblSalaries[[#This Row],[clean Salary (in local currency)]]*VLOOKUP(tblSalaries[[#This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VLOOKUP(tblSalaries[[#This Row],[Where do you work]],tblCountries[[Actual]:[Mapping]],2,FALSE)</f>
        <v>USA</v>
      </c>
      <c r="L598" t="s">
        <v>18</v>
      </c>
      <c r="M598">
        <v>17</v>
      </c>
      <c r="N598" s="16" t="str">
        <f>IF([Years of Experience]&lt;=10,"&lt;=10 yrs",IF([Years of Experience]&lt;20,"10-20 yrs",IF([Years of Experience]&lt;30,"20-30 yrs","&gt;30 yrs")))</f>
        <v>10-20 yrs</v>
      </c>
    </row>
    <row r="599" spans="2:14" ht="15" customHeight="1">
      <c r="B599" t="s">
        <v>2602</v>
      </c>
      <c r="C599" s="1">
        <v>41055.400324074071</v>
      </c>
      <c r="D599" s="4">
        <v>70000</v>
      </c>
      <c r="E599">
        <v>70000</v>
      </c>
      <c r="F599" t="s">
        <v>6</v>
      </c>
      <c r="G599">
        <f>tblSalaries[[#This Row],[clean Salary (in local currency)]]*VLOOKUP(tblSalaries[[#This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>
        <v>18</v>
      </c>
      <c r="N599" s="16" t="str">
        <f>IF([Years of Experience]&lt;=10,"&lt;=10 yrs",IF([Years of Experience]&lt;20,"10-20 yrs",IF([Years of Experience]&lt;30,"20-30 yrs","&gt;30 yrs")))</f>
        <v>10-20 yrs</v>
      </c>
    </row>
    <row r="600" spans="2:14" ht="15" customHeight="1">
      <c r="B600" t="s">
        <v>2603</v>
      </c>
      <c r="C600" s="1">
        <v>41055.410960648151</v>
      </c>
      <c r="D600" s="4">
        <v>160000</v>
      </c>
      <c r="E600">
        <v>160000</v>
      </c>
      <c r="F600" t="s">
        <v>6</v>
      </c>
      <c r="G600">
        <f>tblSalaries[[#This Row],[clean Salary (in local currency)]]*VLOOKUP(tblSalaries[[#This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VLOOKUP(tblSalaries[[#This Row],[Where do you work]],tblCountries[[Actual]:[Mapping]],2,FALSE)</f>
        <v>USA</v>
      </c>
      <c r="L600" t="s">
        <v>9</v>
      </c>
      <c r="M600">
        <v>5</v>
      </c>
      <c r="N600" s="16" t="str">
        <f>IF([Years of Experience]&lt;=10,"&lt;=10 yrs",IF([Years of Experience]&lt;20,"10-20 yrs",IF([Years of Experience]&lt;30,"20-30 yrs","&gt;30 yrs")))</f>
        <v>&lt;=10 yrs</v>
      </c>
    </row>
    <row r="601" spans="2:14" ht="15" customHeight="1">
      <c r="B601" t="s">
        <v>2604</v>
      </c>
      <c r="C601" s="1">
        <v>41055.411365740743</v>
      </c>
      <c r="D601" s="4">
        <v>100000</v>
      </c>
      <c r="E601">
        <v>100000</v>
      </c>
      <c r="F601" t="s">
        <v>82</v>
      </c>
      <c r="G601">
        <f>tblSalaries[[#This Row],[clean Salary (in local currency)]]*VLOOKUP(tblSalaries[[#This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VLOOKUP(tblSalaries[[#This Row],[Where do you work]],tblCountries[[Actual]:[Mapping]],2,FALSE)</f>
        <v>Australia</v>
      </c>
      <c r="L601" t="s">
        <v>18</v>
      </c>
      <c r="M601">
        <v>20</v>
      </c>
      <c r="N601" s="16" t="str">
        <f>IF([Years of Experience]&lt;=10,"&lt;=10 yrs",IF([Years of Experience]&lt;20,"10-20 yrs",IF([Years of Experience]&lt;30,"20-30 yrs","&gt;30 yrs")))</f>
        <v>20-30 yrs</v>
      </c>
    </row>
    <row r="602" spans="2:14" ht="15" customHeight="1">
      <c r="B602" t="s">
        <v>2605</v>
      </c>
      <c r="C602" s="1">
        <v>41055.417685185188</v>
      </c>
      <c r="D602" s="4">
        <v>380000</v>
      </c>
      <c r="E602">
        <v>380000</v>
      </c>
      <c r="F602" t="s">
        <v>40</v>
      </c>
      <c r="G602">
        <f>tblSalaries[[#This Row],[clean Salary (in local currency)]]*VLOOKUP(tblSalaries[[#This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VLOOKUP(tblSalaries[[#This Row],[Where do you work]],tblCountries[[Actual]:[Mapping]],2,FALSE)</f>
        <v>India</v>
      </c>
      <c r="L602" t="s">
        <v>9</v>
      </c>
      <c r="M602">
        <v>10</v>
      </c>
      <c r="N602" s="16" t="str">
        <f>IF([Years of Experience]&lt;=10,"&lt;=10 yrs",IF([Years of Experience]&lt;20,"10-20 yrs",IF([Years of Experience]&lt;30,"20-30 yrs","&gt;30 yrs")))</f>
        <v>&lt;=10 yrs</v>
      </c>
    </row>
    <row r="603" spans="2:14" ht="15" customHeight="1">
      <c r="B603" t="s">
        <v>2606</v>
      </c>
      <c r="C603" s="1">
        <v>41055.430960648147</v>
      </c>
      <c r="D603" s="4">
        <v>30000</v>
      </c>
      <c r="E603">
        <v>30000</v>
      </c>
      <c r="F603" t="s">
        <v>6</v>
      </c>
      <c r="G603">
        <f>tblSalaries[[#This Row],[clean Salary (in local currency)]]*VLOOKUP(tblSalaries[[#This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VLOOKUP(tblSalaries[[#This Row],[Where do you work]],tblCountries[[Actual]:[Mapping]],2,FALSE)</f>
        <v>USA</v>
      </c>
      <c r="L603" t="s">
        <v>18</v>
      </c>
      <c r="M603">
        <v>8</v>
      </c>
      <c r="N603" s="16" t="str">
        <f>IF([Years of Experience]&lt;=10,"&lt;=10 yrs",IF([Years of Experience]&lt;20,"10-20 yrs",IF([Years of Experience]&lt;30,"20-30 yrs","&gt;30 yrs")))</f>
        <v>&lt;=10 yrs</v>
      </c>
    </row>
    <row r="604" spans="2:14" ht="15" customHeight="1">
      <c r="B604" t="s">
        <v>2607</v>
      </c>
      <c r="C604" s="1">
        <v>41055.43246527778</v>
      </c>
      <c r="D604" s="4" t="s">
        <v>711</v>
      </c>
      <c r="E604">
        <v>420000</v>
      </c>
      <c r="F604" t="s">
        <v>40</v>
      </c>
      <c r="G604">
        <f>tblSalaries[[#This Row],[clean Salary (in local currency)]]*VLOOKUP(tblSalaries[[#This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VLOOKUP(tblSalaries[[#This Row],[Where do you work]],tblCountries[[Actual]:[Mapping]],2,FALSE)</f>
        <v>India</v>
      </c>
      <c r="L604" t="s">
        <v>9</v>
      </c>
      <c r="M604">
        <v>3</v>
      </c>
      <c r="N604" s="16" t="str">
        <f>IF([Years of Experience]&lt;=10,"&lt;=10 yrs",IF([Years of Experience]&lt;20,"10-20 yrs",IF([Years of Experience]&lt;30,"20-30 yrs","&gt;30 yrs")))</f>
        <v>&lt;=10 yrs</v>
      </c>
    </row>
    <row r="605" spans="2:14" ht="15" customHeight="1">
      <c r="B605" t="s">
        <v>2608</v>
      </c>
      <c r="C605" s="1">
        <v>41055.438680555555</v>
      </c>
      <c r="D605" s="4">
        <v>61000</v>
      </c>
      <c r="E605">
        <v>61000</v>
      </c>
      <c r="F605" t="s">
        <v>6</v>
      </c>
      <c r="G605">
        <f>tblSalaries[[#This Row],[clean Salary (in local currency)]]*VLOOKUP(tblSalaries[[#This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>
        <v>5</v>
      </c>
      <c r="N605" s="16" t="str">
        <f>IF([Years of Experience]&lt;=10,"&lt;=10 yrs",IF([Years of Experience]&lt;20,"10-20 yrs",IF([Years of Experience]&lt;30,"20-30 yrs","&gt;30 yrs")))</f>
        <v>&lt;=10 yrs</v>
      </c>
    </row>
    <row r="606" spans="2:14" ht="15" customHeight="1">
      <c r="B606" t="s">
        <v>2609</v>
      </c>
      <c r="C606" s="1">
        <v>41055.438969907409</v>
      </c>
      <c r="D606" s="4" t="s">
        <v>714</v>
      </c>
      <c r="E606">
        <v>13800</v>
      </c>
      <c r="F606" t="s">
        <v>6</v>
      </c>
      <c r="G606">
        <f>tblSalaries[[#This Row],[clean Salary (in local currency)]]*VLOOKUP(tblSalaries[[#This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VLOOKUP(tblSalaries[[#This Row],[Where do you work]],tblCountries[[Actual]:[Mapping]],2,FALSE)</f>
        <v>Sri Lanka</v>
      </c>
      <c r="L606" t="s">
        <v>9</v>
      </c>
      <c r="M606">
        <v>20</v>
      </c>
      <c r="N606" s="16" t="str">
        <f>IF([Years of Experience]&lt;=10,"&lt;=10 yrs",IF([Years of Experience]&lt;20,"10-20 yrs",IF([Years of Experience]&lt;30,"20-30 yrs","&gt;30 yrs")))</f>
        <v>20-30 yrs</v>
      </c>
    </row>
    <row r="607" spans="2:14" ht="15" customHeight="1">
      <c r="B607" t="s">
        <v>2610</v>
      </c>
      <c r="C607" s="1">
        <v>41055.4452662037</v>
      </c>
      <c r="D607" s="4" t="s">
        <v>717</v>
      </c>
      <c r="E607">
        <v>850000</v>
      </c>
      <c r="F607" t="s">
        <v>40</v>
      </c>
      <c r="G607">
        <f>tblSalaries[[#This Row],[clean Salary (in local currency)]]*VLOOKUP(tblSalaries[[#This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VLOOKUP(tblSalaries[[#This Row],[Where do you work]],tblCountries[[Actual]:[Mapping]],2,FALSE)</f>
        <v>India</v>
      </c>
      <c r="L607" t="s">
        <v>9</v>
      </c>
      <c r="M607">
        <v>6</v>
      </c>
      <c r="N607" s="16" t="str">
        <f>IF([Years of Experience]&lt;=10,"&lt;=10 yrs",IF([Years of Experience]&lt;20,"10-20 yrs",IF([Years of Experience]&lt;30,"20-30 yrs","&gt;30 yrs")))</f>
        <v>&lt;=10 yrs</v>
      </c>
    </row>
    <row r="608" spans="2:14" ht="15" customHeight="1">
      <c r="B608" t="s">
        <v>2611</v>
      </c>
      <c r="C608" s="1">
        <v>41055.447141203702</v>
      </c>
      <c r="D608" s="4">
        <v>1800000</v>
      </c>
      <c r="E608">
        <v>1800000</v>
      </c>
      <c r="F608" t="s">
        <v>40</v>
      </c>
      <c r="G608">
        <f>tblSalaries[[#This Row],[clean Salary (in local currency)]]*VLOOKUP(tblSalaries[[#This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VLOOKUP(tblSalaries[[#This Row],[Where do you work]],tblCountries[[Actual]:[Mapping]],2,FALSE)</f>
        <v>India</v>
      </c>
      <c r="L608" t="s">
        <v>18</v>
      </c>
      <c r="M608">
        <v>10</v>
      </c>
      <c r="N608" s="16" t="str">
        <f>IF([Years of Experience]&lt;=10,"&lt;=10 yrs",IF([Years of Experience]&lt;20,"10-20 yrs",IF([Years of Experience]&lt;30,"20-30 yrs","&gt;30 yrs")))</f>
        <v>&lt;=10 yrs</v>
      </c>
    </row>
    <row r="609" spans="2:14" ht="15" customHeight="1">
      <c r="B609" t="s">
        <v>2612</v>
      </c>
      <c r="C609" s="1">
        <v>41055.452141203707</v>
      </c>
      <c r="D609" s="4">
        <v>80000</v>
      </c>
      <c r="E609">
        <v>80000</v>
      </c>
      <c r="F609" t="s">
        <v>6</v>
      </c>
      <c r="G609">
        <f>tblSalaries[[#This Row],[clean Salary (in local currency)]]*VLOOKUP(tblSalaries[[#This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VLOOKUP(tblSalaries[[#This Row],[Where do you work]],tblCountries[[Actual]:[Mapping]],2,FALSE)</f>
        <v>USA</v>
      </c>
      <c r="L609" t="s">
        <v>9</v>
      </c>
      <c r="M609">
        <v>15</v>
      </c>
      <c r="N609" s="16" t="str">
        <f>IF([Years of Experience]&lt;=10,"&lt;=10 yrs",IF([Years of Experience]&lt;20,"10-20 yrs",IF([Years of Experience]&lt;30,"20-30 yrs","&gt;30 yrs")))</f>
        <v>10-20 yrs</v>
      </c>
    </row>
    <row r="610" spans="2:14" ht="15" customHeight="1">
      <c r="B610" t="s">
        <v>2613</v>
      </c>
      <c r="C610" s="1">
        <v>41055.454421296294</v>
      </c>
      <c r="D610" s="4">
        <v>21000</v>
      </c>
      <c r="E610">
        <v>21000</v>
      </c>
      <c r="F610" t="s">
        <v>6</v>
      </c>
      <c r="G610">
        <f>tblSalaries[[#This Row],[clean Salary (in local currency)]]*VLOOKUP(tblSalaries[[#This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VLOOKUP(tblSalaries[[#This Row],[Where do you work]],tblCountries[[Actual]:[Mapping]],2,FALSE)</f>
        <v>India</v>
      </c>
      <c r="L610" t="s">
        <v>13</v>
      </c>
      <c r="M610">
        <v>23</v>
      </c>
      <c r="N610" s="16" t="str">
        <f>IF([Years of Experience]&lt;=10,"&lt;=10 yrs",IF([Years of Experience]&lt;20,"10-20 yrs",IF([Years of Experience]&lt;30,"20-30 yrs","&gt;30 yrs")))</f>
        <v>20-30 yrs</v>
      </c>
    </row>
    <row r="611" spans="2:14" ht="15" customHeight="1">
      <c r="B611" t="s">
        <v>2614</v>
      </c>
      <c r="C611" s="1">
        <v>41055.457754629628</v>
      </c>
      <c r="D611" s="4">
        <v>250000</v>
      </c>
      <c r="E611">
        <v>250000</v>
      </c>
      <c r="F611" t="s">
        <v>86</v>
      </c>
      <c r="G611">
        <f>tblSalaries[[#This Row],[clean Salary (in local currency)]]*VLOOKUP(tblSalaries[[#This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VLOOKUP(tblSalaries[[#This Row],[Where do you work]],tblCountries[[Actual]:[Mapping]],2,FALSE)</f>
        <v>Canada</v>
      </c>
      <c r="L611" t="s">
        <v>9</v>
      </c>
      <c r="M611">
        <v>32</v>
      </c>
      <c r="N611" s="16" t="str">
        <f>IF([Years of Experience]&lt;=10,"&lt;=10 yrs",IF([Years of Experience]&lt;20,"10-20 yrs",IF([Years of Experience]&lt;30,"20-30 yrs","&gt;30 yrs")))</f>
        <v>&gt;30 yrs</v>
      </c>
    </row>
    <row r="612" spans="2:14" ht="15" customHeight="1">
      <c r="B612" t="s">
        <v>2615</v>
      </c>
      <c r="C612" s="1">
        <v>41055.458090277774</v>
      </c>
      <c r="D612" s="4" t="s">
        <v>720</v>
      </c>
      <c r="E612">
        <v>160000</v>
      </c>
      <c r="F612" t="s">
        <v>40</v>
      </c>
      <c r="G612">
        <f>tblSalaries[[#This Row],[clean Salary (in local currency)]]*VLOOKUP(tblSalaries[[#This Row],[Currency]],tblXrate[],2,FALSE)</f>
        <v>2849.2666699908109</v>
      </c>
      <c r="H612" t="s">
        <v>721</v>
      </c>
      <c r="I612" t="s">
        <v>3999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>
        <v>3</v>
      </c>
      <c r="N612" s="16" t="str">
        <f>IF([Years of Experience]&lt;=10,"&lt;=10 yrs",IF([Years of Experience]&lt;20,"10-20 yrs",IF([Years of Experience]&lt;30,"20-30 yrs","&gt;30 yrs")))</f>
        <v>&lt;=10 yrs</v>
      </c>
    </row>
    <row r="613" spans="2:14" ht="15" customHeight="1">
      <c r="B613" t="s">
        <v>2616</v>
      </c>
      <c r="C613" s="1">
        <v>41055.459675925929</v>
      </c>
      <c r="D613" s="4">
        <v>700</v>
      </c>
      <c r="E613">
        <v>8400</v>
      </c>
      <c r="F613" t="s">
        <v>6</v>
      </c>
      <c r="G613">
        <f>tblSalaries[[#This Row],[clean Salary (in local currency)]]*VLOOKUP(tblSalaries[[#This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VLOOKUP(tblSalaries[[#This Row],[Where do you work]],tblCountries[[Actual]:[Mapping]],2,FALSE)</f>
        <v>India</v>
      </c>
      <c r="L613" t="s">
        <v>13</v>
      </c>
      <c r="M613">
        <v>26</v>
      </c>
      <c r="N613" s="16" t="str">
        <f>IF([Years of Experience]&lt;=10,"&lt;=10 yrs",IF([Years of Experience]&lt;20,"10-20 yrs",IF([Years of Experience]&lt;30,"20-30 yrs","&gt;30 yrs")))</f>
        <v>20-30 yrs</v>
      </c>
    </row>
    <row r="614" spans="2:14" ht="15" customHeight="1">
      <c r="B614" t="s">
        <v>2617</v>
      </c>
      <c r="C614" s="1">
        <v>41055.460439814815</v>
      </c>
      <c r="D614" s="4" t="s">
        <v>723</v>
      </c>
      <c r="E614">
        <v>85000</v>
      </c>
      <c r="F614" t="s">
        <v>82</v>
      </c>
      <c r="G614">
        <f>tblSalaries[[#This Row],[clean Salary (in local currency)]]*VLOOKUP(tblSalaries[[#This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VLOOKUP(tblSalaries[[#This Row],[Where do you work]],tblCountries[[Actual]:[Mapping]],2,FALSE)</f>
        <v>Australia</v>
      </c>
      <c r="L614" t="s">
        <v>25</v>
      </c>
      <c r="M614">
        <v>20</v>
      </c>
      <c r="N614" s="16" t="str">
        <f>IF([Years of Experience]&lt;=10,"&lt;=10 yrs",IF([Years of Experience]&lt;20,"10-20 yrs",IF([Years of Experience]&lt;30,"20-30 yrs","&gt;30 yrs")))</f>
        <v>20-30 yrs</v>
      </c>
    </row>
    <row r="615" spans="2:14" ht="15" customHeight="1">
      <c r="B615" t="s">
        <v>2618</v>
      </c>
      <c r="C615" s="1">
        <v>41055.460486111115</v>
      </c>
      <c r="D615" s="4">
        <v>50000</v>
      </c>
      <c r="E615">
        <v>50000</v>
      </c>
      <c r="F615" t="s">
        <v>6</v>
      </c>
      <c r="G615">
        <f>tblSalaries[[#This Row],[clean Salary (in local currency)]]*VLOOKUP(tblSalaries[[#This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VLOOKUP(tblSalaries[[#This Row],[Where do you work]],tblCountries[[Actual]:[Mapping]],2,FALSE)</f>
        <v>USA</v>
      </c>
      <c r="L615" t="s">
        <v>9</v>
      </c>
      <c r="M615">
        <v>20</v>
      </c>
      <c r="N615" s="16" t="str">
        <f>IF([Years of Experience]&lt;=10,"&lt;=10 yrs",IF([Years of Experience]&lt;20,"10-20 yrs",IF([Years of Experience]&lt;30,"20-30 yrs","&gt;30 yrs")))</f>
        <v>20-30 yrs</v>
      </c>
    </row>
    <row r="616" spans="2:14" ht="15" customHeight="1">
      <c r="B616" t="s">
        <v>2619</v>
      </c>
      <c r="C616" s="1">
        <v>41055.460972222223</v>
      </c>
      <c r="D616" s="4">
        <v>4000</v>
      </c>
      <c r="E616">
        <v>4000</v>
      </c>
      <c r="F616" t="s">
        <v>6</v>
      </c>
      <c r="G616">
        <f>tblSalaries[[#This Row],[clean Salary (in local currency)]]*VLOOKUP(tblSalaries[[#This Row],[Currency]],tblXrate[],2,FALSE)</f>
        <v>4000</v>
      </c>
      <c r="H616" t="s">
        <v>721</v>
      </c>
      <c r="I616" t="s">
        <v>3999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>
        <v>6</v>
      </c>
      <c r="N616" s="16" t="str">
        <f>IF([Years of Experience]&lt;=10,"&lt;=10 yrs",IF([Years of Experience]&lt;20,"10-20 yrs",IF([Years of Experience]&lt;30,"20-30 yrs","&gt;30 yrs")))</f>
        <v>&lt;=10 yrs</v>
      </c>
    </row>
    <row r="617" spans="2:14" ht="15" customHeight="1">
      <c r="B617" t="s">
        <v>2620</v>
      </c>
      <c r="C617" s="1">
        <v>41055.462326388886</v>
      </c>
      <c r="D617" s="4">
        <v>100000</v>
      </c>
      <c r="E617">
        <v>100000</v>
      </c>
      <c r="F617" t="s">
        <v>82</v>
      </c>
      <c r="G617">
        <f>tblSalaries[[#This Row],[clean Salary (in local currency)]]*VLOOKUP(tblSalaries[[#This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VLOOKUP(tblSalaries[[#This Row],[Where do you work]],tblCountries[[Actual]:[Mapping]],2,FALSE)</f>
        <v>Australia</v>
      </c>
      <c r="L617" t="s">
        <v>13</v>
      </c>
      <c r="M617">
        <v>1</v>
      </c>
      <c r="N617" s="16" t="str">
        <f>IF([Years of Experience]&lt;=10,"&lt;=10 yrs",IF([Years of Experience]&lt;20,"10-20 yrs",IF([Years of Experience]&lt;30,"20-30 yrs","&gt;30 yrs")))</f>
        <v>&lt;=10 yrs</v>
      </c>
    </row>
    <row r="618" spans="2:14" ht="15" customHeight="1">
      <c r="B618" t="s">
        <v>2621</v>
      </c>
      <c r="C618" s="1">
        <v>41055.462476851855</v>
      </c>
      <c r="D618" s="4">
        <v>95000</v>
      </c>
      <c r="E618">
        <v>95000</v>
      </c>
      <c r="F618" t="s">
        <v>6</v>
      </c>
      <c r="G618">
        <f>tblSalaries[[#This Row],[clean Salary (in local currency)]]*VLOOKUP(tblSalaries[[#This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VLOOKUP(tblSalaries[[#This Row],[Where do you work]],tblCountries[[Actual]:[Mapping]],2,FALSE)</f>
        <v>USA</v>
      </c>
      <c r="L618" t="s">
        <v>25</v>
      </c>
      <c r="M618">
        <v>10</v>
      </c>
      <c r="N618" s="16" t="str">
        <f>IF([Years of Experience]&lt;=10,"&lt;=10 yrs",IF([Years of Experience]&lt;20,"10-20 yrs",IF([Years of Experience]&lt;30,"20-30 yrs","&gt;30 yrs")))</f>
        <v>&lt;=10 yrs</v>
      </c>
    </row>
    <row r="619" spans="2:14" ht="15" customHeight="1">
      <c r="B619" t="s">
        <v>2622</v>
      </c>
      <c r="C619" s="1">
        <v>41055.463206018518</v>
      </c>
      <c r="D619" s="4">
        <v>10000</v>
      </c>
      <c r="E619">
        <v>10000</v>
      </c>
      <c r="F619" t="s">
        <v>6</v>
      </c>
      <c r="G619">
        <f>tblSalaries[[#This Row],[clean Salary (in local currency)]]*VLOOKUP(tblSalaries[[#This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VLOOKUP(tblSalaries[[#This Row],[Where do you work]],tblCountries[[Actual]:[Mapping]],2,FALSE)</f>
        <v>Indonesia</v>
      </c>
      <c r="L619" t="s">
        <v>18</v>
      </c>
      <c r="M619">
        <v>5</v>
      </c>
      <c r="N619" s="16" t="str">
        <f>IF([Years of Experience]&lt;=10,"&lt;=10 yrs",IF([Years of Experience]&lt;20,"10-20 yrs",IF([Years of Experience]&lt;30,"20-30 yrs","&gt;30 yrs")))</f>
        <v>&lt;=10 yrs</v>
      </c>
    </row>
    <row r="620" spans="2:14" ht="15" customHeight="1">
      <c r="B620" t="s">
        <v>2623</v>
      </c>
      <c r="C620" s="1">
        <v>41055.464895833335</v>
      </c>
      <c r="D620" s="4">
        <v>4200</v>
      </c>
      <c r="E620">
        <v>4200</v>
      </c>
      <c r="F620" t="s">
        <v>6</v>
      </c>
      <c r="G620">
        <f>tblSalaries[[#This Row],[clean Salary (in local currency)]]*VLOOKUP(tblSalaries[[#This Row],[Currency]],tblXrate[],2,FALSE)</f>
        <v>4200</v>
      </c>
      <c r="H620" t="s">
        <v>721</v>
      </c>
      <c r="I620" t="s">
        <v>3999</v>
      </c>
      <c r="J620" t="s">
        <v>8</v>
      </c>
      <c r="K620" t="str">
        <f>VLOOKUP(tblSalaries[[#This Row],[Where do you work]],tblCountries[[Actual]:[Mapping]],2,FALSE)</f>
        <v>India</v>
      </c>
      <c r="L620" t="s">
        <v>13</v>
      </c>
      <c r="M620">
        <v>4</v>
      </c>
      <c r="N620" s="16" t="str">
        <f>IF([Years of Experience]&lt;=10,"&lt;=10 yrs",IF([Years of Experience]&lt;20,"10-20 yrs",IF([Years of Experience]&lt;30,"20-30 yrs","&gt;30 yrs")))</f>
        <v>&lt;=10 yrs</v>
      </c>
    </row>
    <row r="621" spans="2:14" ht="15" customHeight="1">
      <c r="B621" t="s">
        <v>2624</v>
      </c>
      <c r="C621" s="1">
        <v>41055.465543981481</v>
      </c>
      <c r="D621" s="4" t="s">
        <v>727</v>
      </c>
      <c r="E621">
        <v>720000</v>
      </c>
      <c r="F621" t="s">
        <v>40</v>
      </c>
      <c r="G621">
        <f>tblSalaries[[#This Row],[clean Salary (in local currency)]]*VLOOKUP(tblSalaries[[#This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VLOOKUP(tblSalaries[[#This Row],[Where do you work]],tblCountries[[Actual]:[Mapping]],2,FALSE)</f>
        <v>India</v>
      </c>
      <c r="L621" t="s">
        <v>9</v>
      </c>
      <c r="M621">
        <v>12</v>
      </c>
      <c r="N621" s="16" t="str">
        <f>IF([Years of Experience]&lt;=10,"&lt;=10 yrs",IF([Years of Experience]&lt;20,"10-20 yrs",IF([Years of Experience]&lt;30,"20-30 yrs","&gt;30 yrs")))</f>
        <v>10-20 yrs</v>
      </c>
    </row>
    <row r="622" spans="2:14" ht="15" customHeight="1">
      <c r="B622" t="s">
        <v>2625</v>
      </c>
      <c r="C622" s="1">
        <v>41055.47078703704</v>
      </c>
      <c r="D622" s="4">
        <v>39000</v>
      </c>
      <c r="E622">
        <v>39000</v>
      </c>
      <c r="F622" t="s">
        <v>6</v>
      </c>
      <c r="G622">
        <f>tblSalaries[[#This Row],[clean Salary (in local currency)]]*VLOOKUP(tblSalaries[[#This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VLOOKUP(tblSalaries[[#This Row],[Where do you work]],tblCountries[[Actual]:[Mapping]],2,FALSE)</f>
        <v>USA</v>
      </c>
      <c r="L622" t="s">
        <v>13</v>
      </c>
      <c r="M622">
        <v>3</v>
      </c>
      <c r="N622" s="16" t="str">
        <f>IF([Years of Experience]&lt;=10,"&lt;=10 yrs",IF([Years of Experience]&lt;20,"10-20 yrs",IF([Years of Experience]&lt;30,"20-30 yrs","&gt;30 yrs")))</f>
        <v>&lt;=10 yrs</v>
      </c>
    </row>
    <row r="623" spans="2:14" ht="15" customHeight="1">
      <c r="B623" t="s">
        <v>2626</v>
      </c>
      <c r="C623" s="1">
        <v>41055.476921296293</v>
      </c>
      <c r="D623" s="4">
        <v>60000</v>
      </c>
      <c r="E623">
        <v>60000</v>
      </c>
      <c r="F623" t="s">
        <v>6</v>
      </c>
      <c r="G623">
        <f>tblSalaries[[#This Row],[clean Salary (in local currency)]]*VLOOKUP(tblSalaries[[#This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VLOOKUP(tblSalaries[[#This Row],[Where do you work]],tblCountries[[Actual]:[Mapping]],2,FALSE)</f>
        <v>USA</v>
      </c>
      <c r="L623" t="s">
        <v>9</v>
      </c>
      <c r="M623">
        <v>12</v>
      </c>
      <c r="N623" s="16" t="str">
        <f>IF([Years of Experience]&lt;=10,"&lt;=10 yrs",IF([Years of Experience]&lt;20,"10-20 yrs",IF([Years of Experience]&lt;30,"20-30 yrs","&gt;30 yrs")))</f>
        <v>10-20 yrs</v>
      </c>
    </row>
    <row r="624" spans="2:14" ht="15" customHeight="1">
      <c r="B624" t="s">
        <v>2627</v>
      </c>
      <c r="C624" s="1">
        <v>41055.479618055557</v>
      </c>
      <c r="D624" s="4" t="s">
        <v>730</v>
      </c>
      <c r="E624">
        <v>170000</v>
      </c>
      <c r="F624" t="s">
        <v>82</v>
      </c>
      <c r="G624">
        <f>tblSalaries[[#This Row],[clean Salary (in local currency)]]*VLOOKUP(tblSalaries[[#This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VLOOKUP(tblSalaries[[#This Row],[Where do you work]],tblCountries[[Actual]:[Mapping]],2,FALSE)</f>
        <v>Australia</v>
      </c>
      <c r="L624" t="s">
        <v>13</v>
      </c>
      <c r="M624">
        <v>10</v>
      </c>
      <c r="N624" s="16" t="str">
        <f>IF([Years of Experience]&lt;=10,"&lt;=10 yrs",IF([Years of Experience]&lt;20,"10-20 yrs",IF([Years of Experience]&lt;30,"20-30 yrs","&gt;30 yrs")))</f>
        <v>&lt;=10 yrs</v>
      </c>
    </row>
    <row r="625" spans="2:14" ht="15" customHeight="1">
      <c r="B625" t="s">
        <v>2628</v>
      </c>
      <c r="C625" s="1">
        <v>41055.479953703703</v>
      </c>
      <c r="D625" s="4">
        <v>125000</v>
      </c>
      <c r="E625">
        <v>125000</v>
      </c>
      <c r="F625" t="s">
        <v>6</v>
      </c>
      <c r="G625">
        <f>tblSalaries[[#This Row],[clean Salary (in local currency)]]*VLOOKUP(tblSalaries[[#This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VLOOKUP(tblSalaries[[#This Row],[Where do you work]],tblCountries[[Actual]:[Mapping]],2,FALSE)</f>
        <v>USA</v>
      </c>
      <c r="L625" t="s">
        <v>18</v>
      </c>
      <c r="M625">
        <v>20</v>
      </c>
      <c r="N625" s="16" t="str">
        <f>IF([Years of Experience]&lt;=10,"&lt;=10 yrs",IF([Years of Experience]&lt;20,"10-20 yrs",IF([Years of Experience]&lt;30,"20-30 yrs","&gt;30 yrs")))</f>
        <v>20-30 yrs</v>
      </c>
    </row>
    <row r="626" spans="2:14" ht="15" customHeight="1">
      <c r="B626" t="s">
        <v>2629</v>
      </c>
      <c r="C626" s="1">
        <v>41055.480462962965</v>
      </c>
      <c r="D626" s="4">
        <v>78000</v>
      </c>
      <c r="E626">
        <v>78000</v>
      </c>
      <c r="F626" t="s">
        <v>82</v>
      </c>
      <c r="G626">
        <f>tblSalaries[[#This Row],[clean Salary (in local currency)]]*VLOOKUP(tblSalaries[[#This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VLOOKUP(tblSalaries[[#This Row],[Where do you work]],tblCountries[[Actual]:[Mapping]],2,FALSE)</f>
        <v>Australia</v>
      </c>
      <c r="L626" t="s">
        <v>13</v>
      </c>
      <c r="M626">
        <v>4</v>
      </c>
      <c r="N626" s="16" t="str">
        <f>IF([Years of Experience]&lt;=10,"&lt;=10 yrs",IF([Years of Experience]&lt;20,"10-20 yrs",IF([Years of Experience]&lt;30,"20-30 yrs","&gt;30 yrs")))</f>
        <v>&lt;=10 yrs</v>
      </c>
    </row>
    <row r="627" spans="2:14" ht="15" customHeight="1">
      <c r="B627" t="s">
        <v>2630</v>
      </c>
      <c r="C627" s="1">
        <v>41055.48337962963</v>
      </c>
      <c r="D627" s="4" t="s">
        <v>733</v>
      </c>
      <c r="E627">
        <v>200000</v>
      </c>
      <c r="F627" t="s">
        <v>40</v>
      </c>
      <c r="G627">
        <f>tblSalaries[[#This Row],[clean Salary (in local currency)]]*VLOOKUP(tblSalaries[[#This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>
        <v>3</v>
      </c>
      <c r="N627" s="16" t="str">
        <f>IF([Years of Experience]&lt;=10,"&lt;=10 yrs",IF([Years of Experience]&lt;20,"10-20 yrs",IF([Years of Experience]&lt;30,"20-30 yrs","&gt;30 yrs")))</f>
        <v>&lt;=10 yrs</v>
      </c>
    </row>
    <row r="628" spans="2:14" ht="15" customHeight="1">
      <c r="B628" t="s">
        <v>2631</v>
      </c>
      <c r="C628" s="1">
        <v>41055.4843287037</v>
      </c>
      <c r="D628" s="4">
        <v>80000</v>
      </c>
      <c r="E628">
        <v>80000</v>
      </c>
      <c r="F628" t="s">
        <v>6</v>
      </c>
      <c r="G628">
        <f>tblSalaries[[#This Row],[clean Salary (in local currency)]]*VLOOKUP(tblSalaries[[#This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VLOOKUP(tblSalaries[[#This Row],[Where do you work]],tblCountries[[Actual]:[Mapping]],2,FALSE)</f>
        <v>USA</v>
      </c>
      <c r="L628" t="s">
        <v>9</v>
      </c>
      <c r="M628">
        <v>8</v>
      </c>
      <c r="N628" s="16" t="str">
        <f>IF([Years of Experience]&lt;=10,"&lt;=10 yrs",IF([Years of Experience]&lt;20,"10-20 yrs",IF([Years of Experience]&lt;30,"20-30 yrs","&gt;30 yrs")))</f>
        <v>&lt;=10 yrs</v>
      </c>
    </row>
    <row r="629" spans="2:14" ht="15" customHeight="1">
      <c r="B629" t="s">
        <v>2632</v>
      </c>
      <c r="C629" s="1">
        <v>41055.4846412037</v>
      </c>
      <c r="D629" s="4">
        <v>600000</v>
      </c>
      <c r="E629">
        <v>600000</v>
      </c>
      <c r="F629" t="s">
        <v>40</v>
      </c>
      <c r="G629">
        <f>tblSalaries[[#This Row],[clean Salary (in local currency)]]*VLOOKUP(tblSalaries[[#This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VLOOKUP(tblSalaries[[#This Row],[Where do you work]],tblCountries[[Actual]:[Mapping]],2,FALSE)</f>
        <v>India</v>
      </c>
      <c r="L629" t="s">
        <v>18</v>
      </c>
      <c r="M629">
        <v>3</v>
      </c>
      <c r="N629" s="16" t="str">
        <f>IF([Years of Experience]&lt;=10,"&lt;=10 yrs",IF([Years of Experience]&lt;20,"10-20 yrs",IF([Years of Experience]&lt;30,"20-30 yrs","&gt;30 yrs")))</f>
        <v>&lt;=10 yrs</v>
      </c>
    </row>
    <row r="630" spans="2:14" ht="15" customHeight="1">
      <c r="B630" t="s">
        <v>2633</v>
      </c>
      <c r="C630" s="1">
        <v>41055.485972222225</v>
      </c>
      <c r="D630" s="4" t="s">
        <v>736</v>
      </c>
      <c r="E630">
        <v>300000</v>
      </c>
      <c r="F630" t="s">
        <v>40</v>
      </c>
      <c r="G630">
        <f>tblSalaries[[#This Row],[clean Salary (in local currency)]]*VLOOKUP(tblSalaries[[#This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VLOOKUP(tblSalaries[[#This Row],[Where do you work]],tblCountries[[Actual]:[Mapping]],2,FALSE)</f>
        <v>India</v>
      </c>
      <c r="L630" t="s">
        <v>13</v>
      </c>
      <c r="M630">
        <v>2</v>
      </c>
      <c r="N630" s="16" t="str">
        <f>IF([Years of Experience]&lt;=10,"&lt;=10 yrs",IF([Years of Experience]&lt;20,"10-20 yrs",IF([Years of Experience]&lt;30,"20-30 yrs","&gt;30 yrs")))</f>
        <v>&lt;=10 yrs</v>
      </c>
    </row>
    <row r="631" spans="2:14" ht="15" customHeight="1">
      <c r="B631" t="s">
        <v>2634</v>
      </c>
      <c r="C631" s="1">
        <v>41055.486504629633</v>
      </c>
      <c r="D631" s="4" t="s">
        <v>738</v>
      </c>
      <c r="E631">
        <v>4000000</v>
      </c>
      <c r="F631" t="s">
        <v>40</v>
      </c>
      <c r="G631">
        <f>tblSalaries[[#This Row],[clean Salary (in local currency)]]*VLOOKUP(tblSalaries[[#This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>
        <v>1.5</v>
      </c>
      <c r="N631" s="16" t="str">
        <f>IF([Years of Experience]&lt;=10,"&lt;=10 yrs",IF([Years of Experience]&lt;20,"10-20 yrs",IF([Years of Experience]&lt;30,"20-30 yrs","&gt;30 yrs")))</f>
        <v>&lt;=10 yrs</v>
      </c>
    </row>
    <row r="632" spans="2:14" ht="15" customHeight="1">
      <c r="B632" t="s">
        <v>2635</v>
      </c>
      <c r="C632" s="1">
        <v>41055.490011574075</v>
      </c>
      <c r="D632" s="4" t="s">
        <v>740</v>
      </c>
      <c r="E632">
        <v>4500000</v>
      </c>
      <c r="F632" t="s">
        <v>40</v>
      </c>
      <c r="G632">
        <f>tblSalaries[[#This Row],[clean Salary (in local currency)]]*VLOOKUP(tblSalaries[[#This Row],[Currency]],tblXrate[],2,FALSE)</f>
        <v>80135.625093491559</v>
      </c>
      <c r="H632" t="s">
        <v>741</v>
      </c>
      <c r="I632" t="s">
        <v>4001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>
        <v>6</v>
      </c>
      <c r="N632" s="16" t="str">
        <f>IF([Years of Experience]&lt;=10,"&lt;=10 yrs",IF([Years of Experience]&lt;20,"10-20 yrs",IF([Years of Experience]&lt;30,"20-30 yrs","&gt;30 yrs")))</f>
        <v>&lt;=10 yrs</v>
      </c>
    </row>
    <row r="633" spans="2:14" ht="15" customHeight="1">
      <c r="B633" t="s">
        <v>2636</v>
      </c>
      <c r="C633" s="1">
        <v>41055.49050925926</v>
      </c>
      <c r="D633" s="4">
        <v>55000</v>
      </c>
      <c r="E633">
        <v>55000</v>
      </c>
      <c r="F633" t="s">
        <v>86</v>
      </c>
      <c r="G633">
        <f>tblSalaries[[#This Row],[clean Salary (in local currency)]]*VLOOKUP(tblSalaries[[#This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VLOOKUP(tblSalaries[[#This Row],[Where do you work]],tblCountries[[Actual]:[Mapping]],2,FALSE)</f>
        <v>Canada</v>
      </c>
      <c r="L633" t="s">
        <v>9</v>
      </c>
      <c r="M633">
        <v>5</v>
      </c>
      <c r="N633" s="16" t="str">
        <f>IF([Years of Experience]&lt;=10,"&lt;=10 yrs",IF([Years of Experience]&lt;20,"10-20 yrs",IF([Years of Experience]&lt;30,"20-30 yrs","&gt;30 yrs")))</f>
        <v>&lt;=10 yrs</v>
      </c>
    </row>
    <row r="634" spans="2:14" ht="15" customHeight="1">
      <c r="B634" t="s">
        <v>2637</v>
      </c>
      <c r="C634" s="1">
        <v>41055.491180555553</v>
      </c>
      <c r="D634" s="4">
        <v>53000</v>
      </c>
      <c r="E634">
        <v>53000</v>
      </c>
      <c r="F634" t="s">
        <v>6</v>
      </c>
      <c r="G634">
        <f>tblSalaries[[#This Row],[clean Salary (in local currency)]]*VLOOKUP(tblSalaries[[#This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VLOOKUP(tblSalaries[[#This Row],[Where do you work]],tblCountries[[Actual]:[Mapping]],2,FALSE)</f>
        <v>USA</v>
      </c>
      <c r="L634" t="s">
        <v>9</v>
      </c>
      <c r="M634">
        <v>30</v>
      </c>
      <c r="N634" s="16" t="str">
        <f>IF([Years of Experience]&lt;=10,"&lt;=10 yrs",IF([Years of Experience]&lt;20,"10-20 yrs",IF([Years of Experience]&lt;30,"20-30 yrs","&gt;30 yrs")))</f>
        <v>&gt;30 yrs</v>
      </c>
    </row>
    <row r="635" spans="2:14" ht="15" customHeight="1">
      <c r="B635" t="s">
        <v>2638</v>
      </c>
      <c r="C635" s="1">
        <v>41055.491412037038</v>
      </c>
      <c r="D635" s="4" t="s">
        <v>742</v>
      </c>
      <c r="E635">
        <v>300000</v>
      </c>
      <c r="F635" t="s">
        <v>40</v>
      </c>
      <c r="G635">
        <f>tblSalaries[[#This Row],[clean Salary (in local currency)]]*VLOOKUP(tblSalaries[[#This Row],[Currency]],tblXrate[],2,FALSE)</f>
        <v>5342.3750062327708</v>
      </c>
      <c r="H635" t="s">
        <v>360</v>
      </c>
      <c r="I635" t="s">
        <v>3999</v>
      </c>
      <c r="J635" t="s">
        <v>8</v>
      </c>
      <c r="K635" t="str">
        <f>VLOOKUP(tblSalaries[[#This Row],[Where do you work]],tblCountries[[Actual]:[Mapping]],2,FALSE)</f>
        <v>India</v>
      </c>
      <c r="L635" t="s">
        <v>9</v>
      </c>
      <c r="M635">
        <v>1</v>
      </c>
      <c r="N635" s="16" t="str">
        <f>IF([Years of Experience]&lt;=10,"&lt;=10 yrs",IF([Years of Experience]&lt;20,"10-20 yrs",IF([Years of Experience]&lt;30,"20-30 yrs","&gt;30 yrs")))</f>
        <v>&lt;=10 yrs</v>
      </c>
    </row>
    <row r="636" spans="2:14" ht="15" customHeight="1">
      <c r="B636" t="s">
        <v>2639</v>
      </c>
      <c r="C636" s="1">
        <v>41055.493090277778</v>
      </c>
      <c r="D636" s="4" t="s">
        <v>743</v>
      </c>
      <c r="E636">
        <v>400000</v>
      </c>
      <c r="F636" t="s">
        <v>40</v>
      </c>
      <c r="G636">
        <f>tblSalaries[[#This Row],[clean Salary (in local currency)]]*VLOOKUP(tblSalaries[[#This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25</v>
      </c>
      <c r="M636">
        <v>5</v>
      </c>
      <c r="N636" s="16" t="str">
        <f>IF([Years of Experience]&lt;=10,"&lt;=10 yrs",IF([Years of Experience]&lt;20,"10-20 yrs",IF([Years of Experience]&lt;30,"20-30 yrs","&gt;30 yrs")))</f>
        <v>&lt;=10 yrs</v>
      </c>
    </row>
    <row r="637" spans="2:14" ht="15" customHeight="1">
      <c r="B637" t="s">
        <v>2640</v>
      </c>
      <c r="C637" s="1">
        <v>41055.493449074071</v>
      </c>
      <c r="D637" s="4" t="s">
        <v>745</v>
      </c>
      <c r="E637">
        <v>600000</v>
      </c>
      <c r="F637" t="s">
        <v>40</v>
      </c>
      <c r="G637">
        <f>tblSalaries[[#This Row],[clean Salary (in local currency)]]*VLOOKUP(tblSalaries[[#This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VLOOKUP(tblSalaries[[#This Row],[Where do you work]],tblCountries[[Actual]:[Mapping]],2,FALSE)</f>
        <v>India</v>
      </c>
      <c r="L637" t="s">
        <v>9</v>
      </c>
      <c r="M637">
        <v>11</v>
      </c>
      <c r="N637" s="16" t="str">
        <f>IF([Years of Experience]&lt;=10,"&lt;=10 yrs",IF([Years of Experience]&lt;20,"10-20 yrs",IF([Years of Experience]&lt;30,"20-30 yrs","&gt;30 yrs")))</f>
        <v>10-20 yrs</v>
      </c>
    </row>
    <row r="638" spans="2:14" ht="15" customHeight="1">
      <c r="B638" t="s">
        <v>2641</v>
      </c>
      <c r="C638" s="1">
        <v>41055.496724537035</v>
      </c>
      <c r="D638" s="4">
        <v>4000</v>
      </c>
      <c r="E638">
        <v>4000</v>
      </c>
      <c r="F638" t="s">
        <v>6</v>
      </c>
      <c r="G638">
        <f>tblSalaries[[#This Row],[clean Salary (in local currency)]]*VLOOKUP(tblSalaries[[#This Row],[Currency]],tblXrate[],2,FALSE)</f>
        <v>4000</v>
      </c>
      <c r="H638" t="s">
        <v>721</v>
      </c>
      <c r="I638" t="s">
        <v>3999</v>
      </c>
      <c r="J638" t="s">
        <v>8</v>
      </c>
      <c r="K638" t="str">
        <f>VLOOKUP(tblSalaries[[#This Row],[Where do you work]],tblCountries[[Actual]:[Mapping]],2,FALSE)</f>
        <v>India</v>
      </c>
      <c r="L638" t="s">
        <v>13</v>
      </c>
      <c r="M638">
        <v>4</v>
      </c>
      <c r="N638" s="16" t="str">
        <f>IF([Years of Experience]&lt;=10,"&lt;=10 yrs",IF([Years of Experience]&lt;20,"10-20 yrs",IF([Years of Experience]&lt;30,"20-30 yrs","&gt;30 yrs")))</f>
        <v>&lt;=10 yrs</v>
      </c>
    </row>
    <row r="639" spans="2:14" ht="15" customHeight="1">
      <c r="B639" t="s">
        <v>2642</v>
      </c>
      <c r="C639" s="1">
        <v>41055.498877314814</v>
      </c>
      <c r="D639" s="4">
        <v>8000</v>
      </c>
      <c r="E639">
        <v>8000</v>
      </c>
      <c r="F639" t="s">
        <v>6</v>
      </c>
      <c r="G639">
        <f>tblSalaries[[#This Row],[clean Salary (in local currency)]]*VLOOKUP(tblSalaries[[#This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VLOOKUP(tblSalaries[[#This Row],[Where do you work]],tblCountries[[Actual]:[Mapping]],2,FALSE)</f>
        <v>Thailand</v>
      </c>
      <c r="L639" t="s">
        <v>13</v>
      </c>
      <c r="M639">
        <v>1</v>
      </c>
      <c r="N639" s="16" t="str">
        <f>IF([Years of Experience]&lt;=10,"&lt;=10 yrs",IF([Years of Experience]&lt;20,"10-20 yrs",IF([Years of Experience]&lt;30,"20-30 yrs","&gt;30 yrs")))</f>
        <v>&lt;=10 yrs</v>
      </c>
    </row>
    <row r="640" spans="2:14" ht="15" customHeight="1">
      <c r="B640" t="s">
        <v>2643</v>
      </c>
      <c r="C640" s="1">
        <v>41055.503877314812</v>
      </c>
      <c r="D640" s="4">
        <v>150000</v>
      </c>
      <c r="E640">
        <v>150000</v>
      </c>
      <c r="F640" t="s">
        <v>40</v>
      </c>
      <c r="G640">
        <f>tblSalaries[[#This Row],[clean Salary (in local currency)]]*VLOOKUP(tblSalaries[[#This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18</v>
      </c>
      <c r="M640">
        <v>5</v>
      </c>
      <c r="N640" s="16" t="str">
        <f>IF([Years of Experience]&lt;=10,"&lt;=10 yrs",IF([Years of Experience]&lt;20,"10-20 yrs",IF([Years of Experience]&lt;30,"20-30 yrs","&gt;30 yrs")))</f>
        <v>&lt;=10 yrs</v>
      </c>
    </row>
    <row r="641" spans="2:14" ht="15" customHeight="1">
      <c r="B641" t="s">
        <v>2644</v>
      </c>
      <c r="C641" s="1">
        <v>41055.50980324074</v>
      </c>
      <c r="D641" s="4" t="s">
        <v>750</v>
      </c>
      <c r="E641">
        <v>800000</v>
      </c>
      <c r="F641" t="s">
        <v>40</v>
      </c>
      <c r="G641">
        <f>tblSalaries[[#This Row],[clean Salary (in local currency)]]*VLOOKUP(tblSalaries[[#This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VLOOKUP(tblSalaries[[#This Row],[Where do you work]],tblCountries[[Actual]:[Mapping]],2,FALSE)</f>
        <v>India</v>
      </c>
      <c r="L641" t="s">
        <v>18</v>
      </c>
      <c r="M641">
        <v>3</v>
      </c>
      <c r="N641" s="16" t="str">
        <f>IF([Years of Experience]&lt;=10,"&lt;=10 yrs",IF([Years of Experience]&lt;20,"10-20 yrs",IF([Years of Experience]&lt;30,"20-30 yrs","&gt;30 yrs")))</f>
        <v>&lt;=10 yrs</v>
      </c>
    </row>
    <row r="642" spans="2:14" ht="15" customHeight="1">
      <c r="B642" t="s">
        <v>2645</v>
      </c>
      <c r="C642" s="1">
        <v>41055.511817129627</v>
      </c>
      <c r="D642" s="4">
        <v>480000</v>
      </c>
      <c r="E642">
        <v>480000</v>
      </c>
      <c r="F642" t="s">
        <v>40</v>
      </c>
      <c r="G642">
        <f>tblSalaries[[#This Row],[clean Salary (in local currency)]]*VLOOKUP(tblSalaries[[#This Row],[Currency]],tblXrate[],2,FALSE)</f>
        <v>8547.8000099724322</v>
      </c>
      <c r="H642" t="s">
        <v>751</v>
      </c>
      <c r="I642" t="s">
        <v>3999</v>
      </c>
      <c r="J642" t="s">
        <v>8</v>
      </c>
      <c r="K642" t="str">
        <f>VLOOKUP(tblSalaries[[#This Row],[Where do you work]],tblCountries[[Actual]:[Mapping]],2,FALSE)</f>
        <v>India</v>
      </c>
      <c r="L642" t="s">
        <v>25</v>
      </c>
      <c r="M642">
        <v>3</v>
      </c>
      <c r="N642" s="16" t="str">
        <f>IF([Years of Experience]&lt;=10,"&lt;=10 yrs",IF([Years of Experience]&lt;20,"10-20 yrs",IF([Years of Experience]&lt;30,"20-30 yrs","&gt;30 yrs")))</f>
        <v>&lt;=10 yrs</v>
      </c>
    </row>
    <row r="643" spans="2:14" ht="15" customHeight="1">
      <c r="B643" t="s">
        <v>2646</v>
      </c>
      <c r="C643" s="1">
        <v>41055.513738425929</v>
      </c>
      <c r="D643" s="4" t="s">
        <v>752</v>
      </c>
      <c r="E643">
        <v>432000</v>
      </c>
      <c r="F643" t="s">
        <v>40</v>
      </c>
      <c r="G643">
        <f>tblSalaries[[#This Row],[clean Salary (in local currency)]]*VLOOKUP(tblSalaries[[#This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VLOOKUP(tblSalaries[[#This Row],[Where do you work]],tblCountries[[Actual]:[Mapping]],2,FALSE)</f>
        <v>India</v>
      </c>
      <c r="L643" t="s">
        <v>18</v>
      </c>
      <c r="M643">
        <v>5</v>
      </c>
      <c r="N643" s="16" t="str">
        <f>IF([Years of Experience]&lt;=10,"&lt;=10 yrs",IF([Years of Experience]&lt;20,"10-20 yrs",IF([Years of Experience]&lt;30,"20-30 yrs","&gt;30 yrs")))</f>
        <v>&lt;=10 yrs</v>
      </c>
    </row>
    <row r="644" spans="2:14" ht="15" customHeight="1">
      <c r="B644" t="s">
        <v>2647</v>
      </c>
      <c r="C644" s="1">
        <v>41055.513807870368</v>
      </c>
      <c r="D644" s="4">
        <v>4000</v>
      </c>
      <c r="E644">
        <v>4000</v>
      </c>
      <c r="F644" t="s">
        <v>6</v>
      </c>
      <c r="G644">
        <f>tblSalaries[[#This Row],[clean Salary (in local currency)]]*VLOOKUP(tblSalaries[[#This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>
        <v>8</v>
      </c>
      <c r="N644" s="16" t="str">
        <f>IF([Years of Experience]&lt;=10,"&lt;=10 yrs",IF([Years of Experience]&lt;20,"10-20 yrs",IF([Years of Experience]&lt;30,"20-30 yrs","&gt;30 yrs")))</f>
        <v>&lt;=10 yrs</v>
      </c>
    </row>
    <row r="645" spans="2:14" ht="15" customHeight="1">
      <c r="B645" t="s">
        <v>2648</v>
      </c>
      <c r="C645" s="1">
        <v>41055.513969907406</v>
      </c>
      <c r="D645" s="4">
        <v>450</v>
      </c>
      <c r="E645">
        <v>5400</v>
      </c>
      <c r="F645" t="s">
        <v>6</v>
      </c>
      <c r="G645">
        <f>tblSalaries[[#This Row],[clean Salary (in local currency)]]*VLOOKUP(tblSalaries[[#This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VLOOKUP(tblSalaries[[#This Row],[Where do you work]],tblCountries[[Actual]:[Mapping]],2,FALSE)</f>
        <v>India</v>
      </c>
      <c r="L645" t="s">
        <v>13</v>
      </c>
      <c r="M645">
        <v>3</v>
      </c>
      <c r="N645" s="16" t="str">
        <f>IF([Years of Experience]&lt;=10,"&lt;=10 yrs",IF([Years of Experience]&lt;20,"10-20 yrs",IF([Years of Experience]&lt;30,"20-30 yrs","&gt;30 yrs")))</f>
        <v>&lt;=10 yrs</v>
      </c>
    </row>
    <row r="646" spans="2:14" ht="15" customHeight="1">
      <c r="B646" t="s">
        <v>2649</v>
      </c>
      <c r="C646" s="1">
        <v>41055.516134259262</v>
      </c>
      <c r="D646" s="4">
        <v>10500000</v>
      </c>
      <c r="E646">
        <v>10500000</v>
      </c>
      <c r="F646" t="s">
        <v>40</v>
      </c>
      <c r="G646">
        <f>tblSalaries[[#This Row],[clean Salary (in local currency)]]*VLOOKUP(tblSalaries[[#This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18</v>
      </c>
      <c r="M646">
        <v>10</v>
      </c>
      <c r="N646" s="16" t="str">
        <f>IF([Years of Experience]&lt;=10,"&lt;=10 yrs",IF([Years of Experience]&lt;20,"10-20 yrs",IF([Years of Experience]&lt;30,"20-30 yrs","&gt;30 yrs")))</f>
        <v>&lt;=10 yrs</v>
      </c>
    </row>
    <row r="647" spans="2:14" ht="15" customHeight="1">
      <c r="B647" t="s">
        <v>2650</v>
      </c>
      <c r="C647" s="1">
        <v>41055.517465277779</v>
      </c>
      <c r="D647" s="4">
        <v>21500</v>
      </c>
      <c r="E647">
        <v>21500</v>
      </c>
      <c r="F647" t="s">
        <v>6</v>
      </c>
      <c r="G647">
        <f>tblSalaries[[#This Row],[clean Salary (in local currency)]]*VLOOKUP(tblSalaries[[#This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VLOOKUP(tblSalaries[[#This Row],[Where do you work]],tblCountries[[Actual]:[Mapping]],2,FALSE)</f>
        <v>India</v>
      </c>
      <c r="L647" t="s">
        <v>9</v>
      </c>
      <c r="M647">
        <v>9</v>
      </c>
      <c r="N647" s="16" t="str">
        <f>IF([Years of Experience]&lt;=10,"&lt;=10 yrs",IF([Years of Experience]&lt;20,"10-20 yrs",IF([Years of Experience]&lt;30,"20-30 yrs","&gt;30 yrs")))</f>
        <v>&lt;=10 yrs</v>
      </c>
    </row>
    <row r="648" spans="2:14" ht="15" customHeight="1">
      <c r="B648" t="s">
        <v>2651</v>
      </c>
      <c r="C648" s="1">
        <v>41055.518437500003</v>
      </c>
      <c r="D648" s="4">
        <v>15000</v>
      </c>
      <c r="E648">
        <v>15000</v>
      </c>
      <c r="F648" t="s">
        <v>6</v>
      </c>
      <c r="G648">
        <f>tblSalaries[[#This Row],[clean Salary (in local currency)]]*VLOOKUP(tblSalaries[[#This Row],[Currency]],tblXrate[],2,FALSE)</f>
        <v>15000</v>
      </c>
      <c r="H648" t="s">
        <v>721</v>
      </c>
      <c r="I648" t="s">
        <v>3999</v>
      </c>
      <c r="J648" t="s">
        <v>8</v>
      </c>
      <c r="K648" t="str">
        <f>VLOOKUP(tblSalaries[[#This Row],[Where do you work]],tblCountries[[Actual]:[Mapping]],2,FALSE)</f>
        <v>India</v>
      </c>
      <c r="L648" t="s">
        <v>13</v>
      </c>
      <c r="M648">
        <v>2</v>
      </c>
      <c r="N648" s="16" t="str">
        <f>IF([Years of Experience]&lt;=10,"&lt;=10 yrs",IF([Years of Experience]&lt;20,"10-20 yrs",IF([Years of Experience]&lt;30,"20-30 yrs","&gt;30 yrs")))</f>
        <v>&lt;=10 yrs</v>
      </c>
    </row>
    <row r="649" spans="2:14" ht="15" customHeight="1">
      <c r="B649" t="s">
        <v>2652</v>
      </c>
      <c r="C649" s="1">
        <v>41055.51898148148</v>
      </c>
      <c r="D649" s="4">
        <v>200000</v>
      </c>
      <c r="E649">
        <v>200000</v>
      </c>
      <c r="F649" t="s">
        <v>32</v>
      </c>
      <c r="G649">
        <f>tblSalaries[[#This Row],[clean Salary (in local currency)]]*VLOOKUP(tblSalaries[[#This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VLOOKUP(tblSalaries[[#This Row],[Where do you work]],tblCountries[[Actual]:[Mapping]],2,FALSE)</f>
        <v>Pakistan</v>
      </c>
      <c r="L649" t="s">
        <v>18</v>
      </c>
      <c r="M649">
        <v>2</v>
      </c>
      <c r="N649" s="16" t="str">
        <f>IF([Years of Experience]&lt;=10,"&lt;=10 yrs",IF([Years of Experience]&lt;20,"10-20 yrs",IF([Years of Experience]&lt;30,"20-30 yrs","&gt;30 yrs")))</f>
        <v>&lt;=10 yrs</v>
      </c>
    </row>
    <row r="650" spans="2:14" ht="15" customHeight="1">
      <c r="B650" t="s">
        <v>2653</v>
      </c>
      <c r="C650" s="1">
        <v>41055.519502314812</v>
      </c>
      <c r="D650" s="4" t="s">
        <v>758</v>
      </c>
      <c r="E650">
        <v>950000</v>
      </c>
      <c r="F650" t="s">
        <v>40</v>
      </c>
      <c r="G650">
        <f>tblSalaries[[#This Row],[clean Salary (in local currency)]]*VLOOKUP(tblSalaries[[#This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>
        <v>3</v>
      </c>
      <c r="N650" s="16" t="str">
        <f>IF([Years of Experience]&lt;=10,"&lt;=10 yrs",IF([Years of Experience]&lt;20,"10-20 yrs",IF([Years of Experience]&lt;30,"20-30 yrs","&gt;30 yrs")))</f>
        <v>&lt;=10 yrs</v>
      </c>
    </row>
    <row r="651" spans="2:14" ht="15" customHeight="1">
      <c r="B651" t="s">
        <v>2654</v>
      </c>
      <c r="C651" s="1">
        <v>41055.519571759258</v>
      </c>
      <c r="D651" s="4" t="s">
        <v>760</v>
      </c>
      <c r="E651">
        <v>165000</v>
      </c>
      <c r="F651" t="s">
        <v>40</v>
      </c>
      <c r="G651">
        <f>tblSalaries[[#This Row],[clean Salary (in local currency)]]*VLOOKUP(tblSalaries[[#This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>
        <v>11</v>
      </c>
      <c r="N651" s="16" t="str">
        <f>IF([Years of Experience]&lt;=10,"&lt;=10 yrs",IF([Years of Experience]&lt;20,"10-20 yrs",IF([Years of Experience]&lt;30,"20-30 yrs","&gt;30 yrs")))</f>
        <v>10-20 yrs</v>
      </c>
    </row>
    <row r="652" spans="2:14" ht="15" customHeight="1">
      <c r="B652" t="s">
        <v>2655</v>
      </c>
      <c r="C652" s="1">
        <v>41055.521087962959</v>
      </c>
      <c r="D652" s="4">
        <v>1400</v>
      </c>
      <c r="E652">
        <v>16800</v>
      </c>
      <c r="F652" t="s">
        <v>6</v>
      </c>
      <c r="G652">
        <f>tblSalaries[[#This Row],[clean Salary (in local currency)]]*VLOOKUP(tblSalaries[[#This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VLOOKUP(tblSalaries[[#This Row],[Where do you work]],tblCountries[[Actual]:[Mapping]],2,FALSE)</f>
        <v>Pakistan</v>
      </c>
      <c r="L652" t="s">
        <v>9</v>
      </c>
      <c r="M652">
        <v>12</v>
      </c>
      <c r="N652" s="16" t="str">
        <f>IF([Years of Experience]&lt;=10,"&lt;=10 yrs",IF([Years of Experience]&lt;20,"10-20 yrs",IF([Years of Experience]&lt;30,"20-30 yrs","&gt;30 yrs")))</f>
        <v>10-20 yrs</v>
      </c>
    </row>
    <row r="653" spans="2:14" ht="15" customHeight="1">
      <c r="B653" t="s">
        <v>2656</v>
      </c>
      <c r="C653" s="1">
        <v>41055.521863425929</v>
      </c>
      <c r="D653" s="4">
        <v>37000</v>
      </c>
      <c r="E653">
        <v>37000</v>
      </c>
      <c r="F653" t="s">
        <v>6</v>
      </c>
      <c r="G653">
        <f>tblSalaries[[#This Row],[clean Salary (in local currency)]]*VLOOKUP(tblSalaries[[#This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VLOOKUP(tblSalaries[[#This Row],[Where do you work]],tblCountries[[Actual]:[Mapping]],2,FALSE)</f>
        <v>India</v>
      </c>
      <c r="L653" t="s">
        <v>9</v>
      </c>
      <c r="M653">
        <v>10</v>
      </c>
      <c r="N653" s="16" t="str">
        <f>IF([Years of Experience]&lt;=10,"&lt;=10 yrs",IF([Years of Experience]&lt;20,"10-20 yrs",IF([Years of Experience]&lt;30,"20-30 yrs","&gt;30 yrs")))</f>
        <v>&lt;=10 yrs</v>
      </c>
    </row>
    <row r="654" spans="2:14" ht="15" customHeight="1">
      <c r="B654" t="s">
        <v>2657</v>
      </c>
      <c r="C654" s="1">
        <v>41055.523472222223</v>
      </c>
      <c r="D654" s="4" t="s">
        <v>736</v>
      </c>
      <c r="E654">
        <v>300000</v>
      </c>
      <c r="F654" t="s">
        <v>40</v>
      </c>
      <c r="G654">
        <f>tblSalaries[[#This Row],[clean Salary (in local currency)]]*VLOOKUP(tblSalaries[[#This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VLOOKUP(tblSalaries[[#This Row],[Where do you work]],tblCountries[[Actual]:[Mapping]],2,FALSE)</f>
        <v>India</v>
      </c>
      <c r="L654" t="s">
        <v>9</v>
      </c>
      <c r="M654">
        <v>4.5</v>
      </c>
      <c r="N654" s="16" t="str">
        <f>IF([Years of Experience]&lt;=10,"&lt;=10 yrs",IF([Years of Experience]&lt;20,"10-20 yrs",IF([Years of Experience]&lt;30,"20-30 yrs","&gt;30 yrs")))</f>
        <v>&lt;=10 yrs</v>
      </c>
    </row>
    <row r="655" spans="2:14" ht="15" customHeight="1">
      <c r="B655" t="s">
        <v>2658</v>
      </c>
      <c r="C655" s="1">
        <v>41055.524791666663</v>
      </c>
      <c r="D655" s="4" t="s">
        <v>764</v>
      </c>
      <c r="E655">
        <v>200000</v>
      </c>
      <c r="F655" t="s">
        <v>40</v>
      </c>
      <c r="G655">
        <f>tblSalaries[[#This Row],[clean Salary (in local currency)]]*VLOOKUP(tblSalaries[[#This Row],[Currency]],tblXrate[],2,FALSE)</f>
        <v>3561.5833374885137</v>
      </c>
      <c r="H655" t="s">
        <v>765</v>
      </c>
      <c r="I655" t="s">
        <v>3999</v>
      </c>
      <c r="J655" t="s">
        <v>8</v>
      </c>
      <c r="K655" t="str">
        <f>VLOOKUP(tblSalaries[[#This Row],[Where do you work]],tblCountries[[Actual]:[Mapping]],2,FALSE)</f>
        <v>India</v>
      </c>
      <c r="L655" t="s">
        <v>13</v>
      </c>
      <c r="M655">
        <v>3</v>
      </c>
      <c r="N655" s="16" t="str">
        <f>IF([Years of Experience]&lt;=10,"&lt;=10 yrs",IF([Years of Experience]&lt;20,"10-20 yrs",IF([Years of Experience]&lt;30,"20-30 yrs","&gt;30 yrs")))</f>
        <v>&lt;=10 yrs</v>
      </c>
    </row>
    <row r="656" spans="2:14" ht="15" customHeight="1">
      <c r="B656" t="s">
        <v>2659</v>
      </c>
      <c r="C656" s="1">
        <v>41055.525613425925</v>
      </c>
      <c r="D656" s="4" t="s">
        <v>766</v>
      </c>
      <c r="E656">
        <v>480000</v>
      </c>
      <c r="F656" t="s">
        <v>40</v>
      </c>
      <c r="G656">
        <f>tblSalaries[[#This Row],[clean Salary (in local currency)]]*VLOOKUP(tblSalaries[[#This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VLOOKUP(tblSalaries[[#This Row],[Where do you work]],tblCountries[[Actual]:[Mapping]],2,FALSE)</f>
        <v>India</v>
      </c>
      <c r="L656" t="s">
        <v>18</v>
      </c>
      <c r="M656">
        <v>8</v>
      </c>
      <c r="N656" s="16" t="str">
        <f>IF([Years of Experience]&lt;=10,"&lt;=10 yrs",IF([Years of Experience]&lt;20,"10-20 yrs",IF([Years of Experience]&lt;30,"20-30 yrs","&gt;30 yrs")))</f>
        <v>&lt;=10 yrs</v>
      </c>
    </row>
    <row r="657" spans="2:14" ht="15" customHeight="1">
      <c r="B657" t="s">
        <v>2660</v>
      </c>
      <c r="C657" s="1">
        <v>41055.53224537037</v>
      </c>
      <c r="D657" s="4">
        <v>5800</v>
      </c>
      <c r="E657">
        <v>5800</v>
      </c>
      <c r="F657" t="s">
        <v>6</v>
      </c>
      <c r="G657">
        <f>tblSalaries[[#This Row],[clean Salary (in local currency)]]*VLOOKUP(tblSalaries[[#This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VLOOKUP(tblSalaries[[#This Row],[Where do you work]],tblCountries[[Actual]:[Mapping]],2,FALSE)</f>
        <v>India</v>
      </c>
      <c r="L657" t="s">
        <v>13</v>
      </c>
      <c r="M657">
        <v>8</v>
      </c>
      <c r="N657" s="16" t="str">
        <f>IF([Years of Experience]&lt;=10,"&lt;=10 yrs",IF([Years of Experience]&lt;20,"10-20 yrs",IF([Years of Experience]&lt;30,"20-30 yrs","&gt;30 yrs")))</f>
        <v>&lt;=10 yrs</v>
      </c>
    </row>
    <row r="658" spans="2:14" ht="15" customHeight="1">
      <c r="B658" t="s">
        <v>2661</v>
      </c>
      <c r="C658" s="1">
        <v>41055.533553240741</v>
      </c>
      <c r="D658" s="4" t="s">
        <v>769</v>
      </c>
      <c r="E658">
        <v>230000</v>
      </c>
      <c r="F658" t="s">
        <v>40</v>
      </c>
      <c r="G658">
        <f>tblSalaries[[#This Row],[clean Salary (in local currency)]]*VLOOKUP(tblSalaries[[#This Row],[Currency]],tblXrate[],2,FALSE)</f>
        <v>4095.8208381117906</v>
      </c>
      <c r="H658" t="s">
        <v>721</v>
      </c>
      <c r="I658" t="s">
        <v>3999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>
        <v>3</v>
      </c>
      <c r="N658" s="16" t="str">
        <f>IF([Years of Experience]&lt;=10,"&lt;=10 yrs",IF([Years of Experience]&lt;20,"10-20 yrs",IF([Years of Experience]&lt;30,"20-30 yrs","&gt;30 yrs")))</f>
        <v>&lt;=10 yrs</v>
      </c>
    </row>
    <row r="659" spans="2:14" ht="15" customHeight="1">
      <c r="B659" t="s">
        <v>2662</v>
      </c>
      <c r="C659" s="1">
        <v>41055.534814814811</v>
      </c>
      <c r="D659" s="4" t="s">
        <v>770</v>
      </c>
      <c r="E659">
        <v>276000</v>
      </c>
      <c r="F659" t="s">
        <v>40</v>
      </c>
      <c r="G659">
        <f>tblSalaries[[#This Row],[clean Salary (in local currency)]]*VLOOKUP(tblSalaries[[#This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VLOOKUP(tblSalaries[[#This Row],[Where do you work]],tblCountries[[Actual]:[Mapping]],2,FALSE)</f>
        <v>Pakistan</v>
      </c>
      <c r="L659" t="s">
        <v>25</v>
      </c>
      <c r="M659">
        <v>3</v>
      </c>
      <c r="N659" s="16" t="str">
        <f>IF([Years of Experience]&lt;=10,"&lt;=10 yrs",IF([Years of Experience]&lt;20,"10-20 yrs",IF([Years of Experience]&lt;30,"20-30 yrs","&gt;30 yrs")))</f>
        <v>&lt;=10 yrs</v>
      </c>
    </row>
    <row r="660" spans="2:14" ht="15" customHeight="1">
      <c r="B660" t="s">
        <v>2663</v>
      </c>
      <c r="C660" s="1">
        <v>41055.536539351851</v>
      </c>
      <c r="D660" s="4">
        <v>24000</v>
      </c>
      <c r="E660">
        <v>24000</v>
      </c>
      <c r="F660" t="s">
        <v>6</v>
      </c>
      <c r="G660">
        <f>tblSalaries[[#This Row],[clean Salary (in local currency)]]*VLOOKUP(tblSalaries[[#This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VLOOKUP(tblSalaries[[#This Row],[Where do you work]],tblCountries[[Actual]:[Mapping]],2,FALSE)</f>
        <v>Saudi Arabia</v>
      </c>
      <c r="L660" t="s">
        <v>9</v>
      </c>
      <c r="M660">
        <v>12</v>
      </c>
      <c r="N660" s="16" t="str">
        <f>IF([Years of Experience]&lt;=10,"&lt;=10 yrs",IF([Years of Experience]&lt;20,"10-20 yrs",IF([Years of Experience]&lt;30,"20-30 yrs","&gt;30 yrs")))</f>
        <v>10-20 yrs</v>
      </c>
    </row>
    <row r="661" spans="2:14" ht="15" customHeight="1">
      <c r="B661" t="s">
        <v>2664</v>
      </c>
      <c r="C661" s="1">
        <v>41055.537303240744</v>
      </c>
      <c r="D661" s="4" t="s">
        <v>774</v>
      </c>
      <c r="E661">
        <v>24000</v>
      </c>
      <c r="F661" t="s">
        <v>6</v>
      </c>
      <c r="G661">
        <f>tblSalaries[[#This Row],[clean Salary (in local currency)]]*VLOOKUP(tblSalaries[[#This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VLOOKUP(tblSalaries[[#This Row],[Where do you work]],tblCountries[[Actual]:[Mapping]],2,FALSE)</f>
        <v>UAE</v>
      </c>
      <c r="L661" t="s">
        <v>18</v>
      </c>
      <c r="M661">
        <v>15</v>
      </c>
      <c r="N661" s="16" t="str">
        <f>IF([Years of Experience]&lt;=10,"&lt;=10 yrs",IF([Years of Experience]&lt;20,"10-20 yrs",IF([Years of Experience]&lt;30,"20-30 yrs","&gt;30 yrs")))</f>
        <v>10-20 yrs</v>
      </c>
    </row>
    <row r="662" spans="2:14" ht="15" customHeight="1">
      <c r="B662" t="s">
        <v>2665</v>
      </c>
      <c r="C662" s="1">
        <v>41055.537673611114</v>
      </c>
      <c r="D662" s="4">
        <v>8738</v>
      </c>
      <c r="E662">
        <v>8738</v>
      </c>
      <c r="F662" t="s">
        <v>6</v>
      </c>
      <c r="G662">
        <f>tblSalaries[[#This Row],[clean Salary (in local currency)]]*VLOOKUP(tblSalaries[[#This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>
        <v>7.3</v>
      </c>
      <c r="N662" s="16" t="str">
        <f>IF([Years of Experience]&lt;=10,"&lt;=10 yrs",IF([Years of Experience]&lt;20,"10-20 yrs",IF([Years of Experience]&lt;30,"20-30 yrs","&gt;30 yrs")))</f>
        <v>&lt;=10 yrs</v>
      </c>
    </row>
    <row r="663" spans="2:14" ht="15" customHeight="1">
      <c r="B663" t="s">
        <v>2666</v>
      </c>
      <c r="C663" s="1">
        <v>41055.537916666668</v>
      </c>
      <c r="D663" s="4">
        <v>15000</v>
      </c>
      <c r="E663">
        <v>15000</v>
      </c>
      <c r="F663" t="s">
        <v>6</v>
      </c>
      <c r="G663">
        <f>tblSalaries[[#This Row],[clean Salary (in local currency)]]*VLOOKUP(tblSalaries[[#This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VLOOKUP(tblSalaries[[#This Row],[Where do you work]],tblCountries[[Actual]:[Mapping]],2,FALSE)</f>
        <v>Indonesia</v>
      </c>
      <c r="L663" t="s">
        <v>9</v>
      </c>
      <c r="M663">
        <v>1</v>
      </c>
      <c r="N663" s="16" t="str">
        <f>IF([Years of Experience]&lt;=10,"&lt;=10 yrs",IF([Years of Experience]&lt;20,"10-20 yrs",IF([Years of Experience]&lt;30,"20-30 yrs","&gt;30 yrs")))</f>
        <v>&lt;=10 yrs</v>
      </c>
    </row>
    <row r="664" spans="2:14" ht="15" customHeight="1">
      <c r="B664" t="s">
        <v>2667</v>
      </c>
      <c r="C664" s="1">
        <v>41055.538298611114</v>
      </c>
      <c r="D664" s="4">
        <v>4700</v>
      </c>
      <c r="E664">
        <v>56400</v>
      </c>
      <c r="F664" t="s">
        <v>6</v>
      </c>
      <c r="G664">
        <f>tblSalaries[[#This Row],[clean Salary (in local currency)]]*VLOOKUP(tblSalaries[[#This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VLOOKUP(tblSalaries[[#This Row],[Where do you work]],tblCountries[[Actual]:[Mapping]],2,FALSE)</f>
        <v>UAE</v>
      </c>
      <c r="L664" t="s">
        <v>18</v>
      </c>
      <c r="M664">
        <v>6</v>
      </c>
      <c r="N664" s="16" t="str">
        <f>IF([Years of Experience]&lt;=10,"&lt;=10 yrs",IF([Years of Experience]&lt;20,"10-20 yrs",IF([Years of Experience]&lt;30,"20-30 yrs","&gt;30 yrs")))</f>
        <v>&lt;=10 yrs</v>
      </c>
    </row>
    <row r="665" spans="2:14" ht="15" customHeight="1">
      <c r="B665" t="s">
        <v>2668</v>
      </c>
      <c r="C665" s="1">
        <v>41055.541122685187</v>
      </c>
      <c r="D665" s="4">
        <v>10200</v>
      </c>
      <c r="E665">
        <v>10200</v>
      </c>
      <c r="F665" t="s">
        <v>6</v>
      </c>
      <c r="G665">
        <f>tblSalaries[[#This Row],[clean Salary (in local currency)]]*VLOOKUP(tblSalaries[[#This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VLOOKUP(tblSalaries[[#This Row],[Where do you work]],tblCountries[[Actual]:[Mapping]],2,FALSE)</f>
        <v>India</v>
      </c>
      <c r="L665" t="s">
        <v>9</v>
      </c>
      <c r="M665">
        <v>4.5</v>
      </c>
      <c r="N665" s="16" t="str">
        <f>IF([Years of Experience]&lt;=10,"&lt;=10 yrs",IF([Years of Experience]&lt;20,"10-20 yrs",IF([Years of Experience]&lt;30,"20-30 yrs","&gt;30 yrs")))</f>
        <v>&lt;=10 yrs</v>
      </c>
    </row>
    <row r="666" spans="2:14" ht="15" customHeight="1">
      <c r="B666" t="s">
        <v>2669</v>
      </c>
      <c r="C666" s="1">
        <v>41055.541446759256</v>
      </c>
      <c r="D666" s="4">
        <v>325000</v>
      </c>
      <c r="E666">
        <v>325000</v>
      </c>
      <c r="F666" t="s">
        <v>40</v>
      </c>
      <c r="G666">
        <f>tblSalaries[[#This Row],[clean Salary (in local currency)]]*VLOOKUP(tblSalaries[[#This Row],[Currency]],tblXrate[],2,FALSE)</f>
        <v>5787.5729234188348</v>
      </c>
      <c r="H666" t="s">
        <v>721</v>
      </c>
      <c r="I666" t="s">
        <v>3999</v>
      </c>
      <c r="J666" t="s">
        <v>8</v>
      </c>
      <c r="K666" t="str">
        <f>VLOOKUP(tblSalaries[[#This Row],[Where do you work]],tblCountries[[Actual]:[Mapping]],2,FALSE)</f>
        <v>India</v>
      </c>
      <c r="L666" t="s">
        <v>13</v>
      </c>
      <c r="M666">
        <v>4.5</v>
      </c>
      <c r="N666" s="16" t="str">
        <f>IF([Years of Experience]&lt;=10,"&lt;=10 yrs",IF([Years of Experience]&lt;20,"10-20 yrs",IF([Years of Experience]&lt;30,"20-30 yrs","&gt;30 yrs")))</f>
        <v>&lt;=10 yrs</v>
      </c>
    </row>
    <row r="667" spans="2:14" ht="15" customHeight="1">
      <c r="B667" t="s">
        <v>2670</v>
      </c>
      <c r="C667" s="1">
        <v>41055.542870370373</v>
      </c>
      <c r="D667" s="4">
        <v>105000</v>
      </c>
      <c r="E667">
        <v>105000</v>
      </c>
      <c r="F667" t="s">
        <v>6</v>
      </c>
      <c r="G667">
        <f>tblSalaries[[#This Row],[clean Salary (in local currency)]]*VLOOKUP(tblSalaries[[#This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VLOOKUP(tblSalaries[[#This Row],[Where do you work]],tblCountries[[Actual]:[Mapping]],2,FALSE)</f>
        <v>USA</v>
      </c>
      <c r="L667" t="s">
        <v>18</v>
      </c>
      <c r="M667">
        <v>15</v>
      </c>
      <c r="N667" s="16" t="str">
        <f>IF([Years of Experience]&lt;=10,"&lt;=10 yrs",IF([Years of Experience]&lt;20,"10-20 yrs",IF([Years of Experience]&lt;30,"20-30 yrs","&gt;30 yrs")))</f>
        <v>10-20 yrs</v>
      </c>
    </row>
    <row r="668" spans="2:14" ht="15" customHeight="1">
      <c r="B668" t="s">
        <v>2671</v>
      </c>
      <c r="C668" s="1">
        <v>41055.542974537035</v>
      </c>
      <c r="D668" s="4" t="s">
        <v>777</v>
      </c>
      <c r="E668">
        <v>250000</v>
      </c>
      <c r="F668" t="s">
        <v>40</v>
      </c>
      <c r="G668">
        <f>tblSalaries[[#This Row],[clean Salary (in local currency)]]*VLOOKUP(tblSalaries[[#This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>
        <v>5</v>
      </c>
      <c r="N668" s="16" t="str">
        <f>IF([Years of Experience]&lt;=10,"&lt;=10 yrs",IF([Years of Experience]&lt;20,"10-20 yrs",IF([Years of Experience]&lt;30,"20-30 yrs","&gt;30 yrs")))</f>
        <v>&lt;=10 yrs</v>
      </c>
    </row>
    <row r="669" spans="2:14" ht="15" customHeight="1">
      <c r="B669" t="s">
        <v>2672</v>
      </c>
      <c r="C669" s="1">
        <v>41055.543634259258</v>
      </c>
      <c r="D669" s="4">
        <v>470000</v>
      </c>
      <c r="E669">
        <v>470000</v>
      </c>
      <c r="F669" t="s">
        <v>40</v>
      </c>
      <c r="G669">
        <f>tblSalaries[[#This Row],[clean Salary (in local currency)]]*VLOOKUP(tblSalaries[[#This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VLOOKUP(tblSalaries[[#This Row],[Where do you work]],tblCountries[[Actual]:[Mapping]],2,FALSE)</f>
        <v>India</v>
      </c>
      <c r="L669" t="s">
        <v>13</v>
      </c>
      <c r="M669">
        <v>4</v>
      </c>
      <c r="N669" s="16" t="str">
        <f>IF([Years of Experience]&lt;=10,"&lt;=10 yrs",IF([Years of Experience]&lt;20,"10-20 yrs",IF([Years of Experience]&lt;30,"20-30 yrs","&gt;30 yrs")))</f>
        <v>&lt;=10 yrs</v>
      </c>
    </row>
    <row r="670" spans="2:14" ht="15" customHeight="1">
      <c r="B670" t="s">
        <v>2673</v>
      </c>
      <c r="C670" s="1">
        <v>41055.544120370374</v>
      </c>
      <c r="D670" s="4">
        <v>720000</v>
      </c>
      <c r="E670">
        <v>720000</v>
      </c>
      <c r="F670" t="s">
        <v>3951</v>
      </c>
      <c r="G670">
        <f>tblSalaries[[#This Row],[clean Salary (in local currency)]]*VLOOKUP(tblSalaries[[#This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VLOOKUP(tblSalaries[[#This Row],[Where do you work]],tblCountries[[Actual]:[Mapping]],2,FALSE)</f>
        <v>Philippines</v>
      </c>
      <c r="L670" t="s">
        <v>9</v>
      </c>
      <c r="M670">
        <v>9</v>
      </c>
      <c r="N670" s="16" t="str">
        <f>IF([Years of Experience]&lt;=10,"&lt;=10 yrs",IF([Years of Experience]&lt;20,"10-20 yrs",IF([Years of Experience]&lt;30,"20-30 yrs","&gt;30 yrs")))</f>
        <v>&lt;=10 yrs</v>
      </c>
    </row>
    <row r="671" spans="2:14" ht="15" customHeight="1">
      <c r="B671" t="s">
        <v>2674</v>
      </c>
      <c r="C671" s="1">
        <v>41055.544421296298</v>
      </c>
      <c r="D671" s="4">
        <v>100000</v>
      </c>
      <c r="E671">
        <v>100000</v>
      </c>
      <c r="F671" t="s">
        <v>82</v>
      </c>
      <c r="G671">
        <f>tblSalaries[[#This Row],[clean Salary (in local currency)]]*VLOOKUP(tblSalaries[[#This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VLOOKUP(tblSalaries[[#This Row],[Where do you work]],tblCountries[[Actual]:[Mapping]],2,FALSE)</f>
        <v>Australia</v>
      </c>
      <c r="L671" t="s">
        <v>25</v>
      </c>
      <c r="M671">
        <v>20</v>
      </c>
      <c r="N671" s="16" t="str">
        <f>IF([Years of Experience]&lt;=10,"&lt;=10 yrs",IF([Years of Experience]&lt;20,"10-20 yrs",IF([Years of Experience]&lt;30,"20-30 yrs","&gt;30 yrs")))</f>
        <v>20-30 yrs</v>
      </c>
    </row>
    <row r="672" spans="2:14" ht="15" customHeight="1">
      <c r="B672" t="s">
        <v>2675</v>
      </c>
      <c r="C672" s="1">
        <v>41055.545173611114</v>
      </c>
      <c r="D672" s="4" t="s">
        <v>780</v>
      </c>
      <c r="E672">
        <v>220000</v>
      </c>
      <c r="F672" t="s">
        <v>40</v>
      </c>
      <c r="G672">
        <f>tblSalaries[[#This Row],[clean Salary (in local currency)]]*VLOOKUP(tblSalaries[[#This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18</v>
      </c>
      <c r="M672">
        <v>3</v>
      </c>
      <c r="N672" s="16" t="str">
        <f>IF([Years of Experience]&lt;=10,"&lt;=10 yrs",IF([Years of Experience]&lt;20,"10-20 yrs",IF([Years of Experience]&lt;30,"20-30 yrs","&gt;30 yrs")))</f>
        <v>&lt;=10 yrs</v>
      </c>
    </row>
    <row r="673" spans="2:14" ht="15" customHeight="1">
      <c r="B673" t="s">
        <v>2676</v>
      </c>
      <c r="C673" s="1">
        <v>41055.547673611109</v>
      </c>
      <c r="D673" s="4">
        <v>52000</v>
      </c>
      <c r="E673">
        <v>52000</v>
      </c>
      <c r="F673" t="s">
        <v>6</v>
      </c>
      <c r="G673">
        <f>tblSalaries[[#This Row],[clean Salary (in local currency)]]*VLOOKUP(tblSalaries[[#This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VLOOKUP(tblSalaries[[#This Row],[Where do you work]],tblCountries[[Actual]:[Mapping]],2,FALSE)</f>
        <v>USA</v>
      </c>
      <c r="L673" t="s">
        <v>9</v>
      </c>
      <c r="M673">
        <v>18</v>
      </c>
      <c r="N673" s="16" t="str">
        <f>IF([Years of Experience]&lt;=10,"&lt;=10 yrs",IF([Years of Experience]&lt;20,"10-20 yrs",IF([Years of Experience]&lt;30,"20-30 yrs","&gt;30 yrs")))</f>
        <v>10-20 yrs</v>
      </c>
    </row>
    <row r="674" spans="2:14" ht="15" customHeight="1">
      <c r="B674" t="s">
        <v>2677</v>
      </c>
      <c r="C674" s="1">
        <v>41055.549317129633</v>
      </c>
      <c r="D674" s="4" t="s">
        <v>783</v>
      </c>
      <c r="E674">
        <v>260000</v>
      </c>
      <c r="F674" t="s">
        <v>40</v>
      </c>
      <c r="G674">
        <f>tblSalaries[[#This Row],[clean Salary (in local currency)]]*VLOOKUP(tblSalaries[[#This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VLOOKUP(tblSalaries[[#This Row],[Where do you work]],tblCountries[[Actual]:[Mapping]],2,FALSE)</f>
        <v>India</v>
      </c>
      <c r="L674" t="s">
        <v>9</v>
      </c>
      <c r="M674">
        <v>2</v>
      </c>
      <c r="N674" s="16" t="str">
        <f>IF([Years of Experience]&lt;=10,"&lt;=10 yrs",IF([Years of Experience]&lt;20,"10-20 yrs",IF([Years of Experience]&lt;30,"20-30 yrs","&gt;30 yrs")))</f>
        <v>&lt;=10 yrs</v>
      </c>
    </row>
    <row r="675" spans="2:14" ht="15" customHeight="1">
      <c r="B675" t="s">
        <v>2678</v>
      </c>
      <c r="C675" s="1">
        <v>41055.550555555557</v>
      </c>
      <c r="D675" s="4" t="s">
        <v>784</v>
      </c>
      <c r="E675">
        <v>120000</v>
      </c>
      <c r="F675" t="s">
        <v>40</v>
      </c>
      <c r="G675">
        <f>tblSalaries[[#This Row],[clean Salary (in local currency)]]*VLOOKUP(tblSalaries[[#This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VLOOKUP(tblSalaries[[#This Row],[Where do you work]],tblCountries[[Actual]:[Mapping]],2,FALSE)</f>
        <v>India</v>
      </c>
      <c r="L675" t="s">
        <v>18</v>
      </c>
      <c r="M675">
        <v>3</v>
      </c>
      <c r="N675" s="16" t="str">
        <f>IF([Years of Experience]&lt;=10,"&lt;=10 yrs",IF([Years of Experience]&lt;20,"10-20 yrs",IF([Years of Experience]&lt;30,"20-30 yrs","&gt;30 yrs")))</f>
        <v>&lt;=10 yrs</v>
      </c>
    </row>
    <row r="676" spans="2:14" ht="15" customHeight="1">
      <c r="B676" t="s">
        <v>2679</v>
      </c>
      <c r="C676" s="1">
        <v>41055.553020833337</v>
      </c>
      <c r="D676" s="4">
        <v>13000</v>
      </c>
      <c r="E676">
        <v>13000</v>
      </c>
      <c r="F676" t="s">
        <v>6</v>
      </c>
      <c r="G676">
        <f>tblSalaries[[#This Row],[clean Salary (in local currency)]]*VLOOKUP(tblSalaries[[#This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VLOOKUP(tblSalaries[[#This Row],[Where do you work]],tblCountries[[Actual]:[Mapping]],2,FALSE)</f>
        <v>India</v>
      </c>
      <c r="L676" t="s">
        <v>25</v>
      </c>
      <c r="M676">
        <v>4</v>
      </c>
      <c r="N676" s="16" t="str">
        <f>IF([Years of Experience]&lt;=10,"&lt;=10 yrs",IF([Years of Experience]&lt;20,"10-20 yrs",IF([Years of Experience]&lt;30,"20-30 yrs","&gt;30 yrs")))</f>
        <v>&lt;=10 yrs</v>
      </c>
    </row>
    <row r="677" spans="2:14" ht="15" customHeight="1">
      <c r="B677" t="s">
        <v>2680</v>
      </c>
      <c r="C677" s="1">
        <v>41055.553888888891</v>
      </c>
      <c r="D677" s="4" t="s">
        <v>785</v>
      </c>
      <c r="E677">
        <v>144000</v>
      </c>
      <c r="F677" t="s">
        <v>40</v>
      </c>
      <c r="G677">
        <f>tblSalaries[[#This Row],[clean Salary (in local currency)]]*VLOOKUP(tblSalaries[[#This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>
        <v>7</v>
      </c>
      <c r="N677" s="16" t="str">
        <f>IF([Years of Experience]&lt;=10,"&lt;=10 yrs",IF([Years of Experience]&lt;20,"10-20 yrs",IF([Years of Experience]&lt;30,"20-30 yrs","&gt;30 yrs")))</f>
        <v>&lt;=10 yrs</v>
      </c>
    </row>
    <row r="678" spans="2:14" ht="15" customHeight="1">
      <c r="B678" t="s">
        <v>2681</v>
      </c>
      <c r="C678" s="1">
        <v>41055.554201388892</v>
      </c>
      <c r="D678" s="4" t="s">
        <v>787</v>
      </c>
      <c r="E678">
        <v>1150000</v>
      </c>
      <c r="F678" t="s">
        <v>40</v>
      </c>
      <c r="G678">
        <f>tblSalaries[[#This Row],[clean Salary (in local currency)]]*VLOOKUP(tblSalaries[[#This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VLOOKUP(tblSalaries[[#This Row],[Where do you work]],tblCountries[[Actual]:[Mapping]],2,FALSE)</f>
        <v>India</v>
      </c>
      <c r="L678" t="s">
        <v>18</v>
      </c>
      <c r="M678">
        <v>7</v>
      </c>
      <c r="N678" s="16" t="str">
        <f>IF([Years of Experience]&lt;=10,"&lt;=10 yrs",IF([Years of Experience]&lt;20,"10-20 yrs",IF([Years of Experience]&lt;30,"20-30 yrs","&gt;30 yrs")))</f>
        <v>&lt;=10 yrs</v>
      </c>
    </row>
    <row r="679" spans="2:14" ht="15" customHeight="1">
      <c r="B679" t="s">
        <v>2682</v>
      </c>
      <c r="C679" s="1">
        <v>41055.554537037038</v>
      </c>
      <c r="D679" s="4" t="s">
        <v>789</v>
      </c>
      <c r="E679">
        <v>33500</v>
      </c>
      <c r="F679" t="s">
        <v>6</v>
      </c>
      <c r="G679">
        <f>tblSalaries[[#This Row],[clean Salary (in local currency)]]*VLOOKUP(tblSalaries[[#This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VLOOKUP(tblSalaries[[#This Row],[Where do you work]],tblCountries[[Actual]:[Mapping]],2,FALSE)</f>
        <v>Dubai</v>
      </c>
      <c r="L679" t="s">
        <v>25</v>
      </c>
      <c r="M679">
        <v>10</v>
      </c>
      <c r="N679" s="16" t="str">
        <f>IF([Years of Experience]&lt;=10,"&lt;=10 yrs",IF([Years of Experience]&lt;20,"10-20 yrs",IF([Years of Experience]&lt;30,"20-30 yrs","&gt;30 yrs")))</f>
        <v>&lt;=10 yrs</v>
      </c>
    </row>
    <row r="680" spans="2:14" ht="15" customHeight="1">
      <c r="B680" t="s">
        <v>2683</v>
      </c>
      <c r="C680" s="1">
        <v>41055.555347222224</v>
      </c>
      <c r="D680" s="4">
        <v>50000</v>
      </c>
      <c r="E680">
        <v>50000</v>
      </c>
      <c r="F680" t="s">
        <v>6</v>
      </c>
      <c r="G680">
        <f>tblSalaries[[#This Row],[clean Salary (in local currency)]]*VLOOKUP(tblSalaries[[#This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>
        <v>20</v>
      </c>
      <c r="N680" s="16" t="str">
        <f>IF([Years of Experience]&lt;=10,"&lt;=10 yrs",IF([Years of Experience]&lt;20,"10-20 yrs",IF([Years of Experience]&lt;30,"20-30 yrs","&gt;30 yrs")))</f>
        <v>20-30 yrs</v>
      </c>
    </row>
    <row r="681" spans="2:14" ht="15" customHeight="1">
      <c r="B681" t="s">
        <v>2684</v>
      </c>
      <c r="C681" s="1">
        <v>41055.557442129626</v>
      </c>
      <c r="D681" s="4">
        <v>300000</v>
      </c>
      <c r="E681">
        <v>300000</v>
      </c>
      <c r="F681" t="s">
        <v>40</v>
      </c>
      <c r="G681">
        <f>tblSalaries[[#This Row],[clean Salary (in local currency)]]*VLOOKUP(tblSalaries[[#This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VLOOKUP(tblSalaries[[#This Row],[Where do you work]],tblCountries[[Actual]:[Mapping]],2,FALSE)</f>
        <v>India</v>
      </c>
      <c r="L681" t="s">
        <v>18</v>
      </c>
      <c r="M681">
        <v>3</v>
      </c>
      <c r="N681" s="16" t="str">
        <f>IF([Years of Experience]&lt;=10,"&lt;=10 yrs",IF([Years of Experience]&lt;20,"10-20 yrs",IF([Years of Experience]&lt;30,"20-30 yrs","&gt;30 yrs")))</f>
        <v>&lt;=10 yrs</v>
      </c>
    </row>
    <row r="682" spans="2:14" ht="15" customHeight="1">
      <c r="B682" t="s">
        <v>2685</v>
      </c>
      <c r="C682" s="1">
        <v>41055.558391203704</v>
      </c>
      <c r="D682" s="4" t="s">
        <v>793</v>
      </c>
      <c r="E682">
        <v>648000</v>
      </c>
      <c r="F682" t="s">
        <v>40</v>
      </c>
      <c r="G682">
        <f>tblSalaries[[#This Row],[clean Salary (in local currency)]]*VLOOKUP(tblSalaries[[#This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>
        <v>2</v>
      </c>
      <c r="N682" s="16" t="str">
        <f>IF([Years of Experience]&lt;=10,"&lt;=10 yrs",IF([Years of Experience]&lt;20,"10-20 yrs",IF([Years of Experience]&lt;30,"20-30 yrs","&gt;30 yrs")))</f>
        <v>&lt;=10 yrs</v>
      </c>
    </row>
    <row r="683" spans="2:14" ht="15" customHeight="1">
      <c r="B683" t="s">
        <v>2686</v>
      </c>
      <c r="C683" s="1">
        <v>41055.558495370373</v>
      </c>
      <c r="D683" s="4">
        <v>7000</v>
      </c>
      <c r="E683">
        <v>7000</v>
      </c>
      <c r="F683" t="s">
        <v>6</v>
      </c>
      <c r="G683">
        <f>tblSalaries[[#This Row],[clean Salary (in local currency)]]*VLOOKUP(tblSalaries[[#This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>
        <v>23</v>
      </c>
      <c r="N683" s="16" t="str">
        <f>IF([Years of Experience]&lt;=10,"&lt;=10 yrs",IF([Years of Experience]&lt;20,"10-20 yrs",IF([Years of Experience]&lt;30,"20-30 yrs","&gt;30 yrs")))</f>
        <v>20-30 yrs</v>
      </c>
    </row>
    <row r="684" spans="2:14" ht="15" customHeight="1">
      <c r="B684" t="s">
        <v>2687</v>
      </c>
      <c r="C684" s="1">
        <v>41055.558749999997</v>
      </c>
      <c r="D684" s="4">
        <v>380000</v>
      </c>
      <c r="E684">
        <v>380000</v>
      </c>
      <c r="F684" t="s">
        <v>40</v>
      </c>
      <c r="G684">
        <f>tblSalaries[[#This Row],[clean Salary (in local currency)]]*VLOOKUP(tblSalaries[[#This Row],[Currency]],tblXrate[],2,FALSE)</f>
        <v>6767.0083412281756</v>
      </c>
      <c r="H684" t="s">
        <v>796</v>
      </c>
      <c r="I684" t="s">
        <v>3999</v>
      </c>
      <c r="J684" t="s">
        <v>8</v>
      </c>
      <c r="K684" t="str">
        <f>VLOOKUP(tblSalaries[[#This Row],[Where do you work]],tblCountries[[Actual]:[Mapping]],2,FALSE)</f>
        <v>India</v>
      </c>
      <c r="L684" t="s">
        <v>18</v>
      </c>
      <c r="M684">
        <v>6</v>
      </c>
      <c r="N684" s="16" t="str">
        <f>IF([Years of Experience]&lt;=10,"&lt;=10 yrs",IF([Years of Experience]&lt;20,"10-20 yrs",IF([Years of Experience]&lt;30,"20-30 yrs","&gt;30 yrs")))</f>
        <v>&lt;=10 yrs</v>
      </c>
    </row>
    <row r="685" spans="2:14" ht="15" customHeight="1">
      <c r="B685" t="s">
        <v>2688</v>
      </c>
      <c r="C685" s="1">
        <v>41055.561944444446</v>
      </c>
      <c r="D685" s="4" t="s">
        <v>797</v>
      </c>
      <c r="E685">
        <v>3000</v>
      </c>
      <c r="F685" t="s">
        <v>6</v>
      </c>
      <c r="G685">
        <f>tblSalaries[[#This Row],[clean Salary (in local currency)]]*VLOOKUP(tblSalaries[[#This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VLOOKUP(tblSalaries[[#This Row],[Where do you work]],tblCountries[[Actual]:[Mapping]],2,FALSE)</f>
        <v>Cambodia</v>
      </c>
      <c r="L685" t="s">
        <v>18</v>
      </c>
      <c r="M685">
        <v>2</v>
      </c>
      <c r="N685" s="16" t="str">
        <f>IF([Years of Experience]&lt;=10,"&lt;=10 yrs",IF([Years of Experience]&lt;20,"10-20 yrs",IF([Years of Experience]&lt;30,"20-30 yrs","&gt;30 yrs")))</f>
        <v>&lt;=10 yrs</v>
      </c>
    </row>
    <row r="686" spans="2:14" ht="15" customHeight="1">
      <c r="B686" t="s">
        <v>2689</v>
      </c>
      <c r="C686" s="1">
        <v>41055.562210648146</v>
      </c>
      <c r="D686" s="4" t="s">
        <v>800</v>
      </c>
      <c r="E686">
        <v>250000</v>
      </c>
      <c r="F686" t="s">
        <v>40</v>
      </c>
      <c r="G686">
        <f>tblSalaries[[#This Row],[clean Salary (in local currency)]]*VLOOKUP(tblSalaries[[#This Row],[Currency]],tblXrate[],2,FALSE)</f>
        <v>4451.9791718606421</v>
      </c>
      <c r="H686" t="s">
        <v>801</v>
      </c>
      <c r="I686" t="s">
        <v>3999</v>
      </c>
      <c r="J686" t="s">
        <v>8</v>
      </c>
      <c r="K686" t="str">
        <f>VLOOKUP(tblSalaries[[#This Row],[Where do you work]],tblCountries[[Actual]:[Mapping]],2,FALSE)</f>
        <v>India</v>
      </c>
      <c r="L686" t="s">
        <v>13</v>
      </c>
      <c r="M686">
        <v>4</v>
      </c>
      <c r="N686" s="16" t="str">
        <f>IF([Years of Experience]&lt;=10,"&lt;=10 yrs",IF([Years of Experience]&lt;20,"10-20 yrs",IF([Years of Experience]&lt;30,"20-30 yrs","&gt;30 yrs")))</f>
        <v>&lt;=10 yrs</v>
      </c>
    </row>
    <row r="687" spans="2:14" ht="15" customHeight="1">
      <c r="B687" t="s">
        <v>2690</v>
      </c>
      <c r="C687" s="1">
        <v>41055.563425925924</v>
      </c>
      <c r="D687" s="4" t="s">
        <v>802</v>
      </c>
      <c r="E687">
        <v>150000</v>
      </c>
      <c r="F687" t="s">
        <v>40</v>
      </c>
      <c r="G687">
        <f>tblSalaries[[#This Row],[clean Salary (in local currency)]]*VLOOKUP(tblSalaries[[#This Row],[Currency]],tblXrate[],2,FALSE)</f>
        <v>2671.1875031163854</v>
      </c>
      <c r="H687" t="s">
        <v>803</v>
      </c>
      <c r="I687" t="s">
        <v>4001</v>
      </c>
      <c r="J687" t="s">
        <v>8</v>
      </c>
      <c r="K687" t="str">
        <f>VLOOKUP(tblSalaries[[#This Row],[Where do you work]],tblCountries[[Actual]:[Mapping]],2,FALSE)</f>
        <v>India</v>
      </c>
      <c r="L687" t="s">
        <v>9</v>
      </c>
      <c r="M687">
        <v>4.5</v>
      </c>
      <c r="N687" s="16" t="str">
        <f>IF([Years of Experience]&lt;=10,"&lt;=10 yrs",IF([Years of Experience]&lt;20,"10-20 yrs",IF([Years of Experience]&lt;30,"20-30 yrs","&gt;30 yrs")))</f>
        <v>&lt;=10 yrs</v>
      </c>
    </row>
    <row r="688" spans="2:14" ht="15" customHeight="1">
      <c r="B688" t="s">
        <v>2691</v>
      </c>
      <c r="C688" s="1">
        <v>41055.567939814813</v>
      </c>
      <c r="D688" s="4">
        <v>278400</v>
      </c>
      <c r="E688">
        <v>278400</v>
      </c>
      <c r="F688" t="s">
        <v>40</v>
      </c>
      <c r="G688">
        <f>tblSalaries[[#This Row],[clean Salary (in local currency)]]*VLOOKUP(tblSalaries[[#This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VLOOKUP(tblSalaries[[#This Row],[Where do you work]],tblCountries[[Actual]:[Mapping]],2,FALSE)</f>
        <v>India</v>
      </c>
      <c r="L688" t="s">
        <v>9</v>
      </c>
      <c r="M688">
        <v>5</v>
      </c>
      <c r="N688" s="16" t="str">
        <f>IF([Years of Experience]&lt;=10,"&lt;=10 yrs",IF([Years of Experience]&lt;20,"10-20 yrs",IF([Years of Experience]&lt;30,"20-30 yrs","&gt;30 yrs")))</f>
        <v>&lt;=10 yrs</v>
      </c>
    </row>
    <row r="689" spans="2:14" ht="15" customHeight="1">
      <c r="B689" t="s">
        <v>2692</v>
      </c>
      <c r="C689" s="1">
        <v>41055.571076388886</v>
      </c>
      <c r="D689" s="4">
        <v>180000</v>
      </c>
      <c r="E689">
        <v>180000</v>
      </c>
      <c r="F689" t="s">
        <v>40</v>
      </c>
      <c r="G689">
        <f>tblSalaries[[#This Row],[clean Salary (in local currency)]]*VLOOKUP(tblSalaries[[#This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VLOOKUP(tblSalaries[[#This Row],[Where do you work]],tblCountries[[Actual]:[Mapping]],2,FALSE)</f>
        <v>India</v>
      </c>
      <c r="L689" t="s">
        <v>18</v>
      </c>
      <c r="M689">
        <v>14</v>
      </c>
      <c r="N689" s="16" t="str">
        <f>IF([Years of Experience]&lt;=10,"&lt;=10 yrs",IF([Years of Experience]&lt;20,"10-20 yrs",IF([Years of Experience]&lt;30,"20-30 yrs","&gt;30 yrs")))</f>
        <v>10-20 yrs</v>
      </c>
    </row>
    <row r="690" spans="2:14" ht="15" customHeight="1">
      <c r="B690" t="s">
        <v>2693</v>
      </c>
      <c r="C690" s="1">
        <v>41055.571504629632</v>
      </c>
      <c r="D690" s="4">
        <v>800000</v>
      </c>
      <c r="E690">
        <v>800000</v>
      </c>
      <c r="F690" t="s">
        <v>40</v>
      </c>
      <c r="G690">
        <f>tblSalaries[[#This Row],[clean Salary (in local currency)]]*VLOOKUP(tblSalaries[[#This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VLOOKUP(tblSalaries[[#This Row],[Where do you work]],tblCountries[[Actual]:[Mapping]],2,FALSE)</f>
        <v>India</v>
      </c>
      <c r="L690" t="s">
        <v>9</v>
      </c>
      <c r="M690">
        <v>7</v>
      </c>
      <c r="N690" s="16" t="str">
        <f>IF([Years of Experience]&lt;=10,"&lt;=10 yrs",IF([Years of Experience]&lt;20,"10-20 yrs",IF([Years of Experience]&lt;30,"20-30 yrs","&gt;30 yrs")))</f>
        <v>&lt;=10 yrs</v>
      </c>
    </row>
    <row r="691" spans="2:14" ht="15" customHeight="1">
      <c r="B691" t="s">
        <v>2694</v>
      </c>
      <c r="C691" s="1">
        <v>41055.572835648149</v>
      </c>
      <c r="D691" s="4" t="s">
        <v>806</v>
      </c>
      <c r="E691">
        <v>300000</v>
      </c>
      <c r="F691" t="s">
        <v>40</v>
      </c>
      <c r="G691">
        <f>tblSalaries[[#This Row],[clean Salary (in local currency)]]*VLOOKUP(tblSalaries[[#This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VLOOKUP(tblSalaries[[#This Row],[Where do you work]],tblCountries[[Actual]:[Mapping]],2,FALSE)</f>
        <v>India</v>
      </c>
      <c r="L691" t="s">
        <v>13</v>
      </c>
      <c r="M691">
        <v>7</v>
      </c>
      <c r="N691" s="16" t="str">
        <f>IF([Years of Experience]&lt;=10,"&lt;=10 yrs",IF([Years of Experience]&lt;20,"10-20 yrs",IF([Years of Experience]&lt;30,"20-30 yrs","&gt;30 yrs")))</f>
        <v>&lt;=10 yrs</v>
      </c>
    </row>
    <row r="692" spans="2:14" ht="15" customHeight="1">
      <c r="B692" t="s">
        <v>2695</v>
      </c>
      <c r="C692" s="1">
        <v>41055.574212962965</v>
      </c>
      <c r="D692" s="4" t="s">
        <v>807</v>
      </c>
      <c r="E692">
        <v>370000</v>
      </c>
      <c r="F692" t="s">
        <v>40</v>
      </c>
      <c r="G692">
        <f>tblSalaries[[#This Row],[clean Salary (in local currency)]]*VLOOKUP(tblSalaries[[#This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VLOOKUP(tblSalaries[[#This Row],[Where do you work]],tblCountries[[Actual]:[Mapping]],2,FALSE)</f>
        <v>India</v>
      </c>
      <c r="L692" t="s">
        <v>13</v>
      </c>
      <c r="M692">
        <v>2</v>
      </c>
      <c r="N692" s="16" t="str">
        <f>IF([Years of Experience]&lt;=10,"&lt;=10 yrs",IF([Years of Experience]&lt;20,"10-20 yrs",IF([Years of Experience]&lt;30,"20-30 yrs","&gt;30 yrs")))</f>
        <v>&lt;=10 yrs</v>
      </c>
    </row>
    <row r="693" spans="2:14" ht="15" customHeight="1">
      <c r="B693" t="s">
        <v>2696</v>
      </c>
      <c r="C693" s="1">
        <v>41055.574374999997</v>
      </c>
      <c r="D693" s="4" t="s">
        <v>807</v>
      </c>
      <c r="E693">
        <v>370000</v>
      </c>
      <c r="F693" t="s">
        <v>40</v>
      </c>
      <c r="G693">
        <f>tblSalaries[[#This Row],[clean Salary (in local currency)]]*VLOOKUP(tblSalaries[[#This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VLOOKUP(tblSalaries[[#This Row],[Where do you work]],tblCountries[[Actual]:[Mapping]],2,FALSE)</f>
        <v>India</v>
      </c>
      <c r="L693" t="s">
        <v>13</v>
      </c>
      <c r="M693">
        <v>2</v>
      </c>
      <c r="N693" s="16" t="str">
        <f>IF([Years of Experience]&lt;=10,"&lt;=10 yrs",IF([Years of Experience]&lt;20,"10-20 yrs",IF([Years of Experience]&lt;30,"20-30 yrs","&gt;30 yrs")))</f>
        <v>&lt;=10 yrs</v>
      </c>
    </row>
    <row r="694" spans="2:14" ht="15" customHeight="1">
      <c r="B694" t="s">
        <v>2697</v>
      </c>
      <c r="C694" s="1">
        <v>41055.576319444444</v>
      </c>
      <c r="D694" s="4">
        <v>35000</v>
      </c>
      <c r="E694">
        <v>35000</v>
      </c>
      <c r="F694" t="s">
        <v>6</v>
      </c>
      <c r="G694">
        <f>tblSalaries[[#This Row],[clean Salary (in local currency)]]*VLOOKUP(tblSalaries[[#This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VLOOKUP(tblSalaries[[#This Row],[Where do you work]],tblCountries[[Actual]:[Mapping]],2,FALSE)</f>
        <v>USA</v>
      </c>
      <c r="L694" t="s">
        <v>9</v>
      </c>
      <c r="M694">
        <v>10</v>
      </c>
      <c r="N694" s="16" t="str">
        <f>IF([Years of Experience]&lt;=10,"&lt;=10 yrs",IF([Years of Experience]&lt;20,"10-20 yrs",IF([Years of Experience]&lt;30,"20-30 yrs","&gt;30 yrs")))</f>
        <v>&lt;=10 yrs</v>
      </c>
    </row>
    <row r="695" spans="2:14" ht="15" customHeight="1">
      <c r="B695" t="s">
        <v>2698</v>
      </c>
      <c r="C695" s="1">
        <v>41055.581377314818</v>
      </c>
      <c r="D695" s="4">
        <v>720000</v>
      </c>
      <c r="E695">
        <v>720000</v>
      </c>
      <c r="F695" t="s">
        <v>40</v>
      </c>
      <c r="G695">
        <f>tblSalaries[[#This Row],[clean Salary (in local currency)]]*VLOOKUP(tblSalaries[[#This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>
        <v>4</v>
      </c>
      <c r="N695" s="16" t="str">
        <f>IF([Years of Experience]&lt;=10,"&lt;=10 yrs",IF([Years of Experience]&lt;20,"10-20 yrs",IF([Years of Experience]&lt;30,"20-30 yrs","&gt;30 yrs")))</f>
        <v>&lt;=10 yrs</v>
      </c>
    </row>
    <row r="696" spans="2:14" ht="15" customHeight="1">
      <c r="B696" t="s">
        <v>2699</v>
      </c>
      <c r="C696" s="1">
        <v>41055.584027777775</v>
      </c>
      <c r="D696" s="4">
        <v>600000</v>
      </c>
      <c r="E696">
        <v>600000</v>
      </c>
      <c r="F696" t="s">
        <v>40</v>
      </c>
      <c r="G696">
        <f>tblSalaries[[#This Row],[clean Salary (in local currency)]]*VLOOKUP(tblSalaries[[#This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VLOOKUP(tblSalaries[[#This Row],[Where do you work]],tblCountries[[Actual]:[Mapping]],2,FALSE)</f>
        <v>India</v>
      </c>
      <c r="L696" t="s">
        <v>25</v>
      </c>
      <c r="M696">
        <v>2</v>
      </c>
      <c r="N696" s="16" t="str">
        <f>IF([Years of Experience]&lt;=10,"&lt;=10 yrs",IF([Years of Experience]&lt;20,"10-20 yrs",IF([Years of Experience]&lt;30,"20-30 yrs","&gt;30 yrs")))</f>
        <v>&lt;=10 yrs</v>
      </c>
    </row>
    <row r="697" spans="2:14" ht="15" customHeight="1">
      <c r="B697" t="s">
        <v>2700</v>
      </c>
      <c r="C697" s="1">
        <v>41055.584131944444</v>
      </c>
      <c r="D697" s="4">
        <v>10000</v>
      </c>
      <c r="E697">
        <v>10000</v>
      </c>
      <c r="F697" t="s">
        <v>6</v>
      </c>
      <c r="G697">
        <f>tblSalaries[[#This Row],[clean Salary (in local currency)]]*VLOOKUP(tblSalaries[[#This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>
        <v>2</v>
      </c>
      <c r="N697" s="16" t="str">
        <f>IF([Years of Experience]&lt;=10,"&lt;=10 yrs",IF([Years of Experience]&lt;20,"10-20 yrs",IF([Years of Experience]&lt;30,"20-30 yrs","&gt;30 yrs")))</f>
        <v>&lt;=10 yrs</v>
      </c>
    </row>
    <row r="698" spans="2:14" ht="15" customHeight="1">
      <c r="B698" t="s">
        <v>2701</v>
      </c>
      <c r="C698" s="1">
        <v>41055.586516203701</v>
      </c>
      <c r="D698" s="4" t="s">
        <v>810</v>
      </c>
      <c r="E698">
        <v>120000</v>
      </c>
      <c r="F698" t="s">
        <v>40</v>
      </c>
      <c r="G698">
        <f>tblSalaries[[#This Row],[clean Salary (in local currency)]]*VLOOKUP(tblSalaries[[#This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25</v>
      </c>
      <c r="M698">
        <v>0</v>
      </c>
      <c r="N698" s="16" t="str">
        <f>IF([Years of Experience]&lt;=10,"&lt;=10 yrs",IF([Years of Experience]&lt;20,"10-20 yrs",IF([Years of Experience]&lt;30,"20-30 yrs","&gt;30 yrs")))</f>
        <v>&lt;=10 yrs</v>
      </c>
    </row>
    <row r="699" spans="2:14" ht="15" customHeight="1">
      <c r="B699" t="s">
        <v>2702</v>
      </c>
      <c r="C699" s="1">
        <v>41055.590868055559</v>
      </c>
      <c r="D699" s="4" t="s">
        <v>812</v>
      </c>
      <c r="E699">
        <v>480000</v>
      </c>
      <c r="F699" t="s">
        <v>40</v>
      </c>
      <c r="G699">
        <f>tblSalaries[[#This Row],[clean Salary (in local currency)]]*VLOOKUP(tblSalaries[[#This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>
        <v>4</v>
      </c>
      <c r="N699" s="16" t="str">
        <f>IF([Years of Experience]&lt;=10,"&lt;=10 yrs",IF([Years of Experience]&lt;20,"10-20 yrs",IF([Years of Experience]&lt;30,"20-30 yrs","&gt;30 yrs")))</f>
        <v>&lt;=10 yrs</v>
      </c>
    </row>
    <row r="700" spans="2:14" ht="15" customHeight="1">
      <c r="B700" t="s">
        <v>2703</v>
      </c>
      <c r="C700" s="1">
        <v>41055.591574074075</v>
      </c>
      <c r="D700" s="4" t="s">
        <v>813</v>
      </c>
      <c r="E700">
        <v>450000</v>
      </c>
      <c r="F700" t="s">
        <v>40</v>
      </c>
      <c r="G700">
        <f>tblSalaries[[#This Row],[clean Salary (in local currency)]]*VLOOKUP(tblSalaries[[#This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VLOOKUP(tblSalaries[[#This Row],[Where do you work]],tblCountries[[Actual]:[Mapping]],2,FALSE)</f>
        <v>India</v>
      </c>
      <c r="L700" t="s">
        <v>13</v>
      </c>
      <c r="M700">
        <v>8</v>
      </c>
      <c r="N700" s="16" t="str">
        <f>IF([Years of Experience]&lt;=10,"&lt;=10 yrs",IF([Years of Experience]&lt;20,"10-20 yrs",IF([Years of Experience]&lt;30,"20-30 yrs","&gt;30 yrs")))</f>
        <v>&lt;=10 yrs</v>
      </c>
    </row>
    <row r="701" spans="2:14" ht="15" customHeight="1">
      <c r="B701" t="s">
        <v>2704</v>
      </c>
      <c r="C701" s="1">
        <v>41055.593460648146</v>
      </c>
      <c r="D701" s="4">
        <v>400000</v>
      </c>
      <c r="E701">
        <v>400000</v>
      </c>
      <c r="F701" t="s">
        <v>40</v>
      </c>
      <c r="G701">
        <f>tblSalaries[[#This Row],[clean Salary (in local currency)]]*VLOOKUP(tblSalaries[[#This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VLOOKUP(tblSalaries[[#This Row],[Where do you work]],tblCountries[[Actual]:[Mapping]],2,FALSE)</f>
        <v>India</v>
      </c>
      <c r="L701" t="s">
        <v>9</v>
      </c>
      <c r="M701">
        <v>0</v>
      </c>
      <c r="N701" s="16" t="str">
        <f>IF([Years of Experience]&lt;=10,"&lt;=10 yrs",IF([Years of Experience]&lt;20,"10-20 yrs",IF([Years of Experience]&lt;30,"20-30 yrs","&gt;30 yrs")))</f>
        <v>&lt;=10 yrs</v>
      </c>
    </row>
    <row r="702" spans="2:14" ht="15" customHeight="1">
      <c r="B702" t="s">
        <v>2705</v>
      </c>
      <c r="C702" s="1">
        <v>41055.594606481478</v>
      </c>
      <c r="D702" s="4" t="s">
        <v>814</v>
      </c>
      <c r="E702">
        <v>2300000</v>
      </c>
      <c r="F702" t="s">
        <v>40</v>
      </c>
      <c r="G702">
        <f>tblSalaries[[#This Row],[clean Salary (in local currency)]]*VLOOKUP(tblSalaries[[#This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VLOOKUP(tblSalaries[[#This Row],[Where do you work]],tblCountries[[Actual]:[Mapping]],2,FALSE)</f>
        <v>India</v>
      </c>
      <c r="L702" t="s">
        <v>13</v>
      </c>
      <c r="M702">
        <v>5</v>
      </c>
      <c r="N702" s="16" t="str">
        <f>IF([Years of Experience]&lt;=10,"&lt;=10 yrs",IF([Years of Experience]&lt;20,"10-20 yrs",IF([Years of Experience]&lt;30,"20-30 yrs","&gt;30 yrs")))</f>
        <v>&lt;=10 yrs</v>
      </c>
    </row>
    <row r="703" spans="2:14" ht="15" customHeight="1">
      <c r="B703" t="s">
        <v>2706</v>
      </c>
      <c r="C703" s="1">
        <v>41055.595960648148</v>
      </c>
      <c r="D703" s="4">
        <v>636000</v>
      </c>
      <c r="E703">
        <v>636000</v>
      </c>
      <c r="F703" t="s">
        <v>40</v>
      </c>
      <c r="G703">
        <f>tblSalaries[[#This Row],[clean Salary (in local currency)]]*VLOOKUP(tblSalaries[[#This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VLOOKUP(tblSalaries[[#This Row],[Where do you work]],tblCountries[[Actual]:[Mapping]],2,FALSE)</f>
        <v>India</v>
      </c>
      <c r="L703" t="s">
        <v>9</v>
      </c>
      <c r="M703">
        <v>2</v>
      </c>
      <c r="N703" s="16" t="str">
        <f>IF([Years of Experience]&lt;=10,"&lt;=10 yrs",IF([Years of Experience]&lt;20,"10-20 yrs",IF([Years of Experience]&lt;30,"20-30 yrs","&gt;30 yrs")))</f>
        <v>&lt;=10 yrs</v>
      </c>
    </row>
    <row r="704" spans="2:14" ht="15" customHeight="1">
      <c r="B704" t="s">
        <v>2707</v>
      </c>
      <c r="C704" s="1">
        <v>41055.597488425927</v>
      </c>
      <c r="D704" s="4" t="s">
        <v>816</v>
      </c>
      <c r="E704">
        <v>15000</v>
      </c>
      <c r="F704" t="s">
        <v>6</v>
      </c>
      <c r="G704">
        <f>tblSalaries[[#This Row],[clean Salary (in local currency)]]*VLOOKUP(tblSalaries[[#This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VLOOKUP(tblSalaries[[#This Row],[Where do you work]],tblCountries[[Actual]:[Mapping]],2,FALSE)</f>
        <v>Lithuania</v>
      </c>
      <c r="L704" t="s">
        <v>9</v>
      </c>
      <c r="M704">
        <v>2</v>
      </c>
      <c r="N704" s="16" t="str">
        <f>IF([Years of Experience]&lt;=10,"&lt;=10 yrs",IF([Years of Experience]&lt;20,"10-20 yrs",IF([Years of Experience]&lt;30,"20-30 yrs","&gt;30 yrs")))</f>
        <v>&lt;=10 yrs</v>
      </c>
    </row>
    <row r="705" spans="2:14" ht="15" customHeight="1">
      <c r="B705" t="s">
        <v>2708</v>
      </c>
      <c r="C705" s="1">
        <v>41055.598668981482</v>
      </c>
      <c r="D705" s="4">
        <v>1000</v>
      </c>
      <c r="E705">
        <v>12000</v>
      </c>
      <c r="F705" t="s">
        <v>6</v>
      </c>
      <c r="G705">
        <f>tblSalaries[[#This Row],[clean Salary (in local currency)]]*VLOOKUP(tblSalaries[[#This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VLOOKUP(tblSalaries[[#This Row],[Where do you work]],tblCountries[[Actual]:[Mapping]],2,FALSE)</f>
        <v>UAE</v>
      </c>
      <c r="L705" t="s">
        <v>9</v>
      </c>
      <c r="M705">
        <v>12</v>
      </c>
      <c r="N705" s="16" t="str">
        <f>IF([Years of Experience]&lt;=10,"&lt;=10 yrs",IF([Years of Experience]&lt;20,"10-20 yrs",IF([Years of Experience]&lt;30,"20-30 yrs","&gt;30 yrs")))</f>
        <v>10-20 yrs</v>
      </c>
    </row>
    <row r="706" spans="2:14" ht="15" customHeight="1">
      <c r="B706" t="s">
        <v>2709</v>
      </c>
      <c r="C706" s="1">
        <v>41055.599861111114</v>
      </c>
      <c r="D706" s="4">
        <v>500000</v>
      </c>
      <c r="E706">
        <v>500000</v>
      </c>
      <c r="F706" t="s">
        <v>40</v>
      </c>
      <c r="G706">
        <f>tblSalaries[[#This Row],[clean Salary (in local currency)]]*VLOOKUP(tblSalaries[[#This Row],[Currency]],tblXrate[],2,FALSE)</f>
        <v>8903.9583437212841</v>
      </c>
      <c r="H706" t="s">
        <v>821</v>
      </c>
      <c r="I706" t="s">
        <v>3999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>
        <v>1</v>
      </c>
      <c r="N706" s="16" t="str">
        <f>IF([Years of Experience]&lt;=10,"&lt;=10 yrs",IF([Years of Experience]&lt;20,"10-20 yrs",IF([Years of Experience]&lt;30,"20-30 yrs","&gt;30 yrs")))</f>
        <v>&lt;=10 yrs</v>
      </c>
    </row>
    <row r="707" spans="2:14" ht="15" customHeight="1">
      <c r="B707" t="s">
        <v>2710</v>
      </c>
      <c r="C707" s="1">
        <v>41055.606377314813</v>
      </c>
      <c r="D707" s="4">
        <v>500000</v>
      </c>
      <c r="E707">
        <v>500000</v>
      </c>
      <c r="F707" t="s">
        <v>40</v>
      </c>
      <c r="G707">
        <f>tblSalaries[[#This Row],[clean Salary (in local currency)]]*VLOOKUP(tblSalaries[[#This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VLOOKUP(tblSalaries[[#This Row],[Where do you work]],tblCountries[[Actual]:[Mapping]],2,FALSE)</f>
        <v>India</v>
      </c>
      <c r="L707" t="s">
        <v>13</v>
      </c>
      <c r="M707">
        <v>2</v>
      </c>
      <c r="N707" s="16" t="str">
        <f>IF([Years of Experience]&lt;=10,"&lt;=10 yrs",IF([Years of Experience]&lt;20,"10-20 yrs",IF([Years of Experience]&lt;30,"20-30 yrs","&gt;30 yrs")))</f>
        <v>&lt;=10 yrs</v>
      </c>
    </row>
    <row r="708" spans="2:14" ht="15" customHeight="1">
      <c r="B708" t="s">
        <v>2711</v>
      </c>
      <c r="C708" s="1">
        <v>41055.608194444445</v>
      </c>
      <c r="D708" s="4" t="s">
        <v>822</v>
      </c>
      <c r="E708">
        <v>720000</v>
      </c>
      <c r="F708" t="s">
        <v>40</v>
      </c>
      <c r="G708">
        <f>tblSalaries[[#This Row],[clean Salary (in local currency)]]*VLOOKUP(tblSalaries[[#This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13</v>
      </c>
      <c r="M708">
        <v>10</v>
      </c>
      <c r="N708" s="16" t="str">
        <f>IF([Years of Experience]&lt;=10,"&lt;=10 yrs",IF([Years of Experience]&lt;20,"10-20 yrs",IF([Years of Experience]&lt;30,"20-30 yrs","&gt;30 yrs")))</f>
        <v>&lt;=10 yrs</v>
      </c>
    </row>
    <row r="709" spans="2:14" ht="15" customHeight="1">
      <c r="B709" t="s">
        <v>2712</v>
      </c>
      <c r="C709" s="1">
        <v>41055.611805555556</v>
      </c>
      <c r="D709" s="4" t="s">
        <v>824</v>
      </c>
      <c r="E709">
        <v>180000</v>
      </c>
      <c r="F709" t="s">
        <v>40</v>
      </c>
      <c r="G709">
        <f>tblSalaries[[#This Row],[clean Salary (in local currency)]]*VLOOKUP(tblSalaries[[#This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VLOOKUP(tblSalaries[[#This Row],[Where do you work]],tblCountries[[Actual]:[Mapping]],2,FALSE)</f>
        <v>India</v>
      </c>
      <c r="L709" t="s">
        <v>13</v>
      </c>
      <c r="M709">
        <v>7</v>
      </c>
      <c r="N709" s="16" t="str">
        <f>IF([Years of Experience]&lt;=10,"&lt;=10 yrs",IF([Years of Experience]&lt;20,"10-20 yrs",IF([Years of Experience]&lt;30,"20-30 yrs","&gt;30 yrs")))</f>
        <v>&lt;=10 yrs</v>
      </c>
    </row>
    <row r="710" spans="2:14" ht="15" customHeight="1">
      <c r="B710" t="s">
        <v>2713</v>
      </c>
      <c r="C710" s="1">
        <v>41055.615914351853</v>
      </c>
      <c r="D710" s="4">
        <v>375000</v>
      </c>
      <c r="E710">
        <v>375000</v>
      </c>
      <c r="F710" t="s">
        <v>40</v>
      </c>
      <c r="G710">
        <f>tblSalaries[[#This Row],[clean Salary (in local currency)]]*VLOOKUP(tblSalaries[[#This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VLOOKUP(tblSalaries[[#This Row],[Where do you work]],tblCountries[[Actual]:[Mapping]],2,FALSE)</f>
        <v>India</v>
      </c>
      <c r="L710" t="s">
        <v>18</v>
      </c>
      <c r="M710">
        <v>6</v>
      </c>
      <c r="N710" s="16" t="str">
        <f>IF([Years of Experience]&lt;=10,"&lt;=10 yrs",IF([Years of Experience]&lt;20,"10-20 yrs",IF([Years of Experience]&lt;30,"20-30 yrs","&gt;30 yrs")))</f>
        <v>&lt;=10 yrs</v>
      </c>
    </row>
    <row r="711" spans="2:14" ht="15" customHeight="1">
      <c r="B711" t="s">
        <v>2714</v>
      </c>
      <c r="C711" s="1">
        <v>41055.618773148148</v>
      </c>
      <c r="D711" s="4">
        <v>85000</v>
      </c>
      <c r="E711">
        <v>85000</v>
      </c>
      <c r="F711" t="s">
        <v>670</v>
      </c>
      <c r="G711">
        <f>tblSalaries[[#This Row],[clean Salary (in local currency)]]*VLOOKUP(tblSalaries[[#This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VLOOKUP(tblSalaries[[#This Row],[Where do you work]],tblCountries[[Actual]:[Mapping]],2,FALSE)</f>
        <v>New Zealand</v>
      </c>
      <c r="L711" t="s">
        <v>9</v>
      </c>
      <c r="M711">
        <v>15</v>
      </c>
      <c r="N711" s="16" t="str">
        <f>IF([Years of Experience]&lt;=10,"&lt;=10 yrs",IF([Years of Experience]&lt;20,"10-20 yrs",IF([Years of Experience]&lt;30,"20-30 yrs","&gt;30 yrs")))</f>
        <v>10-20 yrs</v>
      </c>
    </row>
    <row r="712" spans="2:14" ht="15" customHeight="1">
      <c r="B712" t="s">
        <v>2715</v>
      </c>
      <c r="C712" s="1">
        <v>41055.623368055552</v>
      </c>
      <c r="D712" s="4">
        <v>31250</v>
      </c>
      <c r="E712">
        <v>31250</v>
      </c>
      <c r="F712" t="s">
        <v>6</v>
      </c>
      <c r="G712">
        <f>tblSalaries[[#This Row],[clean Salary (in local currency)]]*VLOOKUP(tblSalaries[[#This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18</v>
      </c>
      <c r="M712">
        <v>6</v>
      </c>
      <c r="N712" s="16" t="str">
        <f>IF([Years of Experience]&lt;=10,"&lt;=10 yrs",IF([Years of Experience]&lt;20,"10-20 yrs",IF([Years of Experience]&lt;30,"20-30 yrs","&gt;30 yrs")))</f>
        <v>&lt;=10 yrs</v>
      </c>
    </row>
    <row r="713" spans="2:14" ht="15" customHeight="1">
      <c r="B713" t="s">
        <v>2716</v>
      </c>
      <c r="C713" s="1">
        <v>41055.623437499999</v>
      </c>
      <c r="D713" s="4" t="s">
        <v>828</v>
      </c>
      <c r="E713">
        <v>204000</v>
      </c>
      <c r="F713" t="s">
        <v>32</v>
      </c>
      <c r="G713">
        <f>tblSalaries[[#This Row],[clean Salary (in local currency)]]*VLOOKUP(tblSalaries[[#This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VLOOKUP(tblSalaries[[#This Row],[Where do you work]],tblCountries[[Actual]:[Mapping]],2,FALSE)</f>
        <v>Pakistan</v>
      </c>
      <c r="L713" t="s">
        <v>13</v>
      </c>
      <c r="M713">
        <v>2</v>
      </c>
      <c r="N713" s="16" t="str">
        <f>IF([Years of Experience]&lt;=10,"&lt;=10 yrs",IF([Years of Experience]&lt;20,"10-20 yrs",IF([Years of Experience]&lt;30,"20-30 yrs","&gt;30 yrs")))</f>
        <v>&lt;=10 yrs</v>
      </c>
    </row>
    <row r="714" spans="2:14" ht="15" customHeight="1">
      <c r="B714" t="s">
        <v>2717</v>
      </c>
      <c r="C714" s="1">
        <v>41055.623888888891</v>
      </c>
      <c r="D714" s="4" t="s">
        <v>830</v>
      </c>
      <c r="E714">
        <v>400000</v>
      </c>
      <c r="F714" t="s">
        <v>40</v>
      </c>
      <c r="G714">
        <f>tblSalaries[[#This Row],[clean Salary (in local currency)]]*VLOOKUP(tblSalaries[[#This Row],[Currency]],tblXrate[],2,FALSE)</f>
        <v>7123.1666749770275</v>
      </c>
      <c r="H714" t="s">
        <v>831</v>
      </c>
      <c r="I714" t="s">
        <v>3999</v>
      </c>
      <c r="J714" t="s">
        <v>8</v>
      </c>
      <c r="K714" t="str">
        <f>VLOOKUP(tblSalaries[[#This Row],[Where do you work]],tblCountries[[Actual]:[Mapping]],2,FALSE)</f>
        <v>India</v>
      </c>
      <c r="L714" t="s">
        <v>13</v>
      </c>
      <c r="M714">
        <v>4</v>
      </c>
      <c r="N714" s="16" t="str">
        <f>IF([Years of Experience]&lt;=10,"&lt;=10 yrs",IF([Years of Experience]&lt;20,"10-20 yrs",IF([Years of Experience]&lt;30,"20-30 yrs","&gt;30 yrs")))</f>
        <v>&lt;=10 yrs</v>
      </c>
    </row>
    <row r="715" spans="2:14" ht="15" customHeight="1">
      <c r="B715" t="s">
        <v>2718</v>
      </c>
      <c r="C715" s="1">
        <v>41055.625694444447</v>
      </c>
      <c r="D715" s="4" t="s">
        <v>832</v>
      </c>
      <c r="E715">
        <v>130000</v>
      </c>
      <c r="F715" t="s">
        <v>6</v>
      </c>
      <c r="G715">
        <f>tblSalaries[[#This Row],[clean Salary (in local currency)]]*VLOOKUP(tblSalaries[[#This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VLOOKUP(tblSalaries[[#This Row],[Where do you work]],tblCountries[[Actual]:[Mapping]],2,FALSE)</f>
        <v>Australia</v>
      </c>
      <c r="L715" t="s">
        <v>9</v>
      </c>
      <c r="M715">
        <v>3</v>
      </c>
      <c r="N715" s="16" t="str">
        <f>IF([Years of Experience]&lt;=10,"&lt;=10 yrs",IF([Years of Experience]&lt;20,"10-20 yrs",IF([Years of Experience]&lt;30,"20-30 yrs","&gt;30 yrs")))</f>
        <v>&lt;=10 yrs</v>
      </c>
    </row>
    <row r="716" spans="2:14" ht="15" customHeight="1">
      <c r="B716" t="s">
        <v>2719</v>
      </c>
      <c r="C716" s="1">
        <v>41055.626168981478</v>
      </c>
      <c r="D716" s="4" t="s">
        <v>834</v>
      </c>
      <c r="E716">
        <v>250000</v>
      </c>
      <c r="F716" t="s">
        <v>40</v>
      </c>
      <c r="G716">
        <f>tblSalaries[[#This Row],[clean Salary (in local currency)]]*VLOOKUP(tblSalaries[[#This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VLOOKUP(tblSalaries[[#This Row],[Where do you work]],tblCountries[[Actual]:[Mapping]],2,FALSE)</f>
        <v>India</v>
      </c>
      <c r="L716" t="s">
        <v>9</v>
      </c>
      <c r="M716">
        <v>6</v>
      </c>
      <c r="N716" s="16" t="str">
        <f>IF([Years of Experience]&lt;=10,"&lt;=10 yrs",IF([Years of Experience]&lt;20,"10-20 yrs",IF([Years of Experience]&lt;30,"20-30 yrs","&gt;30 yrs")))</f>
        <v>&lt;=10 yrs</v>
      </c>
    </row>
    <row r="717" spans="2:14" ht="15" customHeight="1">
      <c r="B717" t="s">
        <v>2720</v>
      </c>
      <c r="C717" s="1">
        <v>41055.626782407409</v>
      </c>
      <c r="D717" s="4">
        <v>800</v>
      </c>
      <c r="E717">
        <v>9600</v>
      </c>
      <c r="F717" t="s">
        <v>6</v>
      </c>
      <c r="G717">
        <f>tblSalaries[[#This Row],[clean Salary (in local currency)]]*VLOOKUP(tblSalaries[[#This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VLOOKUP(tblSalaries[[#This Row],[Where do you work]],tblCountries[[Actual]:[Mapping]],2,FALSE)</f>
        <v>South Africa</v>
      </c>
      <c r="L717" t="s">
        <v>9</v>
      </c>
      <c r="M717">
        <v>2</v>
      </c>
      <c r="N717" s="16" t="str">
        <f>IF([Years of Experience]&lt;=10,"&lt;=10 yrs",IF([Years of Experience]&lt;20,"10-20 yrs",IF([Years of Experience]&lt;30,"20-30 yrs","&gt;30 yrs")))</f>
        <v>&lt;=10 yrs</v>
      </c>
    </row>
    <row r="718" spans="2:14" ht="15" customHeight="1">
      <c r="B718" t="s">
        <v>2721</v>
      </c>
      <c r="C718" s="1">
        <v>41055.628159722219</v>
      </c>
      <c r="D718" s="4" t="s">
        <v>835</v>
      </c>
      <c r="E718">
        <v>390000</v>
      </c>
      <c r="F718" t="s">
        <v>40</v>
      </c>
      <c r="G718">
        <f>tblSalaries[[#This Row],[clean Salary (in local currency)]]*VLOOKUP(tblSalaries[[#This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9</v>
      </c>
      <c r="M718">
        <v>1</v>
      </c>
      <c r="N718" s="16" t="str">
        <f>IF([Years of Experience]&lt;=10,"&lt;=10 yrs",IF([Years of Experience]&lt;20,"10-20 yrs",IF([Years of Experience]&lt;30,"20-30 yrs","&gt;30 yrs")))</f>
        <v>&lt;=10 yrs</v>
      </c>
    </row>
    <row r="719" spans="2:14" ht="15" customHeight="1">
      <c r="B719" t="s">
        <v>2722</v>
      </c>
      <c r="C719" s="1">
        <v>41055.628958333335</v>
      </c>
      <c r="D719" s="4">
        <v>600000</v>
      </c>
      <c r="E719">
        <v>600000</v>
      </c>
      <c r="F719" t="s">
        <v>40</v>
      </c>
      <c r="G719">
        <f>tblSalaries[[#This Row],[clean Salary (in local currency)]]*VLOOKUP(tblSalaries[[#This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>
        <v>7</v>
      </c>
      <c r="N719" s="16" t="str">
        <f>IF([Years of Experience]&lt;=10,"&lt;=10 yrs",IF([Years of Experience]&lt;20,"10-20 yrs",IF([Years of Experience]&lt;30,"20-30 yrs","&gt;30 yrs")))</f>
        <v>&lt;=10 yrs</v>
      </c>
    </row>
    <row r="720" spans="2:14" ht="15" customHeight="1">
      <c r="B720" t="s">
        <v>2723</v>
      </c>
      <c r="C720" s="1">
        <v>41055.629166666666</v>
      </c>
      <c r="D720" s="4">
        <v>4.8</v>
      </c>
      <c r="E720">
        <v>480000</v>
      </c>
      <c r="F720" t="s">
        <v>40</v>
      </c>
      <c r="G720">
        <f>tblSalaries[[#This Row],[clean Salary (in local currency)]]*VLOOKUP(tblSalaries[[#This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VLOOKUP(tblSalaries[[#This Row],[Where do you work]],tblCountries[[Actual]:[Mapping]],2,FALSE)</f>
        <v>India</v>
      </c>
      <c r="L720" t="s">
        <v>18</v>
      </c>
      <c r="M720">
        <v>3.5</v>
      </c>
      <c r="N720" s="16" t="str">
        <f>IF([Years of Experience]&lt;=10,"&lt;=10 yrs",IF([Years of Experience]&lt;20,"10-20 yrs",IF([Years of Experience]&lt;30,"20-30 yrs","&gt;30 yrs")))</f>
        <v>&lt;=10 yrs</v>
      </c>
    </row>
    <row r="721" spans="2:14" ht="15" customHeight="1">
      <c r="B721" t="s">
        <v>2724</v>
      </c>
      <c r="C721" s="1">
        <v>41055.630312499998</v>
      </c>
      <c r="D721" s="4">
        <v>35000</v>
      </c>
      <c r="E721">
        <v>35000</v>
      </c>
      <c r="F721" t="s">
        <v>6</v>
      </c>
      <c r="G721">
        <f>tblSalaries[[#This Row],[clean Salary (in local currency)]]*VLOOKUP(tblSalaries[[#This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VLOOKUP(tblSalaries[[#This Row],[Where do you work]],tblCountries[[Actual]:[Mapping]],2,FALSE)</f>
        <v>India</v>
      </c>
      <c r="L721" t="s">
        <v>9</v>
      </c>
      <c r="M721">
        <v>10</v>
      </c>
      <c r="N721" s="16" t="str">
        <f>IF([Years of Experience]&lt;=10,"&lt;=10 yrs",IF([Years of Experience]&lt;20,"10-20 yrs",IF([Years of Experience]&lt;30,"20-30 yrs","&gt;30 yrs")))</f>
        <v>&lt;=10 yrs</v>
      </c>
    </row>
    <row r="722" spans="2:14" ht="15" customHeight="1">
      <c r="B722" t="s">
        <v>2725</v>
      </c>
      <c r="C722" s="1">
        <v>41055.631562499999</v>
      </c>
      <c r="D722" s="4" t="s">
        <v>838</v>
      </c>
      <c r="E722">
        <v>1000000</v>
      </c>
      <c r="F722" t="s">
        <v>40</v>
      </c>
      <c r="G722">
        <f>tblSalaries[[#This Row],[clean Salary (in local currency)]]*VLOOKUP(tblSalaries[[#This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>
        <v>12</v>
      </c>
      <c r="N722" s="16" t="str">
        <f>IF([Years of Experience]&lt;=10,"&lt;=10 yrs",IF([Years of Experience]&lt;20,"10-20 yrs",IF([Years of Experience]&lt;30,"20-30 yrs","&gt;30 yrs")))</f>
        <v>10-20 yrs</v>
      </c>
    </row>
    <row r="723" spans="2:14" ht="15" customHeight="1">
      <c r="B723" t="s">
        <v>2726</v>
      </c>
      <c r="C723" s="1">
        <v>41055.640057870369</v>
      </c>
      <c r="D723" s="4">
        <v>180000</v>
      </c>
      <c r="E723">
        <v>180000</v>
      </c>
      <c r="F723" t="s">
        <v>40</v>
      </c>
      <c r="G723">
        <f>tblSalaries[[#This Row],[clean Salary (in local currency)]]*VLOOKUP(tblSalaries[[#This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>
        <v>4</v>
      </c>
      <c r="N723" s="16" t="str">
        <f>IF([Years of Experience]&lt;=10,"&lt;=10 yrs",IF([Years of Experience]&lt;20,"10-20 yrs",IF([Years of Experience]&lt;30,"20-30 yrs","&gt;30 yrs")))</f>
        <v>&lt;=10 yrs</v>
      </c>
    </row>
    <row r="724" spans="2:14" ht="15" customHeight="1">
      <c r="B724" t="s">
        <v>2727</v>
      </c>
      <c r="C724" s="1">
        <v>41055.64203703704</v>
      </c>
      <c r="D724" s="4">
        <v>5000</v>
      </c>
      <c r="E724">
        <v>60000</v>
      </c>
      <c r="F724" t="s">
        <v>6</v>
      </c>
      <c r="G724">
        <f>tblSalaries[[#This Row],[clean Salary (in local currency)]]*VLOOKUP(tblSalaries[[#This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VLOOKUP(tblSalaries[[#This Row],[Where do you work]],tblCountries[[Actual]:[Mapping]],2,FALSE)</f>
        <v>Russia</v>
      </c>
      <c r="L724" t="s">
        <v>9</v>
      </c>
      <c r="M724">
        <v>10</v>
      </c>
      <c r="N724" s="16" t="str">
        <f>IF([Years of Experience]&lt;=10,"&lt;=10 yrs",IF([Years of Experience]&lt;20,"10-20 yrs",IF([Years of Experience]&lt;30,"20-30 yrs","&gt;30 yrs")))</f>
        <v>&lt;=10 yrs</v>
      </c>
    </row>
    <row r="725" spans="2:14" ht="15" customHeight="1">
      <c r="B725" t="s">
        <v>2728</v>
      </c>
      <c r="C725" s="1">
        <v>41055.644305555557</v>
      </c>
      <c r="D725" s="4" t="s">
        <v>840</v>
      </c>
      <c r="E725">
        <v>800000</v>
      </c>
      <c r="F725" t="s">
        <v>40</v>
      </c>
      <c r="G725">
        <f>tblSalaries[[#This Row],[clean Salary (in local currency)]]*VLOOKUP(tblSalaries[[#This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VLOOKUP(tblSalaries[[#This Row],[Where do you work]],tblCountries[[Actual]:[Mapping]],2,FALSE)</f>
        <v>India</v>
      </c>
      <c r="L725" t="s">
        <v>18</v>
      </c>
      <c r="M725">
        <v>13</v>
      </c>
      <c r="N725" s="16" t="str">
        <f>IF([Years of Experience]&lt;=10,"&lt;=10 yrs",IF([Years of Experience]&lt;20,"10-20 yrs",IF([Years of Experience]&lt;30,"20-30 yrs","&gt;30 yrs")))</f>
        <v>10-20 yrs</v>
      </c>
    </row>
    <row r="726" spans="2:14" ht="15" customHeight="1">
      <c r="B726" t="s">
        <v>2729</v>
      </c>
      <c r="C726" s="1">
        <v>41055.646099537036</v>
      </c>
      <c r="D726" s="4" t="s">
        <v>841</v>
      </c>
      <c r="E726">
        <v>600000</v>
      </c>
      <c r="F726" t="s">
        <v>40</v>
      </c>
      <c r="G726">
        <f>tblSalaries[[#This Row],[clean Salary (in local currency)]]*VLOOKUP(tblSalaries[[#This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VLOOKUP(tblSalaries[[#This Row],[Where do you work]],tblCountries[[Actual]:[Mapping]],2,FALSE)</f>
        <v>India</v>
      </c>
      <c r="L726" t="s">
        <v>18</v>
      </c>
      <c r="M726">
        <v>8</v>
      </c>
      <c r="N726" s="16" t="str">
        <f>IF([Years of Experience]&lt;=10,"&lt;=10 yrs",IF([Years of Experience]&lt;20,"10-20 yrs",IF([Years of Experience]&lt;30,"20-30 yrs","&gt;30 yrs")))</f>
        <v>&lt;=10 yrs</v>
      </c>
    </row>
    <row r="727" spans="2:14" ht="15" customHeight="1">
      <c r="B727" t="s">
        <v>2730</v>
      </c>
      <c r="C727" s="1">
        <v>41055.64980324074</v>
      </c>
      <c r="D727" s="4">
        <v>40000</v>
      </c>
      <c r="E727">
        <v>40000</v>
      </c>
      <c r="F727" t="s">
        <v>6</v>
      </c>
      <c r="G727">
        <f>tblSalaries[[#This Row],[clean Salary (in local currency)]]*VLOOKUP(tblSalaries[[#This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13</v>
      </c>
      <c r="M727">
        <v>15</v>
      </c>
      <c r="N727" s="16" t="str">
        <f>IF([Years of Experience]&lt;=10,"&lt;=10 yrs",IF([Years of Experience]&lt;20,"10-20 yrs",IF([Years of Experience]&lt;30,"20-30 yrs","&gt;30 yrs")))</f>
        <v>10-20 yrs</v>
      </c>
    </row>
    <row r="728" spans="2:14" ht="15" customHeight="1">
      <c r="B728" t="s">
        <v>2731</v>
      </c>
      <c r="C728" s="1">
        <v>41055.655925925923</v>
      </c>
      <c r="D728" s="4">
        <v>5022</v>
      </c>
      <c r="E728">
        <v>5022</v>
      </c>
      <c r="F728" t="s">
        <v>6</v>
      </c>
      <c r="G728">
        <f>tblSalaries[[#This Row],[clean Salary (in local currency)]]*VLOOKUP(tblSalaries[[#This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VLOOKUP(tblSalaries[[#This Row],[Where do you work]],tblCountries[[Actual]:[Mapping]],2,FALSE)</f>
        <v>Pakistan</v>
      </c>
      <c r="L728" t="s">
        <v>9</v>
      </c>
      <c r="M728">
        <v>15</v>
      </c>
      <c r="N728" s="16" t="str">
        <f>IF([Years of Experience]&lt;=10,"&lt;=10 yrs",IF([Years of Experience]&lt;20,"10-20 yrs",IF([Years of Experience]&lt;30,"20-30 yrs","&gt;30 yrs")))</f>
        <v>10-20 yrs</v>
      </c>
    </row>
    <row r="729" spans="2:14" ht="15" customHeight="1">
      <c r="B729" t="s">
        <v>2732</v>
      </c>
      <c r="C729" s="1">
        <v>41055.660543981481</v>
      </c>
      <c r="D729" s="4">
        <v>410000</v>
      </c>
      <c r="E729">
        <v>410000</v>
      </c>
      <c r="F729" t="s">
        <v>40</v>
      </c>
      <c r="G729">
        <f>tblSalaries[[#This Row],[clean Salary (in local currency)]]*VLOOKUP(tblSalaries[[#This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VLOOKUP(tblSalaries[[#This Row],[Where do you work]],tblCountries[[Actual]:[Mapping]],2,FALSE)</f>
        <v>India</v>
      </c>
      <c r="L729" t="s">
        <v>13</v>
      </c>
      <c r="M729">
        <v>5</v>
      </c>
      <c r="N729" s="16" t="str">
        <f>IF([Years of Experience]&lt;=10,"&lt;=10 yrs",IF([Years of Experience]&lt;20,"10-20 yrs",IF([Years of Experience]&lt;30,"20-30 yrs","&gt;30 yrs")))</f>
        <v>&lt;=10 yrs</v>
      </c>
    </row>
    <row r="730" spans="2:14" ht="15" customHeight="1">
      <c r="B730" t="s">
        <v>2733</v>
      </c>
      <c r="C730" s="1">
        <v>41055.661921296298</v>
      </c>
      <c r="D730" s="4">
        <v>10000</v>
      </c>
      <c r="E730">
        <v>120000</v>
      </c>
      <c r="F730" t="s">
        <v>845</v>
      </c>
      <c r="G730">
        <f>tblSalaries[[#This Row],[clean Salary (in local currency)]]*VLOOKUP(tblSalaries[[#This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VLOOKUP(tblSalaries[[#This Row],[Where do you work]],tblCountries[[Actual]:[Mapping]],2,FALSE)</f>
        <v>Egypt</v>
      </c>
      <c r="L730" t="s">
        <v>13</v>
      </c>
      <c r="M730">
        <v>5</v>
      </c>
      <c r="N730" s="16" t="str">
        <f>IF([Years of Experience]&lt;=10,"&lt;=10 yrs",IF([Years of Experience]&lt;20,"10-20 yrs",IF([Years of Experience]&lt;30,"20-30 yrs","&gt;30 yrs")))</f>
        <v>&lt;=10 yrs</v>
      </c>
    </row>
    <row r="731" spans="2:14" ht="15" customHeight="1">
      <c r="B731" t="s">
        <v>2734</v>
      </c>
      <c r="C731" s="1">
        <v>41055.662499999999</v>
      </c>
      <c r="D731" s="4" t="s">
        <v>848</v>
      </c>
      <c r="E731">
        <v>600000</v>
      </c>
      <c r="F731" t="s">
        <v>40</v>
      </c>
      <c r="G731">
        <f>tblSalaries[[#This Row],[clean Salary (in local currency)]]*VLOOKUP(tblSalaries[[#This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>
        <v>5</v>
      </c>
      <c r="N731" s="16" t="str">
        <f>IF([Years of Experience]&lt;=10,"&lt;=10 yrs",IF([Years of Experience]&lt;20,"10-20 yrs",IF([Years of Experience]&lt;30,"20-30 yrs","&gt;30 yrs")))</f>
        <v>&lt;=10 yrs</v>
      </c>
    </row>
    <row r="732" spans="2:14" ht="15" customHeight="1">
      <c r="B732" t="s">
        <v>2735</v>
      </c>
      <c r="C732" s="1">
        <v>41055.664548611108</v>
      </c>
      <c r="D732" s="4" t="s">
        <v>849</v>
      </c>
      <c r="E732">
        <v>4800</v>
      </c>
      <c r="F732" t="s">
        <v>6</v>
      </c>
      <c r="G732">
        <f>tblSalaries[[#This Row],[clean Salary (in local currency)]]*VLOOKUP(tblSalaries[[#This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VLOOKUP(tblSalaries[[#This Row],[Where do you work]],tblCountries[[Actual]:[Mapping]],2,FALSE)</f>
        <v>Bhutan</v>
      </c>
      <c r="L732" t="s">
        <v>9</v>
      </c>
      <c r="M732">
        <v>2</v>
      </c>
      <c r="N732" s="16" t="str">
        <f>IF([Years of Experience]&lt;=10,"&lt;=10 yrs",IF([Years of Experience]&lt;20,"10-20 yrs",IF([Years of Experience]&lt;30,"20-30 yrs","&gt;30 yrs")))</f>
        <v>&lt;=10 yrs</v>
      </c>
    </row>
    <row r="733" spans="2:14" ht="15" customHeight="1">
      <c r="B733" t="s">
        <v>2736</v>
      </c>
      <c r="C733" s="1">
        <v>41055.666481481479</v>
      </c>
      <c r="D733" s="4" t="s">
        <v>852</v>
      </c>
      <c r="E733">
        <v>66000</v>
      </c>
      <c r="F733" t="s">
        <v>22</v>
      </c>
      <c r="G733">
        <f>tblSalaries[[#This Row],[clean Salary (in local currency)]]*VLOOKUP(tblSalaries[[#This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VLOOKUP(tblSalaries[[#This Row],[Where do you work]],tblCountries[[Actual]:[Mapping]],2,FALSE)</f>
        <v>Germany</v>
      </c>
      <c r="L733" t="s">
        <v>9</v>
      </c>
      <c r="M733">
        <v>7</v>
      </c>
      <c r="N733" s="16" t="str">
        <f>IF([Years of Experience]&lt;=10,"&lt;=10 yrs",IF([Years of Experience]&lt;20,"10-20 yrs",IF([Years of Experience]&lt;30,"20-30 yrs","&gt;30 yrs")))</f>
        <v>&lt;=10 yrs</v>
      </c>
    </row>
    <row r="734" spans="2:14" ht="15" customHeight="1">
      <c r="B734" t="s">
        <v>2737</v>
      </c>
      <c r="C734" s="1">
        <v>41055.667986111112</v>
      </c>
      <c r="D734" s="4">
        <v>15000</v>
      </c>
      <c r="E734">
        <v>15000</v>
      </c>
      <c r="F734" t="s">
        <v>6</v>
      </c>
      <c r="G734">
        <f>tblSalaries[[#This Row],[clean Salary (in local currency)]]*VLOOKUP(tblSalaries[[#This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VLOOKUP(tblSalaries[[#This Row],[Where do you work]],tblCountries[[Actual]:[Mapping]],2,FALSE)</f>
        <v>India</v>
      </c>
      <c r="L734" t="s">
        <v>18</v>
      </c>
      <c r="M734">
        <v>2</v>
      </c>
      <c r="N734" s="16" t="str">
        <f>IF([Years of Experience]&lt;=10,"&lt;=10 yrs",IF([Years of Experience]&lt;20,"10-20 yrs",IF([Years of Experience]&lt;30,"20-30 yrs","&gt;30 yrs")))</f>
        <v>&lt;=10 yrs</v>
      </c>
    </row>
    <row r="735" spans="2:14" ht="15" customHeight="1">
      <c r="B735" t="s">
        <v>2738</v>
      </c>
      <c r="C735" s="1">
        <v>41055.670162037037</v>
      </c>
      <c r="D735" s="4">
        <v>10000</v>
      </c>
      <c r="E735">
        <v>10000</v>
      </c>
      <c r="F735" t="s">
        <v>6</v>
      </c>
      <c r="G735">
        <f>tblSalaries[[#This Row],[clean Salary (in local currency)]]*VLOOKUP(tblSalaries[[#This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VLOOKUP(tblSalaries[[#This Row],[Where do you work]],tblCountries[[Actual]:[Mapping]],2,FALSE)</f>
        <v>India</v>
      </c>
      <c r="L735" t="s">
        <v>9</v>
      </c>
      <c r="M735">
        <v>12</v>
      </c>
      <c r="N735" s="16" t="str">
        <f>IF([Years of Experience]&lt;=10,"&lt;=10 yrs",IF([Years of Experience]&lt;20,"10-20 yrs",IF([Years of Experience]&lt;30,"20-30 yrs","&gt;30 yrs")))</f>
        <v>10-20 yrs</v>
      </c>
    </row>
    <row r="736" spans="2:14" ht="15" customHeight="1">
      <c r="B736" t="s">
        <v>2739</v>
      </c>
      <c r="C736" s="1">
        <v>41055.673703703702</v>
      </c>
      <c r="D736" s="4">
        <v>74000</v>
      </c>
      <c r="E736">
        <v>74000</v>
      </c>
      <c r="F736" t="s">
        <v>69</v>
      </c>
      <c r="G736">
        <f>tblSalaries[[#This Row],[clean Salary (in local currency)]]*VLOOKUP(tblSalaries[[#This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VLOOKUP(tblSalaries[[#This Row],[Where do you work]],tblCountries[[Actual]:[Mapping]],2,FALSE)</f>
        <v>UK</v>
      </c>
      <c r="L736" t="s">
        <v>9</v>
      </c>
      <c r="M736">
        <v>5</v>
      </c>
      <c r="N736" s="16" t="str">
        <f>IF([Years of Experience]&lt;=10,"&lt;=10 yrs",IF([Years of Experience]&lt;20,"10-20 yrs",IF([Years of Experience]&lt;30,"20-30 yrs","&gt;30 yrs")))</f>
        <v>&lt;=10 yrs</v>
      </c>
    </row>
    <row r="737" spans="2:14" ht="15" customHeight="1">
      <c r="B737" t="s">
        <v>2740</v>
      </c>
      <c r="C737" s="1">
        <v>41055.675104166665</v>
      </c>
      <c r="D737" s="4" t="s">
        <v>857</v>
      </c>
      <c r="E737">
        <v>21798</v>
      </c>
      <c r="F737" t="s">
        <v>69</v>
      </c>
      <c r="G737">
        <f>tblSalaries[[#This Row],[clean Salary (in local currency)]]*VLOOKUP(tblSalaries[[#This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VLOOKUP(tblSalaries[[#This Row],[Where do you work]],tblCountries[[Actual]:[Mapping]],2,FALSE)</f>
        <v>UK</v>
      </c>
      <c r="L737" t="s">
        <v>13</v>
      </c>
      <c r="M737">
        <v>1.5</v>
      </c>
      <c r="N737" s="16" t="str">
        <f>IF([Years of Experience]&lt;=10,"&lt;=10 yrs",IF([Years of Experience]&lt;20,"10-20 yrs",IF([Years of Experience]&lt;30,"20-30 yrs","&gt;30 yrs")))</f>
        <v>&lt;=10 yrs</v>
      </c>
    </row>
    <row r="738" spans="2:14" ht="15" customHeight="1">
      <c r="B738" t="s">
        <v>2741</v>
      </c>
      <c r="C738" s="1">
        <v>41055.678229166668</v>
      </c>
      <c r="D738" s="4">
        <v>65000</v>
      </c>
      <c r="E738">
        <v>65000</v>
      </c>
      <c r="F738" t="s">
        <v>69</v>
      </c>
      <c r="G738">
        <f>tblSalaries[[#This Row],[clean Salary (in local currency)]]*VLOOKUP(tblSalaries[[#This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VLOOKUP(tblSalaries[[#This Row],[Where do you work]],tblCountries[[Actual]:[Mapping]],2,FALSE)</f>
        <v>UK</v>
      </c>
      <c r="L738" t="s">
        <v>9</v>
      </c>
      <c r="M738">
        <v>15</v>
      </c>
      <c r="N738" s="16" t="str">
        <f>IF([Years of Experience]&lt;=10,"&lt;=10 yrs",IF([Years of Experience]&lt;20,"10-20 yrs",IF([Years of Experience]&lt;30,"20-30 yrs","&gt;30 yrs")))</f>
        <v>10-20 yrs</v>
      </c>
    </row>
    <row r="739" spans="2:14" ht="15" customHeight="1">
      <c r="B739" t="s">
        <v>2742</v>
      </c>
      <c r="C739" s="1">
        <v>41055.682986111111</v>
      </c>
      <c r="D739" s="4">
        <v>16000</v>
      </c>
      <c r="E739">
        <v>16000</v>
      </c>
      <c r="F739" t="s">
        <v>6</v>
      </c>
      <c r="G739">
        <f>tblSalaries[[#This Row],[clean Salary (in local currency)]]*VLOOKUP(tblSalaries[[#This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18</v>
      </c>
      <c r="M739">
        <v>5</v>
      </c>
      <c r="N739" s="16" t="str">
        <f>IF([Years of Experience]&lt;=10,"&lt;=10 yrs",IF([Years of Experience]&lt;20,"10-20 yrs",IF([Years of Experience]&lt;30,"20-30 yrs","&gt;30 yrs")))</f>
        <v>&lt;=10 yrs</v>
      </c>
    </row>
    <row r="740" spans="2:14" ht="15" customHeight="1">
      <c r="B740" t="s">
        <v>2743</v>
      </c>
      <c r="C740" s="1">
        <v>41055.684641203705</v>
      </c>
      <c r="D740" s="4">
        <v>6000</v>
      </c>
      <c r="E740">
        <v>6000</v>
      </c>
      <c r="F740" t="s">
        <v>6</v>
      </c>
      <c r="G740">
        <f>tblSalaries[[#This Row],[clean Salary (in local currency)]]*VLOOKUP(tblSalaries[[#This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VLOOKUP(tblSalaries[[#This Row],[Where do you work]],tblCountries[[Actual]:[Mapping]],2,FALSE)</f>
        <v>India</v>
      </c>
      <c r="L740" t="s">
        <v>18</v>
      </c>
      <c r="M740">
        <v>6</v>
      </c>
      <c r="N740" s="16" t="str">
        <f>IF([Years of Experience]&lt;=10,"&lt;=10 yrs",IF([Years of Experience]&lt;20,"10-20 yrs",IF([Years of Experience]&lt;30,"20-30 yrs","&gt;30 yrs")))</f>
        <v>&lt;=10 yrs</v>
      </c>
    </row>
    <row r="741" spans="2:14" ht="15" customHeight="1">
      <c r="B741" t="s">
        <v>2744</v>
      </c>
      <c r="C741" s="1">
        <v>41055.685127314813</v>
      </c>
      <c r="D741" s="4" t="s">
        <v>860</v>
      </c>
      <c r="E741">
        <v>360000</v>
      </c>
      <c r="F741" t="s">
        <v>40</v>
      </c>
      <c r="G741">
        <f>tblSalaries[[#This Row],[clean Salary (in local currency)]]*VLOOKUP(tblSalaries[[#This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VLOOKUP(tblSalaries[[#This Row],[Where do you work]],tblCountries[[Actual]:[Mapping]],2,FALSE)</f>
        <v>India</v>
      </c>
      <c r="L741" t="s">
        <v>13</v>
      </c>
      <c r="M741">
        <v>6</v>
      </c>
      <c r="N741" s="16" t="str">
        <f>IF([Years of Experience]&lt;=10,"&lt;=10 yrs",IF([Years of Experience]&lt;20,"10-20 yrs",IF([Years of Experience]&lt;30,"20-30 yrs","&gt;30 yrs")))</f>
        <v>&lt;=10 yrs</v>
      </c>
    </row>
    <row r="742" spans="2:14" ht="15" customHeight="1">
      <c r="B742" t="s">
        <v>2745</v>
      </c>
      <c r="C742" s="1">
        <v>41055.687222222223</v>
      </c>
      <c r="D742" s="4">
        <v>36000</v>
      </c>
      <c r="E742">
        <v>36000</v>
      </c>
      <c r="F742" t="s">
        <v>6</v>
      </c>
      <c r="G742">
        <f>tblSalaries[[#This Row],[clean Salary (in local currency)]]*VLOOKUP(tblSalaries[[#This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VLOOKUP(tblSalaries[[#This Row],[Where do you work]],tblCountries[[Actual]:[Mapping]],2,FALSE)</f>
        <v>UAE</v>
      </c>
      <c r="L742" t="s">
        <v>25</v>
      </c>
      <c r="M742">
        <v>7</v>
      </c>
      <c r="N742" s="16" t="str">
        <f>IF([Years of Experience]&lt;=10,"&lt;=10 yrs",IF([Years of Experience]&lt;20,"10-20 yrs",IF([Years of Experience]&lt;30,"20-30 yrs","&gt;30 yrs")))</f>
        <v>&lt;=10 yrs</v>
      </c>
    </row>
    <row r="743" spans="2:14" ht="15" customHeight="1">
      <c r="B743" t="s">
        <v>2746</v>
      </c>
      <c r="C743" s="1">
        <v>41055.690254629626</v>
      </c>
      <c r="D743" s="4">
        <v>20000</v>
      </c>
      <c r="E743">
        <v>20000</v>
      </c>
      <c r="F743" t="s">
        <v>6</v>
      </c>
      <c r="G743">
        <f>tblSalaries[[#This Row],[clean Salary (in local currency)]]*VLOOKUP(tblSalaries[[#This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VLOOKUP(tblSalaries[[#This Row],[Where do you work]],tblCountries[[Actual]:[Mapping]],2,FALSE)</f>
        <v>India</v>
      </c>
      <c r="L743" t="s">
        <v>25</v>
      </c>
      <c r="M743">
        <v>7</v>
      </c>
      <c r="N743" s="16" t="str">
        <f>IF([Years of Experience]&lt;=10,"&lt;=10 yrs",IF([Years of Experience]&lt;20,"10-20 yrs",IF([Years of Experience]&lt;30,"20-30 yrs","&gt;30 yrs")))</f>
        <v>&lt;=10 yrs</v>
      </c>
    </row>
    <row r="744" spans="2:14" ht="15" customHeight="1">
      <c r="B744" t="s">
        <v>2747</v>
      </c>
      <c r="C744" s="1">
        <v>41055.690486111111</v>
      </c>
      <c r="D744" s="4" t="s">
        <v>862</v>
      </c>
      <c r="E744">
        <v>240000</v>
      </c>
      <c r="F744" t="s">
        <v>40</v>
      </c>
      <c r="G744">
        <f>tblSalaries[[#This Row],[clean Salary (in local currency)]]*VLOOKUP(tblSalaries[[#This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VLOOKUP(tblSalaries[[#This Row],[Where do you work]],tblCountries[[Actual]:[Mapping]],2,FALSE)</f>
        <v>India</v>
      </c>
      <c r="L744" t="s">
        <v>9</v>
      </c>
      <c r="M744">
        <v>8</v>
      </c>
      <c r="N744" s="16" t="str">
        <f>IF([Years of Experience]&lt;=10,"&lt;=10 yrs",IF([Years of Experience]&lt;20,"10-20 yrs",IF([Years of Experience]&lt;30,"20-30 yrs","&gt;30 yrs")))</f>
        <v>&lt;=10 yrs</v>
      </c>
    </row>
    <row r="745" spans="2:14" ht="15" customHeight="1">
      <c r="B745" t="s">
        <v>2748</v>
      </c>
      <c r="C745" s="1">
        <v>41055.690937500003</v>
      </c>
      <c r="D745" s="4" t="s">
        <v>864</v>
      </c>
      <c r="E745">
        <v>24000</v>
      </c>
      <c r="F745" t="s">
        <v>69</v>
      </c>
      <c r="G745">
        <f>tblSalaries[[#This Row],[clean Salary (in local currency)]]*VLOOKUP(tblSalaries[[#This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VLOOKUP(tblSalaries[[#This Row],[Where do you work]],tblCountries[[Actual]:[Mapping]],2,FALSE)</f>
        <v>UK</v>
      </c>
      <c r="L745" t="s">
        <v>13</v>
      </c>
      <c r="M745">
        <v>8</v>
      </c>
      <c r="N745" s="16" t="str">
        <f>IF([Years of Experience]&lt;=10,"&lt;=10 yrs",IF([Years of Experience]&lt;20,"10-20 yrs",IF([Years of Experience]&lt;30,"20-30 yrs","&gt;30 yrs")))</f>
        <v>&lt;=10 yrs</v>
      </c>
    </row>
    <row r="746" spans="2:14" ht="15" customHeight="1">
      <c r="B746" t="s">
        <v>2749</v>
      </c>
      <c r="C746" s="1">
        <v>41055.701481481483</v>
      </c>
      <c r="D746" s="4" t="s">
        <v>866</v>
      </c>
      <c r="E746">
        <v>11000</v>
      </c>
      <c r="F746" t="s">
        <v>6</v>
      </c>
      <c r="G746">
        <f>tblSalaries[[#This Row],[clean Salary (in local currency)]]*VLOOKUP(tblSalaries[[#This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VLOOKUP(tblSalaries[[#This Row],[Where do you work]],tblCountries[[Actual]:[Mapping]],2,FALSE)</f>
        <v>Sri Lanka</v>
      </c>
      <c r="L746" t="s">
        <v>13</v>
      </c>
      <c r="M746">
        <v>4.5</v>
      </c>
      <c r="N746" s="16" t="str">
        <f>IF([Years of Experience]&lt;=10,"&lt;=10 yrs",IF([Years of Experience]&lt;20,"10-20 yrs",IF([Years of Experience]&lt;30,"20-30 yrs","&gt;30 yrs")))</f>
        <v>&lt;=10 yrs</v>
      </c>
    </row>
    <row r="747" spans="2:14" ht="15" customHeight="1">
      <c r="B747" t="s">
        <v>2750</v>
      </c>
      <c r="C747" s="1">
        <v>41055.701921296299</v>
      </c>
      <c r="D747" s="4">
        <v>8000</v>
      </c>
      <c r="E747">
        <v>8000</v>
      </c>
      <c r="F747" t="s">
        <v>6</v>
      </c>
      <c r="G747">
        <f>tblSalaries[[#This Row],[clean Salary (in local currency)]]*VLOOKUP(tblSalaries[[#This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18</v>
      </c>
      <c r="M747">
        <v>6</v>
      </c>
      <c r="N747" s="16" t="str">
        <f>IF([Years of Experience]&lt;=10,"&lt;=10 yrs",IF([Years of Experience]&lt;20,"10-20 yrs",IF([Years of Experience]&lt;30,"20-30 yrs","&gt;30 yrs")))</f>
        <v>&lt;=10 yrs</v>
      </c>
    </row>
    <row r="748" spans="2:14" ht="15" customHeight="1">
      <c r="B748" t="s">
        <v>2751</v>
      </c>
      <c r="C748" s="1">
        <v>41055.71025462963</v>
      </c>
      <c r="D748" s="4" t="s">
        <v>868</v>
      </c>
      <c r="E748">
        <v>225000</v>
      </c>
      <c r="F748" t="s">
        <v>40</v>
      </c>
      <c r="G748">
        <f>tblSalaries[[#This Row],[clean Salary (in local currency)]]*VLOOKUP(tblSalaries[[#This Row],[Currency]],tblXrate[],2,FALSE)</f>
        <v>4006.7812546745777</v>
      </c>
      <c r="H748" t="s">
        <v>721</v>
      </c>
      <c r="I748" t="s">
        <v>3999</v>
      </c>
      <c r="J748" t="s">
        <v>8</v>
      </c>
      <c r="K748" t="str">
        <f>VLOOKUP(tblSalaries[[#This Row],[Where do you work]],tblCountries[[Actual]:[Mapping]],2,FALSE)</f>
        <v>India</v>
      </c>
      <c r="L748" t="s">
        <v>13</v>
      </c>
      <c r="M748">
        <v>5.5</v>
      </c>
      <c r="N748" s="16" t="str">
        <f>IF([Years of Experience]&lt;=10,"&lt;=10 yrs",IF([Years of Experience]&lt;20,"10-20 yrs",IF([Years of Experience]&lt;30,"20-30 yrs","&gt;30 yrs")))</f>
        <v>&lt;=10 yrs</v>
      </c>
    </row>
    <row r="749" spans="2:14" ht="15" customHeight="1">
      <c r="B749" t="s">
        <v>2752</v>
      </c>
      <c r="C749" s="1">
        <v>41055.710439814815</v>
      </c>
      <c r="D749" s="4">
        <v>1488000</v>
      </c>
      <c r="E749">
        <v>1488000</v>
      </c>
      <c r="F749" t="s">
        <v>3984</v>
      </c>
      <c r="G749">
        <f>tblSalaries[[#This Row],[clean Salary (in local currency)]]*VLOOKUP(tblSalaries[[#This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VLOOKUP(tblSalaries[[#This Row],[Where do you work]],tblCountries[[Actual]:[Mapping]],2,FALSE)</f>
        <v>Nigeria</v>
      </c>
      <c r="L749" t="s">
        <v>18</v>
      </c>
      <c r="M749">
        <v>5</v>
      </c>
      <c r="N749" s="16" t="str">
        <f>IF([Years of Experience]&lt;=10,"&lt;=10 yrs",IF([Years of Experience]&lt;20,"10-20 yrs",IF([Years of Experience]&lt;30,"20-30 yrs","&gt;30 yrs")))</f>
        <v>&lt;=10 yrs</v>
      </c>
    </row>
    <row r="750" spans="2:14" ht="15" customHeight="1">
      <c r="B750" t="s">
        <v>2753</v>
      </c>
      <c r="C750" s="1">
        <v>41055.710717592592</v>
      </c>
      <c r="D750" s="4" t="s">
        <v>871</v>
      </c>
      <c r="E750">
        <v>240000</v>
      </c>
      <c r="F750" t="s">
        <v>40</v>
      </c>
      <c r="G750">
        <f>tblSalaries[[#This Row],[clean Salary (in local currency)]]*VLOOKUP(tblSalaries[[#This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VLOOKUP(tblSalaries[[#This Row],[Where do you work]],tblCountries[[Actual]:[Mapping]],2,FALSE)</f>
        <v>India</v>
      </c>
      <c r="L750" t="s">
        <v>18</v>
      </c>
      <c r="M750">
        <v>20</v>
      </c>
      <c r="N750" s="16" t="str">
        <f>IF([Years of Experience]&lt;=10,"&lt;=10 yrs",IF([Years of Experience]&lt;20,"10-20 yrs",IF([Years of Experience]&lt;30,"20-30 yrs","&gt;30 yrs")))</f>
        <v>20-30 yrs</v>
      </c>
    </row>
    <row r="751" spans="2:14" ht="15" customHeight="1">
      <c r="B751" t="s">
        <v>2754</v>
      </c>
      <c r="C751" s="1">
        <v>41055.711377314816</v>
      </c>
      <c r="D751" s="4" t="s">
        <v>873</v>
      </c>
      <c r="E751">
        <v>700000</v>
      </c>
      <c r="F751" t="s">
        <v>40</v>
      </c>
      <c r="G751">
        <f>tblSalaries[[#This Row],[clean Salary (in local currency)]]*VLOOKUP(tblSalaries[[#This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VLOOKUP(tblSalaries[[#This Row],[Where do you work]],tblCountries[[Actual]:[Mapping]],2,FALSE)</f>
        <v>India</v>
      </c>
      <c r="L751" t="s">
        <v>13</v>
      </c>
      <c r="M751">
        <v>5</v>
      </c>
      <c r="N751" s="16" t="str">
        <f>IF([Years of Experience]&lt;=10,"&lt;=10 yrs",IF([Years of Experience]&lt;20,"10-20 yrs",IF([Years of Experience]&lt;30,"20-30 yrs","&gt;30 yrs")))</f>
        <v>&lt;=10 yrs</v>
      </c>
    </row>
    <row r="752" spans="2:14" ht="15" customHeight="1">
      <c r="B752" t="s">
        <v>2755</v>
      </c>
      <c r="C752" s="1">
        <v>41055.713055555556</v>
      </c>
      <c r="D752" s="4">
        <v>2000</v>
      </c>
      <c r="E752">
        <v>24000</v>
      </c>
      <c r="F752" t="s">
        <v>6</v>
      </c>
      <c r="G752">
        <f>tblSalaries[[#This Row],[clean Salary (in local currency)]]*VLOOKUP(tblSalaries[[#This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>
        <v>1</v>
      </c>
      <c r="N752" s="16" t="str">
        <f>IF([Years of Experience]&lt;=10,"&lt;=10 yrs",IF([Years of Experience]&lt;20,"10-20 yrs",IF([Years of Experience]&lt;30,"20-30 yrs","&gt;30 yrs")))</f>
        <v>&lt;=10 yrs</v>
      </c>
    </row>
    <row r="753" spans="2:14" ht="15" customHeight="1">
      <c r="B753" t="s">
        <v>2756</v>
      </c>
      <c r="C753" s="1">
        <v>41055.713541666664</v>
      </c>
      <c r="D753" s="4">
        <v>20000</v>
      </c>
      <c r="E753">
        <v>20000</v>
      </c>
      <c r="F753" t="s">
        <v>6</v>
      </c>
      <c r="G753">
        <f>tblSalaries[[#This Row],[clean Salary (in local currency)]]*VLOOKUP(tblSalaries[[#This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VLOOKUP(tblSalaries[[#This Row],[Where do you work]],tblCountries[[Actual]:[Mapping]],2,FALSE)</f>
        <v>Denmark</v>
      </c>
      <c r="L753" t="s">
        <v>18</v>
      </c>
      <c r="M753">
        <v>15</v>
      </c>
      <c r="N753" s="16" t="str">
        <f>IF([Years of Experience]&lt;=10,"&lt;=10 yrs",IF([Years of Experience]&lt;20,"10-20 yrs",IF([Years of Experience]&lt;30,"20-30 yrs","&gt;30 yrs")))</f>
        <v>10-20 yrs</v>
      </c>
    </row>
    <row r="754" spans="2:14" ht="15" customHeight="1">
      <c r="B754" t="s">
        <v>2757</v>
      </c>
      <c r="C754" s="1">
        <v>41055.713993055557</v>
      </c>
      <c r="D754" s="4">
        <v>62000</v>
      </c>
      <c r="E754">
        <v>62000</v>
      </c>
      <c r="F754" t="s">
        <v>6</v>
      </c>
      <c r="G754">
        <f>tblSalaries[[#This Row],[clean Salary (in local currency)]]*VLOOKUP(tblSalaries[[#This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18</v>
      </c>
      <c r="M754">
        <v>20</v>
      </c>
      <c r="N754" s="16" t="str">
        <f>IF([Years of Experience]&lt;=10,"&lt;=10 yrs",IF([Years of Experience]&lt;20,"10-20 yrs",IF([Years of Experience]&lt;30,"20-30 yrs","&gt;30 yrs")))</f>
        <v>20-30 yrs</v>
      </c>
    </row>
    <row r="755" spans="2:14" ht="15" customHeight="1">
      <c r="B755" t="s">
        <v>2758</v>
      </c>
      <c r="C755" s="1">
        <v>41055.714861111112</v>
      </c>
      <c r="D755" s="4" t="s">
        <v>879</v>
      </c>
      <c r="E755">
        <v>14960</v>
      </c>
      <c r="F755" t="s">
        <v>6</v>
      </c>
      <c r="G755">
        <f>tblSalaries[[#This Row],[clean Salary (in local currency)]]*VLOOKUP(tblSalaries[[#This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VLOOKUP(tblSalaries[[#This Row],[Where do you work]],tblCountries[[Actual]:[Mapping]],2,FALSE)</f>
        <v>Saudi Arabia</v>
      </c>
      <c r="L755" t="s">
        <v>13</v>
      </c>
      <c r="M755">
        <v>2</v>
      </c>
      <c r="N755" s="16" t="str">
        <f>IF([Years of Experience]&lt;=10,"&lt;=10 yrs",IF([Years of Experience]&lt;20,"10-20 yrs",IF([Years of Experience]&lt;30,"20-30 yrs","&gt;30 yrs")))</f>
        <v>&lt;=10 yrs</v>
      </c>
    </row>
    <row r="756" spans="2:14" ht="15" customHeight="1">
      <c r="B756" t="s">
        <v>2759</v>
      </c>
      <c r="C756" s="1">
        <v>41055.715509259258</v>
      </c>
      <c r="D756" s="4">
        <v>120000</v>
      </c>
      <c r="E756">
        <v>120000</v>
      </c>
      <c r="F756" t="s">
        <v>40</v>
      </c>
      <c r="G756">
        <f>tblSalaries[[#This Row],[clean Salary (in local currency)]]*VLOOKUP(tblSalaries[[#This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VLOOKUP(tblSalaries[[#This Row],[Where do you work]],tblCountries[[Actual]:[Mapping]],2,FALSE)</f>
        <v>India</v>
      </c>
      <c r="L756" t="s">
        <v>18</v>
      </c>
      <c r="M756">
        <v>2</v>
      </c>
      <c r="N756" s="16" t="str">
        <f>IF([Years of Experience]&lt;=10,"&lt;=10 yrs",IF([Years of Experience]&lt;20,"10-20 yrs",IF([Years of Experience]&lt;30,"20-30 yrs","&gt;30 yrs")))</f>
        <v>&lt;=10 yrs</v>
      </c>
    </row>
    <row r="757" spans="2:14" ht="15" customHeight="1">
      <c r="B757" t="s">
        <v>2760</v>
      </c>
      <c r="C757" s="1">
        <v>41055.725474537037</v>
      </c>
      <c r="D757" s="4">
        <v>30232</v>
      </c>
      <c r="E757">
        <v>30232</v>
      </c>
      <c r="F757" t="s">
        <v>6</v>
      </c>
      <c r="G757">
        <f>tblSalaries[[#This Row],[clean Salary (in local currency)]]*VLOOKUP(tblSalaries[[#This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VLOOKUP(tblSalaries[[#This Row],[Where do you work]],tblCountries[[Actual]:[Mapping]],2,FALSE)</f>
        <v>USA</v>
      </c>
      <c r="L757" t="s">
        <v>18</v>
      </c>
      <c r="M757">
        <v>5</v>
      </c>
      <c r="N757" s="16" t="str">
        <f>IF([Years of Experience]&lt;=10,"&lt;=10 yrs",IF([Years of Experience]&lt;20,"10-20 yrs",IF([Years of Experience]&lt;30,"20-30 yrs","&gt;30 yrs")))</f>
        <v>&lt;=10 yrs</v>
      </c>
    </row>
    <row r="758" spans="2:14" ht="15" customHeight="1">
      <c r="B758" t="s">
        <v>2761</v>
      </c>
      <c r="C758" s="1">
        <v>41055.725474537037</v>
      </c>
      <c r="D758" s="4">
        <v>41000</v>
      </c>
      <c r="E758">
        <v>41000</v>
      </c>
      <c r="F758" t="s">
        <v>6</v>
      </c>
      <c r="G758">
        <f>tblSalaries[[#This Row],[clean Salary (in local currency)]]*VLOOKUP(tblSalaries[[#This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VLOOKUP(tblSalaries[[#This Row],[Where do you work]],tblCountries[[Actual]:[Mapping]],2,FALSE)</f>
        <v>USA</v>
      </c>
      <c r="L758" t="s">
        <v>13</v>
      </c>
      <c r="M758">
        <v>4</v>
      </c>
      <c r="N758" s="16" t="str">
        <f>IF([Years of Experience]&lt;=10,"&lt;=10 yrs",IF([Years of Experience]&lt;20,"10-20 yrs",IF([Years of Experience]&lt;30,"20-30 yrs","&gt;30 yrs")))</f>
        <v>&lt;=10 yrs</v>
      </c>
    </row>
    <row r="759" spans="2:14" ht="15" customHeight="1">
      <c r="B759" t="s">
        <v>2762</v>
      </c>
      <c r="C759" s="1">
        <v>41055.730509259258</v>
      </c>
      <c r="D759" s="4" t="s">
        <v>884</v>
      </c>
      <c r="E759">
        <v>95000</v>
      </c>
      <c r="F759" t="s">
        <v>82</v>
      </c>
      <c r="G759">
        <f>tblSalaries[[#This Row],[clean Salary (in local currency)]]*VLOOKUP(tblSalaries[[#This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VLOOKUP(tblSalaries[[#This Row],[Where do you work]],tblCountries[[Actual]:[Mapping]],2,FALSE)</f>
        <v>Australia</v>
      </c>
      <c r="L759" t="s">
        <v>18</v>
      </c>
      <c r="M759">
        <v>11</v>
      </c>
      <c r="N759" s="16" t="str">
        <f>IF([Years of Experience]&lt;=10,"&lt;=10 yrs",IF([Years of Experience]&lt;20,"10-20 yrs",IF([Years of Experience]&lt;30,"20-30 yrs","&gt;30 yrs")))</f>
        <v>10-20 yrs</v>
      </c>
    </row>
    <row r="760" spans="2:14" ht="15" customHeight="1">
      <c r="B760" t="s">
        <v>2763</v>
      </c>
      <c r="C760" s="1">
        <v>41055.739282407405</v>
      </c>
      <c r="D760" s="4" t="s">
        <v>886</v>
      </c>
      <c r="E760">
        <v>1200000</v>
      </c>
      <c r="F760" t="s">
        <v>40</v>
      </c>
      <c r="G760">
        <f>tblSalaries[[#This Row],[clean Salary (in local currency)]]*VLOOKUP(tblSalaries[[#This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VLOOKUP(tblSalaries[[#This Row],[Where do you work]],tblCountries[[Actual]:[Mapping]],2,FALSE)</f>
        <v>India</v>
      </c>
      <c r="L760" t="s">
        <v>13</v>
      </c>
      <c r="M760">
        <v>14</v>
      </c>
      <c r="N760" s="16" t="str">
        <f>IF([Years of Experience]&lt;=10,"&lt;=10 yrs",IF([Years of Experience]&lt;20,"10-20 yrs",IF([Years of Experience]&lt;30,"20-30 yrs","&gt;30 yrs")))</f>
        <v>10-20 yrs</v>
      </c>
    </row>
    <row r="761" spans="2:14" ht="15" customHeight="1">
      <c r="B761" t="s">
        <v>2764</v>
      </c>
      <c r="C761" s="1">
        <v>41055.740972222222</v>
      </c>
      <c r="D761" s="4">
        <v>205000</v>
      </c>
      <c r="E761">
        <v>205000</v>
      </c>
      <c r="F761" t="s">
        <v>40</v>
      </c>
      <c r="G761">
        <f>tblSalaries[[#This Row],[clean Salary (in local currency)]]*VLOOKUP(tblSalaries[[#This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VLOOKUP(tblSalaries[[#This Row],[Where do you work]],tblCountries[[Actual]:[Mapping]],2,FALSE)</f>
        <v>India</v>
      </c>
      <c r="L761" t="s">
        <v>13</v>
      </c>
      <c r="M761">
        <v>10</v>
      </c>
      <c r="N761" s="16" t="str">
        <f>IF([Years of Experience]&lt;=10,"&lt;=10 yrs",IF([Years of Experience]&lt;20,"10-20 yrs",IF([Years of Experience]&lt;30,"20-30 yrs","&gt;30 yrs")))</f>
        <v>&lt;=10 yrs</v>
      </c>
    </row>
    <row r="762" spans="2:14" ht="15" customHeight="1">
      <c r="B762" t="s">
        <v>2765</v>
      </c>
      <c r="C762" s="1">
        <v>41055.741087962961</v>
      </c>
      <c r="D762" s="4" t="s">
        <v>889</v>
      </c>
      <c r="E762">
        <v>19068</v>
      </c>
      <c r="F762" t="s">
        <v>6</v>
      </c>
      <c r="G762">
        <f>tblSalaries[[#This Row],[clean Salary (in local currency)]]*VLOOKUP(tblSalaries[[#This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VLOOKUP(tblSalaries[[#This Row],[Where do you work]],tblCountries[[Actual]:[Mapping]],2,FALSE)</f>
        <v>Philippines</v>
      </c>
      <c r="L762" t="s">
        <v>13</v>
      </c>
      <c r="M762">
        <v>20</v>
      </c>
      <c r="N762" s="16" t="str">
        <f>IF([Years of Experience]&lt;=10,"&lt;=10 yrs",IF([Years of Experience]&lt;20,"10-20 yrs",IF([Years of Experience]&lt;30,"20-30 yrs","&gt;30 yrs")))</f>
        <v>20-30 yrs</v>
      </c>
    </row>
    <row r="763" spans="2:14" ht="15" customHeight="1">
      <c r="B763" t="s">
        <v>2766</v>
      </c>
      <c r="C763" s="1">
        <v>41055.74255787037</v>
      </c>
      <c r="D763" s="4" t="s">
        <v>534</v>
      </c>
      <c r="E763">
        <v>300000</v>
      </c>
      <c r="F763" t="s">
        <v>40</v>
      </c>
      <c r="G763">
        <f>tblSalaries[[#This Row],[clean Salary (in local currency)]]*VLOOKUP(tblSalaries[[#This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VLOOKUP(tblSalaries[[#This Row],[Where do you work]],tblCountries[[Actual]:[Mapping]],2,FALSE)</f>
        <v>India</v>
      </c>
      <c r="L763" t="s">
        <v>13</v>
      </c>
      <c r="M763">
        <v>4</v>
      </c>
      <c r="N763" s="16" t="str">
        <f>IF([Years of Experience]&lt;=10,"&lt;=10 yrs",IF([Years of Experience]&lt;20,"10-20 yrs",IF([Years of Experience]&lt;30,"20-30 yrs","&gt;30 yrs")))</f>
        <v>&lt;=10 yrs</v>
      </c>
    </row>
    <row r="764" spans="2:14" ht="15" customHeight="1">
      <c r="B764" t="s">
        <v>2767</v>
      </c>
      <c r="C764" s="1">
        <v>41055.744062500002</v>
      </c>
      <c r="D764" s="4">
        <v>48000</v>
      </c>
      <c r="E764">
        <v>48000</v>
      </c>
      <c r="F764" t="s">
        <v>6</v>
      </c>
      <c r="G764">
        <f>tblSalaries[[#This Row],[clean Salary (in local currency)]]*VLOOKUP(tblSalaries[[#This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VLOOKUP(tblSalaries[[#This Row],[Where do you work]],tblCountries[[Actual]:[Mapping]],2,FALSE)</f>
        <v>Singapore</v>
      </c>
      <c r="L764" t="s">
        <v>13</v>
      </c>
      <c r="M764">
        <v>3</v>
      </c>
      <c r="N764" s="16" t="str">
        <f>IF([Years of Experience]&lt;=10,"&lt;=10 yrs",IF([Years of Experience]&lt;20,"10-20 yrs",IF([Years of Experience]&lt;30,"20-30 yrs","&gt;30 yrs")))</f>
        <v>&lt;=10 yrs</v>
      </c>
    </row>
    <row r="765" spans="2:14" ht="15" customHeight="1">
      <c r="B765" t="s">
        <v>2768</v>
      </c>
      <c r="C765" s="1">
        <v>41055.763761574075</v>
      </c>
      <c r="D765" s="4" t="s">
        <v>892</v>
      </c>
      <c r="E765">
        <v>220000</v>
      </c>
      <c r="F765" t="s">
        <v>40</v>
      </c>
      <c r="G765">
        <f>tblSalaries[[#This Row],[clean Salary (in local currency)]]*VLOOKUP(tblSalaries[[#This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>
        <v>2</v>
      </c>
      <c r="N765" s="16" t="str">
        <f>IF([Years of Experience]&lt;=10,"&lt;=10 yrs",IF([Years of Experience]&lt;20,"10-20 yrs",IF([Years of Experience]&lt;30,"20-30 yrs","&gt;30 yrs")))</f>
        <v>&lt;=10 yrs</v>
      </c>
    </row>
    <row r="766" spans="2:14" ht="15" customHeight="1">
      <c r="B766" t="s">
        <v>2769</v>
      </c>
      <c r="C766" s="1">
        <v>41055.770208333335</v>
      </c>
      <c r="D766" s="4">
        <v>13500</v>
      </c>
      <c r="E766">
        <v>13500</v>
      </c>
      <c r="F766" t="s">
        <v>6</v>
      </c>
      <c r="G766">
        <f>tblSalaries[[#This Row],[clean Salary (in local currency)]]*VLOOKUP(tblSalaries[[#This Row],[Currency]],tblXrate[],2,FALSE)</f>
        <v>13500</v>
      </c>
      <c r="H766" t="s">
        <v>360</v>
      </c>
      <c r="I766" t="s">
        <v>3999</v>
      </c>
      <c r="J766" t="s">
        <v>8</v>
      </c>
      <c r="K766" t="str">
        <f>VLOOKUP(tblSalaries[[#This Row],[Where do you work]],tblCountries[[Actual]:[Mapping]],2,FALSE)</f>
        <v>India</v>
      </c>
      <c r="L766" t="s">
        <v>13</v>
      </c>
      <c r="M766">
        <v>2.5</v>
      </c>
      <c r="N766" s="16" t="str">
        <f>IF([Years of Experience]&lt;=10,"&lt;=10 yrs",IF([Years of Experience]&lt;20,"10-20 yrs",IF([Years of Experience]&lt;30,"20-30 yrs","&gt;30 yrs")))</f>
        <v>&lt;=10 yrs</v>
      </c>
    </row>
    <row r="767" spans="2:14" ht="15" customHeight="1">
      <c r="B767" t="s">
        <v>2770</v>
      </c>
      <c r="C767" s="1">
        <v>41055.774537037039</v>
      </c>
      <c r="D767" s="4" t="s">
        <v>894</v>
      </c>
      <c r="E767">
        <v>45000</v>
      </c>
      <c r="F767" t="s">
        <v>6</v>
      </c>
      <c r="G767">
        <f>tblSalaries[[#This Row],[clean Salary (in local currency)]]*VLOOKUP(tblSalaries[[#This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VLOOKUP(tblSalaries[[#This Row],[Where do you work]],tblCountries[[Actual]:[Mapping]],2,FALSE)</f>
        <v>India</v>
      </c>
      <c r="L767" t="s">
        <v>25</v>
      </c>
      <c r="M767">
        <v>15</v>
      </c>
      <c r="N767" s="16" t="str">
        <f>IF([Years of Experience]&lt;=10,"&lt;=10 yrs",IF([Years of Experience]&lt;20,"10-20 yrs",IF([Years of Experience]&lt;30,"20-30 yrs","&gt;30 yrs")))</f>
        <v>10-20 yrs</v>
      </c>
    </row>
    <row r="768" spans="2:14" ht="15" customHeight="1">
      <c r="B768" t="s">
        <v>2771</v>
      </c>
      <c r="C768" s="1">
        <v>41055.776863425926</v>
      </c>
      <c r="D768" s="4">
        <v>55000</v>
      </c>
      <c r="E768">
        <v>55000</v>
      </c>
      <c r="F768" t="s">
        <v>22</v>
      </c>
      <c r="G768">
        <f>tblSalaries[[#This Row],[clean Salary (in local currency)]]*VLOOKUP(tblSalaries[[#This Row],[Currency]],tblXrate[],2,FALSE)</f>
        <v>69871.969144538423</v>
      </c>
      <c r="H768" t="s">
        <v>29</v>
      </c>
      <c r="I768" t="s">
        <v>4001</v>
      </c>
      <c r="J768" t="s">
        <v>895</v>
      </c>
      <c r="K768" t="str">
        <f>VLOOKUP(tblSalaries[[#This Row],[Where do you work]],tblCountries[[Actual]:[Mapping]],2,FALSE)</f>
        <v>Italy</v>
      </c>
      <c r="L768" t="s">
        <v>18</v>
      </c>
      <c r="M768">
        <v>18</v>
      </c>
      <c r="N768" s="16" t="str">
        <f>IF([Years of Experience]&lt;=10,"&lt;=10 yrs",IF([Years of Experience]&lt;20,"10-20 yrs",IF([Years of Experience]&lt;30,"20-30 yrs","&gt;30 yrs")))</f>
        <v>10-20 yrs</v>
      </c>
    </row>
    <row r="769" spans="2:14" ht="15" customHeight="1">
      <c r="B769" t="s">
        <v>2772</v>
      </c>
      <c r="C769" s="1">
        <v>41055.778831018521</v>
      </c>
      <c r="D769" s="4" t="s">
        <v>896</v>
      </c>
      <c r="E769">
        <v>480000</v>
      </c>
      <c r="F769" t="s">
        <v>40</v>
      </c>
      <c r="G769">
        <f>tblSalaries[[#This Row],[clean Salary (in local currency)]]*VLOOKUP(tblSalaries[[#This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VLOOKUP(tblSalaries[[#This Row],[Where do you work]],tblCountries[[Actual]:[Mapping]],2,FALSE)</f>
        <v>India</v>
      </c>
      <c r="L769" t="s">
        <v>9</v>
      </c>
      <c r="M769">
        <v>11</v>
      </c>
      <c r="N769" s="16" t="str">
        <f>IF([Years of Experience]&lt;=10,"&lt;=10 yrs",IF([Years of Experience]&lt;20,"10-20 yrs",IF([Years of Experience]&lt;30,"20-30 yrs","&gt;30 yrs")))</f>
        <v>10-20 yrs</v>
      </c>
    </row>
    <row r="770" spans="2:14" ht="15" customHeight="1">
      <c r="B770" t="s">
        <v>2773</v>
      </c>
      <c r="C770" s="1">
        <v>41055.780555555553</v>
      </c>
      <c r="D770" s="4" t="s">
        <v>898</v>
      </c>
      <c r="E770">
        <v>33600</v>
      </c>
      <c r="F770" t="s">
        <v>358</v>
      </c>
      <c r="G770">
        <f>tblSalaries[[#This Row],[clean Salary (in local currency)]]*VLOOKUP(tblSalaries[[#This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VLOOKUP(tblSalaries[[#This Row],[Where do you work]],tblCountries[[Actual]:[Mapping]],2,FALSE)</f>
        <v>Dubai</v>
      </c>
      <c r="L770" t="s">
        <v>25</v>
      </c>
      <c r="M770">
        <v>7</v>
      </c>
      <c r="N770" s="16" t="str">
        <f>IF([Years of Experience]&lt;=10,"&lt;=10 yrs",IF([Years of Experience]&lt;20,"10-20 yrs",IF([Years of Experience]&lt;30,"20-30 yrs","&gt;30 yrs")))</f>
        <v>&lt;=10 yrs</v>
      </c>
    </row>
    <row r="771" spans="2:14" ht="15" customHeight="1">
      <c r="B771" t="s">
        <v>2774</v>
      </c>
      <c r="C771" s="1">
        <v>41055.789490740739</v>
      </c>
      <c r="D771" s="4">
        <v>570000</v>
      </c>
      <c r="E771">
        <v>570000</v>
      </c>
      <c r="F771" t="s">
        <v>40</v>
      </c>
      <c r="G771">
        <f>tblSalaries[[#This Row],[clean Salary (in local currency)]]*VLOOKUP(tblSalaries[[#This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VLOOKUP(tblSalaries[[#This Row],[Where do you work]],tblCountries[[Actual]:[Mapping]],2,FALSE)</f>
        <v>India</v>
      </c>
      <c r="L771" t="s">
        <v>13</v>
      </c>
      <c r="M771">
        <v>2.4</v>
      </c>
      <c r="N771" s="16" t="str">
        <f>IF([Years of Experience]&lt;=10,"&lt;=10 yrs",IF([Years of Experience]&lt;20,"10-20 yrs",IF([Years of Experience]&lt;30,"20-30 yrs","&gt;30 yrs")))</f>
        <v>&lt;=10 yrs</v>
      </c>
    </row>
    <row r="772" spans="2:14" ht="15" customHeight="1">
      <c r="B772" t="s">
        <v>2775</v>
      </c>
      <c r="C772" s="1">
        <v>41055.797164351854</v>
      </c>
      <c r="D772" s="4">
        <v>636000</v>
      </c>
      <c r="E772">
        <v>636000</v>
      </c>
      <c r="F772" t="s">
        <v>40</v>
      </c>
      <c r="G772">
        <f>tblSalaries[[#This Row],[clean Salary (in local currency)]]*VLOOKUP(tblSalaries[[#This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VLOOKUP(tblSalaries[[#This Row],[Where do you work]],tblCountries[[Actual]:[Mapping]],2,FALSE)</f>
        <v>India</v>
      </c>
      <c r="L772" t="s">
        <v>9</v>
      </c>
      <c r="M772">
        <v>7</v>
      </c>
      <c r="N772" s="16" t="str">
        <f>IF([Years of Experience]&lt;=10,"&lt;=10 yrs",IF([Years of Experience]&lt;20,"10-20 yrs",IF([Years of Experience]&lt;30,"20-30 yrs","&gt;30 yrs")))</f>
        <v>&lt;=10 yrs</v>
      </c>
    </row>
    <row r="773" spans="2:14" ht="15" customHeight="1">
      <c r="B773" t="s">
        <v>2776</v>
      </c>
      <c r="C773" s="1">
        <v>41055.801145833335</v>
      </c>
      <c r="D773" s="4" t="s">
        <v>899</v>
      </c>
      <c r="E773">
        <v>180000</v>
      </c>
      <c r="F773" t="s">
        <v>32</v>
      </c>
      <c r="G773">
        <f>tblSalaries[[#This Row],[clean Salary (in local currency)]]*VLOOKUP(tblSalaries[[#This Row],[Currency]],tblXrate[],2,FALSE)</f>
        <v>1910.5359690238436</v>
      </c>
      <c r="H773" t="s">
        <v>900</v>
      </c>
      <c r="I773" t="s">
        <v>3999</v>
      </c>
      <c r="J773" t="s">
        <v>17</v>
      </c>
      <c r="K773" t="str">
        <f>VLOOKUP(tblSalaries[[#This Row],[Where do you work]],tblCountries[[Actual]:[Mapping]],2,FALSE)</f>
        <v>Pakistan</v>
      </c>
      <c r="L773" t="s">
        <v>13</v>
      </c>
      <c r="M773">
        <v>7</v>
      </c>
      <c r="N773" s="16" t="str">
        <f>IF([Years of Experience]&lt;=10,"&lt;=10 yrs",IF([Years of Experience]&lt;20,"10-20 yrs",IF([Years of Experience]&lt;30,"20-30 yrs","&gt;30 yrs")))</f>
        <v>&lt;=10 yrs</v>
      </c>
    </row>
    <row r="774" spans="2:14" ht="15" customHeight="1">
      <c r="B774" t="s">
        <v>2777</v>
      </c>
      <c r="C774" s="1">
        <v>41055.807557870372</v>
      </c>
      <c r="D774" s="4" t="s">
        <v>901</v>
      </c>
      <c r="E774">
        <v>36000</v>
      </c>
      <c r="F774" t="s">
        <v>6</v>
      </c>
      <c r="G774">
        <f>tblSalaries[[#This Row],[clean Salary (in local currency)]]*VLOOKUP(tblSalaries[[#This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VLOOKUP(tblSalaries[[#This Row],[Where do you work]],tblCountries[[Actual]:[Mapping]],2,FALSE)</f>
        <v>Australia</v>
      </c>
      <c r="L774" t="s">
        <v>18</v>
      </c>
      <c r="M774">
        <v>12</v>
      </c>
      <c r="N774" s="16" t="str">
        <f>IF([Years of Experience]&lt;=10,"&lt;=10 yrs",IF([Years of Experience]&lt;20,"10-20 yrs",IF([Years of Experience]&lt;30,"20-30 yrs","&gt;30 yrs")))</f>
        <v>10-20 yrs</v>
      </c>
    </row>
    <row r="775" spans="2:14" ht="15" customHeight="1">
      <c r="B775" t="s">
        <v>2778</v>
      </c>
      <c r="C775" s="1">
        <v>41055.812071759261</v>
      </c>
      <c r="D775" s="4" t="s">
        <v>903</v>
      </c>
      <c r="E775">
        <v>2250000</v>
      </c>
      <c r="F775" t="s">
        <v>40</v>
      </c>
      <c r="G775">
        <f>tblSalaries[[#This Row],[clean Salary (in local currency)]]*VLOOKUP(tblSalaries[[#This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>
        <v>5</v>
      </c>
      <c r="N775" s="16" t="str">
        <f>IF([Years of Experience]&lt;=10,"&lt;=10 yrs",IF([Years of Experience]&lt;20,"10-20 yrs",IF([Years of Experience]&lt;30,"20-30 yrs","&gt;30 yrs")))</f>
        <v>&lt;=10 yrs</v>
      </c>
    </row>
    <row r="776" spans="2:14" ht="15" customHeight="1">
      <c r="B776" t="s">
        <v>2779</v>
      </c>
      <c r="C776" s="1">
        <v>41055.812199074076</v>
      </c>
      <c r="D776" s="4">
        <v>16000</v>
      </c>
      <c r="E776">
        <v>16000</v>
      </c>
      <c r="F776" t="s">
        <v>6</v>
      </c>
      <c r="G776">
        <f>tblSalaries[[#This Row],[clean Salary (in local currency)]]*VLOOKUP(tblSalaries[[#This Row],[Currency]],tblXrate[],2,FALSE)</f>
        <v>16000</v>
      </c>
      <c r="H776" t="s">
        <v>905</v>
      </c>
      <c r="I776" t="s">
        <v>3999</v>
      </c>
      <c r="J776" t="s">
        <v>8</v>
      </c>
      <c r="K776" t="str">
        <f>VLOOKUP(tblSalaries[[#This Row],[Where do you work]],tblCountries[[Actual]:[Mapping]],2,FALSE)</f>
        <v>India</v>
      </c>
      <c r="L776" t="s">
        <v>13</v>
      </c>
      <c r="M776">
        <v>1</v>
      </c>
      <c r="N776" s="16" t="str">
        <f>IF([Years of Experience]&lt;=10,"&lt;=10 yrs",IF([Years of Experience]&lt;20,"10-20 yrs",IF([Years of Experience]&lt;30,"20-30 yrs","&gt;30 yrs")))</f>
        <v>&lt;=10 yrs</v>
      </c>
    </row>
    <row r="777" spans="2:14" ht="15" customHeight="1">
      <c r="B777" t="s">
        <v>2780</v>
      </c>
      <c r="C777" s="1">
        <v>41055.815416666665</v>
      </c>
      <c r="D777" s="4">
        <v>240000</v>
      </c>
      <c r="E777">
        <v>240000</v>
      </c>
      <c r="F777" t="s">
        <v>40</v>
      </c>
      <c r="G777">
        <f>tblSalaries[[#This Row],[clean Salary (in local currency)]]*VLOOKUP(tblSalaries[[#This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VLOOKUP(tblSalaries[[#This Row],[Where do you work]],tblCountries[[Actual]:[Mapping]],2,FALSE)</f>
        <v>India</v>
      </c>
      <c r="L777" t="s">
        <v>13</v>
      </c>
      <c r="M777">
        <v>4</v>
      </c>
      <c r="N777" s="16" t="str">
        <f>IF([Years of Experience]&lt;=10,"&lt;=10 yrs",IF([Years of Experience]&lt;20,"10-20 yrs",IF([Years of Experience]&lt;30,"20-30 yrs","&gt;30 yrs")))</f>
        <v>&lt;=10 yrs</v>
      </c>
    </row>
    <row r="778" spans="2:14" ht="15" customHeight="1">
      <c r="B778" t="s">
        <v>2781</v>
      </c>
      <c r="C778" s="1">
        <v>41055.821944444448</v>
      </c>
      <c r="D778" s="4" t="s">
        <v>906</v>
      </c>
      <c r="E778">
        <v>400000</v>
      </c>
      <c r="F778" t="s">
        <v>40</v>
      </c>
      <c r="G778">
        <f>tblSalaries[[#This Row],[clean Salary (in local currency)]]*VLOOKUP(tblSalaries[[#This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9</v>
      </c>
      <c r="M778">
        <v>7</v>
      </c>
      <c r="N778" s="16" t="str">
        <f>IF([Years of Experience]&lt;=10,"&lt;=10 yrs",IF([Years of Experience]&lt;20,"10-20 yrs",IF([Years of Experience]&lt;30,"20-30 yrs","&gt;30 yrs")))</f>
        <v>&lt;=10 yrs</v>
      </c>
    </row>
    <row r="779" spans="2:14" ht="15" customHeight="1">
      <c r="B779" t="s">
        <v>2782</v>
      </c>
      <c r="C779" s="1">
        <v>41055.839131944442</v>
      </c>
      <c r="D779" s="4">
        <v>10000</v>
      </c>
      <c r="E779">
        <v>10000</v>
      </c>
      <c r="F779" t="s">
        <v>6</v>
      </c>
      <c r="G779">
        <f>tblSalaries[[#This Row],[clean Salary (in local currency)]]*VLOOKUP(tblSalaries[[#This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VLOOKUP(tblSalaries[[#This Row],[Where do you work]],tblCountries[[Actual]:[Mapping]],2,FALSE)</f>
        <v>India</v>
      </c>
      <c r="L779" t="s">
        <v>25</v>
      </c>
      <c r="M779">
        <v>12</v>
      </c>
      <c r="N779" s="16" t="str">
        <f>IF([Years of Experience]&lt;=10,"&lt;=10 yrs",IF([Years of Experience]&lt;20,"10-20 yrs",IF([Years of Experience]&lt;30,"20-30 yrs","&gt;30 yrs")))</f>
        <v>10-20 yrs</v>
      </c>
    </row>
    <row r="780" spans="2:14" ht="15" customHeight="1">
      <c r="B780" t="s">
        <v>2783</v>
      </c>
      <c r="C780" s="1">
        <v>41055.844768518517</v>
      </c>
      <c r="D780" s="4" t="s">
        <v>908</v>
      </c>
      <c r="E780">
        <v>66000</v>
      </c>
      <c r="F780" t="s">
        <v>86</v>
      </c>
      <c r="G780">
        <f>tblSalaries[[#This Row],[clean Salary (in local currency)]]*VLOOKUP(tblSalaries[[#This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VLOOKUP(tblSalaries[[#This Row],[Where do you work]],tblCountries[[Actual]:[Mapping]],2,FALSE)</f>
        <v>Canada</v>
      </c>
      <c r="L780" t="s">
        <v>18</v>
      </c>
      <c r="M780">
        <v>20</v>
      </c>
      <c r="N780" s="16" t="str">
        <f>IF([Years of Experience]&lt;=10,"&lt;=10 yrs",IF([Years of Experience]&lt;20,"10-20 yrs",IF([Years of Experience]&lt;30,"20-30 yrs","&gt;30 yrs")))</f>
        <v>20-30 yrs</v>
      </c>
    </row>
    <row r="781" spans="2:14" ht="15" customHeight="1">
      <c r="B781" t="s">
        <v>2784</v>
      </c>
      <c r="C781" s="1">
        <v>41055.846944444442</v>
      </c>
      <c r="D781" s="4">
        <v>65000</v>
      </c>
      <c r="E781">
        <v>65000</v>
      </c>
      <c r="F781" t="s">
        <v>6</v>
      </c>
      <c r="G781">
        <f>tblSalaries[[#This Row],[clean Salary (in local currency)]]*VLOOKUP(tblSalaries[[#This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VLOOKUP(tblSalaries[[#This Row],[Where do you work]],tblCountries[[Actual]:[Mapping]],2,FALSE)</f>
        <v>USA</v>
      </c>
      <c r="L781" t="s">
        <v>18</v>
      </c>
      <c r="M781">
        <v>10</v>
      </c>
      <c r="N781" s="16" t="str">
        <f>IF([Years of Experience]&lt;=10,"&lt;=10 yrs",IF([Years of Experience]&lt;20,"10-20 yrs",IF([Years of Experience]&lt;30,"20-30 yrs","&gt;30 yrs")))</f>
        <v>&lt;=10 yrs</v>
      </c>
    </row>
    <row r="782" spans="2:14" ht="15" customHeight="1">
      <c r="B782" t="s">
        <v>2785</v>
      </c>
      <c r="C782" s="1">
        <v>41055.847615740742</v>
      </c>
      <c r="D782" s="4" t="s">
        <v>911</v>
      </c>
      <c r="E782">
        <v>450000</v>
      </c>
      <c r="F782" t="s">
        <v>40</v>
      </c>
      <c r="G782">
        <f>tblSalaries[[#This Row],[clean Salary (in local currency)]]*VLOOKUP(tblSalaries[[#This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VLOOKUP(tblSalaries[[#This Row],[Where do you work]],tblCountries[[Actual]:[Mapping]],2,FALSE)</f>
        <v>India</v>
      </c>
      <c r="L782" t="s">
        <v>13</v>
      </c>
      <c r="M782">
        <v>1.5</v>
      </c>
      <c r="N782" s="16" t="str">
        <f>IF([Years of Experience]&lt;=10,"&lt;=10 yrs",IF([Years of Experience]&lt;20,"10-20 yrs",IF([Years of Experience]&lt;30,"20-30 yrs","&gt;30 yrs")))</f>
        <v>&lt;=10 yrs</v>
      </c>
    </row>
    <row r="783" spans="2:14" ht="15" customHeight="1">
      <c r="B783" t="s">
        <v>2786</v>
      </c>
      <c r="C783" s="1">
        <v>41055.852303240739</v>
      </c>
      <c r="D783" s="4">
        <v>100000</v>
      </c>
      <c r="E783">
        <v>100000</v>
      </c>
      <c r="F783" t="s">
        <v>86</v>
      </c>
      <c r="G783">
        <f>tblSalaries[[#This Row],[clean Salary (in local currency)]]*VLOOKUP(tblSalaries[[#This Row],[Currency]],tblXrate[],2,FALSE)</f>
        <v>98336.152303032693</v>
      </c>
      <c r="H783" t="s">
        <v>913</v>
      </c>
      <c r="I783" t="s">
        <v>4001</v>
      </c>
      <c r="J783" t="s">
        <v>88</v>
      </c>
      <c r="K783" t="str">
        <f>VLOOKUP(tblSalaries[[#This Row],[Where do you work]],tblCountries[[Actual]:[Mapping]],2,FALSE)</f>
        <v>Canada</v>
      </c>
      <c r="L783" t="s">
        <v>9</v>
      </c>
      <c r="M783">
        <v>5</v>
      </c>
      <c r="N783" s="16" t="str">
        <f>IF([Years of Experience]&lt;=10,"&lt;=10 yrs",IF([Years of Experience]&lt;20,"10-20 yrs",IF([Years of Experience]&lt;30,"20-30 yrs","&gt;30 yrs")))</f>
        <v>&lt;=10 yrs</v>
      </c>
    </row>
    <row r="784" spans="2:14" ht="15" customHeight="1">
      <c r="B784" t="s">
        <v>2787</v>
      </c>
      <c r="C784" s="1">
        <v>41055.855208333334</v>
      </c>
      <c r="D784" s="4" t="s">
        <v>914</v>
      </c>
      <c r="E784">
        <v>150000</v>
      </c>
      <c r="F784" t="s">
        <v>40</v>
      </c>
      <c r="G784">
        <f>tblSalaries[[#This Row],[clean Salary (in local currency)]]*VLOOKUP(tblSalaries[[#This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VLOOKUP(tblSalaries[[#This Row],[Where do you work]],tblCountries[[Actual]:[Mapping]],2,FALSE)</f>
        <v>India</v>
      </c>
      <c r="L784" t="s">
        <v>9</v>
      </c>
      <c r="M784">
        <v>2</v>
      </c>
      <c r="N784" s="16" t="str">
        <f>IF([Years of Experience]&lt;=10,"&lt;=10 yrs",IF([Years of Experience]&lt;20,"10-20 yrs",IF([Years of Experience]&lt;30,"20-30 yrs","&gt;30 yrs")))</f>
        <v>&lt;=10 yrs</v>
      </c>
    </row>
    <row r="785" spans="2:14" ht="15" customHeight="1">
      <c r="B785" t="s">
        <v>2788</v>
      </c>
      <c r="C785" s="1">
        <v>41055.868136574078</v>
      </c>
      <c r="D785" s="4">
        <v>96000</v>
      </c>
      <c r="E785">
        <v>96000</v>
      </c>
      <c r="F785" t="s">
        <v>6</v>
      </c>
      <c r="G785">
        <f>tblSalaries[[#This Row],[clean Salary (in local currency)]]*VLOOKUP(tblSalaries[[#This Row],[Currency]],tblXrate[],2,FALSE)</f>
        <v>96000</v>
      </c>
      <c r="H785" t="s">
        <v>721</v>
      </c>
      <c r="I785" t="s">
        <v>3999</v>
      </c>
      <c r="J785" t="s">
        <v>8</v>
      </c>
      <c r="K785" t="str">
        <f>VLOOKUP(tblSalaries[[#This Row],[Where do you work]],tblCountries[[Actual]:[Mapping]],2,FALSE)</f>
        <v>India</v>
      </c>
      <c r="L785" t="s">
        <v>13</v>
      </c>
      <c r="M785">
        <v>8</v>
      </c>
      <c r="N785" s="16" t="str">
        <f>IF([Years of Experience]&lt;=10,"&lt;=10 yrs",IF([Years of Experience]&lt;20,"10-20 yrs",IF([Years of Experience]&lt;30,"20-30 yrs","&gt;30 yrs")))</f>
        <v>&lt;=10 yrs</v>
      </c>
    </row>
    <row r="786" spans="2:14" ht="15" customHeight="1">
      <c r="B786" t="s">
        <v>2789</v>
      </c>
      <c r="C786" s="1">
        <v>41055.873067129629</v>
      </c>
      <c r="D786" s="4" t="s">
        <v>916</v>
      </c>
      <c r="E786">
        <v>1152000</v>
      </c>
      <c r="F786" t="s">
        <v>40</v>
      </c>
      <c r="G786">
        <f>tblSalaries[[#This Row],[clean Salary (in local currency)]]*VLOOKUP(tblSalaries[[#This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VLOOKUP(tblSalaries[[#This Row],[Where do you work]],tblCountries[[Actual]:[Mapping]],2,FALSE)</f>
        <v>India</v>
      </c>
      <c r="L786" t="s">
        <v>9</v>
      </c>
      <c r="M786">
        <v>6</v>
      </c>
      <c r="N786" s="16" t="str">
        <f>IF([Years of Experience]&lt;=10,"&lt;=10 yrs",IF([Years of Experience]&lt;20,"10-20 yrs",IF([Years of Experience]&lt;30,"20-30 yrs","&gt;30 yrs")))</f>
        <v>&lt;=10 yrs</v>
      </c>
    </row>
    <row r="787" spans="2:14" ht="15" customHeight="1">
      <c r="B787" t="s">
        <v>2790</v>
      </c>
      <c r="C787" s="1">
        <v>41055.873113425929</v>
      </c>
      <c r="D787" s="4">
        <v>15000</v>
      </c>
      <c r="E787">
        <v>15000</v>
      </c>
      <c r="F787" t="s">
        <v>22</v>
      </c>
      <c r="G787">
        <f>tblSalaries[[#This Row],[clean Salary (in local currency)]]*VLOOKUP(tblSalaries[[#This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VLOOKUP(tblSalaries[[#This Row],[Where do you work]],tblCountries[[Actual]:[Mapping]],2,FALSE)</f>
        <v>Spain</v>
      </c>
      <c r="L787" t="s">
        <v>18</v>
      </c>
      <c r="M787">
        <v>10</v>
      </c>
      <c r="N787" s="16" t="str">
        <f>IF([Years of Experience]&lt;=10,"&lt;=10 yrs",IF([Years of Experience]&lt;20,"10-20 yrs",IF([Years of Experience]&lt;30,"20-30 yrs","&gt;30 yrs")))</f>
        <v>&lt;=10 yrs</v>
      </c>
    </row>
    <row r="788" spans="2:14" ht="15" customHeight="1">
      <c r="B788" t="s">
        <v>2791</v>
      </c>
      <c r="C788" s="1">
        <v>41055.875462962962</v>
      </c>
      <c r="D788" s="4" t="s">
        <v>919</v>
      </c>
      <c r="E788">
        <v>65000</v>
      </c>
      <c r="F788" t="s">
        <v>82</v>
      </c>
      <c r="G788">
        <f>tblSalaries[[#This Row],[clean Salary (in local currency)]]*VLOOKUP(tblSalaries[[#This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VLOOKUP(tblSalaries[[#This Row],[Where do you work]],tblCountries[[Actual]:[Mapping]],2,FALSE)</f>
        <v>Australia</v>
      </c>
      <c r="L788" t="s">
        <v>13</v>
      </c>
      <c r="M788">
        <v>10</v>
      </c>
      <c r="N788" s="16" t="str">
        <f>IF([Years of Experience]&lt;=10,"&lt;=10 yrs",IF([Years of Experience]&lt;20,"10-20 yrs",IF([Years of Experience]&lt;30,"20-30 yrs","&gt;30 yrs")))</f>
        <v>&lt;=10 yrs</v>
      </c>
    </row>
    <row r="789" spans="2:14" ht="15" customHeight="1">
      <c r="B789" t="s">
        <v>2792</v>
      </c>
      <c r="C789" s="1">
        <v>41055.878877314812</v>
      </c>
      <c r="D789" s="4" t="s">
        <v>921</v>
      </c>
      <c r="E789">
        <v>377000</v>
      </c>
      <c r="F789" t="s">
        <v>40</v>
      </c>
      <c r="G789">
        <f>tblSalaries[[#This Row],[clean Salary (in local currency)]]*VLOOKUP(tblSalaries[[#This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VLOOKUP(tblSalaries[[#This Row],[Where do you work]],tblCountries[[Actual]:[Mapping]],2,FALSE)</f>
        <v>India</v>
      </c>
      <c r="L789" t="s">
        <v>25</v>
      </c>
      <c r="M789">
        <v>7</v>
      </c>
      <c r="N789" s="16" t="str">
        <f>IF([Years of Experience]&lt;=10,"&lt;=10 yrs",IF([Years of Experience]&lt;20,"10-20 yrs",IF([Years of Experience]&lt;30,"20-30 yrs","&gt;30 yrs")))</f>
        <v>&lt;=10 yrs</v>
      </c>
    </row>
    <row r="790" spans="2:14" ht="15" customHeight="1">
      <c r="B790" t="s">
        <v>2793</v>
      </c>
      <c r="C790" s="1">
        <v>41055.880023148151</v>
      </c>
      <c r="D790" s="4" t="s">
        <v>400</v>
      </c>
      <c r="E790">
        <v>29000</v>
      </c>
      <c r="F790" t="s">
        <v>69</v>
      </c>
      <c r="G790">
        <f>tblSalaries[[#This Row],[clean Salary (in local currency)]]*VLOOKUP(tblSalaries[[#This Row],[Currency]],tblXrate[],2,FALSE)</f>
        <v>45709.169889951241</v>
      </c>
      <c r="H790" t="s">
        <v>923</v>
      </c>
      <c r="I790" t="s">
        <v>3999</v>
      </c>
      <c r="J790" t="s">
        <v>71</v>
      </c>
      <c r="K790" t="str">
        <f>VLOOKUP(tblSalaries[[#This Row],[Where do you work]],tblCountries[[Actual]:[Mapping]],2,FALSE)</f>
        <v>UK</v>
      </c>
      <c r="L790" t="s">
        <v>18</v>
      </c>
      <c r="M790">
        <v>15</v>
      </c>
      <c r="N790" s="16" t="str">
        <f>IF([Years of Experience]&lt;=10,"&lt;=10 yrs",IF([Years of Experience]&lt;20,"10-20 yrs",IF([Years of Experience]&lt;30,"20-30 yrs","&gt;30 yrs")))</f>
        <v>10-20 yrs</v>
      </c>
    </row>
    <row r="791" spans="2:14" ht="15" customHeight="1">
      <c r="B791" t="s">
        <v>2794</v>
      </c>
      <c r="C791" s="1">
        <v>41055.882175925923</v>
      </c>
      <c r="D791" s="4">
        <v>48500</v>
      </c>
      <c r="E791">
        <v>48500</v>
      </c>
      <c r="F791" t="s">
        <v>6</v>
      </c>
      <c r="G791">
        <f>tblSalaries[[#This Row],[clean Salary (in local currency)]]*VLOOKUP(tblSalaries[[#This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VLOOKUP(tblSalaries[[#This Row],[Where do you work]],tblCountries[[Actual]:[Mapping]],2,FALSE)</f>
        <v>USA</v>
      </c>
      <c r="L791" t="s">
        <v>18</v>
      </c>
      <c r="M791">
        <v>10</v>
      </c>
      <c r="N791" s="16" t="str">
        <f>IF([Years of Experience]&lt;=10,"&lt;=10 yrs",IF([Years of Experience]&lt;20,"10-20 yrs",IF([Years of Experience]&lt;30,"20-30 yrs","&gt;30 yrs")))</f>
        <v>&lt;=10 yrs</v>
      </c>
    </row>
    <row r="792" spans="2:14" ht="15" customHeight="1">
      <c r="B792" t="s">
        <v>2795</v>
      </c>
      <c r="C792" s="1">
        <v>41055.884050925924</v>
      </c>
      <c r="D792" s="4">
        <v>600000</v>
      </c>
      <c r="E792">
        <v>600000</v>
      </c>
      <c r="F792" t="s">
        <v>40</v>
      </c>
      <c r="G792">
        <f>tblSalaries[[#This Row],[clean Salary (in local currency)]]*VLOOKUP(tblSalaries[[#This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VLOOKUP(tblSalaries[[#This Row],[Where do you work]],tblCountries[[Actual]:[Mapping]],2,FALSE)</f>
        <v>India</v>
      </c>
      <c r="L792" t="s">
        <v>13</v>
      </c>
      <c r="M792">
        <v>4</v>
      </c>
      <c r="N792" s="16" t="str">
        <f>IF([Years of Experience]&lt;=10,"&lt;=10 yrs",IF([Years of Experience]&lt;20,"10-20 yrs",IF([Years of Experience]&lt;30,"20-30 yrs","&gt;30 yrs")))</f>
        <v>&lt;=10 yrs</v>
      </c>
    </row>
    <row r="793" spans="2:14" ht="15" customHeight="1">
      <c r="B793" t="s">
        <v>2796</v>
      </c>
      <c r="C793" s="1">
        <v>41055.884618055556</v>
      </c>
      <c r="D793" s="4">
        <v>33900</v>
      </c>
      <c r="E793">
        <v>33900</v>
      </c>
      <c r="F793" t="s">
        <v>6</v>
      </c>
      <c r="G793">
        <f>tblSalaries[[#This Row],[clean Salary (in local currency)]]*VLOOKUP(tblSalaries[[#This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VLOOKUP(tblSalaries[[#This Row],[Where do you work]],tblCountries[[Actual]:[Mapping]],2,FALSE)</f>
        <v>USA</v>
      </c>
      <c r="L793" t="s">
        <v>18</v>
      </c>
      <c r="M793">
        <v>10</v>
      </c>
      <c r="N793" s="16" t="str">
        <f>IF([Years of Experience]&lt;=10,"&lt;=10 yrs",IF([Years of Experience]&lt;20,"10-20 yrs",IF([Years of Experience]&lt;30,"20-30 yrs","&gt;30 yrs")))</f>
        <v>&lt;=10 yrs</v>
      </c>
    </row>
    <row r="794" spans="2:14" ht="15" customHeight="1">
      <c r="B794" t="s">
        <v>2797</v>
      </c>
      <c r="C794" s="1">
        <v>41055.892118055555</v>
      </c>
      <c r="D794" s="4" t="s">
        <v>925</v>
      </c>
      <c r="E794">
        <v>900000</v>
      </c>
      <c r="F794" t="s">
        <v>585</v>
      </c>
      <c r="G794">
        <f>tblSalaries[[#This Row],[clean Salary (in local currency)]]*VLOOKUP(tblSalaries[[#This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VLOOKUP(tblSalaries[[#This Row],[Where do you work]],tblCountries[[Actual]:[Mapping]],2,FALSE)</f>
        <v>South Africa</v>
      </c>
      <c r="L794" t="s">
        <v>13</v>
      </c>
      <c r="M794">
        <v>40</v>
      </c>
      <c r="N794" s="16" t="str">
        <f>IF([Years of Experience]&lt;=10,"&lt;=10 yrs",IF([Years of Experience]&lt;20,"10-20 yrs",IF([Years of Experience]&lt;30,"20-30 yrs","&gt;30 yrs")))</f>
        <v>&gt;30 yrs</v>
      </c>
    </row>
    <row r="795" spans="2:14" ht="15" customHeight="1">
      <c r="B795" t="s">
        <v>2798</v>
      </c>
      <c r="C795" s="1">
        <v>41055.893761574072</v>
      </c>
      <c r="D795" s="4">
        <v>850000</v>
      </c>
      <c r="E795">
        <v>850000</v>
      </c>
      <c r="F795" t="s">
        <v>40</v>
      </c>
      <c r="G795">
        <f>tblSalaries[[#This Row],[clean Salary (in local currency)]]*VLOOKUP(tblSalaries[[#This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>
        <v>2</v>
      </c>
      <c r="N795" s="16" t="str">
        <f>IF([Years of Experience]&lt;=10,"&lt;=10 yrs",IF([Years of Experience]&lt;20,"10-20 yrs",IF([Years of Experience]&lt;30,"20-30 yrs","&gt;30 yrs")))</f>
        <v>&lt;=10 yrs</v>
      </c>
    </row>
    <row r="796" spans="2:14" ht="15" customHeight="1">
      <c r="B796" t="s">
        <v>2799</v>
      </c>
      <c r="C796" s="1">
        <v>41055.893946759257</v>
      </c>
      <c r="D796" s="4">
        <v>85000</v>
      </c>
      <c r="E796">
        <v>85000</v>
      </c>
      <c r="F796" t="s">
        <v>6</v>
      </c>
      <c r="G796">
        <f>tblSalaries[[#This Row],[clean Salary (in local currency)]]*VLOOKUP(tblSalaries[[#This Row],[Currency]],tblXrate[],2,FALSE)</f>
        <v>85000</v>
      </c>
      <c r="H796" t="s">
        <v>927</v>
      </c>
      <c r="I796" t="s">
        <v>4001</v>
      </c>
      <c r="J796" t="s">
        <v>15</v>
      </c>
      <c r="K796" t="str">
        <f>VLOOKUP(tblSalaries[[#This Row],[Where do you work]],tblCountries[[Actual]:[Mapping]],2,FALSE)</f>
        <v>USA</v>
      </c>
      <c r="L796" t="s">
        <v>9</v>
      </c>
      <c r="M796">
        <v>15</v>
      </c>
      <c r="N796" s="16" t="str">
        <f>IF([Years of Experience]&lt;=10,"&lt;=10 yrs",IF([Years of Experience]&lt;20,"10-20 yrs",IF([Years of Experience]&lt;30,"20-30 yrs","&gt;30 yrs")))</f>
        <v>10-20 yrs</v>
      </c>
    </row>
    <row r="797" spans="2:14" ht="15" customHeight="1">
      <c r="B797" t="s">
        <v>2800</v>
      </c>
      <c r="C797" s="1">
        <v>41055.903344907405</v>
      </c>
      <c r="D797" s="4" t="s">
        <v>928</v>
      </c>
      <c r="E797">
        <v>450000</v>
      </c>
      <c r="F797" t="s">
        <v>40</v>
      </c>
      <c r="G797">
        <f>tblSalaries[[#This Row],[clean Salary (in local currency)]]*VLOOKUP(tblSalaries[[#This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VLOOKUP(tblSalaries[[#This Row],[Where do you work]],tblCountries[[Actual]:[Mapping]],2,FALSE)</f>
        <v>India</v>
      </c>
      <c r="L797" t="s">
        <v>9</v>
      </c>
      <c r="M797">
        <v>6</v>
      </c>
      <c r="N797" s="16" t="str">
        <f>IF([Years of Experience]&lt;=10,"&lt;=10 yrs",IF([Years of Experience]&lt;20,"10-20 yrs",IF([Years of Experience]&lt;30,"20-30 yrs","&gt;30 yrs")))</f>
        <v>&lt;=10 yrs</v>
      </c>
    </row>
    <row r="798" spans="2:14" ht="15" customHeight="1">
      <c r="B798" t="s">
        <v>2801</v>
      </c>
      <c r="C798" s="1">
        <v>41055.905486111114</v>
      </c>
      <c r="D798" s="4">
        <v>48000</v>
      </c>
      <c r="E798">
        <v>48000</v>
      </c>
      <c r="F798" t="s">
        <v>6</v>
      </c>
      <c r="G798">
        <f>tblSalaries[[#This Row],[clean Salary (in local currency)]]*VLOOKUP(tblSalaries[[#This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VLOOKUP(tblSalaries[[#This Row],[Where do you work]],tblCountries[[Actual]:[Mapping]],2,FALSE)</f>
        <v>USA</v>
      </c>
      <c r="L798" t="s">
        <v>18</v>
      </c>
      <c r="M798">
        <v>16</v>
      </c>
      <c r="N798" s="16" t="str">
        <f>IF([Years of Experience]&lt;=10,"&lt;=10 yrs",IF([Years of Experience]&lt;20,"10-20 yrs",IF([Years of Experience]&lt;30,"20-30 yrs","&gt;30 yrs")))</f>
        <v>10-20 yrs</v>
      </c>
    </row>
    <row r="799" spans="2:14" ht="15" customHeight="1">
      <c r="B799" t="s">
        <v>2802</v>
      </c>
      <c r="C799" s="1">
        <v>41055.914305555554</v>
      </c>
      <c r="D799" s="4">
        <v>170000</v>
      </c>
      <c r="E799">
        <v>170000</v>
      </c>
      <c r="F799" t="s">
        <v>40</v>
      </c>
      <c r="G799">
        <f>tblSalaries[[#This Row],[clean Salary (in local currency)]]*VLOOKUP(tblSalaries[[#This Row],[Currency]],tblXrate[],2,FALSE)</f>
        <v>3027.3458368652364</v>
      </c>
      <c r="H799" t="s">
        <v>931</v>
      </c>
      <c r="I799" t="s">
        <v>3999</v>
      </c>
      <c r="J799" t="s">
        <v>8</v>
      </c>
      <c r="K799" t="str">
        <f>VLOOKUP(tblSalaries[[#This Row],[Where do you work]],tblCountries[[Actual]:[Mapping]],2,FALSE)</f>
        <v>India</v>
      </c>
      <c r="L799" t="s">
        <v>9</v>
      </c>
      <c r="M799">
        <v>2</v>
      </c>
      <c r="N799" s="16" t="str">
        <f>IF([Years of Experience]&lt;=10,"&lt;=10 yrs",IF([Years of Experience]&lt;20,"10-20 yrs",IF([Years of Experience]&lt;30,"20-30 yrs","&gt;30 yrs")))</f>
        <v>&lt;=10 yrs</v>
      </c>
    </row>
    <row r="800" spans="2:14" ht="15" customHeight="1">
      <c r="B800" t="s">
        <v>2803</v>
      </c>
      <c r="C800" s="1">
        <v>41055.914456018516</v>
      </c>
      <c r="D800" s="4">
        <v>13100</v>
      </c>
      <c r="E800">
        <v>13100</v>
      </c>
      <c r="F800" t="s">
        <v>6</v>
      </c>
      <c r="G800">
        <f>tblSalaries[[#This Row],[clean Salary (in local currency)]]*VLOOKUP(tblSalaries[[#This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>
        <v>5</v>
      </c>
      <c r="N800" s="16" t="str">
        <f>IF([Years of Experience]&lt;=10,"&lt;=10 yrs",IF([Years of Experience]&lt;20,"10-20 yrs",IF([Years of Experience]&lt;30,"20-30 yrs","&gt;30 yrs")))</f>
        <v>&lt;=10 yrs</v>
      </c>
    </row>
    <row r="801" spans="2:14" ht="15" customHeight="1">
      <c r="B801" t="s">
        <v>2804</v>
      </c>
      <c r="C801" s="1">
        <v>41055.918668981481</v>
      </c>
      <c r="D801" s="4">
        <v>5000</v>
      </c>
      <c r="E801">
        <v>60000</v>
      </c>
      <c r="F801" t="s">
        <v>6</v>
      </c>
      <c r="G801">
        <f>tblSalaries[[#This Row],[clean Salary (in local currency)]]*VLOOKUP(tblSalaries[[#This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VLOOKUP(tblSalaries[[#This Row],[Where do you work]],tblCountries[[Actual]:[Mapping]],2,FALSE)</f>
        <v>UAE</v>
      </c>
      <c r="L801" t="s">
        <v>18</v>
      </c>
      <c r="M801">
        <v>15</v>
      </c>
      <c r="N801" s="16" t="str">
        <f>IF([Years of Experience]&lt;=10,"&lt;=10 yrs",IF([Years of Experience]&lt;20,"10-20 yrs",IF([Years of Experience]&lt;30,"20-30 yrs","&gt;30 yrs")))</f>
        <v>10-20 yrs</v>
      </c>
    </row>
    <row r="802" spans="2:14" ht="15" customHeight="1">
      <c r="B802" t="s">
        <v>2805</v>
      </c>
      <c r="C802" s="1">
        <v>41055.921979166669</v>
      </c>
      <c r="D802" s="4" t="s">
        <v>933</v>
      </c>
      <c r="E802">
        <v>24000</v>
      </c>
      <c r="F802" t="s">
        <v>6</v>
      </c>
      <c r="G802">
        <f>tblSalaries[[#This Row],[clean Salary (in local currency)]]*VLOOKUP(tblSalaries[[#This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VLOOKUP(tblSalaries[[#This Row],[Where do you work]],tblCountries[[Actual]:[Mapping]],2,FALSE)</f>
        <v>Croatia</v>
      </c>
      <c r="L802" t="s">
        <v>18</v>
      </c>
      <c r="M802">
        <v>5</v>
      </c>
      <c r="N802" s="16" t="str">
        <f>IF([Years of Experience]&lt;=10,"&lt;=10 yrs",IF([Years of Experience]&lt;20,"10-20 yrs",IF([Years of Experience]&lt;30,"20-30 yrs","&gt;30 yrs")))</f>
        <v>&lt;=10 yrs</v>
      </c>
    </row>
    <row r="803" spans="2:14" ht="15" customHeight="1">
      <c r="B803" t="s">
        <v>2806</v>
      </c>
      <c r="C803" s="1">
        <v>41055.92287037037</v>
      </c>
      <c r="D803" s="4" t="s">
        <v>936</v>
      </c>
      <c r="E803">
        <v>240000</v>
      </c>
      <c r="F803" t="s">
        <v>40</v>
      </c>
      <c r="G803">
        <f>tblSalaries[[#This Row],[clean Salary (in local currency)]]*VLOOKUP(tblSalaries[[#This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18</v>
      </c>
      <c r="M803">
        <v>3</v>
      </c>
      <c r="N803" s="16" t="str">
        <f>IF([Years of Experience]&lt;=10,"&lt;=10 yrs",IF([Years of Experience]&lt;20,"10-20 yrs",IF([Years of Experience]&lt;30,"20-30 yrs","&gt;30 yrs")))</f>
        <v>&lt;=10 yrs</v>
      </c>
    </row>
    <row r="804" spans="2:14" ht="15" customHeight="1">
      <c r="B804" t="s">
        <v>2807</v>
      </c>
      <c r="C804" s="1">
        <v>41055.927893518521</v>
      </c>
      <c r="D804" s="4" t="s">
        <v>937</v>
      </c>
      <c r="E804">
        <v>650000</v>
      </c>
      <c r="F804" t="s">
        <v>40</v>
      </c>
      <c r="G804">
        <f>tblSalaries[[#This Row],[clean Salary (in local currency)]]*VLOOKUP(tblSalaries[[#This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VLOOKUP(tblSalaries[[#This Row],[Where do you work]],tblCountries[[Actual]:[Mapping]],2,FALSE)</f>
        <v>India</v>
      </c>
      <c r="L804" t="s">
        <v>18</v>
      </c>
      <c r="M804">
        <v>5</v>
      </c>
      <c r="N804" s="16" t="str">
        <f>IF([Years of Experience]&lt;=10,"&lt;=10 yrs",IF([Years of Experience]&lt;20,"10-20 yrs",IF([Years of Experience]&lt;30,"20-30 yrs","&gt;30 yrs")))</f>
        <v>&lt;=10 yrs</v>
      </c>
    </row>
    <row r="805" spans="2:14" ht="15" customHeight="1">
      <c r="B805" t="s">
        <v>2808</v>
      </c>
      <c r="C805" s="1">
        <v>41055.932615740741</v>
      </c>
      <c r="D805" s="4">
        <v>95000</v>
      </c>
      <c r="E805">
        <v>95000</v>
      </c>
      <c r="F805" t="s">
        <v>6</v>
      </c>
      <c r="G805">
        <f>tblSalaries[[#This Row],[clean Salary (in local currency)]]*VLOOKUP(tblSalaries[[#This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VLOOKUP(tblSalaries[[#This Row],[Where do you work]],tblCountries[[Actual]:[Mapping]],2,FALSE)</f>
        <v>USA</v>
      </c>
      <c r="L805" t="s">
        <v>18</v>
      </c>
      <c r="M805">
        <v>13</v>
      </c>
      <c r="N805" s="16" t="str">
        <f>IF([Years of Experience]&lt;=10,"&lt;=10 yrs",IF([Years of Experience]&lt;20,"10-20 yrs",IF([Years of Experience]&lt;30,"20-30 yrs","&gt;30 yrs")))</f>
        <v>10-20 yrs</v>
      </c>
    </row>
    <row r="806" spans="2:14" ht="15" customHeight="1">
      <c r="B806" t="s">
        <v>2809</v>
      </c>
      <c r="C806" s="1">
        <v>41055.933078703703</v>
      </c>
      <c r="D806" s="4">
        <v>516000</v>
      </c>
      <c r="E806">
        <v>516000</v>
      </c>
      <c r="F806" t="s">
        <v>40</v>
      </c>
      <c r="G806">
        <f>tblSalaries[[#This Row],[clean Salary (in local currency)]]*VLOOKUP(tblSalaries[[#This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VLOOKUP(tblSalaries[[#This Row],[Where do you work]],tblCountries[[Actual]:[Mapping]],2,FALSE)</f>
        <v>India</v>
      </c>
      <c r="L806" t="s">
        <v>9</v>
      </c>
      <c r="M806">
        <v>0</v>
      </c>
      <c r="N806" s="16" t="str">
        <f>IF([Years of Experience]&lt;=10,"&lt;=10 yrs",IF([Years of Experience]&lt;20,"10-20 yrs",IF([Years of Experience]&lt;30,"20-30 yrs","&gt;30 yrs")))</f>
        <v>&lt;=10 yrs</v>
      </c>
    </row>
    <row r="807" spans="2:14" ht="15" customHeight="1">
      <c r="B807" t="s">
        <v>2810</v>
      </c>
      <c r="C807" s="1">
        <v>41055.936990740738</v>
      </c>
      <c r="D807" s="4" t="s">
        <v>940</v>
      </c>
      <c r="E807">
        <v>504000</v>
      </c>
      <c r="F807" t="s">
        <v>40</v>
      </c>
      <c r="G807">
        <f>tblSalaries[[#This Row],[clean Salary (in local currency)]]*VLOOKUP(tblSalaries[[#This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VLOOKUP(tblSalaries[[#This Row],[Where do you work]],tblCountries[[Actual]:[Mapping]],2,FALSE)</f>
        <v>India</v>
      </c>
      <c r="L807" t="s">
        <v>13</v>
      </c>
      <c r="M807">
        <v>3</v>
      </c>
      <c r="N807" s="16" t="str">
        <f>IF([Years of Experience]&lt;=10,"&lt;=10 yrs",IF([Years of Experience]&lt;20,"10-20 yrs",IF([Years of Experience]&lt;30,"20-30 yrs","&gt;30 yrs")))</f>
        <v>&lt;=10 yrs</v>
      </c>
    </row>
    <row r="808" spans="2:14" ht="15" customHeight="1">
      <c r="B808" t="s">
        <v>2811</v>
      </c>
      <c r="C808" s="1">
        <v>41055.937048611115</v>
      </c>
      <c r="D808" s="4">
        <v>144000</v>
      </c>
      <c r="E808">
        <v>144000</v>
      </c>
      <c r="F808" t="s">
        <v>40</v>
      </c>
      <c r="G808">
        <f>tblSalaries[[#This Row],[clean Salary (in local currency)]]*VLOOKUP(tblSalaries[[#This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>
        <v>1</v>
      </c>
      <c r="N808" s="16" t="str">
        <f>IF([Years of Experience]&lt;=10,"&lt;=10 yrs",IF([Years of Experience]&lt;20,"10-20 yrs",IF([Years of Experience]&lt;30,"20-30 yrs","&gt;30 yrs")))</f>
        <v>&lt;=10 yrs</v>
      </c>
    </row>
    <row r="809" spans="2:14" ht="15" customHeight="1">
      <c r="B809" t="s">
        <v>2812</v>
      </c>
      <c r="C809" s="1">
        <v>41055.946655092594</v>
      </c>
      <c r="D809" s="4" t="s">
        <v>943</v>
      </c>
      <c r="E809">
        <v>55000</v>
      </c>
      <c r="F809" t="s">
        <v>69</v>
      </c>
      <c r="G809">
        <f>tblSalaries[[#This Row],[clean Salary (in local currency)]]*VLOOKUP(tblSalaries[[#This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VLOOKUP(tblSalaries[[#This Row],[Where do you work]],tblCountries[[Actual]:[Mapping]],2,FALSE)</f>
        <v>UK</v>
      </c>
      <c r="L809" t="s">
        <v>9</v>
      </c>
      <c r="M809">
        <v>12</v>
      </c>
      <c r="N809" s="16" t="str">
        <f>IF([Years of Experience]&lt;=10,"&lt;=10 yrs",IF([Years of Experience]&lt;20,"10-20 yrs",IF([Years of Experience]&lt;30,"20-30 yrs","&gt;30 yrs")))</f>
        <v>10-20 yrs</v>
      </c>
    </row>
    <row r="810" spans="2:14" ht="15" customHeight="1">
      <c r="B810" t="s">
        <v>2813</v>
      </c>
      <c r="C810" s="1">
        <v>41055.946666666663</v>
      </c>
      <c r="D810" s="4">
        <v>15500</v>
      </c>
      <c r="E810">
        <v>15500</v>
      </c>
      <c r="F810" t="s">
        <v>6</v>
      </c>
      <c r="G810">
        <f>tblSalaries[[#This Row],[clean Salary (in local currency)]]*VLOOKUP(tblSalaries[[#This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VLOOKUP(tblSalaries[[#This Row],[Where do you work]],tblCountries[[Actual]:[Mapping]],2,FALSE)</f>
        <v>India</v>
      </c>
      <c r="L810" t="s">
        <v>25</v>
      </c>
      <c r="M810">
        <v>3</v>
      </c>
      <c r="N810" s="16" t="str">
        <f>IF([Years of Experience]&lt;=10,"&lt;=10 yrs",IF([Years of Experience]&lt;20,"10-20 yrs",IF([Years of Experience]&lt;30,"20-30 yrs","&gt;30 yrs")))</f>
        <v>&lt;=10 yrs</v>
      </c>
    </row>
    <row r="811" spans="2:14" ht="15" customHeight="1">
      <c r="B811" t="s">
        <v>2814</v>
      </c>
      <c r="C811" s="1">
        <v>41055.948078703703</v>
      </c>
      <c r="D811" s="4" t="s">
        <v>945</v>
      </c>
      <c r="E811">
        <v>300000</v>
      </c>
      <c r="F811" t="s">
        <v>3900</v>
      </c>
      <c r="G811">
        <f>tblSalaries[[#This Row],[clean Salary (in local currency)]]*VLOOKUP(tblSalaries[[#This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VLOOKUP(tblSalaries[[#This Row],[Where do you work]],tblCountries[[Actual]:[Mapping]],2,FALSE)</f>
        <v>Brazil</v>
      </c>
      <c r="L811" t="s">
        <v>13</v>
      </c>
      <c r="M811">
        <v>3</v>
      </c>
      <c r="N811" s="16" t="str">
        <f>IF([Years of Experience]&lt;=10,"&lt;=10 yrs",IF([Years of Experience]&lt;20,"10-20 yrs",IF([Years of Experience]&lt;30,"20-30 yrs","&gt;30 yrs")))</f>
        <v>&lt;=10 yrs</v>
      </c>
    </row>
    <row r="812" spans="2:14" ht="15" customHeight="1">
      <c r="B812" t="s">
        <v>2815</v>
      </c>
      <c r="C812" s="1">
        <v>41055.950127314813</v>
      </c>
      <c r="D812" s="4">
        <v>600000</v>
      </c>
      <c r="E812">
        <v>600000</v>
      </c>
      <c r="F812" t="s">
        <v>40</v>
      </c>
      <c r="G812">
        <f>tblSalaries[[#This Row],[clean Salary (in local currency)]]*VLOOKUP(tblSalaries[[#This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VLOOKUP(tblSalaries[[#This Row],[Where do you work]],tblCountries[[Actual]:[Mapping]],2,FALSE)</f>
        <v>India</v>
      </c>
      <c r="L812" t="s">
        <v>13</v>
      </c>
      <c r="M812">
        <v>5</v>
      </c>
      <c r="N812" s="16" t="str">
        <f>IF([Years of Experience]&lt;=10,"&lt;=10 yrs",IF([Years of Experience]&lt;20,"10-20 yrs",IF([Years of Experience]&lt;30,"20-30 yrs","&gt;30 yrs")))</f>
        <v>&lt;=10 yrs</v>
      </c>
    </row>
    <row r="813" spans="2:14" ht="15" customHeight="1">
      <c r="B813" t="s">
        <v>2816</v>
      </c>
      <c r="C813" s="1">
        <v>41055.95108796296</v>
      </c>
      <c r="D813" s="4">
        <v>75000</v>
      </c>
      <c r="E813">
        <v>75000</v>
      </c>
      <c r="F813" t="s">
        <v>6</v>
      </c>
      <c r="G813">
        <f>tblSalaries[[#This Row],[clean Salary (in local currency)]]*VLOOKUP(tblSalaries[[#This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VLOOKUP(tblSalaries[[#This Row],[Where do you work]],tblCountries[[Actual]:[Mapping]],2,FALSE)</f>
        <v>USA</v>
      </c>
      <c r="L813" t="s">
        <v>18</v>
      </c>
      <c r="M813">
        <v>27</v>
      </c>
      <c r="N813" s="16" t="str">
        <f>IF([Years of Experience]&lt;=10,"&lt;=10 yrs",IF([Years of Experience]&lt;20,"10-20 yrs",IF([Years of Experience]&lt;30,"20-30 yrs","&gt;30 yrs")))</f>
        <v>20-30 yrs</v>
      </c>
    </row>
    <row r="814" spans="2:14" ht="15" customHeight="1">
      <c r="B814" t="s">
        <v>2817</v>
      </c>
      <c r="C814" s="1">
        <v>41055.953877314816</v>
      </c>
      <c r="D814" s="4" t="s">
        <v>948</v>
      </c>
      <c r="E814">
        <v>12000</v>
      </c>
      <c r="F814" t="s">
        <v>6</v>
      </c>
      <c r="G814">
        <f>tblSalaries[[#This Row],[clean Salary (in local currency)]]*VLOOKUP(tblSalaries[[#This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VLOOKUP(tblSalaries[[#This Row],[Where do you work]],tblCountries[[Actual]:[Mapping]],2,FALSE)</f>
        <v>Ukraine</v>
      </c>
      <c r="L814" t="s">
        <v>9</v>
      </c>
      <c r="M814">
        <v>5</v>
      </c>
      <c r="N814" s="16" t="str">
        <f>IF([Years of Experience]&lt;=10,"&lt;=10 yrs",IF([Years of Experience]&lt;20,"10-20 yrs",IF([Years of Experience]&lt;30,"20-30 yrs","&gt;30 yrs")))</f>
        <v>&lt;=10 yrs</v>
      </c>
    </row>
    <row r="815" spans="2:14" ht="15" customHeight="1">
      <c r="B815" t="s">
        <v>2818</v>
      </c>
      <c r="C815" s="1">
        <v>41055.959722222222</v>
      </c>
      <c r="D815" s="4" t="s">
        <v>950</v>
      </c>
      <c r="E815">
        <v>1700000</v>
      </c>
      <c r="F815" t="s">
        <v>40</v>
      </c>
      <c r="G815">
        <f>tblSalaries[[#This Row],[clean Salary (in local currency)]]*VLOOKUP(tblSalaries[[#This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VLOOKUP(tblSalaries[[#This Row],[Where do you work]],tblCountries[[Actual]:[Mapping]],2,FALSE)</f>
        <v>India</v>
      </c>
      <c r="L815" t="s">
        <v>13</v>
      </c>
      <c r="M815">
        <v>1.1000000000000001</v>
      </c>
      <c r="N815" s="16" t="str">
        <f>IF([Years of Experience]&lt;=10,"&lt;=10 yrs",IF([Years of Experience]&lt;20,"10-20 yrs",IF([Years of Experience]&lt;30,"20-30 yrs","&gt;30 yrs")))</f>
        <v>&lt;=10 yrs</v>
      </c>
    </row>
    <row r="816" spans="2:14" ht="15" customHeight="1">
      <c r="B816" t="s">
        <v>2819</v>
      </c>
      <c r="C816" s="1">
        <v>41055.960659722223</v>
      </c>
      <c r="D816" s="4" t="s">
        <v>952</v>
      </c>
      <c r="E816">
        <v>30000</v>
      </c>
      <c r="F816" t="s">
        <v>6</v>
      </c>
      <c r="G816">
        <f>tblSalaries[[#This Row],[clean Salary (in local currency)]]*VLOOKUP(tblSalaries[[#This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VLOOKUP(tblSalaries[[#This Row],[Where do you work]],tblCountries[[Actual]:[Mapping]],2,FALSE)</f>
        <v>Indonesia</v>
      </c>
      <c r="L816" t="s">
        <v>9</v>
      </c>
      <c r="M816">
        <v>7</v>
      </c>
      <c r="N816" s="16" t="str">
        <f>IF([Years of Experience]&lt;=10,"&lt;=10 yrs",IF([Years of Experience]&lt;20,"10-20 yrs",IF([Years of Experience]&lt;30,"20-30 yrs","&gt;30 yrs")))</f>
        <v>&lt;=10 yrs</v>
      </c>
    </row>
    <row r="817" spans="2:14" ht="15" customHeight="1">
      <c r="B817" t="s">
        <v>2820</v>
      </c>
      <c r="C817" s="1">
        <v>41055.961099537039</v>
      </c>
      <c r="D817" s="4" t="s">
        <v>419</v>
      </c>
      <c r="E817">
        <v>360000</v>
      </c>
      <c r="F817" t="s">
        <v>40</v>
      </c>
      <c r="G817">
        <f>tblSalaries[[#This Row],[clean Salary (in local currency)]]*VLOOKUP(tblSalaries[[#This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13</v>
      </c>
      <c r="M817">
        <v>4</v>
      </c>
      <c r="N817" s="16" t="str">
        <f>IF([Years of Experience]&lt;=10,"&lt;=10 yrs",IF([Years of Experience]&lt;20,"10-20 yrs",IF([Years of Experience]&lt;30,"20-30 yrs","&gt;30 yrs")))</f>
        <v>&lt;=10 yrs</v>
      </c>
    </row>
    <row r="818" spans="2:14" ht="15" customHeight="1">
      <c r="B818" t="s">
        <v>2821</v>
      </c>
      <c r="C818" s="1">
        <v>41055.961134259262</v>
      </c>
      <c r="D818" s="4">
        <v>100000</v>
      </c>
      <c r="E818">
        <v>100000</v>
      </c>
      <c r="F818" t="s">
        <v>6</v>
      </c>
      <c r="G818">
        <f>tblSalaries[[#This Row],[clean Salary (in local currency)]]*VLOOKUP(tblSalaries[[#This Row],[Currency]],tblXrate[],2,FALSE)</f>
        <v>100000</v>
      </c>
      <c r="H818" t="s">
        <v>456</v>
      </c>
      <c r="I818" t="s">
        <v>4001</v>
      </c>
      <c r="J818" t="s">
        <v>15</v>
      </c>
      <c r="K818" t="str">
        <f>VLOOKUP(tblSalaries[[#This Row],[Where do you work]],tblCountries[[Actual]:[Mapping]],2,FALSE)</f>
        <v>USA</v>
      </c>
      <c r="L818" t="s">
        <v>9</v>
      </c>
      <c r="M818">
        <v>10</v>
      </c>
      <c r="N818" s="16" t="str">
        <f>IF([Years of Experience]&lt;=10,"&lt;=10 yrs",IF([Years of Experience]&lt;20,"10-20 yrs",IF([Years of Experience]&lt;30,"20-30 yrs","&gt;30 yrs")))</f>
        <v>&lt;=10 yrs</v>
      </c>
    </row>
    <row r="819" spans="2:14" ht="15" customHeight="1">
      <c r="B819" t="s">
        <v>2822</v>
      </c>
      <c r="C819" s="1">
        <v>41055.961724537039</v>
      </c>
      <c r="D819" s="4">
        <v>42000</v>
      </c>
      <c r="E819">
        <v>42000</v>
      </c>
      <c r="F819" t="s">
        <v>22</v>
      </c>
      <c r="G819">
        <f>tblSalaries[[#This Row],[clean Salary (in local currency)]]*VLOOKUP(tblSalaries[[#This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VLOOKUP(tblSalaries[[#This Row],[Where do you work]],tblCountries[[Actual]:[Mapping]],2,FALSE)</f>
        <v>Netherlands</v>
      </c>
      <c r="L819" t="s">
        <v>9</v>
      </c>
      <c r="M819">
        <v>2</v>
      </c>
      <c r="N819" s="16" t="str">
        <f>IF([Years of Experience]&lt;=10,"&lt;=10 yrs",IF([Years of Experience]&lt;20,"10-20 yrs",IF([Years of Experience]&lt;30,"20-30 yrs","&gt;30 yrs")))</f>
        <v>&lt;=10 yrs</v>
      </c>
    </row>
    <row r="820" spans="2:14" ht="15" customHeight="1">
      <c r="B820" t="s">
        <v>2823</v>
      </c>
      <c r="C820" s="1">
        <v>41055.96197916667</v>
      </c>
      <c r="D820" s="4">
        <v>40000</v>
      </c>
      <c r="E820">
        <v>40000</v>
      </c>
      <c r="F820" t="s">
        <v>6</v>
      </c>
      <c r="G820">
        <f>tblSalaries[[#This Row],[clean Salary (in local currency)]]*VLOOKUP(tblSalaries[[#This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VLOOKUP(tblSalaries[[#This Row],[Where do you work]],tblCountries[[Actual]:[Mapping]],2,FALSE)</f>
        <v>USA</v>
      </c>
      <c r="L820" t="s">
        <v>18</v>
      </c>
      <c r="M820">
        <v>20</v>
      </c>
      <c r="N820" s="16" t="str">
        <f>IF([Years of Experience]&lt;=10,"&lt;=10 yrs",IF([Years of Experience]&lt;20,"10-20 yrs",IF([Years of Experience]&lt;30,"20-30 yrs","&gt;30 yrs")))</f>
        <v>20-30 yrs</v>
      </c>
    </row>
    <row r="821" spans="2:14" ht="15" customHeight="1">
      <c r="B821" t="s">
        <v>2824</v>
      </c>
      <c r="C821" s="1">
        <v>41055.968726851854</v>
      </c>
      <c r="D821" s="4" t="s">
        <v>957</v>
      </c>
      <c r="E821">
        <v>550000</v>
      </c>
      <c r="F821" t="s">
        <v>40</v>
      </c>
      <c r="G821">
        <f>tblSalaries[[#This Row],[clean Salary (in local currency)]]*VLOOKUP(tblSalaries[[#This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VLOOKUP(tblSalaries[[#This Row],[Where do you work]],tblCountries[[Actual]:[Mapping]],2,FALSE)</f>
        <v>India</v>
      </c>
      <c r="L821" t="s">
        <v>9</v>
      </c>
      <c r="M821">
        <v>1</v>
      </c>
      <c r="N821" s="16" t="str">
        <f>IF([Years of Experience]&lt;=10,"&lt;=10 yrs",IF([Years of Experience]&lt;20,"10-20 yrs",IF([Years of Experience]&lt;30,"20-30 yrs","&gt;30 yrs")))</f>
        <v>&lt;=10 yrs</v>
      </c>
    </row>
    <row r="822" spans="2:14" ht="15" customHeight="1">
      <c r="B822" t="s">
        <v>2825</v>
      </c>
      <c r="C822" s="1">
        <v>41055.968958333331</v>
      </c>
      <c r="D822" s="4" t="s">
        <v>958</v>
      </c>
      <c r="E822">
        <v>65000</v>
      </c>
      <c r="F822" t="s">
        <v>959</v>
      </c>
      <c r="G822">
        <f>tblSalaries[[#This Row],[clean Salary (in local currency)]]*VLOOKUP(tblSalaries[[#This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VLOOKUP(tblSalaries[[#This Row],[Where do you work]],tblCountries[[Actual]:[Mapping]],2,FALSE)</f>
        <v>Romania</v>
      </c>
      <c r="L822" t="s">
        <v>9</v>
      </c>
      <c r="M822">
        <v>6</v>
      </c>
      <c r="N822" s="16" t="str">
        <f>IF([Years of Experience]&lt;=10,"&lt;=10 yrs",IF([Years of Experience]&lt;20,"10-20 yrs",IF([Years of Experience]&lt;30,"20-30 yrs","&gt;30 yrs")))</f>
        <v>&lt;=10 yrs</v>
      </c>
    </row>
    <row r="823" spans="2:14" ht="15" customHeight="1">
      <c r="B823" t="s">
        <v>2826</v>
      </c>
      <c r="C823" s="1">
        <v>41055.970243055555</v>
      </c>
      <c r="D823" s="4" t="s">
        <v>961</v>
      </c>
      <c r="E823">
        <v>15600</v>
      </c>
      <c r="F823" t="s">
        <v>22</v>
      </c>
      <c r="G823">
        <f>tblSalaries[[#This Row],[clean Salary (in local currency)]]*VLOOKUP(tblSalaries[[#This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VLOOKUP(tblSalaries[[#This Row],[Where do you work]],tblCountries[[Actual]:[Mapping]],2,FALSE)</f>
        <v>Portugal</v>
      </c>
      <c r="L823" t="s">
        <v>9</v>
      </c>
      <c r="M823">
        <v>5</v>
      </c>
      <c r="N823" s="16" t="str">
        <f>IF([Years of Experience]&lt;=10,"&lt;=10 yrs",IF([Years of Experience]&lt;20,"10-20 yrs",IF([Years of Experience]&lt;30,"20-30 yrs","&gt;30 yrs")))</f>
        <v>&lt;=10 yrs</v>
      </c>
    </row>
    <row r="824" spans="2:14" ht="15" customHeight="1">
      <c r="B824" t="s">
        <v>2827</v>
      </c>
      <c r="C824" s="1">
        <v>41055.973576388889</v>
      </c>
      <c r="D824" s="4" t="s">
        <v>963</v>
      </c>
      <c r="E824">
        <v>600000</v>
      </c>
      <c r="F824" t="s">
        <v>40</v>
      </c>
      <c r="G824">
        <f>tblSalaries[[#This Row],[clean Salary (in local currency)]]*VLOOKUP(tblSalaries[[#This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13</v>
      </c>
      <c r="M824">
        <v>20</v>
      </c>
      <c r="N824" s="16" t="str">
        <f>IF([Years of Experience]&lt;=10,"&lt;=10 yrs",IF([Years of Experience]&lt;20,"10-20 yrs",IF([Years of Experience]&lt;30,"20-30 yrs","&gt;30 yrs")))</f>
        <v>20-30 yrs</v>
      </c>
    </row>
    <row r="825" spans="2:14" ht="15" customHeight="1">
      <c r="B825" t="s">
        <v>2828</v>
      </c>
      <c r="C825" s="1">
        <v>41055.983495370368</v>
      </c>
      <c r="D825" s="4" t="s">
        <v>965</v>
      </c>
      <c r="E825">
        <v>600000</v>
      </c>
      <c r="F825" t="s">
        <v>40</v>
      </c>
      <c r="G825">
        <f>tblSalaries[[#This Row],[clean Salary (in local currency)]]*VLOOKUP(tblSalaries[[#This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VLOOKUP(tblSalaries[[#This Row],[Where do you work]],tblCountries[[Actual]:[Mapping]],2,FALSE)</f>
        <v>India</v>
      </c>
      <c r="L825" t="s">
        <v>18</v>
      </c>
      <c r="M825">
        <v>18</v>
      </c>
      <c r="N825" s="16" t="str">
        <f>IF([Years of Experience]&lt;=10,"&lt;=10 yrs",IF([Years of Experience]&lt;20,"10-20 yrs",IF([Years of Experience]&lt;30,"20-30 yrs","&gt;30 yrs")))</f>
        <v>10-20 yrs</v>
      </c>
    </row>
    <row r="826" spans="2:14" ht="15" customHeight="1">
      <c r="B826" t="s">
        <v>2829</v>
      </c>
      <c r="C826" s="1">
        <v>41055.985000000001</v>
      </c>
      <c r="D826" s="4">
        <v>1000000</v>
      </c>
      <c r="E826">
        <v>1000000</v>
      </c>
      <c r="F826" t="s">
        <v>40</v>
      </c>
      <c r="G826">
        <f>tblSalaries[[#This Row],[clean Salary (in local currency)]]*VLOOKUP(tblSalaries[[#This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VLOOKUP(tblSalaries[[#This Row],[Where do you work]],tblCountries[[Actual]:[Mapping]],2,FALSE)</f>
        <v>India</v>
      </c>
      <c r="L826" t="s">
        <v>9</v>
      </c>
      <c r="M826">
        <v>10</v>
      </c>
      <c r="N826" s="16" t="str">
        <f>IF([Years of Experience]&lt;=10,"&lt;=10 yrs",IF([Years of Experience]&lt;20,"10-20 yrs",IF([Years of Experience]&lt;30,"20-30 yrs","&gt;30 yrs")))</f>
        <v>&lt;=10 yrs</v>
      </c>
    </row>
    <row r="827" spans="2:14" ht="15" customHeight="1">
      <c r="B827" t="s">
        <v>2830</v>
      </c>
      <c r="C827" s="1">
        <v>41055.991365740738</v>
      </c>
      <c r="D827" s="4" t="s">
        <v>967</v>
      </c>
      <c r="E827">
        <v>13000</v>
      </c>
      <c r="F827" t="s">
        <v>6</v>
      </c>
      <c r="G827">
        <f>tblSalaries[[#This Row],[clean Salary (in local currency)]]*VLOOKUP(tblSalaries[[#This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VLOOKUP(tblSalaries[[#This Row],[Where do you work]],tblCountries[[Actual]:[Mapping]],2,FALSE)</f>
        <v>India</v>
      </c>
      <c r="L827" t="s">
        <v>13</v>
      </c>
      <c r="M827">
        <v>6</v>
      </c>
      <c r="N827" s="16" t="str">
        <f>IF([Years of Experience]&lt;=10,"&lt;=10 yrs",IF([Years of Experience]&lt;20,"10-20 yrs",IF([Years of Experience]&lt;30,"20-30 yrs","&gt;30 yrs")))</f>
        <v>&lt;=10 yrs</v>
      </c>
    </row>
    <row r="828" spans="2:14" ht="15" customHeight="1">
      <c r="B828" t="s">
        <v>2831</v>
      </c>
      <c r="C828" s="1">
        <v>41055.999224537038</v>
      </c>
      <c r="D828" s="4" t="s">
        <v>968</v>
      </c>
      <c r="E828">
        <v>900000</v>
      </c>
      <c r="F828" t="s">
        <v>40</v>
      </c>
      <c r="G828">
        <f>tblSalaries[[#This Row],[clean Salary (in local currency)]]*VLOOKUP(tblSalaries[[#This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VLOOKUP(tblSalaries[[#This Row],[Where do you work]],tblCountries[[Actual]:[Mapping]],2,FALSE)</f>
        <v>India</v>
      </c>
      <c r="L828" t="s">
        <v>25</v>
      </c>
      <c r="M828">
        <v>9</v>
      </c>
      <c r="N828" s="16" t="str">
        <f>IF([Years of Experience]&lt;=10,"&lt;=10 yrs",IF([Years of Experience]&lt;20,"10-20 yrs",IF([Years of Experience]&lt;30,"20-30 yrs","&gt;30 yrs")))</f>
        <v>&lt;=10 yrs</v>
      </c>
    </row>
    <row r="829" spans="2:14" ht="15" customHeight="1">
      <c r="B829" t="s">
        <v>2832</v>
      </c>
      <c r="C829" s="1">
        <v>41056.001909722225</v>
      </c>
      <c r="D829" s="4">
        <v>85000</v>
      </c>
      <c r="E829">
        <v>85000</v>
      </c>
      <c r="F829" t="s">
        <v>6</v>
      </c>
      <c r="G829">
        <f>tblSalaries[[#This Row],[clean Salary (in local currency)]]*VLOOKUP(tblSalaries[[#This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VLOOKUP(tblSalaries[[#This Row],[Where do you work]],tblCountries[[Actual]:[Mapping]],2,FALSE)</f>
        <v>USA</v>
      </c>
      <c r="L829" t="s">
        <v>13</v>
      </c>
      <c r="M829">
        <v>1</v>
      </c>
      <c r="N829" s="16" t="str">
        <f>IF([Years of Experience]&lt;=10,"&lt;=10 yrs",IF([Years of Experience]&lt;20,"10-20 yrs",IF([Years of Experience]&lt;30,"20-30 yrs","&gt;30 yrs")))</f>
        <v>&lt;=10 yrs</v>
      </c>
    </row>
    <row r="830" spans="2:14" ht="15" customHeight="1">
      <c r="B830" t="s">
        <v>2833</v>
      </c>
      <c r="C830" s="1">
        <v>41056.005462962959</v>
      </c>
      <c r="D830" s="4">
        <v>6000</v>
      </c>
      <c r="E830">
        <v>6000</v>
      </c>
      <c r="F830" t="s">
        <v>6</v>
      </c>
      <c r="G830">
        <f>tblSalaries[[#This Row],[clean Salary (in local currency)]]*VLOOKUP(tblSalaries[[#This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VLOOKUP(tblSalaries[[#This Row],[Where do you work]],tblCountries[[Actual]:[Mapping]],2,FALSE)</f>
        <v>Colombia</v>
      </c>
      <c r="L830" t="s">
        <v>25</v>
      </c>
      <c r="M830">
        <v>10</v>
      </c>
      <c r="N830" s="16" t="str">
        <f>IF([Years of Experience]&lt;=10,"&lt;=10 yrs",IF([Years of Experience]&lt;20,"10-20 yrs",IF([Years of Experience]&lt;30,"20-30 yrs","&gt;30 yrs")))</f>
        <v>&lt;=10 yrs</v>
      </c>
    </row>
    <row r="831" spans="2:14" ht="15" customHeight="1">
      <c r="B831" t="s">
        <v>2834</v>
      </c>
      <c r="C831" s="1">
        <v>41056.008946759262</v>
      </c>
      <c r="D831" s="4">
        <v>30000</v>
      </c>
      <c r="E831">
        <v>30000</v>
      </c>
      <c r="F831" t="s">
        <v>6</v>
      </c>
      <c r="G831">
        <f>tblSalaries[[#This Row],[clean Salary (in local currency)]]*VLOOKUP(tblSalaries[[#This Row],[Currency]],tblXrate[],2,FALSE)</f>
        <v>30000</v>
      </c>
      <c r="H831" t="s">
        <v>721</v>
      </c>
      <c r="I831" t="s">
        <v>3999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>
        <v>2</v>
      </c>
      <c r="N831" s="16" t="str">
        <f>IF([Years of Experience]&lt;=10,"&lt;=10 yrs",IF([Years of Experience]&lt;20,"10-20 yrs",IF([Years of Experience]&lt;30,"20-30 yrs","&gt;30 yrs")))</f>
        <v>&lt;=10 yrs</v>
      </c>
    </row>
    <row r="832" spans="2:14" ht="15" customHeight="1">
      <c r="B832" t="s">
        <v>2835</v>
      </c>
      <c r="C832" s="1">
        <v>41056.013240740744</v>
      </c>
      <c r="D832" s="4">
        <v>100000</v>
      </c>
      <c r="E832">
        <v>100000</v>
      </c>
      <c r="F832" t="s">
        <v>69</v>
      </c>
      <c r="G832">
        <f>tblSalaries[[#This Row],[clean Salary (in local currency)]]*VLOOKUP(tblSalaries[[#This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VLOOKUP(tblSalaries[[#This Row],[Where do you work]],tblCountries[[Actual]:[Mapping]],2,FALSE)</f>
        <v>UK</v>
      </c>
      <c r="L832" t="s">
        <v>18</v>
      </c>
      <c r="M832">
        <v>20</v>
      </c>
      <c r="N832" s="16" t="str">
        <f>IF([Years of Experience]&lt;=10,"&lt;=10 yrs",IF([Years of Experience]&lt;20,"10-20 yrs",IF([Years of Experience]&lt;30,"20-30 yrs","&gt;30 yrs")))</f>
        <v>20-30 yrs</v>
      </c>
    </row>
    <row r="833" spans="2:14" ht="15" customHeight="1">
      <c r="B833" t="s">
        <v>2836</v>
      </c>
      <c r="C833" s="1">
        <v>41056.022986111115</v>
      </c>
      <c r="D833" s="4" t="s">
        <v>972</v>
      </c>
      <c r="E833">
        <v>1200000</v>
      </c>
      <c r="F833" t="s">
        <v>40</v>
      </c>
      <c r="G833">
        <f>tblSalaries[[#This Row],[clean Salary (in local currency)]]*VLOOKUP(tblSalaries[[#This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VLOOKUP(tblSalaries[[#This Row],[Where do you work]],tblCountries[[Actual]:[Mapping]],2,FALSE)</f>
        <v>India</v>
      </c>
      <c r="L833" t="s">
        <v>25</v>
      </c>
      <c r="M833">
        <v>18</v>
      </c>
      <c r="N833" s="16" t="str">
        <f>IF([Years of Experience]&lt;=10,"&lt;=10 yrs",IF([Years of Experience]&lt;20,"10-20 yrs",IF([Years of Experience]&lt;30,"20-30 yrs","&gt;30 yrs")))</f>
        <v>10-20 yrs</v>
      </c>
    </row>
    <row r="834" spans="2:14" ht="15" customHeight="1">
      <c r="B834" t="s">
        <v>2837</v>
      </c>
      <c r="C834" s="1">
        <v>41056.037037037036</v>
      </c>
      <c r="D834" s="4" t="s">
        <v>973</v>
      </c>
      <c r="E834">
        <v>200000</v>
      </c>
      <c r="F834" t="s">
        <v>40</v>
      </c>
      <c r="G834">
        <f>tblSalaries[[#This Row],[clean Salary (in local currency)]]*VLOOKUP(tblSalaries[[#This Row],[Currency]],tblXrate[],2,FALSE)</f>
        <v>3561.5833374885137</v>
      </c>
      <c r="H834" t="s">
        <v>974</v>
      </c>
      <c r="I834" t="s">
        <v>3999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>
        <v>1</v>
      </c>
      <c r="N834" s="16" t="str">
        <f>IF([Years of Experience]&lt;=10,"&lt;=10 yrs",IF([Years of Experience]&lt;20,"10-20 yrs",IF([Years of Experience]&lt;30,"20-30 yrs","&gt;30 yrs")))</f>
        <v>&lt;=10 yrs</v>
      </c>
    </row>
    <row r="835" spans="2:14" ht="15" customHeight="1">
      <c r="B835" t="s">
        <v>2838</v>
      </c>
      <c r="C835" s="1">
        <v>41056.044976851852</v>
      </c>
      <c r="D835" s="4">
        <v>5000</v>
      </c>
      <c r="E835">
        <v>5000</v>
      </c>
      <c r="F835" t="s">
        <v>6</v>
      </c>
      <c r="G835">
        <f>tblSalaries[[#This Row],[clean Salary (in local currency)]]*VLOOKUP(tblSalaries[[#This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VLOOKUP(tblSalaries[[#This Row],[Where do you work]],tblCountries[[Actual]:[Mapping]],2,FALSE)</f>
        <v>India</v>
      </c>
      <c r="L835" t="s">
        <v>9</v>
      </c>
      <c r="M835">
        <v>1</v>
      </c>
      <c r="N835" s="16" t="str">
        <f>IF([Years of Experience]&lt;=10,"&lt;=10 yrs",IF([Years of Experience]&lt;20,"10-20 yrs",IF([Years of Experience]&lt;30,"20-30 yrs","&gt;30 yrs")))</f>
        <v>&lt;=10 yrs</v>
      </c>
    </row>
    <row r="836" spans="2:14" ht="15" customHeight="1">
      <c r="B836" t="s">
        <v>2839</v>
      </c>
      <c r="C836" s="1">
        <v>41056.057013888887</v>
      </c>
      <c r="D836" s="4" t="s">
        <v>976</v>
      </c>
      <c r="E836">
        <v>200000</v>
      </c>
      <c r="F836" t="s">
        <v>40</v>
      </c>
      <c r="G836">
        <f>tblSalaries[[#This Row],[clean Salary (in local currency)]]*VLOOKUP(tblSalaries[[#This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VLOOKUP(tblSalaries[[#This Row],[Where do you work]],tblCountries[[Actual]:[Mapping]],2,FALSE)</f>
        <v>India</v>
      </c>
      <c r="L836" t="s">
        <v>9</v>
      </c>
      <c r="M836">
        <v>2</v>
      </c>
      <c r="N836" s="16" t="str">
        <f>IF([Years of Experience]&lt;=10,"&lt;=10 yrs",IF([Years of Experience]&lt;20,"10-20 yrs",IF([Years of Experience]&lt;30,"20-30 yrs","&gt;30 yrs")))</f>
        <v>&lt;=10 yrs</v>
      </c>
    </row>
    <row r="837" spans="2:14" ht="15" customHeight="1">
      <c r="B837" t="s">
        <v>2840</v>
      </c>
      <c r="C837" s="1">
        <v>41056.063136574077</v>
      </c>
      <c r="D837" s="4" t="s">
        <v>977</v>
      </c>
      <c r="E837">
        <v>30000</v>
      </c>
      <c r="F837" t="s">
        <v>22</v>
      </c>
      <c r="G837">
        <f>tblSalaries[[#This Row],[clean Salary (in local currency)]]*VLOOKUP(tblSalaries[[#This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VLOOKUP(tblSalaries[[#This Row],[Where do you work]],tblCountries[[Actual]:[Mapping]],2,FALSE)</f>
        <v>Portugal</v>
      </c>
      <c r="L837" t="s">
        <v>13</v>
      </c>
      <c r="M837">
        <v>8</v>
      </c>
      <c r="N837" s="16" t="str">
        <f>IF([Years of Experience]&lt;=10,"&lt;=10 yrs",IF([Years of Experience]&lt;20,"10-20 yrs",IF([Years of Experience]&lt;30,"20-30 yrs","&gt;30 yrs")))</f>
        <v>&lt;=10 yrs</v>
      </c>
    </row>
    <row r="838" spans="2:14" ht="15" customHeight="1">
      <c r="B838" t="s">
        <v>2841</v>
      </c>
      <c r="C838" s="1">
        <v>41056.0702662037</v>
      </c>
      <c r="D838" s="4" t="s">
        <v>980</v>
      </c>
      <c r="E838">
        <v>1000000</v>
      </c>
      <c r="F838" t="s">
        <v>40</v>
      </c>
      <c r="G838">
        <f>tblSalaries[[#This Row],[clean Salary (in local currency)]]*VLOOKUP(tblSalaries[[#This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>
        <v>6.5</v>
      </c>
      <c r="N838" s="16" t="str">
        <f>IF([Years of Experience]&lt;=10,"&lt;=10 yrs",IF([Years of Experience]&lt;20,"10-20 yrs",IF([Years of Experience]&lt;30,"20-30 yrs","&gt;30 yrs")))</f>
        <v>&lt;=10 yrs</v>
      </c>
    </row>
    <row r="839" spans="2:14" ht="15" customHeight="1">
      <c r="B839" t="s">
        <v>2842</v>
      </c>
      <c r="C839" s="1">
        <v>41056.073611111111</v>
      </c>
      <c r="D839" s="4">
        <v>650000</v>
      </c>
      <c r="E839">
        <v>650000</v>
      </c>
      <c r="F839" t="s">
        <v>40</v>
      </c>
      <c r="G839">
        <f>tblSalaries[[#This Row],[clean Salary (in local currency)]]*VLOOKUP(tblSalaries[[#This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VLOOKUP(tblSalaries[[#This Row],[Where do you work]],tblCountries[[Actual]:[Mapping]],2,FALSE)</f>
        <v>India</v>
      </c>
      <c r="L839" t="s">
        <v>13</v>
      </c>
      <c r="M839">
        <v>3.5</v>
      </c>
      <c r="N839" s="16" t="str">
        <f>IF([Years of Experience]&lt;=10,"&lt;=10 yrs",IF([Years of Experience]&lt;20,"10-20 yrs",IF([Years of Experience]&lt;30,"20-30 yrs","&gt;30 yrs")))</f>
        <v>&lt;=10 yrs</v>
      </c>
    </row>
    <row r="840" spans="2:14" ht="15" customHeight="1">
      <c r="B840" t="s">
        <v>2843</v>
      </c>
      <c r="C840" s="1">
        <v>41056.106504629628</v>
      </c>
      <c r="D840" s="4">
        <v>100000</v>
      </c>
      <c r="E840">
        <v>100000</v>
      </c>
      <c r="F840" t="s">
        <v>86</v>
      </c>
      <c r="G840">
        <f>tblSalaries[[#This Row],[clean Salary (in local currency)]]*VLOOKUP(tblSalaries[[#This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VLOOKUP(tblSalaries[[#This Row],[Where do you work]],tblCountries[[Actual]:[Mapping]],2,FALSE)</f>
        <v>Canada</v>
      </c>
      <c r="L840" t="s">
        <v>18</v>
      </c>
      <c r="M840">
        <v>10</v>
      </c>
      <c r="N840" s="16" t="str">
        <f>IF([Years of Experience]&lt;=10,"&lt;=10 yrs",IF([Years of Experience]&lt;20,"10-20 yrs",IF([Years of Experience]&lt;30,"20-30 yrs","&gt;30 yrs")))</f>
        <v>&lt;=10 yrs</v>
      </c>
    </row>
    <row r="841" spans="2:14" ht="15" customHeight="1">
      <c r="B841" t="s">
        <v>2844</v>
      </c>
      <c r="C841" s="1">
        <v>41056.129189814812</v>
      </c>
      <c r="D841" s="4">
        <v>92500</v>
      </c>
      <c r="E841">
        <v>92500</v>
      </c>
      <c r="F841" t="s">
        <v>6</v>
      </c>
      <c r="G841">
        <f>tblSalaries[[#This Row],[clean Salary (in local currency)]]*VLOOKUP(tblSalaries[[#This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18</v>
      </c>
      <c r="M841">
        <v>15</v>
      </c>
      <c r="N841" s="16" t="str">
        <f>IF([Years of Experience]&lt;=10,"&lt;=10 yrs",IF([Years of Experience]&lt;20,"10-20 yrs",IF([Years of Experience]&lt;30,"20-30 yrs","&gt;30 yrs")))</f>
        <v>10-20 yrs</v>
      </c>
    </row>
    <row r="842" spans="2:14" ht="15" customHeight="1">
      <c r="B842" t="s">
        <v>2845</v>
      </c>
      <c r="C842" s="1">
        <v>41056.13616898148</v>
      </c>
      <c r="D842" s="4" t="s">
        <v>985</v>
      </c>
      <c r="E842">
        <v>550000</v>
      </c>
      <c r="F842" t="s">
        <v>40</v>
      </c>
      <c r="G842">
        <f>tblSalaries[[#This Row],[clean Salary (in local currency)]]*VLOOKUP(tblSalaries[[#This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VLOOKUP(tblSalaries[[#This Row],[Where do you work]],tblCountries[[Actual]:[Mapping]],2,FALSE)</f>
        <v>India</v>
      </c>
      <c r="L842" t="s">
        <v>9</v>
      </c>
      <c r="M842">
        <v>1</v>
      </c>
      <c r="N842" s="16" t="str">
        <f>IF([Years of Experience]&lt;=10,"&lt;=10 yrs",IF([Years of Experience]&lt;20,"10-20 yrs",IF([Years of Experience]&lt;30,"20-30 yrs","&gt;30 yrs")))</f>
        <v>&lt;=10 yrs</v>
      </c>
    </row>
    <row r="843" spans="2:14" ht="15" customHeight="1">
      <c r="B843" t="s">
        <v>2846</v>
      </c>
      <c r="C843" s="1">
        <v>41056.13853009259</v>
      </c>
      <c r="D843" s="4">
        <v>32000</v>
      </c>
      <c r="E843">
        <v>32000</v>
      </c>
      <c r="F843" t="s">
        <v>6</v>
      </c>
      <c r="G843">
        <f>tblSalaries[[#This Row],[clean Salary (in local currency)]]*VLOOKUP(tblSalaries[[#This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>
        <v>1</v>
      </c>
      <c r="N843" s="16" t="str">
        <f>IF([Years of Experience]&lt;=10,"&lt;=10 yrs",IF([Years of Experience]&lt;20,"10-20 yrs",IF([Years of Experience]&lt;30,"20-30 yrs","&gt;30 yrs")))</f>
        <v>&lt;=10 yrs</v>
      </c>
    </row>
    <row r="844" spans="2:14" ht="15" customHeight="1">
      <c r="B844" t="s">
        <v>2847</v>
      </c>
      <c r="C844" s="1">
        <v>41056.142418981479</v>
      </c>
      <c r="D844" s="4">
        <v>55000</v>
      </c>
      <c r="E844">
        <v>55000</v>
      </c>
      <c r="F844" t="s">
        <v>6</v>
      </c>
      <c r="G844">
        <f>tblSalaries[[#This Row],[clean Salary (in local currency)]]*VLOOKUP(tblSalaries[[#This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VLOOKUP(tblSalaries[[#This Row],[Where do you work]],tblCountries[[Actual]:[Mapping]],2,FALSE)</f>
        <v>USA</v>
      </c>
      <c r="L844" t="s">
        <v>9</v>
      </c>
      <c r="M844">
        <v>10</v>
      </c>
      <c r="N844" s="16" t="str">
        <f>IF([Years of Experience]&lt;=10,"&lt;=10 yrs",IF([Years of Experience]&lt;20,"10-20 yrs",IF([Years of Experience]&lt;30,"20-30 yrs","&gt;30 yrs")))</f>
        <v>&lt;=10 yrs</v>
      </c>
    </row>
    <row r="845" spans="2:14" ht="15" customHeight="1">
      <c r="B845" t="s">
        <v>2848</v>
      </c>
      <c r="C845" s="1">
        <v>41056.142974537041</v>
      </c>
      <c r="D845" s="4">
        <v>40000</v>
      </c>
      <c r="E845">
        <v>40000</v>
      </c>
      <c r="F845" t="s">
        <v>6</v>
      </c>
      <c r="G845">
        <f>tblSalaries[[#This Row],[clean Salary (in local currency)]]*VLOOKUP(tblSalaries[[#This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VLOOKUP(tblSalaries[[#This Row],[Where do you work]],tblCountries[[Actual]:[Mapping]],2,FALSE)</f>
        <v>USA</v>
      </c>
      <c r="L845" t="s">
        <v>13</v>
      </c>
      <c r="M845">
        <v>4</v>
      </c>
      <c r="N845" s="16" t="str">
        <f>IF([Years of Experience]&lt;=10,"&lt;=10 yrs",IF([Years of Experience]&lt;20,"10-20 yrs",IF([Years of Experience]&lt;30,"20-30 yrs","&gt;30 yrs")))</f>
        <v>&lt;=10 yrs</v>
      </c>
    </row>
    <row r="846" spans="2:14" ht="15" customHeight="1">
      <c r="B846" t="s">
        <v>2849</v>
      </c>
      <c r="C846" s="1">
        <v>41056.151064814818</v>
      </c>
      <c r="D846" s="4" t="s">
        <v>797</v>
      </c>
      <c r="E846">
        <v>3000</v>
      </c>
      <c r="F846" t="s">
        <v>6</v>
      </c>
      <c r="G846">
        <f>tblSalaries[[#This Row],[clean Salary (in local currency)]]*VLOOKUP(tblSalaries[[#This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VLOOKUP(tblSalaries[[#This Row],[Where do you work]],tblCountries[[Actual]:[Mapping]],2,FALSE)</f>
        <v>Pakistan</v>
      </c>
      <c r="L846" t="s">
        <v>18</v>
      </c>
      <c r="M846">
        <v>2</v>
      </c>
      <c r="N846" s="16" t="str">
        <f>IF([Years of Experience]&lt;=10,"&lt;=10 yrs",IF([Years of Experience]&lt;20,"10-20 yrs",IF([Years of Experience]&lt;30,"20-30 yrs","&gt;30 yrs")))</f>
        <v>&lt;=10 yrs</v>
      </c>
    </row>
    <row r="847" spans="2:14" ht="15" customHeight="1">
      <c r="B847" t="s">
        <v>2850</v>
      </c>
      <c r="C847" s="1">
        <v>41056.15111111111</v>
      </c>
      <c r="D847" s="4">
        <v>43600</v>
      </c>
      <c r="E847">
        <v>43600</v>
      </c>
      <c r="F847" t="s">
        <v>6</v>
      </c>
      <c r="G847">
        <f>tblSalaries[[#This Row],[clean Salary (in local currency)]]*VLOOKUP(tblSalaries[[#This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VLOOKUP(tblSalaries[[#This Row],[Where do you work]],tblCountries[[Actual]:[Mapping]],2,FALSE)</f>
        <v>USA</v>
      </c>
      <c r="L847" t="s">
        <v>9</v>
      </c>
      <c r="M847">
        <v>5</v>
      </c>
      <c r="N847" s="16" t="str">
        <f>IF([Years of Experience]&lt;=10,"&lt;=10 yrs",IF([Years of Experience]&lt;20,"10-20 yrs",IF([Years of Experience]&lt;30,"20-30 yrs","&gt;30 yrs")))</f>
        <v>&lt;=10 yrs</v>
      </c>
    </row>
    <row r="848" spans="2:14" ht="15" customHeight="1">
      <c r="B848" t="s">
        <v>2851</v>
      </c>
      <c r="C848" s="1">
        <v>41056.166828703703</v>
      </c>
      <c r="D848" s="4" t="s">
        <v>988</v>
      </c>
      <c r="E848">
        <v>540000</v>
      </c>
      <c r="F848" t="s">
        <v>40</v>
      </c>
      <c r="G848">
        <f>tblSalaries[[#This Row],[clean Salary (in local currency)]]*VLOOKUP(tblSalaries[[#This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VLOOKUP(tblSalaries[[#This Row],[Where do you work]],tblCountries[[Actual]:[Mapping]],2,FALSE)</f>
        <v>India</v>
      </c>
      <c r="L848" t="s">
        <v>13</v>
      </c>
      <c r="M848">
        <v>8</v>
      </c>
      <c r="N848" s="16" t="str">
        <f>IF([Years of Experience]&lt;=10,"&lt;=10 yrs",IF([Years of Experience]&lt;20,"10-20 yrs",IF([Years of Experience]&lt;30,"20-30 yrs","&gt;30 yrs")))</f>
        <v>&lt;=10 yrs</v>
      </c>
    </row>
    <row r="849" spans="2:14" ht="15" customHeight="1">
      <c r="B849" t="s">
        <v>2852</v>
      </c>
      <c r="C849" s="1">
        <v>41056.17046296296</v>
      </c>
      <c r="D849" s="4">
        <v>35000</v>
      </c>
      <c r="E849">
        <v>35000</v>
      </c>
      <c r="F849" t="s">
        <v>6</v>
      </c>
      <c r="G849">
        <f>tblSalaries[[#This Row],[clean Salary (in local currency)]]*VLOOKUP(tblSalaries[[#This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VLOOKUP(tblSalaries[[#This Row],[Where do you work]],tblCountries[[Actual]:[Mapping]],2,FALSE)</f>
        <v>Uruguay</v>
      </c>
      <c r="L849" t="s">
        <v>13</v>
      </c>
      <c r="M849">
        <v>10</v>
      </c>
      <c r="N849" s="16" t="str">
        <f>IF([Years of Experience]&lt;=10,"&lt;=10 yrs",IF([Years of Experience]&lt;20,"10-20 yrs",IF([Years of Experience]&lt;30,"20-30 yrs","&gt;30 yrs")))</f>
        <v>&lt;=10 yrs</v>
      </c>
    </row>
    <row r="850" spans="2:14" ht="15" customHeight="1">
      <c r="B850" t="s">
        <v>2853</v>
      </c>
      <c r="C850" s="1">
        <v>41056.1716087963</v>
      </c>
      <c r="D850" s="4">
        <v>12000</v>
      </c>
      <c r="E850">
        <v>12000</v>
      </c>
      <c r="F850" t="s">
        <v>6</v>
      </c>
      <c r="G850">
        <f>tblSalaries[[#This Row],[clean Salary (in local currency)]]*VLOOKUP(tblSalaries[[#This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VLOOKUP(tblSalaries[[#This Row],[Where do you work]],tblCountries[[Actual]:[Mapping]],2,FALSE)</f>
        <v>Spain</v>
      </c>
      <c r="L850" t="s">
        <v>18</v>
      </c>
      <c r="M850">
        <v>15</v>
      </c>
      <c r="N850" s="16" t="str">
        <f>IF([Years of Experience]&lt;=10,"&lt;=10 yrs",IF([Years of Experience]&lt;20,"10-20 yrs",IF([Years of Experience]&lt;30,"20-30 yrs","&gt;30 yrs")))</f>
        <v>10-20 yrs</v>
      </c>
    </row>
    <row r="851" spans="2:14" ht="15" customHeight="1">
      <c r="B851" t="s">
        <v>2854</v>
      </c>
      <c r="C851" s="1">
        <v>41056.175046296295</v>
      </c>
      <c r="D851" s="4">
        <v>5000</v>
      </c>
      <c r="E851">
        <v>5000</v>
      </c>
      <c r="F851" t="s">
        <v>6</v>
      </c>
      <c r="G851">
        <f>tblSalaries[[#This Row],[clean Salary (in local currency)]]*VLOOKUP(tblSalaries[[#This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VLOOKUP(tblSalaries[[#This Row],[Where do you work]],tblCountries[[Actual]:[Mapping]],2,FALSE)</f>
        <v>Aruba</v>
      </c>
      <c r="L851" t="s">
        <v>25</v>
      </c>
      <c r="M851">
        <v>13</v>
      </c>
      <c r="N851" s="16" t="str">
        <f>IF([Years of Experience]&lt;=10,"&lt;=10 yrs",IF([Years of Experience]&lt;20,"10-20 yrs",IF([Years of Experience]&lt;30,"20-30 yrs","&gt;30 yrs")))</f>
        <v>10-20 yrs</v>
      </c>
    </row>
    <row r="852" spans="2:14" ht="15" customHeight="1">
      <c r="B852" t="s">
        <v>2855</v>
      </c>
      <c r="C852" s="1">
        <v>41056.188287037039</v>
      </c>
      <c r="D852" s="4" t="s">
        <v>993</v>
      </c>
      <c r="E852">
        <v>134000</v>
      </c>
      <c r="F852" t="s">
        <v>585</v>
      </c>
      <c r="G852">
        <f>tblSalaries[[#This Row],[clean Salary (in local currency)]]*VLOOKUP(tblSalaries[[#This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VLOOKUP(tblSalaries[[#This Row],[Where do you work]],tblCountries[[Actual]:[Mapping]],2,FALSE)</f>
        <v>South Africa</v>
      </c>
      <c r="L852" t="s">
        <v>9</v>
      </c>
      <c r="M852">
        <v>2</v>
      </c>
      <c r="N852" s="16" t="str">
        <f>IF([Years of Experience]&lt;=10,"&lt;=10 yrs",IF([Years of Experience]&lt;20,"10-20 yrs",IF([Years of Experience]&lt;30,"20-30 yrs","&gt;30 yrs")))</f>
        <v>&lt;=10 yrs</v>
      </c>
    </row>
    <row r="853" spans="2:14" ht="15" customHeight="1">
      <c r="B853" t="s">
        <v>2856</v>
      </c>
      <c r="C853" s="1">
        <v>41056.194826388892</v>
      </c>
      <c r="D853" s="4">
        <v>65000</v>
      </c>
      <c r="E853">
        <v>65000</v>
      </c>
      <c r="F853" t="s">
        <v>6</v>
      </c>
      <c r="G853">
        <f>tblSalaries[[#This Row],[clean Salary (in local currency)]]*VLOOKUP(tblSalaries[[#This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VLOOKUP(tblSalaries[[#This Row],[Where do you work]],tblCountries[[Actual]:[Mapping]],2,FALSE)</f>
        <v>USA</v>
      </c>
      <c r="L853" t="s">
        <v>25</v>
      </c>
      <c r="M853">
        <v>8</v>
      </c>
      <c r="N853" s="16" t="str">
        <f>IF([Years of Experience]&lt;=10,"&lt;=10 yrs",IF([Years of Experience]&lt;20,"10-20 yrs",IF([Years of Experience]&lt;30,"20-30 yrs","&gt;30 yrs")))</f>
        <v>&lt;=10 yrs</v>
      </c>
    </row>
    <row r="854" spans="2:14" ht="15" customHeight="1">
      <c r="B854" t="s">
        <v>2857</v>
      </c>
      <c r="C854" s="1">
        <v>41056.262280092589</v>
      </c>
      <c r="D854" s="4">
        <v>40000</v>
      </c>
      <c r="E854">
        <v>40000</v>
      </c>
      <c r="F854" t="s">
        <v>6</v>
      </c>
      <c r="G854">
        <f>tblSalaries[[#This Row],[clean Salary (in local currency)]]*VLOOKUP(tblSalaries[[#This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VLOOKUP(tblSalaries[[#This Row],[Where do you work]],tblCountries[[Actual]:[Mapping]],2,FALSE)</f>
        <v>USA</v>
      </c>
      <c r="L854" t="s">
        <v>13</v>
      </c>
      <c r="M854">
        <v>2</v>
      </c>
      <c r="N854" s="16" t="str">
        <f>IF([Years of Experience]&lt;=10,"&lt;=10 yrs",IF([Years of Experience]&lt;20,"10-20 yrs",IF([Years of Experience]&lt;30,"20-30 yrs","&gt;30 yrs")))</f>
        <v>&lt;=10 yrs</v>
      </c>
    </row>
    <row r="855" spans="2:14" ht="15" customHeight="1">
      <c r="B855" t="s">
        <v>2858</v>
      </c>
      <c r="C855" s="1">
        <v>41056.27584490741</v>
      </c>
      <c r="D855" s="4">
        <v>98000</v>
      </c>
      <c r="E855">
        <v>98000</v>
      </c>
      <c r="F855" t="s">
        <v>6</v>
      </c>
      <c r="G855">
        <f>tblSalaries[[#This Row],[clean Salary (in local currency)]]*VLOOKUP(tblSalaries[[#This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VLOOKUP(tblSalaries[[#This Row],[Where do you work]],tblCountries[[Actual]:[Mapping]],2,FALSE)</f>
        <v>Indonesia</v>
      </c>
      <c r="L855" t="s">
        <v>18</v>
      </c>
      <c r="M855">
        <v>14</v>
      </c>
      <c r="N855" s="16" t="str">
        <f>IF([Years of Experience]&lt;=10,"&lt;=10 yrs",IF([Years of Experience]&lt;20,"10-20 yrs",IF([Years of Experience]&lt;30,"20-30 yrs","&gt;30 yrs")))</f>
        <v>10-20 yrs</v>
      </c>
    </row>
    <row r="856" spans="2:14" ht="15" customHeight="1">
      <c r="B856" t="s">
        <v>2859</v>
      </c>
      <c r="C856" s="1">
        <v>41056.275868055556</v>
      </c>
      <c r="D856" s="4">
        <v>50000</v>
      </c>
      <c r="E856">
        <v>50000</v>
      </c>
      <c r="F856" t="s">
        <v>6</v>
      </c>
      <c r="G856">
        <f>tblSalaries[[#This Row],[clean Salary (in local currency)]]*VLOOKUP(tblSalaries[[#This Row],[Currency]],tblXrate[],2,FALSE)</f>
        <v>50000</v>
      </c>
      <c r="H856" t="s">
        <v>998</v>
      </c>
      <c r="I856" t="s">
        <v>4001</v>
      </c>
      <c r="J856" t="s">
        <v>15</v>
      </c>
      <c r="K856" t="str">
        <f>VLOOKUP(tblSalaries[[#This Row],[Where do you work]],tblCountries[[Actual]:[Mapping]],2,FALSE)</f>
        <v>USA</v>
      </c>
      <c r="L856" t="s">
        <v>13</v>
      </c>
      <c r="M856">
        <v>15</v>
      </c>
      <c r="N856" s="16" t="str">
        <f>IF([Years of Experience]&lt;=10,"&lt;=10 yrs",IF([Years of Experience]&lt;20,"10-20 yrs",IF([Years of Experience]&lt;30,"20-30 yrs","&gt;30 yrs")))</f>
        <v>10-20 yrs</v>
      </c>
    </row>
    <row r="857" spans="2:14" ht="15" customHeight="1">
      <c r="B857" t="s">
        <v>2860</v>
      </c>
      <c r="C857" s="1">
        <v>41056.305023148147</v>
      </c>
      <c r="D857" s="4">
        <v>135000</v>
      </c>
      <c r="E857">
        <v>135000</v>
      </c>
      <c r="F857" t="s">
        <v>6</v>
      </c>
      <c r="G857">
        <f>tblSalaries[[#This Row],[clean Salary (in local currency)]]*VLOOKUP(tblSalaries[[#This Row],[Currency]],tblXrate[],2,FALSE)</f>
        <v>135000</v>
      </c>
      <c r="H857" t="s">
        <v>999</v>
      </c>
      <c r="I857" t="s">
        <v>4001</v>
      </c>
      <c r="J857" t="s">
        <v>15</v>
      </c>
      <c r="K857" t="str">
        <f>VLOOKUP(tblSalaries[[#This Row],[Where do you work]],tblCountries[[Actual]:[Mapping]],2,FALSE)</f>
        <v>USA</v>
      </c>
      <c r="L857" t="s">
        <v>9</v>
      </c>
      <c r="M857">
        <v>25</v>
      </c>
      <c r="N857" s="16" t="str">
        <f>IF([Years of Experience]&lt;=10,"&lt;=10 yrs",IF([Years of Experience]&lt;20,"10-20 yrs",IF([Years of Experience]&lt;30,"20-30 yrs","&gt;30 yrs")))</f>
        <v>20-30 yrs</v>
      </c>
    </row>
    <row r="858" spans="2:14" ht="15" customHeight="1">
      <c r="B858" t="s">
        <v>2861</v>
      </c>
      <c r="C858" s="1">
        <v>41056.33865740741</v>
      </c>
      <c r="D858" s="4" t="s">
        <v>1000</v>
      </c>
      <c r="E858">
        <v>125000</v>
      </c>
      <c r="F858" t="s">
        <v>6</v>
      </c>
      <c r="G858">
        <f>tblSalaries[[#This Row],[clean Salary (in local currency)]]*VLOOKUP(tblSalaries[[#This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VLOOKUP(tblSalaries[[#This Row],[Where do you work]],tblCountries[[Actual]:[Mapping]],2,FALSE)</f>
        <v>Norway</v>
      </c>
      <c r="L858" t="s">
        <v>9</v>
      </c>
      <c r="M858">
        <v>6</v>
      </c>
      <c r="N858" s="16" t="str">
        <f>IF([Years of Experience]&lt;=10,"&lt;=10 yrs",IF([Years of Experience]&lt;20,"10-20 yrs",IF([Years of Experience]&lt;30,"20-30 yrs","&gt;30 yrs")))</f>
        <v>&lt;=10 yrs</v>
      </c>
    </row>
    <row r="859" spans="2:14" ht="15" customHeight="1">
      <c r="B859" t="s">
        <v>2862</v>
      </c>
      <c r="C859" s="1">
        <v>41056.371157407404</v>
      </c>
      <c r="D859" s="4">
        <v>4500</v>
      </c>
      <c r="E859">
        <v>4500</v>
      </c>
      <c r="F859" t="s">
        <v>6</v>
      </c>
      <c r="G859">
        <f>tblSalaries[[#This Row],[clean Salary (in local currency)]]*VLOOKUP(tblSalaries[[#This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VLOOKUP(tblSalaries[[#This Row],[Where do you work]],tblCountries[[Actual]:[Mapping]],2,FALSE)</f>
        <v>Indonesia</v>
      </c>
      <c r="L859" t="s">
        <v>18</v>
      </c>
      <c r="M859">
        <v>4</v>
      </c>
      <c r="N859" s="16" t="str">
        <f>IF([Years of Experience]&lt;=10,"&lt;=10 yrs",IF([Years of Experience]&lt;20,"10-20 yrs",IF([Years of Experience]&lt;30,"20-30 yrs","&gt;30 yrs")))</f>
        <v>&lt;=10 yrs</v>
      </c>
    </row>
    <row r="860" spans="2:14" ht="15" customHeight="1">
      <c r="B860" t="s">
        <v>2863</v>
      </c>
      <c r="C860" s="1">
        <v>41056.371944444443</v>
      </c>
      <c r="D860" s="4">
        <v>115000</v>
      </c>
      <c r="E860">
        <v>115000</v>
      </c>
      <c r="F860" t="s">
        <v>6</v>
      </c>
      <c r="G860">
        <f>tblSalaries[[#This Row],[clean Salary (in local currency)]]*VLOOKUP(tblSalaries[[#This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VLOOKUP(tblSalaries[[#This Row],[Where do you work]],tblCountries[[Actual]:[Mapping]],2,FALSE)</f>
        <v>USA</v>
      </c>
      <c r="L860" t="s">
        <v>9</v>
      </c>
      <c r="M860">
        <v>10</v>
      </c>
      <c r="N860" s="16" t="str">
        <f>IF([Years of Experience]&lt;=10,"&lt;=10 yrs",IF([Years of Experience]&lt;20,"10-20 yrs",IF([Years of Experience]&lt;30,"20-30 yrs","&gt;30 yrs")))</f>
        <v>&lt;=10 yrs</v>
      </c>
    </row>
    <row r="861" spans="2:14" ht="15" customHeight="1">
      <c r="B861" t="s">
        <v>2864</v>
      </c>
      <c r="C861" s="1">
        <v>41056.387349537035</v>
      </c>
      <c r="D861" s="4">
        <v>70000</v>
      </c>
      <c r="E861">
        <v>70000</v>
      </c>
      <c r="F861" t="s">
        <v>6</v>
      </c>
      <c r="G861">
        <f>tblSalaries[[#This Row],[clean Salary (in local currency)]]*VLOOKUP(tblSalaries[[#This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VLOOKUP(tblSalaries[[#This Row],[Where do you work]],tblCountries[[Actual]:[Mapping]],2,FALSE)</f>
        <v>USA</v>
      </c>
      <c r="L861" t="s">
        <v>13</v>
      </c>
      <c r="M861">
        <v>15</v>
      </c>
      <c r="N861" s="16" t="str">
        <f>IF([Years of Experience]&lt;=10,"&lt;=10 yrs",IF([Years of Experience]&lt;20,"10-20 yrs",IF([Years of Experience]&lt;30,"20-30 yrs","&gt;30 yrs")))</f>
        <v>10-20 yrs</v>
      </c>
    </row>
    <row r="862" spans="2:14" ht="15" customHeight="1">
      <c r="B862" t="s">
        <v>2865</v>
      </c>
      <c r="C862" s="1">
        <v>41056.409375000003</v>
      </c>
      <c r="D862" s="4">
        <v>5000</v>
      </c>
      <c r="E862">
        <v>60000</v>
      </c>
      <c r="F862" t="s">
        <v>6</v>
      </c>
      <c r="G862">
        <f>tblSalaries[[#This Row],[clean Salary (in local currency)]]*VLOOKUP(tblSalaries[[#This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VLOOKUP(tblSalaries[[#This Row],[Where do you work]],tblCountries[[Actual]:[Mapping]],2,FALSE)</f>
        <v>USA</v>
      </c>
      <c r="L862" t="s">
        <v>18</v>
      </c>
      <c r="M862">
        <v>8</v>
      </c>
      <c r="N862" s="16" t="str">
        <f>IF([Years of Experience]&lt;=10,"&lt;=10 yrs",IF([Years of Experience]&lt;20,"10-20 yrs",IF([Years of Experience]&lt;30,"20-30 yrs","&gt;30 yrs")))</f>
        <v>&lt;=10 yrs</v>
      </c>
    </row>
    <row r="863" spans="2:14" ht="15" customHeight="1">
      <c r="B863" t="s">
        <v>2866</v>
      </c>
      <c r="C863" s="1">
        <v>41056.426006944443</v>
      </c>
      <c r="D863" s="4">
        <v>87456</v>
      </c>
      <c r="E863">
        <v>87456</v>
      </c>
      <c r="F863" t="s">
        <v>6</v>
      </c>
      <c r="G863">
        <f>tblSalaries[[#This Row],[clean Salary (in local currency)]]*VLOOKUP(tblSalaries[[#This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VLOOKUP(tblSalaries[[#This Row],[Where do you work]],tblCountries[[Actual]:[Mapping]],2,FALSE)</f>
        <v>USA</v>
      </c>
      <c r="L863" t="s">
        <v>18</v>
      </c>
      <c r="M863">
        <v>12</v>
      </c>
      <c r="N863" s="16" t="str">
        <f>IF([Years of Experience]&lt;=10,"&lt;=10 yrs",IF([Years of Experience]&lt;20,"10-20 yrs",IF([Years of Experience]&lt;30,"20-30 yrs","&gt;30 yrs")))</f>
        <v>10-20 yrs</v>
      </c>
    </row>
    <row r="864" spans="2:14" ht="15" customHeight="1">
      <c r="B864" t="s">
        <v>2867</v>
      </c>
      <c r="C864" s="1">
        <v>41056.480752314812</v>
      </c>
      <c r="D864" s="4">
        <v>26400</v>
      </c>
      <c r="E864">
        <v>26400</v>
      </c>
      <c r="F864" t="s">
        <v>6</v>
      </c>
      <c r="G864">
        <f>tblSalaries[[#This Row],[clean Salary (in local currency)]]*VLOOKUP(tblSalaries[[#This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VLOOKUP(tblSalaries[[#This Row],[Where do you work]],tblCountries[[Actual]:[Mapping]],2,FALSE)</f>
        <v>UAE</v>
      </c>
      <c r="L864" t="s">
        <v>13</v>
      </c>
      <c r="M864">
        <v>6</v>
      </c>
      <c r="N864" s="16" t="str">
        <f>IF([Years of Experience]&lt;=10,"&lt;=10 yrs",IF([Years of Experience]&lt;20,"10-20 yrs",IF([Years of Experience]&lt;30,"20-30 yrs","&gt;30 yrs")))</f>
        <v>&lt;=10 yrs</v>
      </c>
    </row>
    <row r="865" spans="2:14" ht="15" customHeight="1">
      <c r="B865" t="s">
        <v>2868</v>
      </c>
      <c r="C865" s="1">
        <v>41056.49324074074</v>
      </c>
      <c r="D865" s="4">
        <v>1000</v>
      </c>
      <c r="E865">
        <v>12000</v>
      </c>
      <c r="F865" t="s">
        <v>6</v>
      </c>
      <c r="G865">
        <f>tblSalaries[[#This Row],[clean Salary (in local currency)]]*VLOOKUP(tblSalaries[[#This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VLOOKUP(tblSalaries[[#This Row],[Where do you work]],tblCountries[[Actual]:[Mapping]],2,FALSE)</f>
        <v>UAE</v>
      </c>
      <c r="L865" t="s">
        <v>13</v>
      </c>
      <c r="M865">
        <v>18</v>
      </c>
      <c r="N865" s="16" t="str">
        <f>IF([Years of Experience]&lt;=10,"&lt;=10 yrs",IF([Years of Experience]&lt;20,"10-20 yrs",IF([Years of Experience]&lt;30,"20-30 yrs","&gt;30 yrs")))</f>
        <v>10-20 yrs</v>
      </c>
    </row>
    <row r="866" spans="2:14" ht="15" customHeight="1">
      <c r="B866" t="s">
        <v>2869</v>
      </c>
      <c r="C866" s="1">
        <v>41056.50267361111</v>
      </c>
      <c r="D866" s="4">
        <v>144000</v>
      </c>
      <c r="E866">
        <v>144000</v>
      </c>
      <c r="F866" t="s">
        <v>40</v>
      </c>
      <c r="G866">
        <f>tblSalaries[[#This Row],[clean Salary (in local currency)]]*VLOOKUP(tblSalaries[[#This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VLOOKUP(tblSalaries[[#This Row],[Where do you work]],tblCountries[[Actual]:[Mapping]],2,FALSE)</f>
        <v>India</v>
      </c>
      <c r="L866" t="s">
        <v>9</v>
      </c>
      <c r="M866">
        <v>1</v>
      </c>
      <c r="N866" s="16" t="str">
        <f>IF([Years of Experience]&lt;=10,"&lt;=10 yrs",IF([Years of Experience]&lt;20,"10-20 yrs",IF([Years of Experience]&lt;30,"20-30 yrs","&gt;30 yrs")))</f>
        <v>&lt;=10 yrs</v>
      </c>
    </row>
    <row r="867" spans="2:14" ht="15" customHeight="1">
      <c r="B867" t="s">
        <v>2870</v>
      </c>
      <c r="C867" s="1">
        <v>41056.522743055553</v>
      </c>
      <c r="D867" s="4" t="s">
        <v>1009</v>
      </c>
      <c r="E867">
        <v>62000</v>
      </c>
      <c r="F867" t="s">
        <v>6</v>
      </c>
      <c r="G867">
        <f>tblSalaries[[#This Row],[clean Salary (in local currency)]]*VLOOKUP(tblSalaries[[#This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VLOOKUP(tblSalaries[[#This Row],[Where do you work]],tblCountries[[Actual]:[Mapping]],2,FALSE)</f>
        <v>Qatar</v>
      </c>
      <c r="L867" t="s">
        <v>13</v>
      </c>
      <c r="M867">
        <v>11</v>
      </c>
      <c r="N867" s="16" t="str">
        <f>IF([Years of Experience]&lt;=10,"&lt;=10 yrs",IF([Years of Experience]&lt;20,"10-20 yrs",IF([Years of Experience]&lt;30,"20-30 yrs","&gt;30 yrs")))</f>
        <v>10-20 yrs</v>
      </c>
    </row>
    <row r="868" spans="2:14" ht="15" customHeight="1">
      <c r="B868" t="s">
        <v>2871</v>
      </c>
      <c r="C868" s="1">
        <v>41056.52447916667</v>
      </c>
      <c r="D868" s="4" t="s">
        <v>1012</v>
      </c>
      <c r="E868">
        <v>300000</v>
      </c>
      <c r="F868" t="s">
        <v>40</v>
      </c>
      <c r="G868">
        <f>tblSalaries[[#This Row],[clean Salary (in local currency)]]*VLOOKUP(tblSalaries[[#This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VLOOKUP(tblSalaries[[#This Row],[Where do you work]],tblCountries[[Actual]:[Mapping]],2,FALSE)</f>
        <v>India</v>
      </c>
      <c r="L868" t="s">
        <v>25</v>
      </c>
      <c r="M868">
        <v>10</v>
      </c>
      <c r="N868" s="16" t="str">
        <f>IF([Years of Experience]&lt;=10,"&lt;=10 yrs",IF([Years of Experience]&lt;20,"10-20 yrs",IF([Years of Experience]&lt;30,"20-30 yrs","&gt;30 yrs")))</f>
        <v>&lt;=10 yrs</v>
      </c>
    </row>
    <row r="869" spans="2:14" ht="15" customHeight="1">
      <c r="B869" t="s">
        <v>2872</v>
      </c>
      <c r="C869" s="1">
        <v>41056.525717592594</v>
      </c>
      <c r="D869" s="4">
        <v>40000</v>
      </c>
      <c r="E869">
        <v>40000</v>
      </c>
      <c r="F869" t="s">
        <v>22</v>
      </c>
      <c r="G869">
        <f>tblSalaries[[#This Row],[clean Salary (in local currency)]]*VLOOKUP(tblSalaries[[#This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VLOOKUP(tblSalaries[[#This Row],[Where do you work]],tblCountries[[Actual]:[Mapping]],2,FALSE)</f>
        <v>Netherlands</v>
      </c>
      <c r="L869" t="s">
        <v>9</v>
      </c>
      <c r="M869">
        <v>4</v>
      </c>
      <c r="N869" s="16" t="str">
        <f>IF([Years of Experience]&lt;=10,"&lt;=10 yrs",IF([Years of Experience]&lt;20,"10-20 yrs",IF([Years of Experience]&lt;30,"20-30 yrs","&gt;30 yrs")))</f>
        <v>&lt;=10 yrs</v>
      </c>
    </row>
    <row r="870" spans="2:14" ht="15" customHeight="1">
      <c r="B870" t="s">
        <v>2873</v>
      </c>
      <c r="C870" s="1">
        <v>41056.528807870367</v>
      </c>
      <c r="D870" s="4" t="s">
        <v>1015</v>
      </c>
      <c r="E870">
        <v>25560</v>
      </c>
      <c r="F870" t="s">
        <v>6</v>
      </c>
      <c r="G870">
        <f>tblSalaries[[#This Row],[clean Salary (in local currency)]]*VLOOKUP(tblSalaries[[#This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VLOOKUP(tblSalaries[[#This Row],[Where do you work]],tblCountries[[Actual]:[Mapping]],2,FALSE)</f>
        <v>Saudi Arabia</v>
      </c>
      <c r="L870" t="s">
        <v>9</v>
      </c>
      <c r="M870">
        <v>3</v>
      </c>
      <c r="N870" s="16" t="str">
        <f>IF([Years of Experience]&lt;=10,"&lt;=10 yrs",IF([Years of Experience]&lt;20,"10-20 yrs",IF([Years of Experience]&lt;30,"20-30 yrs","&gt;30 yrs")))</f>
        <v>&lt;=10 yrs</v>
      </c>
    </row>
    <row r="871" spans="2:14" ht="15" customHeight="1">
      <c r="B871" t="s">
        <v>2874</v>
      </c>
      <c r="C871" s="1">
        <v>41056.540173611109</v>
      </c>
      <c r="D871" s="4" t="s">
        <v>1018</v>
      </c>
      <c r="E871">
        <v>720000</v>
      </c>
      <c r="F871" t="s">
        <v>40</v>
      </c>
      <c r="G871">
        <f>tblSalaries[[#This Row],[clean Salary (in local currency)]]*VLOOKUP(tblSalaries[[#This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VLOOKUP(tblSalaries[[#This Row],[Where do you work]],tblCountries[[Actual]:[Mapping]],2,FALSE)</f>
        <v>India</v>
      </c>
      <c r="L871" t="s">
        <v>9</v>
      </c>
      <c r="M871">
        <v>3</v>
      </c>
      <c r="N871" s="16" t="str">
        <f>IF([Years of Experience]&lt;=10,"&lt;=10 yrs",IF([Years of Experience]&lt;20,"10-20 yrs",IF([Years of Experience]&lt;30,"20-30 yrs","&gt;30 yrs")))</f>
        <v>&lt;=10 yrs</v>
      </c>
    </row>
    <row r="872" spans="2:14" ht="15" customHeight="1">
      <c r="B872" t="s">
        <v>2875</v>
      </c>
      <c r="C872" s="1">
        <v>41056.546412037038</v>
      </c>
      <c r="D872" s="4">
        <v>600000</v>
      </c>
      <c r="E872">
        <v>600000</v>
      </c>
      <c r="F872" t="s">
        <v>40</v>
      </c>
      <c r="G872">
        <f>tblSalaries[[#This Row],[clean Salary (in local currency)]]*VLOOKUP(tblSalaries[[#This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VLOOKUP(tblSalaries[[#This Row],[Where do you work]],tblCountries[[Actual]:[Mapping]],2,FALSE)</f>
        <v>India</v>
      </c>
      <c r="L872" t="s">
        <v>13</v>
      </c>
      <c r="M872">
        <v>5</v>
      </c>
      <c r="N872" s="16" t="str">
        <f>IF([Years of Experience]&lt;=10,"&lt;=10 yrs",IF([Years of Experience]&lt;20,"10-20 yrs",IF([Years of Experience]&lt;30,"20-30 yrs","&gt;30 yrs")))</f>
        <v>&lt;=10 yrs</v>
      </c>
    </row>
    <row r="873" spans="2:14" ht="15" customHeight="1">
      <c r="B873" t="s">
        <v>2876</v>
      </c>
      <c r="C873" s="1">
        <v>41056.560636574075</v>
      </c>
      <c r="D873" s="4" t="s">
        <v>1021</v>
      </c>
      <c r="E873">
        <v>420000</v>
      </c>
      <c r="F873" t="s">
        <v>32</v>
      </c>
      <c r="G873">
        <f>tblSalaries[[#This Row],[clean Salary (in local currency)]]*VLOOKUP(tblSalaries[[#This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VLOOKUP(tblSalaries[[#This Row],[Where do you work]],tblCountries[[Actual]:[Mapping]],2,FALSE)</f>
        <v>Pakistan</v>
      </c>
      <c r="L873" t="s">
        <v>13</v>
      </c>
      <c r="M873">
        <v>4</v>
      </c>
      <c r="N873" s="16" t="str">
        <f>IF([Years of Experience]&lt;=10,"&lt;=10 yrs",IF([Years of Experience]&lt;20,"10-20 yrs",IF([Years of Experience]&lt;30,"20-30 yrs","&gt;30 yrs")))</f>
        <v>&lt;=10 yrs</v>
      </c>
    </row>
    <row r="874" spans="2:14" ht="15" customHeight="1">
      <c r="B874" t="s">
        <v>2877</v>
      </c>
      <c r="C874" s="1">
        <v>41056.562407407408</v>
      </c>
      <c r="D874" s="4" t="s">
        <v>1023</v>
      </c>
      <c r="E874">
        <v>125000</v>
      </c>
      <c r="F874" t="s">
        <v>6</v>
      </c>
      <c r="G874">
        <f>tblSalaries[[#This Row],[clean Salary (in local currency)]]*VLOOKUP(tblSalaries[[#This Row],[Currency]],tblXrate[],2,FALSE)</f>
        <v>125000</v>
      </c>
      <c r="H874" t="s">
        <v>1024</v>
      </c>
      <c r="I874" t="s">
        <v>4001</v>
      </c>
      <c r="J874" t="s">
        <v>48</v>
      </c>
      <c r="K874" t="str">
        <f>VLOOKUP(tblSalaries[[#This Row],[Where do you work]],tblCountries[[Actual]:[Mapping]],2,FALSE)</f>
        <v>South Africa</v>
      </c>
      <c r="L874" t="s">
        <v>9</v>
      </c>
      <c r="M874">
        <v>20</v>
      </c>
      <c r="N874" s="16" t="str">
        <f>IF([Years of Experience]&lt;=10,"&lt;=10 yrs",IF([Years of Experience]&lt;20,"10-20 yrs",IF([Years of Experience]&lt;30,"20-30 yrs","&gt;30 yrs")))</f>
        <v>20-30 yrs</v>
      </c>
    </row>
    <row r="875" spans="2:14" ht="15" customHeight="1">
      <c r="B875" t="s">
        <v>2878</v>
      </c>
      <c r="C875" s="1">
        <v>41056.565416666665</v>
      </c>
      <c r="D875" s="4">
        <v>43000</v>
      </c>
      <c r="E875">
        <v>43000</v>
      </c>
      <c r="F875" t="s">
        <v>6</v>
      </c>
      <c r="G875">
        <f>tblSalaries[[#This Row],[clean Salary (in local currency)]]*VLOOKUP(tblSalaries[[#This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VLOOKUP(tblSalaries[[#This Row],[Where do you work]],tblCountries[[Actual]:[Mapping]],2,FALSE)</f>
        <v>USA</v>
      </c>
      <c r="L875" t="s">
        <v>9</v>
      </c>
      <c r="M875">
        <v>1</v>
      </c>
      <c r="N875" s="16" t="str">
        <f>IF([Years of Experience]&lt;=10,"&lt;=10 yrs",IF([Years of Experience]&lt;20,"10-20 yrs",IF([Years of Experience]&lt;30,"20-30 yrs","&gt;30 yrs")))</f>
        <v>&lt;=10 yrs</v>
      </c>
    </row>
    <row r="876" spans="2:14" ht="15" customHeight="1">
      <c r="B876" t="s">
        <v>2879</v>
      </c>
      <c r="C876" s="1">
        <v>41056.570185185185</v>
      </c>
      <c r="D876" s="4" t="s">
        <v>1025</v>
      </c>
      <c r="E876">
        <v>400000</v>
      </c>
      <c r="F876" t="s">
        <v>40</v>
      </c>
      <c r="G876">
        <f>tblSalaries[[#This Row],[clean Salary (in local currency)]]*VLOOKUP(tblSalaries[[#This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VLOOKUP(tblSalaries[[#This Row],[Where do you work]],tblCountries[[Actual]:[Mapping]],2,FALSE)</f>
        <v>India</v>
      </c>
      <c r="L876" t="s">
        <v>18</v>
      </c>
      <c r="M876">
        <v>6</v>
      </c>
      <c r="N876" s="16" t="str">
        <f>IF([Years of Experience]&lt;=10,"&lt;=10 yrs",IF([Years of Experience]&lt;20,"10-20 yrs",IF([Years of Experience]&lt;30,"20-30 yrs","&gt;30 yrs")))</f>
        <v>&lt;=10 yrs</v>
      </c>
    </row>
    <row r="877" spans="2:14" ht="15" customHeight="1">
      <c r="B877" t="s">
        <v>2880</v>
      </c>
      <c r="C877" s="1">
        <v>41056.570196759261</v>
      </c>
      <c r="D877" s="4">
        <v>10000</v>
      </c>
      <c r="E877">
        <v>10000</v>
      </c>
      <c r="F877" t="s">
        <v>6</v>
      </c>
      <c r="G877">
        <f>tblSalaries[[#This Row],[clean Salary (in local currency)]]*VLOOKUP(tblSalaries[[#This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VLOOKUP(tblSalaries[[#This Row],[Where do you work]],tblCountries[[Actual]:[Mapping]],2,FALSE)</f>
        <v>Vietnam</v>
      </c>
      <c r="L877" t="s">
        <v>9</v>
      </c>
      <c r="M877">
        <v>4</v>
      </c>
      <c r="N877" s="16" t="str">
        <f>IF([Years of Experience]&lt;=10,"&lt;=10 yrs",IF([Years of Experience]&lt;20,"10-20 yrs",IF([Years of Experience]&lt;30,"20-30 yrs","&gt;30 yrs")))</f>
        <v>&lt;=10 yrs</v>
      </c>
    </row>
    <row r="878" spans="2:14" ht="15" customHeight="1">
      <c r="B878" t="s">
        <v>2881</v>
      </c>
      <c r="C878" s="1">
        <v>41056.571006944447</v>
      </c>
      <c r="D878" s="4" t="s">
        <v>1028</v>
      </c>
      <c r="E878">
        <v>500000</v>
      </c>
      <c r="F878" t="s">
        <v>40</v>
      </c>
      <c r="G878">
        <f>tblSalaries[[#This Row],[clean Salary (in local currency)]]*VLOOKUP(tblSalaries[[#This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25</v>
      </c>
      <c r="M878">
        <v>5</v>
      </c>
      <c r="N878" s="16" t="str">
        <f>IF([Years of Experience]&lt;=10,"&lt;=10 yrs",IF([Years of Experience]&lt;20,"10-20 yrs",IF([Years of Experience]&lt;30,"20-30 yrs","&gt;30 yrs")))</f>
        <v>&lt;=10 yrs</v>
      </c>
    </row>
    <row r="879" spans="2:14" ht="15" customHeight="1">
      <c r="B879" t="s">
        <v>2882</v>
      </c>
      <c r="C879" s="1">
        <v>41056.573460648149</v>
      </c>
      <c r="D879" s="4">
        <v>36500</v>
      </c>
      <c r="E879">
        <v>36500</v>
      </c>
      <c r="F879" t="s">
        <v>6</v>
      </c>
      <c r="G879">
        <f>tblSalaries[[#This Row],[clean Salary (in local currency)]]*VLOOKUP(tblSalaries[[#This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VLOOKUP(tblSalaries[[#This Row],[Where do you work]],tblCountries[[Actual]:[Mapping]],2,FALSE)</f>
        <v>Saudi Arabia</v>
      </c>
      <c r="L879" t="s">
        <v>9</v>
      </c>
      <c r="M879">
        <v>15</v>
      </c>
      <c r="N879" s="16" t="str">
        <f>IF([Years of Experience]&lt;=10,"&lt;=10 yrs",IF([Years of Experience]&lt;20,"10-20 yrs",IF([Years of Experience]&lt;30,"20-30 yrs","&gt;30 yrs")))</f>
        <v>10-20 yrs</v>
      </c>
    </row>
    <row r="880" spans="2:14" ht="15" customHeight="1">
      <c r="B880" t="s">
        <v>2883</v>
      </c>
      <c r="C880" s="1">
        <v>41056.5783912037</v>
      </c>
      <c r="D880" s="4" t="s">
        <v>1030</v>
      </c>
      <c r="E880">
        <v>100000</v>
      </c>
      <c r="F880" t="s">
        <v>6</v>
      </c>
      <c r="G880">
        <f>tblSalaries[[#This Row],[clean Salary (in local currency)]]*VLOOKUP(tblSalaries[[#This Row],[Currency]],tblXrate[],2,FALSE)</f>
        <v>100000</v>
      </c>
      <c r="H880" t="s">
        <v>139</v>
      </c>
      <c r="I880" t="s">
        <v>4001</v>
      </c>
      <c r="J880" t="s">
        <v>1031</v>
      </c>
      <c r="K880" t="str">
        <f>VLOOKUP(tblSalaries[[#This Row],[Where do you work]],tblCountries[[Actual]:[Mapping]],2,FALSE)</f>
        <v>Mexico</v>
      </c>
      <c r="L880" t="s">
        <v>13</v>
      </c>
      <c r="M880">
        <v>10</v>
      </c>
      <c r="N880" s="16" t="str">
        <f>IF([Years of Experience]&lt;=10,"&lt;=10 yrs",IF([Years of Experience]&lt;20,"10-20 yrs",IF([Years of Experience]&lt;30,"20-30 yrs","&gt;30 yrs")))</f>
        <v>&lt;=10 yrs</v>
      </c>
    </row>
    <row r="881" spans="2:14" ht="15" customHeight="1">
      <c r="B881" t="s">
        <v>2884</v>
      </c>
      <c r="C881" s="1">
        <v>41056.586469907408</v>
      </c>
      <c r="D881" s="4" t="s">
        <v>80</v>
      </c>
      <c r="E881">
        <v>400000</v>
      </c>
      <c r="F881" t="s">
        <v>40</v>
      </c>
      <c r="G881">
        <f>tblSalaries[[#This Row],[clean Salary (in local currency)]]*VLOOKUP(tblSalaries[[#This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>
        <v>8</v>
      </c>
      <c r="N881" s="16" t="str">
        <f>IF([Years of Experience]&lt;=10,"&lt;=10 yrs",IF([Years of Experience]&lt;20,"10-20 yrs",IF([Years of Experience]&lt;30,"20-30 yrs","&gt;30 yrs")))</f>
        <v>&lt;=10 yrs</v>
      </c>
    </row>
    <row r="882" spans="2:14" ht="15" customHeight="1">
      <c r="B882" t="s">
        <v>2885</v>
      </c>
      <c r="C882" s="1">
        <v>41056.598738425928</v>
      </c>
      <c r="D882" s="4" t="s">
        <v>1033</v>
      </c>
      <c r="E882">
        <v>2300000</v>
      </c>
      <c r="F882" t="s">
        <v>40</v>
      </c>
      <c r="G882">
        <f>tblSalaries[[#This Row],[clean Salary (in local currency)]]*VLOOKUP(tblSalaries[[#This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18</v>
      </c>
      <c r="M882">
        <v>8</v>
      </c>
      <c r="N882" s="16" t="str">
        <f>IF([Years of Experience]&lt;=10,"&lt;=10 yrs",IF([Years of Experience]&lt;20,"10-20 yrs",IF([Years of Experience]&lt;30,"20-30 yrs","&gt;30 yrs")))</f>
        <v>&lt;=10 yrs</v>
      </c>
    </row>
    <row r="883" spans="2:14" ht="15" customHeight="1">
      <c r="B883" t="s">
        <v>2886</v>
      </c>
      <c r="C883" s="1">
        <v>41056.602465277778</v>
      </c>
      <c r="D883" s="4" t="s">
        <v>1035</v>
      </c>
      <c r="E883">
        <v>1200000</v>
      </c>
      <c r="F883" t="s">
        <v>40</v>
      </c>
      <c r="G883">
        <f>tblSalaries[[#This Row],[clean Salary (in local currency)]]*VLOOKUP(tblSalaries[[#This Row],[Currency]],tblXrate[],2,FALSE)</f>
        <v>21369.500024931083</v>
      </c>
      <c r="H883" t="s">
        <v>1036</v>
      </c>
      <c r="I883" t="s">
        <v>4001</v>
      </c>
      <c r="J883" t="s">
        <v>8</v>
      </c>
      <c r="K883" t="str">
        <f>VLOOKUP(tblSalaries[[#This Row],[Where do you work]],tblCountries[[Actual]:[Mapping]],2,FALSE)</f>
        <v>India</v>
      </c>
      <c r="L883" t="s">
        <v>9</v>
      </c>
      <c r="M883">
        <v>17</v>
      </c>
      <c r="N883" s="16" t="str">
        <f>IF([Years of Experience]&lt;=10,"&lt;=10 yrs",IF([Years of Experience]&lt;20,"10-20 yrs",IF([Years of Experience]&lt;30,"20-30 yrs","&gt;30 yrs")))</f>
        <v>10-20 yrs</v>
      </c>
    </row>
    <row r="884" spans="2:14" ht="15" customHeight="1">
      <c r="B884" t="s">
        <v>2887</v>
      </c>
      <c r="C884" s="1">
        <v>41056.616215277776</v>
      </c>
      <c r="D884" s="4">
        <v>120000</v>
      </c>
      <c r="E884">
        <v>120000</v>
      </c>
      <c r="F884" t="s">
        <v>40</v>
      </c>
      <c r="G884">
        <f>tblSalaries[[#This Row],[clean Salary (in local currency)]]*VLOOKUP(tblSalaries[[#This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VLOOKUP(tblSalaries[[#This Row],[Where do you work]],tblCountries[[Actual]:[Mapping]],2,FALSE)</f>
        <v>India</v>
      </c>
      <c r="L884" t="s">
        <v>9</v>
      </c>
      <c r="M884">
        <v>5</v>
      </c>
      <c r="N884" s="16" t="str">
        <f>IF([Years of Experience]&lt;=10,"&lt;=10 yrs",IF([Years of Experience]&lt;20,"10-20 yrs",IF([Years of Experience]&lt;30,"20-30 yrs","&gt;30 yrs")))</f>
        <v>&lt;=10 yrs</v>
      </c>
    </row>
    <row r="885" spans="2:14" ht="15" customHeight="1">
      <c r="B885" t="s">
        <v>2888</v>
      </c>
      <c r="C885" s="1">
        <v>41056.6175</v>
      </c>
      <c r="D885" s="4" t="s">
        <v>1038</v>
      </c>
      <c r="E885">
        <v>500000</v>
      </c>
      <c r="F885" t="s">
        <v>40</v>
      </c>
      <c r="G885">
        <f>tblSalaries[[#This Row],[clean Salary (in local currency)]]*VLOOKUP(tblSalaries[[#This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VLOOKUP(tblSalaries[[#This Row],[Where do you work]],tblCountries[[Actual]:[Mapping]],2,FALSE)</f>
        <v>India</v>
      </c>
      <c r="L885" t="s">
        <v>18</v>
      </c>
      <c r="M885">
        <v>3</v>
      </c>
      <c r="N885" s="16" t="str">
        <f>IF([Years of Experience]&lt;=10,"&lt;=10 yrs",IF([Years of Experience]&lt;20,"10-20 yrs",IF([Years of Experience]&lt;30,"20-30 yrs","&gt;30 yrs")))</f>
        <v>&lt;=10 yrs</v>
      </c>
    </row>
    <row r="886" spans="2:14" ht="15" customHeight="1">
      <c r="B886" t="s">
        <v>2889</v>
      </c>
      <c r="C886" s="1">
        <v>41056.618703703702</v>
      </c>
      <c r="D886" s="4">
        <v>1000000</v>
      </c>
      <c r="E886">
        <v>1000000</v>
      </c>
      <c r="F886" t="s">
        <v>40</v>
      </c>
      <c r="G886">
        <f>tblSalaries[[#This Row],[clean Salary (in local currency)]]*VLOOKUP(tblSalaries[[#This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VLOOKUP(tblSalaries[[#This Row],[Where do you work]],tblCountries[[Actual]:[Mapping]],2,FALSE)</f>
        <v>India</v>
      </c>
      <c r="L886" t="s">
        <v>9</v>
      </c>
      <c r="M886">
        <v>5</v>
      </c>
      <c r="N886" s="16" t="str">
        <f>IF([Years of Experience]&lt;=10,"&lt;=10 yrs",IF([Years of Experience]&lt;20,"10-20 yrs",IF([Years of Experience]&lt;30,"20-30 yrs","&gt;30 yrs")))</f>
        <v>&lt;=10 yrs</v>
      </c>
    </row>
    <row r="887" spans="2:14" ht="15" customHeight="1">
      <c r="B887" t="s">
        <v>2890</v>
      </c>
      <c r="C887" s="1">
        <v>41056.621874999997</v>
      </c>
      <c r="D887" s="4" t="s">
        <v>717</v>
      </c>
      <c r="E887">
        <v>850000</v>
      </c>
      <c r="F887" t="s">
        <v>40</v>
      </c>
      <c r="G887">
        <f>tblSalaries[[#This Row],[clean Salary (in local currency)]]*VLOOKUP(tblSalaries[[#This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18</v>
      </c>
      <c r="M887">
        <v>3</v>
      </c>
      <c r="N887" s="16" t="str">
        <f>IF([Years of Experience]&lt;=10,"&lt;=10 yrs",IF([Years of Experience]&lt;20,"10-20 yrs",IF([Years of Experience]&lt;30,"20-30 yrs","&gt;30 yrs")))</f>
        <v>&lt;=10 yrs</v>
      </c>
    </row>
    <row r="888" spans="2:14" ht="15" customHeight="1">
      <c r="B888" t="s">
        <v>2891</v>
      </c>
      <c r="C888" s="1">
        <v>41056.625717592593</v>
      </c>
      <c r="D888" s="4" t="s">
        <v>1040</v>
      </c>
      <c r="E888">
        <v>168000</v>
      </c>
      <c r="F888" t="s">
        <v>3951</v>
      </c>
      <c r="G888">
        <f>tblSalaries[[#This Row],[clean Salary (in local currency)]]*VLOOKUP(tblSalaries[[#This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VLOOKUP(tblSalaries[[#This Row],[Where do you work]],tblCountries[[Actual]:[Mapping]],2,FALSE)</f>
        <v>Philippines</v>
      </c>
      <c r="L888" t="s">
        <v>9</v>
      </c>
      <c r="M888">
        <v>10</v>
      </c>
      <c r="N888" s="16" t="str">
        <f>IF([Years of Experience]&lt;=10,"&lt;=10 yrs",IF([Years of Experience]&lt;20,"10-20 yrs",IF([Years of Experience]&lt;30,"20-30 yrs","&gt;30 yrs")))</f>
        <v>&lt;=10 yrs</v>
      </c>
    </row>
    <row r="889" spans="2:14" ht="15" customHeight="1">
      <c r="B889" t="s">
        <v>2892</v>
      </c>
      <c r="C889" s="1">
        <v>41056.642824074072</v>
      </c>
      <c r="D889" s="4">
        <v>1300</v>
      </c>
      <c r="E889">
        <v>15600</v>
      </c>
      <c r="F889" t="s">
        <v>6</v>
      </c>
      <c r="G889">
        <f>tblSalaries[[#This Row],[clean Salary (in local currency)]]*VLOOKUP(tblSalaries[[#This Row],[Currency]],tblXrate[],2,FALSE)</f>
        <v>15600</v>
      </c>
      <c r="H889" t="s">
        <v>1042</v>
      </c>
      <c r="I889" t="s">
        <v>488</v>
      </c>
      <c r="J889" t="s">
        <v>1043</v>
      </c>
      <c r="K889" t="str">
        <f>VLOOKUP(tblSalaries[[#This Row],[Where do you work]],tblCountries[[Actual]:[Mapping]],2,FALSE)</f>
        <v xml:space="preserve">Kuwait </v>
      </c>
      <c r="L889" t="s">
        <v>9</v>
      </c>
      <c r="M889">
        <v>13</v>
      </c>
      <c r="N889" s="16" t="str">
        <f>IF([Years of Experience]&lt;=10,"&lt;=10 yrs",IF([Years of Experience]&lt;20,"10-20 yrs",IF([Years of Experience]&lt;30,"20-30 yrs","&gt;30 yrs")))</f>
        <v>10-20 yrs</v>
      </c>
    </row>
    <row r="890" spans="2:14" ht="15" customHeight="1">
      <c r="B890" t="s">
        <v>2893</v>
      </c>
      <c r="C890" s="1">
        <v>41056.643449074072</v>
      </c>
      <c r="D890" s="4" t="s">
        <v>1044</v>
      </c>
      <c r="E890">
        <v>180000</v>
      </c>
      <c r="F890" t="s">
        <v>40</v>
      </c>
      <c r="G890">
        <f>tblSalaries[[#This Row],[clean Salary (in local currency)]]*VLOOKUP(tblSalaries[[#This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VLOOKUP(tblSalaries[[#This Row],[Where do you work]],tblCountries[[Actual]:[Mapping]],2,FALSE)</f>
        <v>India</v>
      </c>
      <c r="L890" t="s">
        <v>18</v>
      </c>
      <c r="M890">
        <v>3.5</v>
      </c>
      <c r="N890" s="16" t="str">
        <f>IF([Years of Experience]&lt;=10,"&lt;=10 yrs",IF([Years of Experience]&lt;20,"10-20 yrs",IF([Years of Experience]&lt;30,"20-30 yrs","&gt;30 yrs")))</f>
        <v>&lt;=10 yrs</v>
      </c>
    </row>
    <row r="891" spans="2:14" ht="15" customHeight="1">
      <c r="B891" t="s">
        <v>2894</v>
      </c>
      <c r="C891" s="1">
        <v>41056.647337962961</v>
      </c>
      <c r="D891" s="4">
        <v>10000</v>
      </c>
      <c r="E891">
        <v>10000</v>
      </c>
      <c r="F891" t="s">
        <v>6</v>
      </c>
      <c r="G891">
        <f>tblSalaries[[#This Row],[clean Salary (in local currency)]]*VLOOKUP(tblSalaries[[#This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VLOOKUP(tblSalaries[[#This Row],[Where do you work]],tblCountries[[Actual]:[Mapping]],2,FALSE)</f>
        <v>India</v>
      </c>
      <c r="L891" t="s">
        <v>9</v>
      </c>
      <c r="M891">
        <v>6</v>
      </c>
      <c r="N891" s="16" t="str">
        <f>IF([Years of Experience]&lt;=10,"&lt;=10 yrs",IF([Years of Experience]&lt;20,"10-20 yrs",IF([Years of Experience]&lt;30,"20-30 yrs","&gt;30 yrs")))</f>
        <v>&lt;=10 yrs</v>
      </c>
    </row>
    <row r="892" spans="2:14" ht="15" customHeight="1">
      <c r="B892" t="s">
        <v>2895</v>
      </c>
      <c r="C892" s="1">
        <v>41056.655636574076</v>
      </c>
      <c r="D892" s="4">
        <v>75010</v>
      </c>
      <c r="E892">
        <v>75010</v>
      </c>
      <c r="F892" t="s">
        <v>6</v>
      </c>
      <c r="G892">
        <f>tblSalaries[[#This Row],[clean Salary (in local currency)]]*VLOOKUP(tblSalaries[[#This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VLOOKUP(tblSalaries[[#This Row],[Where do you work]],tblCountries[[Actual]:[Mapping]],2,FALSE)</f>
        <v>USA</v>
      </c>
      <c r="L892" t="s">
        <v>18</v>
      </c>
      <c r="M892">
        <v>6</v>
      </c>
      <c r="N892" s="16" t="str">
        <f>IF([Years of Experience]&lt;=10,"&lt;=10 yrs",IF([Years of Experience]&lt;20,"10-20 yrs",IF([Years of Experience]&lt;30,"20-30 yrs","&gt;30 yrs")))</f>
        <v>&lt;=10 yrs</v>
      </c>
    </row>
    <row r="893" spans="2:14" ht="15" customHeight="1">
      <c r="B893" t="s">
        <v>2896</v>
      </c>
      <c r="C893" s="1">
        <v>41056.656157407408</v>
      </c>
      <c r="D893" s="4" t="s">
        <v>1045</v>
      </c>
      <c r="E893">
        <v>600000</v>
      </c>
      <c r="F893" t="s">
        <v>40</v>
      </c>
      <c r="G893">
        <f>tblSalaries[[#This Row],[clean Salary (in local currency)]]*VLOOKUP(tblSalaries[[#This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13</v>
      </c>
      <c r="M893">
        <v>9</v>
      </c>
      <c r="N893" s="16" t="str">
        <f>IF([Years of Experience]&lt;=10,"&lt;=10 yrs",IF([Years of Experience]&lt;20,"10-20 yrs",IF([Years of Experience]&lt;30,"20-30 yrs","&gt;30 yrs")))</f>
        <v>&lt;=10 yrs</v>
      </c>
    </row>
    <row r="894" spans="2:14" ht="15" customHeight="1">
      <c r="B894" t="s">
        <v>2897</v>
      </c>
      <c r="C894" s="1">
        <v>41056.658368055556</v>
      </c>
      <c r="D894" s="4">
        <v>16350</v>
      </c>
      <c r="E894">
        <v>16350</v>
      </c>
      <c r="F894" t="s">
        <v>6</v>
      </c>
      <c r="G894">
        <f>tblSalaries[[#This Row],[clean Salary (in local currency)]]*VLOOKUP(tblSalaries[[#This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>
        <v>5</v>
      </c>
      <c r="N894" s="16" t="str">
        <f>IF([Years of Experience]&lt;=10,"&lt;=10 yrs",IF([Years of Experience]&lt;20,"10-20 yrs",IF([Years of Experience]&lt;30,"20-30 yrs","&gt;30 yrs")))</f>
        <v>&lt;=10 yrs</v>
      </c>
    </row>
    <row r="895" spans="2:14" ht="15" customHeight="1">
      <c r="B895" t="s">
        <v>2898</v>
      </c>
      <c r="C895" s="1">
        <v>41056.673657407409</v>
      </c>
      <c r="D895" s="4">
        <v>80000</v>
      </c>
      <c r="E895">
        <v>80000</v>
      </c>
      <c r="F895" t="s">
        <v>69</v>
      </c>
      <c r="G895">
        <f>tblSalaries[[#This Row],[clean Salary (in local currency)]]*VLOOKUP(tblSalaries[[#This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VLOOKUP(tblSalaries[[#This Row],[Where do you work]],tblCountries[[Actual]:[Mapping]],2,FALSE)</f>
        <v>UK</v>
      </c>
      <c r="L895" t="s">
        <v>9</v>
      </c>
      <c r="M895">
        <v>10</v>
      </c>
      <c r="N895" s="16" t="str">
        <f>IF([Years of Experience]&lt;=10,"&lt;=10 yrs",IF([Years of Experience]&lt;20,"10-20 yrs",IF([Years of Experience]&lt;30,"20-30 yrs","&gt;30 yrs")))</f>
        <v>&lt;=10 yrs</v>
      </c>
    </row>
    <row r="896" spans="2:14" ht="15" customHeight="1">
      <c r="B896" t="s">
        <v>2899</v>
      </c>
      <c r="C896" s="1">
        <v>41056.67392361111</v>
      </c>
      <c r="D896" s="4">
        <v>60000</v>
      </c>
      <c r="E896">
        <v>60000</v>
      </c>
      <c r="F896" t="s">
        <v>6</v>
      </c>
      <c r="G896">
        <f>tblSalaries[[#This Row],[clean Salary (in local currency)]]*VLOOKUP(tblSalaries[[#This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VLOOKUP(tblSalaries[[#This Row],[Where do you work]],tblCountries[[Actual]:[Mapping]],2,FALSE)</f>
        <v>Singapore</v>
      </c>
      <c r="L896" t="s">
        <v>13</v>
      </c>
      <c r="M896">
        <v>10</v>
      </c>
      <c r="N896" s="16" t="str">
        <f>IF([Years of Experience]&lt;=10,"&lt;=10 yrs",IF([Years of Experience]&lt;20,"10-20 yrs",IF([Years of Experience]&lt;30,"20-30 yrs","&gt;30 yrs")))</f>
        <v>&lt;=10 yrs</v>
      </c>
    </row>
    <row r="897" spans="2:14" ht="15" customHeight="1">
      <c r="B897" t="s">
        <v>2900</v>
      </c>
      <c r="C897" s="1">
        <v>41056.683912037035</v>
      </c>
      <c r="D897" s="4">
        <v>1300000</v>
      </c>
      <c r="E897">
        <v>1300000</v>
      </c>
      <c r="F897" t="s">
        <v>40</v>
      </c>
      <c r="G897">
        <f>tblSalaries[[#This Row],[clean Salary (in local currency)]]*VLOOKUP(tblSalaries[[#This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25</v>
      </c>
      <c r="M897">
        <v>3</v>
      </c>
      <c r="N897" s="16" t="str">
        <f>IF([Years of Experience]&lt;=10,"&lt;=10 yrs",IF([Years of Experience]&lt;20,"10-20 yrs",IF([Years of Experience]&lt;30,"20-30 yrs","&gt;30 yrs")))</f>
        <v>&lt;=10 yrs</v>
      </c>
    </row>
    <row r="898" spans="2:14" ht="15" customHeight="1">
      <c r="B898" t="s">
        <v>2901</v>
      </c>
      <c r="C898" s="1">
        <v>41056.688125000001</v>
      </c>
      <c r="D898" s="4">
        <v>775000</v>
      </c>
      <c r="E898">
        <v>775000</v>
      </c>
      <c r="F898" t="s">
        <v>40</v>
      </c>
      <c r="G898">
        <f>tblSalaries[[#This Row],[clean Salary (in local currency)]]*VLOOKUP(tblSalaries[[#This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VLOOKUP(tblSalaries[[#This Row],[Where do you work]],tblCountries[[Actual]:[Mapping]],2,FALSE)</f>
        <v>India</v>
      </c>
      <c r="L898" t="s">
        <v>9</v>
      </c>
      <c r="M898">
        <v>2</v>
      </c>
      <c r="N898" s="16" t="str">
        <f>IF([Years of Experience]&lt;=10,"&lt;=10 yrs",IF([Years of Experience]&lt;20,"10-20 yrs",IF([Years of Experience]&lt;30,"20-30 yrs","&gt;30 yrs")))</f>
        <v>&lt;=10 yrs</v>
      </c>
    </row>
    <row r="899" spans="2:14" ht="15" customHeight="1">
      <c r="B899" t="s">
        <v>2902</v>
      </c>
      <c r="C899" s="1">
        <v>41056.701967592591</v>
      </c>
      <c r="D899" s="4" t="s">
        <v>1049</v>
      </c>
      <c r="E899">
        <v>1050000</v>
      </c>
      <c r="F899" t="s">
        <v>40</v>
      </c>
      <c r="G899">
        <f>tblSalaries[[#This Row],[clean Salary (in local currency)]]*VLOOKUP(tblSalaries[[#This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VLOOKUP(tblSalaries[[#This Row],[Where do you work]],tblCountries[[Actual]:[Mapping]],2,FALSE)</f>
        <v>India</v>
      </c>
      <c r="L899" t="s">
        <v>13</v>
      </c>
      <c r="M899">
        <v>5</v>
      </c>
      <c r="N899" s="16" t="str">
        <f>IF([Years of Experience]&lt;=10,"&lt;=10 yrs",IF([Years of Experience]&lt;20,"10-20 yrs",IF([Years of Experience]&lt;30,"20-30 yrs","&gt;30 yrs")))</f>
        <v>&lt;=10 yrs</v>
      </c>
    </row>
    <row r="900" spans="2:14" ht="15" customHeight="1">
      <c r="B900" t="s">
        <v>2903</v>
      </c>
      <c r="C900" s="1">
        <v>41056.715694444443</v>
      </c>
      <c r="D900" s="4">
        <v>36000</v>
      </c>
      <c r="E900">
        <v>36000</v>
      </c>
      <c r="F900" t="s">
        <v>6</v>
      </c>
      <c r="G900">
        <f>tblSalaries[[#This Row],[clean Salary (in local currency)]]*VLOOKUP(tblSalaries[[#This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VLOOKUP(tblSalaries[[#This Row],[Where do you work]],tblCountries[[Actual]:[Mapping]],2,FALSE)</f>
        <v>Czech Republic</v>
      </c>
      <c r="L900" t="s">
        <v>18</v>
      </c>
      <c r="M900">
        <v>9</v>
      </c>
      <c r="N900" s="16" t="str">
        <f>IF([Years of Experience]&lt;=10,"&lt;=10 yrs",IF([Years of Experience]&lt;20,"10-20 yrs",IF([Years of Experience]&lt;30,"20-30 yrs","&gt;30 yrs")))</f>
        <v>&lt;=10 yrs</v>
      </c>
    </row>
    <row r="901" spans="2:14" ht="15" customHeight="1">
      <c r="B901" t="s">
        <v>2904</v>
      </c>
      <c r="C901" s="1">
        <v>41056.720081018517</v>
      </c>
      <c r="D901" s="4" t="s">
        <v>1053</v>
      </c>
      <c r="E901">
        <v>486000</v>
      </c>
      <c r="F901" t="s">
        <v>40</v>
      </c>
      <c r="G901">
        <f>tblSalaries[[#This Row],[clean Salary (in local currency)]]*VLOOKUP(tblSalaries[[#This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VLOOKUP(tblSalaries[[#This Row],[Where do you work]],tblCountries[[Actual]:[Mapping]],2,FALSE)</f>
        <v>India</v>
      </c>
      <c r="L901" t="s">
        <v>13</v>
      </c>
      <c r="M901">
        <v>6</v>
      </c>
      <c r="N901" s="16" t="str">
        <f>IF([Years of Experience]&lt;=10,"&lt;=10 yrs",IF([Years of Experience]&lt;20,"10-20 yrs",IF([Years of Experience]&lt;30,"20-30 yrs","&gt;30 yrs")))</f>
        <v>&lt;=10 yrs</v>
      </c>
    </row>
    <row r="902" spans="2:14" ht="15" customHeight="1">
      <c r="B902" t="s">
        <v>2905</v>
      </c>
      <c r="C902" s="1">
        <v>41056.720416666663</v>
      </c>
      <c r="D902" s="4" t="s">
        <v>524</v>
      </c>
      <c r="E902">
        <v>65000</v>
      </c>
      <c r="F902" t="s">
        <v>69</v>
      </c>
      <c r="G902">
        <f>tblSalaries[[#This Row],[clean Salary (in local currency)]]*VLOOKUP(tblSalaries[[#This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VLOOKUP(tblSalaries[[#This Row],[Where do you work]],tblCountries[[Actual]:[Mapping]],2,FALSE)</f>
        <v>UK</v>
      </c>
      <c r="L902" t="s">
        <v>25</v>
      </c>
      <c r="M902">
        <v>15</v>
      </c>
      <c r="N902" s="16" t="str">
        <f>IF([Years of Experience]&lt;=10,"&lt;=10 yrs",IF([Years of Experience]&lt;20,"10-20 yrs",IF([Years of Experience]&lt;30,"20-30 yrs","&gt;30 yrs")))</f>
        <v>10-20 yrs</v>
      </c>
    </row>
    <row r="903" spans="2:14" ht="15" customHeight="1">
      <c r="B903" t="s">
        <v>2906</v>
      </c>
      <c r="C903" s="1">
        <v>41056.725104166668</v>
      </c>
      <c r="D903" s="4">
        <v>36400</v>
      </c>
      <c r="E903">
        <v>36400</v>
      </c>
      <c r="F903" t="s">
        <v>6</v>
      </c>
      <c r="G903">
        <f>tblSalaries[[#This Row],[clean Salary (in local currency)]]*VLOOKUP(tblSalaries[[#This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VLOOKUP(tblSalaries[[#This Row],[Where do you work]],tblCountries[[Actual]:[Mapping]],2,FALSE)</f>
        <v>Zimbabwe</v>
      </c>
      <c r="L903" t="s">
        <v>9</v>
      </c>
      <c r="M903">
        <v>20</v>
      </c>
      <c r="N903" s="16" t="str">
        <f>IF([Years of Experience]&lt;=10,"&lt;=10 yrs",IF([Years of Experience]&lt;20,"10-20 yrs",IF([Years of Experience]&lt;30,"20-30 yrs","&gt;30 yrs")))</f>
        <v>20-30 yrs</v>
      </c>
    </row>
    <row r="904" spans="2:14" ht="15" customHeight="1">
      <c r="B904" t="s">
        <v>2907</v>
      </c>
      <c r="C904" s="1">
        <v>41056.763553240744</v>
      </c>
      <c r="D904" s="4">
        <v>64210.1</v>
      </c>
      <c r="E904">
        <v>64210</v>
      </c>
      <c r="F904" t="s">
        <v>69</v>
      </c>
      <c r="G904">
        <f>tblSalaries[[#This Row],[clean Salary (in local currency)]]*VLOOKUP(tblSalaries[[#This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VLOOKUP(tblSalaries[[#This Row],[Where do you work]],tblCountries[[Actual]:[Mapping]],2,FALSE)</f>
        <v>UK</v>
      </c>
      <c r="L904" t="s">
        <v>9</v>
      </c>
      <c r="M904">
        <v>16</v>
      </c>
      <c r="N904" s="16" t="str">
        <f>IF([Years of Experience]&lt;=10,"&lt;=10 yrs",IF([Years of Experience]&lt;20,"10-20 yrs",IF([Years of Experience]&lt;30,"20-30 yrs","&gt;30 yrs")))</f>
        <v>10-20 yrs</v>
      </c>
    </row>
    <row r="905" spans="2:14" ht="15" customHeight="1">
      <c r="B905" t="s">
        <v>2908</v>
      </c>
      <c r="C905" s="1">
        <v>41056.773506944446</v>
      </c>
      <c r="D905" s="4" t="s">
        <v>1057</v>
      </c>
      <c r="E905">
        <v>300000</v>
      </c>
      <c r="F905" t="s">
        <v>40</v>
      </c>
      <c r="G905">
        <f>tblSalaries[[#This Row],[clean Salary (in local currency)]]*VLOOKUP(tblSalaries[[#This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>
        <v>0.5</v>
      </c>
      <c r="N905" s="16" t="str">
        <f>IF([Years of Experience]&lt;=10,"&lt;=10 yrs",IF([Years of Experience]&lt;20,"10-20 yrs",IF([Years of Experience]&lt;30,"20-30 yrs","&gt;30 yrs")))</f>
        <v>&lt;=10 yrs</v>
      </c>
    </row>
    <row r="906" spans="2:14" ht="15" customHeight="1">
      <c r="B906" t="s">
        <v>2909</v>
      </c>
      <c r="C906" s="1">
        <v>41056.819050925929</v>
      </c>
      <c r="D906" s="4">
        <v>104000</v>
      </c>
      <c r="E906">
        <v>104000</v>
      </c>
      <c r="F906" t="s">
        <v>358</v>
      </c>
      <c r="G906">
        <f>tblSalaries[[#This Row],[clean Salary (in local currency)]]*VLOOKUP(tblSalaries[[#This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VLOOKUP(tblSalaries[[#This Row],[Where do you work]],tblCountries[[Actual]:[Mapping]],2,FALSE)</f>
        <v>UAE</v>
      </c>
      <c r="L906" t="s">
        <v>9</v>
      </c>
      <c r="M906">
        <v>11</v>
      </c>
      <c r="N906" s="16" t="str">
        <f>IF([Years of Experience]&lt;=10,"&lt;=10 yrs",IF([Years of Experience]&lt;20,"10-20 yrs",IF([Years of Experience]&lt;30,"20-30 yrs","&gt;30 yrs")))</f>
        <v>10-20 yrs</v>
      </c>
    </row>
    <row r="907" spans="2:14" ht="15" customHeight="1">
      <c r="B907" t="s">
        <v>2910</v>
      </c>
      <c r="C907" s="1">
        <v>41056.820775462962</v>
      </c>
      <c r="D907" s="4">
        <v>20500</v>
      </c>
      <c r="E907">
        <v>20500</v>
      </c>
      <c r="F907" t="s">
        <v>22</v>
      </c>
      <c r="G907">
        <f>tblSalaries[[#This Row],[clean Salary (in local currency)]]*VLOOKUP(tblSalaries[[#This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VLOOKUP(tblSalaries[[#This Row],[Where do you work]],tblCountries[[Actual]:[Mapping]],2,FALSE)</f>
        <v>Poland</v>
      </c>
      <c r="L907" t="s">
        <v>9</v>
      </c>
      <c r="M907">
        <v>8</v>
      </c>
      <c r="N907" s="16" t="str">
        <f>IF([Years of Experience]&lt;=10,"&lt;=10 yrs",IF([Years of Experience]&lt;20,"10-20 yrs",IF([Years of Experience]&lt;30,"20-30 yrs","&gt;30 yrs")))</f>
        <v>&lt;=10 yrs</v>
      </c>
    </row>
    <row r="908" spans="2:14" ht="15" customHeight="1">
      <c r="B908" t="s">
        <v>2911</v>
      </c>
      <c r="C908" s="1">
        <v>41056.846412037034</v>
      </c>
      <c r="D908" s="4" t="s">
        <v>884</v>
      </c>
      <c r="E908">
        <v>95000</v>
      </c>
      <c r="F908" t="s">
        <v>82</v>
      </c>
      <c r="G908">
        <f>tblSalaries[[#This Row],[clean Salary (in local currency)]]*VLOOKUP(tblSalaries[[#This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VLOOKUP(tblSalaries[[#This Row],[Where do you work]],tblCountries[[Actual]:[Mapping]],2,FALSE)</f>
        <v>Australia</v>
      </c>
      <c r="L908" t="s">
        <v>25</v>
      </c>
      <c r="M908">
        <v>7</v>
      </c>
      <c r="N908" s="16" t="str">
        <f>IF([Years of Experience]&lt;=10,"&lt;=10 yrs",IF([Years of Experience]&lt;20,"10-20 yrs",IF([Years of Experience]&lt;30,"20-30 yrs","&gt;30 yrs")))</f>
        <v>&lt;=10 yrs</v>
      </c>
    </row>
    <row r="909" spans="2:14" ht="15" customHeight="1">
      <c r="B909" t="s">
        <v>2912</v>
      </c>
      <c r="C909" s="1">
        <v>41056.863344907404</v>
      </c>
      <c r="D909" s="4" t="s">
        <v>785</v>
      </c>
      <c r="E909">
        <v>144000</v>
      </c>
      <c r="F909" t="s">
        <v>40</v>
      </c>
      <c r="G909">
        <f>tblSalaries[[#This Row],[clean Salary (in local currency)]]*VLOOKUP(tblSalaries[[#This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>
        <v>4</v>
      </c>
      <c r="N909" s="16" t="str">
        <f>IF([Years of Experience]&lt;=10,"&lt;=10 yrs",IF([Years of Experience]&lt;20,"10-20 yrs",IF([Years of Experience]&lt;30,"20-30 yrs","&gt;30 yrs")))</f>
        <v>&lt;=10 yrs</v>
      </c>
    </row>
    <row r="910" spans="2:14" ht="15" customHeight="1">
      <c r="B910" t="s">
        <v>2913</v>
      </c>
      <c r="C910" s="1">
        <v>41056.869386574072</v>
      </c>
      <c r="D910" s="4">
        <v>180000</v>
      </c>
      <c r="E910">
        <v>180000</v>
      </c>
      <c r="F910" t="s">
        <v>40</v>
      </c>
      <c r="G910">
        <f>tblSalaries[[#This Row],[clean Salary (in local currency)]]*VLOOKUP(tblSalaries[[#This Row],[Currency]],tblXrate[],2,FALSE)</f>
        <v>3205.4250037396623</v>
      </c>
      <c r="H910" t="s">
        <v>1062</v>
      </c>
      <c r="I910" t="s">
        <v>3999</v>
      </c>
      <c r="J910" t="s">
        <v>8</v>
      </c>
      <c r="K910" t="str">
        <f>VLOOKUP(tblSalaries[[#This Row],[Where do you work]],tblCountries[[Actual]:[Mapping]],2,FALSE)</f>
        <v>India</v>
      </c>
      <c r="L910" t="s">
        <v>13</v>
      </c>
      <c r="M910">
        <v>8</v>
      </c>
      <c r="N910" s="16" t="str">
        <f>IF([Years of Experience]&lt;=10,"&lt;=10 yrs",IF([Years of Experience]&lt;20,"10-20 yrs",IF([Years of Experience]&lt;30,"20-30 yrs","&gt;30 yrs")))</f>
        <v>&lt;=10 yrs</v>
      </c>
    </row>
    <row r="911" spans="2:14" ht="15" customHeight="1">
      <c r="B911" t="s">
        <v>2914</v>
      </c>
      <c r="C911" s="1">
        <v>41056.877858796295</v>
      </c>
      <c r="D911" s="4">
        <v>600000</v>
      </c>
      <c r="E911">
        <v>600000</v>
      </c>
      <c r="F911" t="s">
        <v>40</v>
      </c>
      <c r="G911">
        <f>tblSalaries[[#This Row],[clean Salary (in local currency)]]*VLOOKUP(tblSalaries[[#This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VLOOKUP(tblSalaries[[#This Row],[Where do you work]],tblCountries[[Actual]:[Mapping]],2,FALSE)</f>
        <v>India</v>
      </c>
      <c r="L911" t="s">
        <v>13</v>
      </c>
      <c r="M911">
        <v>8</v>
      </c>
      <c r="N911" s="16" t="str">
        <f>IF([Years of Experience]&lt;=10,"&lt;=10 yrs",IF([Years of Experience]&lt;20,"10-20 yrs",IF([Years of Experience]&lt;30,"20-30 yrs","&gt;30 yrs")))</f>
        <v>&lt;=10 yrs</v>
      </c>
    </row>
    <row r="912" spans="2:14" ht="15" customHeight="1">
      <c r="B912" t="s">
        <v>2915</v>
      </c>
      <c r="C912" s="1">
        <v>41056.890057870369</v>
      </c>
      <c r="D912" s="4">
        <v>150000</v>
      </c>
      <c r="E912">
        <v>150000</v>
      </c>
      <c r="F912" t="s">
        <v>6</v>
      </c>
      <c r="G912">
        <f>tblSalaries[[#This Row],[clean Salary (in local currency)]]*VLOOKUP(tblSalaries[[#This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VLOOKUP(tblSalaries[[#This Row],[Where do you work]],tblCountries[[Actual]:[Mapping]],2,FALSE)</f>
        <v>USA</v>
      </c>
      <c r="L912" t="s">
        <v>9</v>
      </c>
      <c r="M912">
        <v>25</v>
      </c>
      <c r="N912" s="16" t="str">
        <f>IF([Years of Experience]&lt;=10,"&lt;=10 yrs",IF([Years of Experience]&lt;20,"10-20 yrs",IF([Years of Experience]&lt;30,"20-30 yrs","&gt;30 yrs")))</f>
        <v>20-30 yrs</v>
      </c>
    </row>
    <row r="913" spans="2:14" ht="15" customHeight="1">
      <c r="B913" t="s">
        <v>2916</v>
      </c>
      <c r="C913" s="1">
        <v>41056.892152777778</v>
      </c>
      <c r="D913" s="4" t="s">
        <v>1063</v>
      </c>
      <c r="E913">
        <v>700000</v>
      </c>
      <c r="F913" t="s">
        <v>40</v>
      </c>
      <c r="G913">
        <f>tblSalaries[[#This Row],[clean Salary (in local currency)]]*VLOOKUP(tblSalaries[[#This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VLOOKUP(tblSalaries[[#This Row],[Where do you work]],tblCountries[[Actual]:[Mapping]],2,FALSE)</f>
        <v>India</v>
      </c>
      <c r="L913" t="s">
        <v>9</v>
      </c>
      <c r="M913">
        <v>3</v>
      </c>
      <c r="N913" s="16" t="str">
        <f>IF([Years of Experience]&lt;=10,"&lt;=10 yrs",IF([Years of Experience]&lt;20,"10-20 yrs",IF([Years of Experience]&lt;30,"20-30 yrs","&gt;30 yrs")))</f>
        <v>&lt;=10 yrs</v>
      </c>
    </row>
    <row r="914" spans="2:14" ht="15" customHeight="1">
      <c r="B914" t="s">
        <v>2917</v>
      </c>
      <c r="C914" s="1">
        <v>41056.906006944446</v>
      </c>
      <c r="D914" s="4" t="s">
        <v>606</v>
      </c>
      <c r="E914">
        <v>15000</v>
      </c>
      <c r="F914" t="s">
        <v>22</v>
      </c>
      <c r="G914">
        <f>tblSalaries[[#This Row],[clean Salary (in local currency)]]*VLOOKUP(tblSalaries[[#This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VLOOKUP(tblSalaries[[#This Row],[Where do you work]],tblCountries[[Actual]:[Mapping]],2,FALSE)</f>
        <v>Slovenia</v>
      </c>
      <c r="L914" t="s">
        <v>9</v>
      </c>
      <c r="M914">
        <v>4</v>
      </c>
      <c r="N914" s="16" t="str">
        <f>IF([Years of Experience]&lt;=10,"&lt;=10 yrs",IF([Years of Experience]&lt;20,"10-20 yrs",IF([Years of Experience]&lt;30,"20-30 yrs","&gt;30 yrs")))</f>
        <v>&lt;=10 yrs</v>
      </c>
    </row>
    <row r="915" spans="2:14" ht="15" customHeight="1">
      <c r="B915" t="s">
        <v>2918</v>
      </c>
      <c r="C915" s="1">
        <v>41056.90966435185</v>
      </c>
      <c r="D915" s="4">
        <v>105000</v>
      </c>
      <c r="E915">
        <v>105000</v>
      </c>
      <c r="F915" t="s">
        <v>6</v>
      </c>
      <c r="G915">
        <f>tblSalaries[[#This Row],[clean Salary (in local currency)]]*VLOOKUP(tblSalaries[[#This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VLOOKUP(tblSalaries[[#This Row],[Where do you work]],tblCountries[[Actual]:[Mapping]],2,FALSE)</f>
        <v>USA</v>
      </c>
      <c r="L915" t="s">
        <v>9</v>
      </c>
      <c r="M915">
        <v>20</v>
      </c>
      <c r="N915" s="16" t="str">
        <f>IF([Years of Experience]&lt;=10,"&lt;=10 yrs",IF([Years of Experience]&lt;20,"10-20 yrs",IF([Years of Experience]&lt;30,"20-30 yrs","&gt;30 yrs")))</f>
        <v>20-30 yrs</v>
      </c>
    </row>
    <row r="916" spans="2:14" ht="15" customHeight="1">
      <c r="B916" t="s">
        <v>2919</v>
      </c>
      <c r="C916" s="1">
        <v>41056.920312499999</v>
      </c>
      <c r="D916" s="4">
        <v>24000</v>
      </c>
      <c r="E916">
        <v>24000</v>
      </c>
      <c r="F916" t="s">
        <v>6</v>
      </c>
      <c r="G916">
        <f>tblSalaries[[#This Row],[clean Salary (in local currency)]]*VLOOKUP(tblSalaries[[#This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VLOOKUP(tblSalaries[[#This Row],[Where do you work]],tblCountries[[Actual]:[Mapping]],2,FALSE)</f>
        <v>India</v>
      </c>
      <c r="L916" t="s">
        <v>9</v>
      </c>
      <c r="M916">
        <v>3</v>
      </c>
      <c r="N916" s="16" t="str">
        <f>IF([Years of Experience]&lt;=10,"&lt;=10 yrs",IF([Years of Experience]&lt;20,"10-20 yrs",IF([Years of Experience]&lt;30,"20-30 yrs","&gt;30 yrs")))</f>
        <v>&lt;=10 yrs</v>
      </c>
    </row>
    <row r="917" spans="2:14" ht="15" customHeight="1">
      <c r="B917" t="s">
        <v>2920</v>
      </c>
      <c r="C917" s="1">
        <v>41056.931956018518</v>
      </c>
      <c r="D917" s="4" t="s">
        <v>1067</v>
      </c>
      <c r="E917">
        <v>50000</v>
      </c>
      <c r="F917" t="s">
        <v>69</v>
      </c>
      <c r="G917">
        <f>tblSalaries[[#This Row],[clean Salary (in local currency)]]*VLOOKUP(tblSalaries[[#This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VLOOKUP(tblSalaries[[#This Row],[Where do you work]],tblCountries[[Actual]:[Mapping]],2,FALSE)</f>
        <v>UK</v>
      </c>
      <c r="L917" t="s">
        <v>13</v>
      </c>
      <c r="M917">
        <v>10</v>
      </c>
      <c r="N917" s="16" t="str">
        <f>IF([Years of Experience]&lt;=10,"&lt;=10 yrs",IF([Years of Experience]&lt;20,"10-20 yrs",IF([Years of Experience]&lt;30,"20-30 yrs","&gt;30 yrs")))</f>
        <v>&lt;=10 yrs</v>
      </c>
    </row>
    <row r="918" spans="2:14" ht="15" customHeight="1">
      <c r="B918" t="s">
        <v>2921</v>
      </c>
      <c r="C918" s="1">
        <v>41056.94122685185</v>
      </c>
      <c r="D918" s="4">
        <v>42000</v>
      </c>
      <c r="E918">
        <v>42000</v>
      </c>
      <c r="F918" t="s">
        <v>6</v>
      </c>
      <c r="G918">
        <f>tblSalaries[[#This Row],[clean Salary (in local currency)]]*VLOOKUP(tblSalaries[[#This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VLOOKUP(tblSalaries[[#This Row],[Where do you work]],tblCountries[[Actual]:[Mapping]],2,FALSE)</f>
        <v>Saudi Arabia</v>
      </c>
      <c r="L918" t="s">
        <v>13</v>
      </c>
      <c r="M918">
        <v>15</v>
      </c>
      <c r="N918" s="16" t="str">
        <f>IF([Years of Experience]&lt;=10,"&lt;=10 yrs",IF([Years of Experience]&lt;20,"10-20 yrs",IF([Years of Experience]&lt;30,"20-30 yrs","&gt;30 yrs")))</f>
        <v>10-20 yrs</v>
      </c>
    </row>
    <row r="919" spans="2:14" ht="15" customHeight="1">
      <c r="B919" t="s">
        <v>2922</v>
      </c>
      <c r="C919" s="1">
        <v>41056.944884259261</v>
      </c>
      <c r="D919" s="4" t="s">
        <v>1070</v>
      </c>
      <c r="E919">
        <v>19200</v>
      </c>
      <c r="F919" t="s">
        <v>3900</v>
      </c>
      <c r="G919">
        <f>tblSalaries[[#This Row],[clean Salary (in local currency)]]*VLOOKUP(tblSalaries[[#This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VLOOKUP(tblSalaries[[#This Row],[Where do you work]],tblCountries[[Actual]:[Mapping]],2,FALSE)</f>
        <v>Brazil</v>
      </c>
      <c r="L919" t="s">
        <v>13</v>
      </c>
      <c r="M919">
        <v>8</v>
      </c>
      <c r="N919" s="16" t="str">
        <f>IF([Years of Experience]&lt;=10,"&lt;=10 yrs",IF([Years of Experience]&lt;20,"10-20 yrs",IF([Years of Experience]&lt;30,"20-30 yrs","&gt;30 yrs")))</f>
        <v>&lt;=10 yrs</v>
      </c>
    </row>
    <row r="920" spans="2:14" ht="15" customHeight="1">
      <c r="B920" t="s">
        <v>2923</v>
      </c>
      <c r="C920" s="1">
        <v>41056.957395833335</v>
      </c>
      <c r="D920" s="4">
        <v>60000</v>
      </c>
      <c r="E920">
        <v>60000</v>
      </c>
      <c r="F920" t="s">
        <v>6</v>
      </c>
      <c r="G920">
        <f>tblSalaries[[#This Row],[clean Salary (in local currency)]]*VLOOKUP(tblSalaries[[#This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VLOOKUP(tblSalaries[[#This Row],[Where do you work]],tblCountries[[Actual]:[Mapping]],2,FALSE)</f>
        <v>Singapore</v>
      </c>
      <c r="L920" t="s">
        <v>9</v>
      </c>
      <c r="M920">
        <v>5</v>
      </c>
      <c r="N920" s="16" t="str">
        <f>IF([Years of Experience]&lt;=10,"&lt;=10 yrs",IF([Years of Experience]&lt;20,"10-20 yrs",IF([Years of Experience]&lt;30,"20-30 yrs","&gt;30 yrs")))</f>
        <v>&lt;=10 yrs</v>
      </c>
    </row>
    <row r="921" spans="2:14" ht="15" customHeight="1">
      <c r="B921" t="s">
        <v>2924</v>
      </c>
      <c r="C921" s="1">
        <v>41056.960659722223</v>
      </c>
      <c r="D921" s="4">
        <v>1000000</v>
      </c>
      <c r="E921">
        <v>1000000</v>
      </c>
      <c r="F921" t="s">
        <v>40</v>
      </c>
      <c r="G921">
        <f>tblSalaries[[#This Row],[clean Salary (in local currency)]]*VLOOKUP(tblSalaries[[#This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VLOOKUP(tblSalaries[[#This Row],[Where do you work]],tblCountries[[Actual]:[Mapping]],2,FALSE)</f>
        <v>India</v>
      </c>
      <c r="L921" t="s">
        <v>13</v>
      </c>
      <c r="M921">
        <v>8</v>
      </c>
      <c r="N921" s="16" t="str">
        <f>IF([Years of Experience]&lt;=10,"&lt;=10 yrs",IF([Years of Experience]&lt;20,"10-20 yrs",IF([Years of Experience]&lt;30,"20-30 yrs","&gt;30 yrs")))</f>
        <v>&lt;=10 yrs</v>
      </c>
    </row>
    <row r="922" spans="2:14" ht="15" customHeight="1">
      <c r="B922" t="s">
        <v>2925</v>
      </c>
      <c r="C922" s="1">
        <v>41056.965289351851</v>
      </c>
      <c r="D922" s="4" t="s">
        <v>1073</v>
      </c>
      <c r="E922">
        <v>700000</v>
      </c>
      <c r="F922" t="s">
        <v>40</v>
      </c>
      <c r="G922">
        <f>tblSalaries[[#This Row],[clean Salary (in local currency)]]*VLOOKUP(tblSalaries[[#This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VLOOKUP(tblSalaries[[#This Row],[Where do you work]],tblCountries[[Actual]:[Mapping]],2,FALSE)</f>
        <v>India</v>
      </c>
      <c r="L922" t="s">
        <v>13</v>
      </c>
      <c r="M922">
        <v>1</v>
      </c>
      <c r="N922" s="16" t="str">
        <f>IF([Years of Experience]&lt;=10,"&lt;=10 yrs",IF([Years of Experience]&lt;20,"10-20 yrs",IF([Years of Experience]&lt;30,"20-30 yrs","&gt;30 yrs")))</f>
        <v>&lt;=10 yrs</v>
      </c>
    </row>
    <row r="923" spans="2:14" ht="15" customHeight="1">
      <c r="B923" t="s">
        <v>2926</v>
      </c>
      <c r="C923" s="1">
        <v>41056.980902777781</v>
      </c>
      <c r="D923" s="4">
        <v>20571</v>
      </c>
      <c r="E923">
        <v>20571</v>
      </c>
      <c r="F923" t="s">
        <v>6</v>
      </c>
      <c r="G923">
        <f>tblSalaries[[#This Row],[clean Salary (in local currency)]]*VLOOKUP(tblSalaries[[#This Row],[Currency]],tblXrate[],2,FALSE)</f>
        <v>20571</v>
      </c>
      <c r="H923" t="s">
        <v>29</v>
      </c>
      <c r="I923" t="s">
        <v>4001</v>
      </c>
      <c r="J923" t="s">
        <v>1074</v>
      </c>
      <c r="K923" t="str">
        <f>VLOOKUP(tblSalaries[[#This Row],[Where do you work]],tblCountries[[Actual]:[Mapping]],2,FALSE)</f>
        <v>Albania</v>
      </c>
      <c r="L923" t="s">
        <v>9</v>
      </c>
      <c r="M923">
        <v>8</v>
      </c>
      <c r="N923" s="16" t="str">
        <f>IF([Years of Experience]&lt;=10,"&lt;=10 yrs",IF([Years of Experience]&lt;20,"10-20 yrs",IF([Years of Experience]&lt;30,"20-30 yrs","&gt;30 yrs")))</f>
        <v>&lt;=10 yrs</v>
      </c>
    </row>
    <row r="924" spans="2:14" ht="15" customHeight="1">
      <c r="B924" t="s">
        <v>2927</v>
      </c>
      <c r="C924" s="1">
        <v>41056.988437499997</v>
      </c>
      <c r="D924" s="4">
        <v>290</v>
      </c>
      <c r="E924">
        <v>3480</v>
      </c>
      <c r="F924" t="s">
        <v>6</v>
      </c>
      <c r="G924">
        <f>tblSalaries[[#This Row],[clean Salary (in local currency)]]*VLOOKUP(tblSalaries[[#This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VLOOKUP(tblSalaries[[#This Row],[Where do you work]],tblCountries[[Actual]:[Mapping]],2,FALSE)</f>
        <v>Pakistan</v>
      </c>
      <c r="L924" t="s">
        <v>13</v>
      </c>
      <c r="M924">
        <v>6</v>
      </c>
      <c r="N924" s="16" t="str">
        <f>IF([Years of Experience]&lt;=10,"&lt;=10 yrs",IF([Years of Experience]&lt;20,"10-20 yrs",IF([Years of Experience]&lt;30,"20-30 yrs","&gt;30 yrs")))</f>
        <v>&lt;=10 yrs</v>
      </c>
    </row>
    <row r="925" spans="2:14" ht="15" customHeight="1">
      <c r="B925" t="s">
        <v>2928</v>
      </c>
      <c r="C925" s="1">
        <v>41056.990312499998</v>
      </c>
      <c r="D925" s="4">
        <v>18060</v>
      </c>
      <c r="E925">
        <v>18060</v>
      </c>
      <c r="F925" t="s">
        <v>6</v>
      </c>
      <c r="G925">
        <f>tblSalaries[[#This Row],[clean Salary (in local currency)]]*VLOOKUP(tblSalaries[[#This Row],[Currency]],tblXrate[],2,FALSE)</f>
        <v>18060</v>
      </c>
      <c r="H925" t="s">
        <v>1076</v>
      </c>
      <c r="I925" t="s">
        <v>3999</v>
      </c>
      <c r="J925" t="s">
        <v>347</v>
      </c>
      <c r="K925" t="str">
        <f>VLOOKUP(tblSalaries[[#This Row],[Where do you work]],tblCountries[[Actual]:[Mapping]],2,FALSE)</f>
        <v>Philippines</v>
      </c>
      <c r="L925" t="s">
        <v>9</v>
      </c>
      <c r="M925">
        <v>12</v>
      </c>
      <c r="N925" s="16" t="str">
        <f>IF([Years of Experience]&lt;=10,"&lt;=10 yrs",IF([Years of Experience]&lt;20,"10-20 yrs",IF([Years of Experience]&lt;30,"20-30 yrs","&gt;30 yrs")))</f>
        <v>10-20 yrs</v>
      </c>
    </row>
    <row r="926" spans="2:14" ht="15" customHeight="1">
      <c r="B926" t="s">
        <v>2929</v>
      </c>
      <c r="C926" s="1">
        <v>41056.991261574076</v>
      </c>
      <c r="D926" s="4" t="s">
        <v>520</v>
      </c>
      <c r="E926">
        <v>30000</v>
      </c>
      <c r="F926" t="s">
        <v>6</v>
      </c>
      <c r="G926">
        <f>tblSalaries[[#This Row],[clean Salary (in local currency)]]*VLOOKUP(tblSalaries[[#This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VLOOKUP(tblSalaries[[#This Row],[Where do you work]],tblCountries[[Actual]:[Mapping]],2,FALSE)</f>
        <v>iran</v>
      </c>
      <c r="L926" t="s">
        <v>18</v>
      </c>
      <c r="M926">
        <v>30</v>
      </c>
      <c r="N926" s="16" t="str">
        <f>IF([Years of Experience]&lt;=10,"&lt;=10 yrs",IF([Years of Experience]&lt;20,"10-20 yrs",IF([Years of Experience]&lt;30,"20-30 yrs","&gt;30 yrs")))</f>
        <v>&gt;30 yrs</v>
      </c>
    </row>
    <row r="927" spans="2:14" ht="15" customHeight="1">
      <c r="B927" t="s">
        <v>2930</v>
      </c>
      <c r="C927" s="1">
        <v>41056.995000000003</v>
      </c>
      <c r="D927" s="4" t="s">
        <v>1079</v>
      </c>
      <c r="E927">
        <v>24000</v>
      </c>
      <c r="F927" t="s">
        <v>6</v>
      </c>
      <c r="G927">
        <f>tblSalaries[[#This Row],[clean Salary (in local currency)]]*VLOOKUP(tblSalaries[[#This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>
        <v>10</v>
      </c>
      <c r="N927" s="16" t="str">
        <f>IF([Years of Experience]&lt;=10,"&lt;=10 yrs",IF([Years of Experience]&lt;20,"10-20 yrs",IF([Years of Experience]&lt;30,"20-30 yrs","&gt;30 yrs")))</f>
        <v>&lt;=10 yrs</v>
      </c>
    </row>
    <row r="928" spans="2:14" ht="15" customHeight="1">
      <c r="B928" t="s">
        <v>2931</v>
      </c>
      <c r="C928" s="1">
        <v>41057.00744212963</v>
      </c>
      <c r="D928" s="4">
        <v>63200</v>
      </c>
      <c r="E928">
        <v>63200</v>
      </c>
      <c r="F928" t="s">
        <v>22</v>
      </c>
      <c r="G928">
        <f>tblSalaries[[#This Row],[clean Salary (in local currency)]]*VLOOKUP(tblSalaries[[#This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VLOOKUP(tblSalaries[[#This Row],[Where do you work]],tblCountries[[Actual]:[Mapping]],2,FALSE)</f>
        <v>France</v>
      </c>
      <c r="L928" t="s">
        <v>9</v>
      </c>
      <c r="M928">
        <v>3</v>
      </c>
      <c r="N928" s="16" t="str">
        <f>IF([Years of Experience]&lt;=10,"&lt;=10 yrs",IF([Years of Experience]&lt;20,"10-20 yrs",IF([Years of Experience]&lt;30,"20-30 yrs","&gt;30 yrs")))</f>
        <v>&lt;=10 yrs</v>
      </c>
    </row>
    <row r="929" spans="2:14" ht="15" customHeight="1">
      <c r="B929" t="s">
        <v>2932</v>
      </c>
      <c r="C929" s="1">
        <v>41057.012106481481</v>
      </c>
      <c r="D929" s="4">
        <v>70000</v>
      </c>
      <c r="E929">
        <v>70000</v>
      </c>
      <c r="F929" t="s">
        <v>6</v>
      </c>
      <c r="G929">
        <f>tblSalaries[[#This Row],[clean Salary (in local currency)]]*VLOOKUP(tblSalaries[[#This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VLOOKUP(tblSalaries[[#This Row],[Where do you work]],tblCountries[[Actual]:[Mapping]],2,FALSE)</f>
        <v>USA</v>
      </c>
      <c r="L929" t="s">
        <v>9</v>
      </c>
      <c r="M929">
        <v>4</v>
      </c>
      <c r="N929" s="16" t="str">
        <f>IF([Years of Experience]&lt;=10,"&lt;=10 yrs",IF([Years of Experience]&lt;20,"10-20 yrs",IF([Years of Experience]&lt;30,"20-30 yrs","&gt;30 yrs")))</f>
        <v>&lt;=10 yrs</v>
      </c>
    </row>
    <row r="930" spans="2:14" ht="15" customHeight="1">
      <c r="B930" t="s">
        <v>2933</v>
      </c>
      <c r="C930" s="1">
        <v>41057.020092592589</v>
      </c>
      <c r="D930" s="4" t="s">
        <v>896</v>
      </c>
      <c r="E930">
        <v>480000</v>
      </c>
      <c r="F930" t="s">
        <v>40</v>
      </c>
      <c r="G930">
        <f>tblSalaries[[#This Row],[clean Salary (in local currency)]]*VLOOKUP(tblSalaries[[#This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VLOOKUP(tblSalaries[[#This Row],[Where do you work]],tblCountries[[Actual]:[Mapping]],2,FALSE)</f>
        <v>India</v>
      </c>
      <c r="L930" t="s">
        <v>18</v>
      </c>
      <c r="M930">
        <v>2</v>
      </c>
      <c r="N930" s="16" t="str">
        <f>IF([Years of Experience]&lt;=10,"&lt;=10 yrs",IF([Years of Experience]&lt;20,"10-20 yrs",IF([Years of Experience]&lt;30,"20-30 yrs","&gt;30 yrs")))</f>
        <v>&lt;=10 yrs</v>
      </c>
    </row>
    <row r="931" spans="2:14" ht="15" customHeight="1">
      <c r="B931" t="s">
        <v>2934</v>
      </c>
      <c r="C931" s="1">
        <v>41057.025231481479</v>
      </c>
      <c r="D931" s="4" t="s">
        <v>1083</v>
      </c>
      <c r="E931">
        <v>600000</v>
      </c>
      <c r="F931" t="s">
        <v>40</v>
      </c>
      <c r="G931">
        <f>tblSalaries[[#This Row],[clean Salary (in local currency)]]*VLOOKUP(tblSalaries[[#This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VLOOKUP(tblSalaries[[#This Row],[Where do you work]],tblCountries[[Actual]:[Mapping]],2,FALSE)</f>
        <v>India</v>
      </c>
      <c r="L931" t="s">
        <v>9</v>
      </c>
      <c r="M931">
        <v>11</v>
      </c>
      <c r="N931" s="16" t="str">
        <f>IF([Years of Experience]&lt;=10,"&lt;=10 yrs",IF([Years of Experience]&lt;20,"10-20 yrs",IF([Years of Experience]&lt;30,"20-30 yrs","&gt;30 yrs")))</f>
        <v>10-20 yrs</v>
      </c>
    </row>
    <row r="932" spans="2:14" ht="15" customHeight="1">
      <c r="B932" t="s">
        <v>2935</v>
      </c>
      <c r="C932" s="1">
        <v>41057.030324074076</v>
      </c>
      <c r="D932" s="4" t="s">
        <v>1085</v>
      </c>
      <c r="E932">
        <v>600000</v>
      </c>
      <c r="F932" t="s">
        <v>40</v>
      </c>
      <c r="G932">
        <f>tblSalaries[[#This Row],[clean Salary (in local currency)]]*VLOOKUP(tblSalaries[[#This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VLOOKUP(tblSalaries[[#This Row],[Where do you work]],tblCountries[[Actual]:[Mapping]],2,FALSE)</f>
        <v>India</v>
      </c>
      <c r="L932" t="s">
        <v>18</v>
      </c>
      <c r="M932">
        <v>4</v>
      </c>
      <c r="N932" s="16" t="str">
        <f>IF([Years of Experience]&lt;=10,"&lt;=10 yrs",IF([Years of Experience]&lt;20,"10-20 yrs",IF([Years of Experience]&lt;30,"20-30 yrs","&gt;30 yrs")))</f>
        <v>&lt;=10 yrs</v>
      </c>
    </row>
    <row r="933" spans="2:14" ht="15" customHeight="1">
      <c r="B933" t="s">
        <v>2936</v>
      </c>
      <c r="C933" s="1">
        <v>41057.033599537041</v>
      </c>
      <c r="D933" s="4">
        <v>20000</v>
      </c>
      <c r="E933">
        <v>20000</v>
      </c>
      <c r="F933" t="s">
        <v>6</v>
      </c>
      <c r="G933">
        <f>tblSalaries[[#This Row],[clean Salary (in local currency)]]*VLOOKUP(tblSalaries[[#This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VLOOKUP(tblSalaries[[#This Row],[Where do you work]],tblCountries[[Actual]:[Mapping]],2,FALSE)</f>
        <v>Zambia</v>
      </c>
      <c r="L933" t="s">
        <v>13</v>
      </c>
      <c r="M933">
        <v>2</v>
      </c>
      <c r="N933" s="16" t="str">
        <f>IF([Years of Experience]&lt;=10,"&lt;=10 yrs",IF([Years of Experience]&lt;20,"10-20 yrs",IF([Years of Experience]&lt;30,"20-30 yrs","&gt;30 yrs")))</f>
        <v>&lt;=10 yrs</v>
      </c>
    </row>
    <row r="934" spans="2:14" ht="15" customHeight="1">
      <c r="B934" t="s">
        <v>2937</v>
      </c>
      <c r="C934" s="1">
        <v>41057.053668981483</v>
      </c>
      <c r="D934" s="4" t="s">
        <v>1087</v>
      </c>
      <c r="E934">
        <v>42000</v>
      </c>
      <c r="F934" t="s">
        <v>22</v>
      </c>
      <c r="G934">
        <f>tblSalaries[[#This Row],[clean Salary (in local currency)]]*VLOOKUP(tblSalaries[[#This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VLOOKUP(tblSalaries[[#This Row],[Where do you work]],tblCountries[[Actual]:[Mapping]],2,FALSE)</f>
        <v>Germany</v>
      </c>
      <c r="L934" t="s">
        <v>18</v>
      </c>
      <c r="M934">
        <v>3</v>
      </c>
      <c r="N934" s="16" t="str">
        <f>IF([Years of Experience]&lt;=10,"&lt;=10 yrs",IF([Years of Experience]&lt;20,"10-20 yrs",IF([Years of Experience]&lt;30,"20-30 yrs","&gt;30 yrs")))</f>
        <v>&lt;=10 yrs</v>
      </c>
    </row>
    <row r="935" spans="2:14" ht="15" customHeight="1">
      <c r="B935" t="s">
        <v>2938</v>
      </c>
      <c r="C935" s="1">
        <v>41057.062025462961</v>
      </c>
      <c r="D935" s="4">
        <v>3000</v>
      </c>
      <c r="E935">
        <v>36000</v>
      </c>
      <c r="F935" t="s">
        <v>6</v>
      </c>
      <c r="G935">
        <f>tblSalaries[[#This Row],[clean Salary (in local currency)]]*VLOOKUP(tblSalaries[[#This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VLOOKUP(tblSalaries[[#This Row],[Where do you work]],tblCountries[[Actual]:[Mapping]],2,FALSE)</f>
        <v>UAE</v>
      </c>
      <c r="L935" t="s">
        <v>9</v>
      </c>
      <c r="M935">
        <v>4.5</v>
      </c>
      <c r="N935" s="16" t="str">
        <f>IF([Years of Experience]&lt;=10,"&lt;=10 yrs",IF([Years of Experience]&lt;20,"10-20 yrs",IF([Years of Experience]&lt;30,"20-30 yrs","&gt;30 yrs")))</f>
        <v>&lt;=10 yrs</v>
      </c>
    </row>
    <row r="936" spans="2:14" ht="15" customHeight="1">
      <c r="B936" t="s">
        <v>2939</v>
      </c>
      <c r="C936" s="1">
        <v>41057.062835648147</v>
      </c>
      <c r="D936" s="4">
        <v>57000</v>
      </c>
      <c r="E936">
        <v>57000</v>
      </c>
      <c r="F936" t="s">
        <v>6</v>
      </c>
      <c r="G936">
        <f>tblSalaries[[#This Row],[clean Salary (in local currency)]]*VLOOKUP(tblSalaries[[#This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VLOOKUP(tblSalaries[[#This Row],[Where do you work]],tblCountries[[Actual]:[Mapping]],2,FALSE)</f>
        <v>USA</v>
      </c>
      <c r="L936" t="s">
        <v>18</v>
      </c>
      <c r="M936">
        <v>4</v>
      </c>
      <c r="N936" s="16" t="str">
        <f>IF([Years of Experience]&lt;=10,"&lt;=10 yrs",IF([Years of Experience]&lt;20,"10-20 yrs",IF([Years of Experience]&lt;30,"20-30 yrs","&gt;30 yrs")))</f>
        <v>&lt;=10 yrs</v>
      </c>
    </row>
    <row r="937" spans="2:14" ht="15" customHeight="1">
      <c r="B937" t="s">
        <v>2940</v>
      </c>
      <c r="C937" s="1">
        <v>41057.074641203704</v>
      </c>
      <c r="D937" s="4">
        <v>135000</v>
      </c>
      <c r="E937">
        <v>135000</v>
      </c>
      <c r="F937" t="s">
        <v>6</v>
      </c>
      <c r="G937">
        <f>tblSalaries[[#This Row],[clean Salary (in local currency)]]*VLOOKUP(tblSalaries[[#This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VLOOKUP(tblSalaries[[#This Row],[Where do you work]],tblCountries[[Actual]:[Mapping]],2,FALSE)</f>
        <v>USA</v>
      </c>
      <c r="L937" t="s">
        <v>13</v>
      </c>
      <c r="M937">
        <v>15</v>
      </c>
      <c r="N937" s="16" t="str">
        <f>IF([Years of Experience]&lt;=10,"&lt;=10 yrs",IF([Years of Experience]&lt;20,"10-20 yrs",IF([Years of Experience]&lt;30,"20-30 yrs","&gt;30 yrs")))</f>
        <v>10-20 yrs</v>
      </c>
    </row>
    <row r="938" spans="2:14" ht="15" customHeight="1">
      <c r="B938" t="s">
        <v>2941</v>
      </c>
      <c r="C938" s="1">
        <v>41057.100844907407</v>
      </c>
      <c r="D938" s="4">
        <v>75000</v>
      </c>
      <c r="E938">
        <v>75000</v>
      </c>
      <c r="F938" t="s">
        <v>22</v>
      </c>
      <c r="G938">
        <f>tblSalaries[[#This Row],[clean Salary (in local currency)]]*VLOOKUP(tblSalaries[[#This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VLOOKUP(tblSalaries[[#This Row],[Where do you work]],tblCountries[[Actual]:[Mapping]],2,FALSE)</f>
        <v>Netherlands</v>
      </c>
      <c r="L938" t="s">
        <v>9</v>
      </c>
      <c r="M938">
        <v>4</v>
      </c>
      <c r="N938" s="16" t="str">
        <f>IF([Years of Experience]&lt;=10,"&lt;=10 yrs",IF([Years of Experience]&lt;20,"10-20 yrs",IF([Years of Experience]&lt;30,"20-30 yrs","&gt;30 yrs")))</f>
        <v>&lt;=10 yrs</v>
      </c>
    </row>
    <row r="939" spans="2:14" ht="15" customHeight="1">
      <c r="B939" t="s">
        <v>2942</v>
      </c>
      <c r="C939" s="1">
        <v>41057.148773148147</v>
      </c>
      <c r="D939" s="4">
        <v>45000</v>
      </c>
      <c r="E939">
        <v>45000</v>
      </c>
      <c r="F939" t="s">
        <v>22</v>
      </c>
      <c r="G939">
        <f>tblSalaries[[#This Row],[clean Salary (in local currency)]]*VLOOKUP(tblSalaries[[#This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VLOOKUP(tblSalaries[[#This Row],[Where do you work]],tblCountries[[Actual]:[Mapping]],2,FALSE)</f>
        <v>Netherlands</v>
      </c>
      <c r="L939" t="s">
        <v>18</v>
      </c>
      <c r="M939">
        <v>10</v>
      </c>
      <c r="N939" s="16" t="str">
        <f>IF([Years of Experience]&lt;=10,"&lt;=10 yrs",IF([Years of Experience]&lt;20,"10-20 yrs",IF([Years of Experience]&lt;30,"20-30 yrs","&gt;30 yrs")))</f>
        <v>&lt;=10 yrs</v>
      </c>
    </row>
    <row r="940" spans="2:14" ht="15" customHeight="1">
      <c r="B940" t="s">
        <v>2943</v>
      </c>
      <c r="C940" s="1">
        <v>41057.155555555553</v>
      </c>
      <c r="D940" s="4" t="s">
        <v>1093</v>
      </c>
      <c r="E940">
        <v>2000000</v>
      </c>
      <c r="F940" t="s">
        <v>3984</v>
      </c>
      <c r="G940">
        <f>tblSalaries[[#This Row],[clean Salary (in local currency)]]*VLOOKUP(tblSalaries[[#This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VLOOKUP(tblSalaries[[#This Row],[Where do you work]],tblCountries[[Actual]:[Mapping]],2,FALSE)</f>
        <v>Nigeria</v>
      </c>
      <c r="L940" t="s">
        <v>9</v>
      </c>
      <c r="M940">
        <v>5</v>
      </c>
      <c r="N940" s="16" t="str">
        <f>IF([Years of Experience]&lt;=10,"&lt;=10 yrs",IF([Years of Experience]&lt;20,"10-20 yrs",IF([Years of Experience]&lt;30,"20-30 yrs","&gt;30 yrs")))</f>
        <v>&lt;=10 yrs</v>
      </c>
    </row>
    <row r="941" spans="2:14" ht="15" customHeight="1">
      <c r="B941" t="s">
        <v>2944</v>
      </c>
      <c r="C941" s="1">
        <v>41057.170300925929</v>
      </c>
      <c r="D941" s="4">
        <v>8000</v>
      </c>
      <c r="E941">
        <v>8000</v>
      </c>
      <c r="F941" t="s">
        <v>6</v>
      </c>
      <c r="G941">
        <f>tblSalaries[[#This Row],[clean Salary (in local currency)]]*VLOOKUP(tblSalaries[[#This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VLOOKUP(tblSalaries[[#This Row],[Where do you work]],tblCountries[[Actual]:[Mapping]],2,FALSE)</f>
        <v>India</v>
      </c>
      <c r="L941" t="s">
        <v>25</v>
      </c>
      <c r="M941">
        <v>5</v>
      </c>
      <c r="N941" s="16" t="str">
        <f>IF([Years of Experience]&lt;=10,"&lt;=10 yrs",IF([Years of Experience]&lt;20,"10-20 yrs",IF([Years of Experience]&lt;30,"20-30 yrs","&gt;30 yrs")))</f>
        <v>&lt;=10 yrs</v>
      </c>
    </row>
    <row r="942" spans="2:14" ht="15" customHeight="1">
      <c r="B942" t="s">
        <v>2945</v>
      </c>
      <c r="C942" s="1">
        <v>41057.194918981484</v>
      </c>
      <c r="D942" s="4" t="s">
        <v>1095</v>
      </c>
      <c r="E942">
        <v>48000</v>
      </c>
      <c r="F942" t="s">
        <v>6</v>
      </c>
      <c r="G942">
        <f>tblSalaries[[#This Row],[clean Salary (in local currency)]]*VLOOKUP(tblSalaries[[#This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VLOOKUP(tblSalaries[[#This Row],[Where do you work]],tblCountries[[Actual]:[Mapping]],2,FALSE)</f>
        <v>France</v>
      </c>
      <c r="L942" t="s">
        <v>9</v>
      </c>
      <c r="M942">
        <v>5</v>
      </c>
      <c r="N942" s="16" t="str">
        <f>IF([Years of Experience]&lt;=10,"&lt;=10 yrs",IF([Years of Experience]&lt;20,"10-20 yrs",IF([Years of Experience]&lt;30,"20-30 yrs","&gt;30 yrs")))</f>
        <v>&lt;=10 yrs</v>
      </c>
    </row>
    <row r="943" spans="2:14" ht="15" customHeight="1">
      <c r="B943" t="s">
        <v>2946</v>
      </c>
      <c r="C943" s="1">
        <v>41057.213703703703</v>
      </c>
      <c r="D943" s="4">
        <v>40000</v>
      </c>
      <c r="E943">
        <v>40000</v>
      </c>
      <c r="F943" t="s">
        <v>6</v>
      </c>
      <c r="G943">
        <f>tblSalaries[[#This Row],[clean Salary (in local currency)]]*VLOOKUP(tblSalaries[[#This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VLOOKUP(tblSalaries[[#This Row],[Where do you work]],tblCountries[[Actual]:[Mapping]],2,FALSE)</f>
        <v>New Zealand</v>
      </c>
      <c r="L943" t="s">
        <v>9</v>
      </c>
      <c r="M943">
        <v>5</v>
      </c>
      <c r="N943" s="16" t="str">
        <f>IF([Years of Experience]&lt;=10,"&lt;=10 yrs",IF([Years of Experience]&lt;20,"10-20 yrs",IF([Years of Experience]&lt;30,"20-30 yrs","&gt;30 yrs")))</f>
        <v>&lt;=10 yrs</v>
      </c>
    </row>
    <row r="944" spans="2:14" ht="15" customHeight="1">
      <c r="B944" t="s">
        <v>2947</v>
      </c>
      <c r="C944" s="1">
        <v>41057.214722222219</v>
      </c>
      <c r="D944" s="4" t="s">
        <v>1098</v>
      </c>
      <c r="E944">
        <v>75000</v>
      </c>
      <c r="F944" t="s">
        <v>670</v>
      </c>
      <c r="G944">
        <f>tblSalaries[[#This Row],[clean Salary (in local currency)]]*VLOOKUP(tblSalaries[[#This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VLOOKUP(tblSalaries[[#This Row],[Where do you work]],tblCountries[[Actual]:[Mapping]],2,FALSE)</f>
        <v>New Zealand</v>
      </c>
      <c r="L944" t="s">
        <v>9</v>
      </c>
      <c r="M944">
        <v>10</v>
      </c>
      <c r="N944" s="16" t="str">
        <f>IF([Years of Experience]&lt;=10,"&lt;=10 yrs",IF([Years of Experience]&lt;20,"10-20 yrs",IF([Years of Experience]&lt;30,"20-30 yrs","&gt;30 yrs")))</f>
        <v>&lt;=10 yrs</v>
      </c>
    </row>
    <row r="945" spans="2:14" ht="15" customHeight="1">
      <c r="B945" t="s">
        <v>2948</v>
      </c>
      <c r="C945" s="1">
        <v>41057.217106481483</v>
      </c>
      <c r="D945" s="4">
        <v>150000</v>
      </c>
      <c r="E945">
        <v>150000</v>
      </c>
      <c r="F945" t="s">
        <v>6</v>
      </c>
      <c r="G945">
        <f>tblSalaries[[#This Row],[clean Salary (in local currency)]]*VLOOKUP(tblSalaries[[#This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VLOOKUP(tblSalaries[[#This Row],[Where do you work]],tblCountries[[Actual]:[Mapping]],2,FALSE)</f>
        <v>Switzerland</v>
      </c>
      <c r="L945" t="s">
        <v>25</v>
      </c>
      <c r="M945">
        <v>20</v>
      </c>
      <c r="N945" s="16" t="str">
        <f>IF([Years of Experience]&lt;=10,"&lt;=10 yrs",IF([Years of Experience]&lt;20,"10-20 yrs",IF([Years of Experience]&lt;30,"20-30 yrs","&gt;30 yrs")))</f>
        <v>20-30 yrs</v>
      </c>
    </row>
    <row r="946" spans="2:14" ht="15" customHeight="1">
      <c r="B946" t="s">
        <v>2949</v>
      </c>
      <c r="C946" s="1">
        <v>41057.222696759258</v>
      </c>
      <c r="D946" s="4">
        <v>80000</v>
      </c>
      <c r="E946">
        <v>80000</v>
      </c>
      <c r="F946" t="s">
        <v>82</v>
      </c>
      <c r="G946">
        <f>tblSalaries[[#This Row],[clean Salary (in local currency)]]*VLOOKUP(tblSalaries[[#This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9</v>
      </c>
      <c r="M946">
        <v>25</v>
      </c>
      <c r="N946" s="16" t="str">
        <f>IF([Years of Experience]&lt;=10,"&lt;=10 yrs",IF([Years of Experience]&lt;20,"10-20 yrs",IF([Years of Experience]&lt;30,"20-30 yrs","&gt;30 yrs")))</f>
        <v>20-30 yrs</v>
      </c>
    </row>
    <row r="947" spans="2:14" ht="15" customHeight="1">
      <c r="B947" t="s">
        <v>2950</v>
      </c>
      <c r="C947" s="1">
        <v>41057.242314814815</v>
      </c>
      <c r="D947" s="4">
        <v>95000</v>
      </c>
      <c r="E947">
        <v>95000</v>
      </c>
      <c r="F947" t="s">
        <v>82</v>
      </c>
      <c r="G947">
        <f>tblSalaries[[#This Row],[clean Salary (in local currency)]]*VLOOKUP(tblSalaries[[#This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18</v>
      </c>
      <c r="M947">
        <v>20</v>
      </c>
      <c r="N947" s="16" t="str">
        <f>IF([Years of Experience]&lt;=10,"&lt;=10 yrs",IF([Years of Experience]&lt;20,"10-20 yrs",IF([Years of Experience]&lt;30,"20-30 yrs","&gt;30 yrs")))</f>
        <v>20-30 yrs</v>
      </c>
    </row>
    <row r="948" spans="2:14" ht="15" customHeight="1">
      <c r="B948" t="s">
        <v>2951</v>
      </c>
      <c r="C948" s="1">
        <v>41057.24386574074</v>
      </c>
      <c r="D948" s="4" t="s">
        <v>1102</v>
      </c>
      <c r="E948">
        <v>90000</v>
      </c>
      <c r="F948" t="s">
        <v>82</v>
      </c>
      <c r="G948">
        <f>tblSalaries[[#This Row],[clean Salary (in local currency)]]*VLOOKUP(tblSalaries[[#This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VLOOKUP(tblSalaries[[#This Row],[Where do you work]],tblCountries[[Actual]:[Mapping]],2,FALSE)</f>
        <v>Australia</v>
      </c>
      <c r="L948" t="s">
        <v>9</v>
      </c>
      <c r="M948">
        <v>13</v>
      </c>
      <c r="N948" s="16" t="str">
        <f>IF([Years of Experience]&lt;=10,"&lt;=10 yrs",IF([Years of Experience]&lt;20,"10-20 yrs",IF([Years of Experience]&lt;30,"20-30 yrs","&gt;30 yrs")))</f>
        <v>10-20 yrs</v>
      </c>
    </row>
    <row r="949" spans="2:14" ht="15" customHeight="1">
      <c r="B949" t="s">
        <v>2952</v>
      </c>
      <c r="C949" s="1">
        <v>41057.243981481479</v>
      </c>
      <c r="D949" s="4">
        <v>15000</v>
      </c>
      <c r="E949">
        <v>15000</v>
      </c>
      <c r="F949" t="s">
        <v>6</v>
      </c>
      <c r="G949">
        <f>tblSalaries[[#This Row],[clean Salary (in local currency)]]*VLOOKUP(tblSalaries[[#This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VLOOKUP(tblSalaries[[#This Row],[Where do you work]],tblCountries[[Actual]:[Mapping]],2,FALSE)</f>
        <v>India</v>
      </c>
      <c r="L949" t="s">
        <v>18</v>
      </c>
      <c r="M949">
        <v>2</v>
      </c>
      <c r="N949" s="16" t="str">
        <f>IF([Years of Experience]&lt;=10,"&lt;=10 yrs",IF([Years of Experience]&lt;20,"10-20 yrs",IF([Years of Experience]&lt;30,"20-30 yrs","&gt;30 yrs")))</f>
        <v>&lt;=10 yrs</v>
      </c>
    </row>
    <row r="950" spans="2:14" ht="15" customHeight="1">
      <c r="B950" t="s">
        <v>2953</v>
      </c>
      <c r="C950" s="1">
        <v>41057.267777777779</v>
      </c>
      <c r="D950" s="4" t="s">
        <v>1104</v>
      </c>
      <c r="E950">
        <v>65000</v>
      </c>
      <c r="F950" t="s">
        <v>82</v>
      </c>
      <c r="G950">
        <f>tblSalaries[[#This Row],[clean Salary (in local currency)]]*VLOOKUP(tblSalaries[[#This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VLOOKUP(tblSalaries[[#This Row],[Where do you work]],tblCountries[[Actual]:[Mapping]],2,FALSE)</f>
        <v>Australia</v>
      </c>
      <c r="L950" t="s">
        <v>18</v>
      </c>
      <c r="M950">
        <v>5</v>
      </c>
      <c r="N950" s="16" t="str">
        <f>IF([Years of Experience]&lt;=10,"&lt;=10 yrs",IF([Years of Experience]&lt;20,"10-20 yrs",IF([Years of Experience]&lt;30,"20-30 yrs","&gt;30 yrs")))</f>
        <v>&lt;=10 yrs</v>
      </c>
    </row>
    <row r="951" spans="2:14" ht="15" customHeight="1">
      <c r="B951" t="s">
        <v>2954</v>
      </c>
      <c r="C951" s="1">
        <v>41057.274884259263</v>
      </c>
      <c r="D951" s="4">
        <v>100000</v>
      </c>
      <c r="E951">
        <v>100000</v>
      </c>
      <c r="F951" t="s">
        <v>82</v>
      </c>
      <c r="G951">
        <f>tblSalaries[[#This Row],[clean Salary (in local currency)]]*VLOOKUP(tblSalaries[[#This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VLOOKUP(tblSalaries[[#This Row],[Where do you work]],tblCountries[[Actual]:[Mapping]],2,FALSE)</f>
        <v>Australia</v>
      </c>
      <c r="L951" t="s">
        <v>13</v>
      </c>
      <c r="M951">
        <v>6</v>
      </c>
      <c r="N951" s="16" t="str">
        <f>IF([Years of Experience]&lt;=10,"&lt;=10 yrs",IF([Years of Experience]&lt;20,"10-20 yrs",IF([Years of Experience]&lt;30,"20-30 yrs","&gt;30 yrs")))</f>
        <v>&lt;=10 yrs</v>
      </c>
    </row>
    <row r="952" spans="2:14" ht="15" customHeight="1">
      <c r="B952" t="s">
        <v>2955</v>
      </c>
      <c r="C952" s="1">
        <v>41057.286041666666</v>
      </c>
      <c r="D952" s="4">
        <v>60000</v>
      </c>
      <c r="E952">
        <v>60000</v>
      </c>
      <c r="F952" t="s">
        <v>6</v>
      </c>
      <c r="G952">
        <f>tblSalaries[[#This Row],[clean Salary (in local currency)]]*VLOOKUP(tblSalaries[[#This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VLOOKUP(tblSalaries[[#This Row],[Where do you work]],tblCountries[[Actual]:[Mapping]],2,FALSE)</f>
        <v>USA</v>
      </c>
      <c r="L952" t="s">
        <v>18</v>
      </c>
      <c r="M952">
        <v>3</v>
      </c>
      <c r="N952" s="16" t="str">
        <f>IF([Years of Experience]&lt;=10,"&lt;=10 yrs",IF([Years of Experience]&lt;20,"10-20 yrs",IF([Years of Experience]&lt;30,"20-30 yrs","&gt;30 yrs")))</f>
        <v>&lt;=10 yrs</v>
      </c>
    </row>
    <row r="953" spans="2:14" ht="15" customHeight="1">
      <c r="B953" t="s">
        <v>2956</v>
      </c>
      <c r="C953" s="1">
        <v>41057.286168981482</v>
      </c>
      <c r="D953" s="4">
        <v>43000</v>
      </c>
      <c r="E953">
        <v>43000</v>
      </c>
      <c r="F953" t="s">
        <v>82</v>
      </c>
      <c r="G953">
        <f>tblSalaries[[#This Row],[clean Salary (in local currency)]]*VLOOKUP(tblSalaries[[#This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13</v>
      </c>
      <c r="M953">
        <v>1</v>
      </c>
      <c r="N953" s="16" t="str">
        <f>IF([Years of Experience]&lt;=10,"&lt;=10 yrs",IF([Years of Experience]&lt;20,"10-20 yrs",IF([Years of Experience]&lt;30,"20-30 yrs","&gt;30 yrs")))</f>
        <v>&lt;=10 yrs</v>
      </c>
    </row>
    <row r="954" spans="2:14" ht="15" customHeight="1">
      <c r="B954" t="s">
        <v>2957</v>
      </c>
      <c r="C954" s="1">
        <v>41057.286168981482</v>
      </c>
      <c r="D954" s="4">
        <v>45616</v>
      </c>
      <c r="E954">
        <v>45616</v>
      </c>
      <c r="F954" t="s">
        <v>6</v>
      </c>
      <c r="G954">
        <f>tblSalaries[[#This Row],[clean Salary (in local currency)]]*VLOOKUP(tblSalaries[[#This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>
        <v>1.5</v>
      </c>
      <c r="N954" s="16" t="str">
        <f>IF([Years of Experience]&lt;=10,"&lt;=10 yrs",IF([Years of Experience]&lt;20,"10-20 yrs",IF([Years of Experience]&lt;30,"20-30 yrs","&gt;30 yrs")))</f>
        <v>&lt;=10 yrs</v>
      </c>
    </row>
    <row r="955" spans="2:14" ht="15" customHeight="1">
      <c r="B955" t="s">
        <v>2958</v>
      </c>
      <c r="C955" s="1">
        <v>41057.291956018518</v>
      </c>
      <c r="D955" s="4">
        <v>95000</v>
      </c>
      <c r="E955">
        <v>95000</v>
      </c>
      <c r="F955" t="s">
        <v>670</v>
      </c>
      <c r="G955">
        <f>tblSalaries[[#This Row],[clean Salary (in local currency)]]*VLOOKUP(tblSalaries[[#This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VLOOKUP(tblSalaries[[#This Row],[Where do you work]],tblCountries[[Actual]:[Mapping]],2,FALSE)</f>
        <v>New Zealand</v>
      </c>
      <c r="L955" t="s">
        <v>9</v>
      </c>
      <c r="M955">
        <v>20</v>
      </c>
      <c r="N955" s="16" t="str">
        <f>IF([Years of Experience]&lt;=10,"&lt;=10 yrs",IF([Years of Experience]&lt;20,"10-20 yrs",IF([Years of Experience]&lt;30,"20-30 yrs","&gt;30 yrs")))</f>
        <v>20-30 yrs</v>
      </c>
    </row>
    <row r="956" spans="2:14" ht="15" customHeight="1">
      <c r="B956" t="s">
        <v>2959</v>
      </c>
      <c r="C956" s="1">
        <v>41057.306388888886</v>
      </c>
      <c r="D956" s="4">
        <v>56600</v>
      </c>
      <c r="E956">
        <v>56600</v>
      </c>
      <c r="F956" t="s">
        <v>82</v>
      </c>
      <c r="G956">
        <f>tblSalaries[[#This Row],[clean Salary (in local currency)]]*VLOOKUP(tblSalaries[[#This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VLOOKUP(tblSalaries[[#This Row],[Where do you work]],tblCountries[[Actual]:[Mapping]],2,FALSE)</f>
        <v>Australia</v>
      </c>
      <c r="L956" t="s">
        <v>18</v>
      </c>
      <c r="M956">
        <v>2</v>
      </c>
      <c r="N956" s="16" t="str">
        <f>IF([Years of Experience]&lt;=10,"&lt;=10 yrs",IF([Years of Experience]&lt;20,"10-20 yrs",IF([Years of Experience]&lt;30,"20-30 yrs","&gt;30 yrs")))</f>
        <v>&lt;=10 yrs</v>
      </c>
    </row>
    <row r="957" spans="2:14" ht="15" customHeight="1">
      <c r="B957" t="s">
        <v>2960</v>
      </c>
      <c r="C957" s="1">
        <v>41057.307719907411</v>
      </c>
      <c r="D957" s="4">
        <v>20000</v>
      </c>
      <c r="E957">
        <v>20000</v>
      </c>
      <c r="F957" t="s">
        <v>6</v>
      </c>
      <c r="G957">
        <f>tblSalaries[[#This Row],[clean Salary (in local currency)]]*VLOOKUP(tblSalaries[[#This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18</v>
      </c>
      <c r="M957">
        <v>2</v>
      </c>
      <c r="N957" s="16" t="str">
        <f>IF([Years of Experience]&lt;=10,"&lt;=10 yrs",IF([Years of Experience]&lt;20,"10-20 yrs",IF([Years of Experience]&lt;30,"20-30 yrs","&gt;30 yrs")))</f>
        <v>&lt;=10 yrs</v>
      </c>
    </row>
    <row r="958" spans="2:14" ht="15" customHeight="1">
      <c r="B958" t="s">
        <v>2961</v>
      </c>
      <c r="C958" s="1">
        <v>41057.311192129629</v>
      </c>
      <c r="D958" s="4" t="s">
        <v>1110</v>
      </c>
      <c r="E958">
        <v>200000</v>
      </c>
      <c r="F958" t="s">
        <v>82</v>
      </c>
      <c r="G958">
        <f>tblSalaries[[#This Row],[clean Salary (in local currency)]]*VLOOKUP(tblSalaries[[#This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>
        <v>15</v>
      </c>
      <c r="N958" s="16" t="str">
        <f>IF([Years of Experience]&lt;=10,"&lt;=10 yrs",IF([Years of Experience]&lt;20,"10-20 yrs",IF([Years of Experience]&lt;30,"20-30 yrs","&gt;30 yrs")))</f>
        <v>10-20 yrs</v>
      </c>
    </row>
    <row r="959" spans="2:14" ht="15" customHeight="1">
      <c r="B959" t="s">
        <v>2962</v>
      </c>
      <c r="C959" s="1">
        <v>41057.31150462963</v>
      </c>
      <c r="D959" s="4">
        <v>50000</v>
      </c>
      <c r="E959">
        <v>50000</v>
      </c>
      <c r="F959" t="s">
        <v>82</v>
      </c>
      <c r="G959">
        <f>tblSalaries[[#This Row],[clean Salary (in local currency)]]*VLOOKUP(tblSalaries[[#This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VLOOKUP(tblSalaries[[#This Row],[Where do you work]],tblCountries[[Actual]:[Mapping]],2,FALSE)</f>
        <v>Australia</v>
      </c>
      <c r="L959" t="s">
        <v>25</v>
      </c>
      <c r="M959">
        <v>5</v>
      </c>
      <c r="N959" s="16" t="str">
        <f>IF([Years of Experience]&lt;=10,"&lt;=10 yrs",IF([Years of Experience]&lt;20,"10-20 yrs",IF([Years of Experience]&lt;30,"20-30 yrs","&gt;30 yrs")))</f>
        <v>&lt;=10 yrs</v>
      </c>
    </row>
    <row r="960" spans="2:14" ht="15" customHeight="1">
      <c r="B960" t="s">
        <v>2963</v>
      </c>
      <c r="C960" s="1">
        <v>41057.312303240738</v>
      </c>
      <c r="D960" s="4">
        <v>125000</v>
      </c>
      <c r="E960">
        <v>125000</v>
      </c>
      <c r="F960" t="s">
        <v>82</v>
      </c>
      <c r="G960">
        <f>tblSalaries[[#This Row],[clean Salary (in local currency)]]*VLOOKUP(tblSalaries[[#This Row],[Currency]],tblXrate[],2,FALSE)</f>
        <v>127488.70705032947</v>
      </c>
      <c r="H960" t="s">
        <v>1111</v>
      </c>
      <c r="I960" t="s">
        <v>4001</v>
      </c>
      <c r="J960" t="s">
        <v>84</v>
      </c>
      <c r="K960" t="str">
        <f>VLOOKUP(tblSalaries[[#This Row],[Where do you work]],tblCountries[[Actual]:[Mapping]],2,FALSE)</f>
        <v>Australia</v>
      </c>
      <c r="L960" t="s">
        <v>9</v>
      </c>
      <c r="M960">
        <v>15</v>
      </c>
      <c r="N960" s="16" t="str">
        <f>IF([Years of Experience]&lt;=10,"&lt;=10 yrs",IF([Years of Experience]&lt;20,"10-20 yrs",IF([Years of Experience]&lt;30,"20-30 yrs","&gt;30 yrs")))</f>
        <v>10-20 yrs</v>
      </c>
    </row>
    <row r="961" spans="2:14" ht="15" customHeight="1">
      <c r="B961" t="s">
        <v>2964</v>
      </c>
      <c r="C961" s="1">
        <v>41057.314918981479</v>
      </c>
      <c r="D961" s="4">
        <v>65000</v>
      </c>
      <c r="E961">
        <v>65000</v>
      </c>
      <c r="F961" t="s">
        <v>82</v>
      </c>
      <c r="G961">
        <f>tblSalaries[[#This Row],[clean Salary (in local currency)]]*VLOOKUP(tblSalaries[[#This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>
        <v>4</v>
      </c>
      <c r="N961" s="16" t="str">
        <f>IF([Years of Experience]&lt;=10,"&lt;=10 yrs",IF([Years of Experience]&lt;20,"10-20 yrs",IF([Years of Experience]&lt;30,"20-30 yrs","&gt;30 yrs")))</f>
        <v>&lt;=10 yrs</v>
      </c>
    </row>
    <row r="962" spans="2:14" ht="15" customHeight="1">
      <c r="B962" t="s">
        <v>2965</v>
      </c>
      <c r="C962" s="1">
        <v>41057.319004629629</v>
      </c>
      <c r="D962" s="4">
        <v>62000</v>
      </c>
      <c r="E962">
        <v>62000</v>
      </c>
      <c r="F962" t="s">
        <v>82</v>
      </c>
      <c r="G962">
        <f>tblSalaries[[#This Row],[clean Salary (in local currency)]]*VLOOKUP(tblSalaries[[#This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>
        <v>3</v>
      </c>
      <c r="N962" s="16" t="str">
        <f>IF([Years of Experience]&lt;=10,"&lt;=10 yrs",IF([Years of Experience]&lt;20,"10-20 yrs",IF([Years of Experience]&lt;30,"20-30 yrs","&gt;30 yrs")))</f>
        <v>&lt;=10 yrs</v>
      </c>
    </row>
    <row r="963" spans="2:14" ht="15" customHeight="1">
      <c r="B963" t="s">
        <v>2966</v>
      </c>
      <c r="C963" s="1">
        <v>41057.323935185188</v>
      </c>
      <c r="D963" s="4">
        <v>260000</v>
      </c>
      <c r="E963">
        <v>260000</v>
      </c>
      <c r="F963" t="s">
        <v>6</v>
      </c>
      <c r="G963">
        <f>tblSalaries[[#This Row],[clean Salary (in local currency)]]*VLOOKUP(tblSalaries[[#This Row],[Currency]],tblXrate[],2,FALSE)</f>
        <v>260000</v>
      </c>
      <c r="H963" t="s">
        <v>29</v>
      </c>
      <c r="I963" t="s">
        <v>4001</v>
      </c>
      <c r="J963" t="s">
        <v>15</v>
      </c>
      <c r="K963" t="str">
        <f>VLOOKUP(tblSalaries[[#This Row],[Where do you work]],tblCountries[[Actual]:[Mapping]],2,FALSE)</f>
        <v>USA</v>
      </c>
      <c r="L963" t="s">
        <v>18</v>
      </c>
      <c r="M963">
        <v>10</v>
      </c>
      <c r="N963" s="16" t="str">
        <f>IF([Years of Experience]&lt;=10,"&lt;=10 yrs",IF([Years of Experience]&lt;20,"10-20 yrs",IF([Years of Experience]&lt;30,"20-30 yrs","&gt;30 yrs")))</f>
        <v>&lt;=10 yrs</v>
      </c>
    </row>
    <row r="964" spans="2:14" ht="15" customHeight="1">
      <c r="B964" t="s">
        <v>2967</v>
      </c>
      <c r="C964" s="1">
        <v>41057.33320601852</v>
      </c>
      <c r="D964" s="4">
        <v>110000</v>
      </c>
      <c r="E964">
        <v>110000</v>
      </c>
      <c r="F964" t="s">
        <v>82</v>
      </c>
      <c r="G964">
        <f>tblSalaries[[#This Row],[clean Salary (in local currency)]]*VLOOKUP(tblSalaries[[#This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18</v>
      </c>
      <c r="M964">
        <v>8</v>
      </c>
      <c r="N964" s="16" t="str">
        <f>IF([Years of Experience]&lt;=10,"&lt;=10 yrs",IF([Years of Experience]&lt;20,"10-20 yrs",IF([Years of Experience]&lt;30,"20-30 yrs","&gt;30 yrs")))</f>
        <v>&lt;=10 yrs</v>
      </c>
    </row>
    <row r="965" spans="2:14" ht="15" customHeight="1">
      <c r="B965" t="s">
        <v>2968</v>
      </c>
      <c r="C965" s="1">
        <v>41057.335532407407</v>
      </c>
      <c r="D965" s="4" t="s">
        <v>1114</v>
      </c>
      <c r="E965">
        <v>70000</v>
      </c>
      <c r="F965" t="s">
        <v>82</v>
      </c>
      <c r="G965">
        <f>tblSalaries[[#This Row],[clean Salary (in local currency)]]*VLOOKUP(tblSalaries[[#This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VLOOKUP(tblSalaries[[#This Row],[Where do you work]],tblCountries[[Actual]:[Mapping]],2,FALSE)</f>
        <v>Australia</v>
      </c>
      <c r="L965" t="s">
        <v>9</v>
      </c>
      <c r="M965">
        <v>7</v>
      </c>
      <c r="N965" s="16" t="str">
        <f>IF([Years of Experience]&lt;=10,"&lt;=10 yrs",IF([Years of Experience]&lt;20,"10-20 yrs",IF([Years of Experience]&lt;30,"20-30 yrs","&gt;30 yrs")))</f>
        <v>&lt;=10 yrs</v>
      </c>
    </row>
    <row r="966" spans="2:14" ht="15" customHeight="1">
      <c r="B966" t="s">
        <v>2969</v>
      </c>
      <c r="C966" s="1">
        <v>41057.349120370367</v>
      </c>
      <c r="D966" s="4" t="s">
        <v>1115</v>
      </c>
      <c r="E966">
        <v>85000</v>
      </c>
      <c r="F966" t="s">
        <v>6</v>
      </c>
      <c r="G966">
        <f>tblSalaries[[#This Row],[clean Salary (in local currency)]]*VLOOKUP(tblSalaries[[#This Row],[Currency]],tblXrate[],2,FALSE)</f>
        <v>85000</v>
      </c>
      <c r="H966" t="s">
        <v>1116</v>
      </c>
      <c r="I966" t="s">
        <v>3999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>
        <v>8</v>
      </c>
      <c r="N966" s="16" t="str">
        <f>IF([Years of Experience]&lt;=10,"&lt;=10 yrs",IF([Years of Experience]&lt;20,"10-20 yrs",IF([Years of Experience]&lt;30,"20-30 yrs","&gt;30 yrs")))</f>
        <v>&lt;=10 yrs</v>
      </c>
    </row>
    <row r="967" spans="2:14" ht="15" customHeight="1">
      <c r="B967" t="s">
        <v>2970</v>
      </c>
      <c r="C967" s="1">
        <v>41057.351886574077</v>
      </c>
      <c r="D967" s="4">
        <v>94000</v>
      </c>
      <c r="E967">
        <v>94000</v>
      </c>
      <c r="F967" t="s">
        <v>82</v>
      </c>
      <c r="G967">
        <f>tblSalaries[[#This Row],[clean Salary (in local currency)]]*VLOOKUP(tblSalaries[[#This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18</v>
      </c>
      <c r="M967">
        <v>2.5</v>
      </c>
      <c r="N967" s="16" t="str">
        <f>IF([Years of Experience]&lt;=10,"&lt;=10 yrs",IF([Years of Experience]&lt;20,"10-20 yrs",IF([Years of Experience]&lt;30,"20-30 yrs","&gt;30 yrs")))</f>
        <v>&lt;=10 yrs</v>
      </c>
    </row>
    <row r="968" spans="2:14" ht="15" customHeight="1">
      <c r="B968" t="s">
        <v>2971</v>
      </c>
      <c r="C968" s="1">
        <v>41057.35800925926</v>
      </c>
      <c r="D968" s="4" t="s">
        <v>1117</v>
      </c>
      <c r="E968">
        <v>107000</v>
      </c>
      <c r="F968" t="s">
        <v>82</v>
      </c>
      <c r="G968">
        <f>tblSalaries[[#This Row],[clean Salary (in local currency)]]*VLOOKUP(tblSalaries[[#This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VLOOKUP(tblSalaries[[#This Row],[Where do you work]],tblCountries[[Actual]:[Mapping]],2,FALSE)</f>
        <v>Australia</v>
      </c>
      <c r="L968" t="s">
        <v>9</v>
      </c>
      <c r="M968">
        <v>35</v>
      </c>
      <c r="N968" s="16" t="str">
        <f>IF([Years of Experience]&lt;=10,"&lt;=10 yrs",IF([Years of Experience]&lt;20,"10-20 yrs",IF([Years of Experience]&lt;30,"20-30 yrs","&gt;30 yrs")))</f>
        <v>&gt;30 yrs</v>
      </c>
    </row>
    <row r="969" spans="2:14" ht="15" customHeight="1">
      <c r="B969" t="s">
        <v>2972</v>
      </c>
      <c r="C969" s="1">
        <v>41057.361030092594</v>
      </c>
      <c r="D969" s="4">
        <v>3000</v>
      </c>
      <c r="E969">
        <v>36000</v>
      </c>
      <c r="F969" t="s">
        <v>6</v>
      </c>
      <c r="G969">
        <f>tblSalaries[[#This Row],[clean Salary (in local currency)]]*VLOOKUP(tblSalaries[[#This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VLOOKUP(tblSalaries[[#This Row],[Where do you work]],tblCountries[[Actual]:[Mapping]],2,FALSE)</f>
        <v>malaysia</v>
      </c>
      <c r="L969" t="s">
        <v>25</v>
      </c>
      <c r="M969">
        <v>3</v>
      </c>
      <c r="N969" s="16" t="str">
        <f>IF([Years of Experience]&lt;=10,"&lt;=10 yrs",IF([Years of Experience]&lt;20,"10-20 yrs",IF([Years of Experience]&lt;30,"20-30 yrs","&gt;30 yrs")))</f>
        <v>&lt;=10 yrs</v>
      </c>
    </row>
    <row r="970" spans="2:14" ht="15" customHeight="1">
      <c r="B970" t="s">
        <v>2973</v>
      </c>
      <c r="C970" s="1">
        <v>41057.361956018518</v>
      </c>
      <c r="D970" s="4">
        <v>120000</v>
      </c>
      <c r="E970">
        <v>120000</v>
      </c>
      <c r="F970" t="s">
        <v>82</v>
      </c>
      <c r="G970">
        <f>tblSalaries[[#This Row],[clean Salary (in local currency)]]*VLOOKUP(tblSalaries[[#This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9</v>
      </c>
      <c r="M970">
        <v>2</v>
      </c>
      <c r="N970" s="16" t="str">
        <f>IF([Years of Experience]&lt;=10,"&lt;=10 yrs",IF([Years of Experience]&lt;20,"10-20 yrs",IF([Years of Experience]&lt;30,"20-30 yrs","&gt;30 yrs")))</f>
        <v>&lt;=10 yrs</v>
      </c>
    </row>
    <row r="971" spans="2:14" ht="15" customHeight="1">
      <c r="B971" t="s">
        <v>2974</v>
      </c>
      <c r="C971" s="1">
        <v>41057.366423611114</v>
      </c>
      <c r="D971" s="4" t="s">
        <v>1119</v>
      </c>
      <c r="E971">
        <v>52000</v>
      </c>
      <c r="F971" t="s">
        <v>82</v>
      </c>
      <c r="G971">
        <f>tblSalaries[[#This Row],[clean Salary (in local currency)]]*VLOOKUP(tblSalaries[[#This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>
        <v>4</v>
      </c>
      <c r="N971" s="16" t="str">
        <f>IF([Years of Experience]&lt;=10,"&lt;=10 yrs",IF([Years of Experience]&lt;20,"10-20 yrs",IF([Years of Experience]&lt;30,"20-30 yrs","&gt;30 yrs")))</f>
        <v>&lt;=10 yrs</v>
      </c>
    </row>
    <row r="972" spans="2:14" ht="15" customHeight="1">
      <c r="B972" t="s">
        <v>2975</v>
      </c>
      <c r="C972" s="1">
        <v>41057.367314814815</v>
      </c>
      <c r="D972" s="4">
        <v>125000</v>
      </c>
      <c r="E972">
        <v>125000</v>
      </c>
      <c r="F972" t="s">
        <v>6</v>
      </c>
      <c r="G972">
        <f>tblSalaries[[#This Row],[clean Salary (in local currency)]]*VLOOKUP(tblSalaries[[#This Row],[Currency]],tblXrate[],2,FALSE)</f>
        <v>125000</v>
      </c>
      <c r="H972" t="s">
        <v>1121</v>
      </c>
      <c r="I972" t="s">
        <v>4001</v>
      </c>
      <c r="J972" t="s">
        <v>15</v>
      </c>
      <c r="K972" t="str">
        <f>VLOOKUP(tblSalaries[[#This Row],[Where do you work]],tblCountries[[Actual]:[Mapping]],2,FALSE)</f>
        <v>USA</v>
      </c>
      <c r="L972" t="s">
        <v>9</v>
      </c>
      <c r="M972">
        <v>10</v>
      </c>
      <c r="N972" s="16" t="str">
        <f>IF([Years of Experience]&lt;=10,"&lt;=10 yrs",IF([Years of Experience]&lt;20,"10-20 yrs",IF([Years of Experience]&lt;30,"20-30 yrs","&gt;30 yrs")))</f>
        <v>&lt;=10 yrs</v>
      </c>
    </row>
    <row r="973" spans="2:14" ht="15" customHeight="1">
      <c r="B973" t="s">
        <v>2976</v>
      </c>
      <c r="C973" s="1">
        <v>41057.37773148148</v>
      </c>
      <c r="D973" s="4">
        <v>19000</v>
      </c>
      <c r="E973">
        <v>19000</v>
      </c>
      <c r="F973" t="s">
        <v>6</v>
      </c>
      <c r="G973">
        <f>tblSalaries[[#This Row],[clean Salary (in local currency)]]*VLOOKUP(tblSalaries[[#This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VLOOKUP(tblSalaries[[#This Row],[Where do you work]],tblCountries[[Actual]:[Mapping]],2,FALSE)</f>
        <v>china</v>
      </c>
      <c r="L973" t="s">
        <v>9</v>
      </c>
      <c r="M973">
        <v>6</v>
      </c>
      <c r="N973" s="16" t="str">
        <f>IF([Years of Experience]&lt;=10,"&lt;=10 yrs",IF([Years of Experience]&lt;20,"10-20 yrs",IF([Years of Experience]&lt;30,"20-30 yrs","&gt;30 yrs")))</f>
        <v>&lt;=10 yrs</v>
      </c>
    </row>
    <row r="974" spans="2:14" ht="15" customHeight="1">
      <c r="B974" t="s">
        <v>2977</v>
      </c>
      <c r="C974" s="1">
        <v>41057.383645833332</v>
      </c>
      <c r="D974" s="4">
        <v>92000</v>
      </c>
      <c r="E974">
        <v>92000</v>
      </c>
      <c r="F974" t="s">
        <v>82</v>
      </c>
      <c r="G974">
        <f>tblSalaries[[#This Row],[clean Salary (in local currency)]]*VLOOKUP(tblSalaries[[#This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VLOOKUP(tblSalaries[[#This Row],[Where do you work]],tblCountries[[Actual]:[Mapping]],2,FALSE)</f>
        <v>Australia</v>
      </c>
      <c r="L974" t="s">
        <v>13</v>
      </c>
      <c r="M974">
        <v>6</v>
      </c>
      <c r="N974" s="16" t="str">
        <f>IF([Years of Experience]&lt;=10,"&lt;=10 yrs",IF([Years of Experience]&lt;20,"10-20 yrs",IF([Years of Experience]&lt;30,"20-30 yrs","&gt;30 yrs")))</f>
        <v>&lt;=10 yrs</v>
      </c>
    </row>
    <row r="975" spans="2:14" ht="15" customHeight="1">
      <c r="B975" t="s">
        <v>2978</v>
      </c>
      <c r="C975" s="1">
        <v>41057.390231481484</v>
      </c>
      <c r="D975" s="4">
        <v>100000</v>
      </c>
      <c r="E975">
        <v>100000</v>
      </c>
      <c r="F975" t="s">
        <v>82</v>
      </c>
      <c r="G975">
        <f>tblSalaries[[#This Row],[clean Salary (in local currency)]]*VLOOKUP(tblSalaries[[#This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VLOOKUP(tblSalaries[[#This Row],[Where do you work]],tblCountries[[Actual]:[Mapping]],2,FALSE)</f>
        <v>Australia</v>
      </c>
      <c r="L975" t="s">
        <v>9</v>
      </c>
      <c r="M975">
        <v>20</v>
      </c>
      <c r="N975" s="16" t="str">
        <f>IF([Years of Experience]&lt;=10,"&lt;=10 yrs",IF([Years of Experience]&lt;20,"10-20 yrs",IF([Years of Experience]&lt;30,"20-30 yrs","&gt;30 yrs")))</f>
        <v>20-30 yrs</v>
      </c>
    </row>
    <row r="976" spans="2:14" ht="15" customHeight="1">
      <c r="B976" t="s">
        <v>2979</v>
      </c>
      <c r="C976" s="1">
        <v>41057.393171296295</v>
      </c>
      <c r="D976" s="4">
        <v>120000</v>
      </c>
      <c r="E976">
        <v>120000</v>
      </c>
      <c r="F976" t="s">
        <v>82</v>
      </c>
      <c r="G976">
        <f>tblSalaries[[#This Row],[clean Salary (in local currency)]]*VLOOKUP(tblSalaries[[#This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VLOOKUP(tblSalaries[[#This Row],[Where do you work]],tblCountries[[Actual]:[Mapping]],2,FALSE)</f>
        <v>Australia</v>
      </c>
      <c r="L976" t="s">
        <v>9</v>
      </c>
      <c r="M976">
        <v>5</v>
      </c>
      <c r="N976" s="16" t="str">
        <f>IF([Years of Experience]&lt;=10,"&lt;=10 yrs",IF([Years of Experience]&lt;20,"10-20 yrs",IF([Years of Experience]&lt;30,"20-30 yrs","&gt;30 yrs")))</f>
        <v>&lt;=10 yrs</v>
      </c>
    </row>
    <row r="977" spans="2:14" ht="15" customHeight="1">
      <c r="B977" t="s">
        <v>2980</v>
      </c>
      <c r="C977" s="1">
        <v>41057.401724537034</v>
      </c>
      <c r="D977" s="4">
        <v>35000</v>
      </c>
      <c r="E977">
        <v>35000</v>
      </c>
      <c r="F977" t="s">
        <v>86</v>
      </c>
      <c r="G977">
        <f>tblSalaries[[#This Row],[clean Salary (in local currency)]]*VLOOKUP(tblSalaries[[#This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VLOOKUP(tblSalaries[[#This Row],[Where do you work]],tblCountries[[Actual]:[Mapping]],2,FALSE)</f>
        <v>Canada</v>
      </c>
      <c r="L977" t="s">
        <v>13</v>
      </c>
      <c r="M977">
        <v>4</v>
      </c>
      <c r="N977" s="16" t="str">
        <f>IF([Years of Experience]&lt;=10,"&lt;=10 yrs",IF([Years of Experience]&lt;20,"10-20 yrs",IF([Years of Experience]&lt;30,"20-30 yrs","&gt;30 yrs")))</f>
        <v>&lt;=10 yrs</v>
      </c>
    </row>
    <row r="978" spans="2:14" ht="15" customHeight="1">
      <c r="B978" t="s">
        <v>2981</v>
      </c>
      <c r="C978" s="1">
        <v>41057.40289351852</v>
      </c>
      <c r="D978" s="4" t="s">
        <v>1125</v>
      </c>
      <c r="E978">
        <v>12000</v>
      </c>
      <c r="F978" t="s">
        <v>6</v>
      </c>
      <c r="G978">
        <f>tblSalaries[[#This Row],[clean Salary (in local currency)]]*VLOOKUP(tblSalaries[[#This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VLOOKUP(tblSalaries[[#This Row],[Where do you work]],tblCountries[[Actual]:[Mapping]],2,FALSE)</f>
        <v>Asia</v>
      </c>
      <c r="L978" t="s">
        <v>13</v>
      </c>
      <c r="M978">
        <v>3</v>
      </c>
      <c r="N978" s="16" t="str">
        <f>IF([Years of Experience]&lt;=10,"&lt;=10 yrs",IF([Years of Experience]&lt;20,"10-20 yrs",IF([Years of Experience]&lt;30,"20-30 yrs","&gt;30 yrs")))</f>
        <v>&lt;=10 yrs</v>
      </c>
    </row>
    <row r="979" spans="2:14" ht="15" customHeight="1">
      <c r="B979" t="s">
        <v>2982</v>
      </c>
      <c r="C979" s="1">
        <v>41057.40351851852</v>
      </c>
      <c r="D979" s="4">
        <v>204000</v>
      </c>
      <c r="E979">
        <v>204000</v>
      </c>
      <c r="F979" t="s">
        <v>40</v>
      </c>
      <c r="G979">
        <f>tblSalaries[[#This Row],[clean Salary (in local currency)]]*VLOOKUP(tblSalaries[[#This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VLOOKUP(tblSalaries[[#This Row],[Where do you work]],tblCountries[[Actual]:[Mapping]],2,FALSE)</f>
        <v>India</v>
      </c>
      <c r="L979" t="s">
        <v>9</v>
      </c>
      <c r="M979">
        <v>0</v>
      </c>
      <c r="N979" s="16" t="str">
        <f>IF([Years of Experience]&lt;=10,"&lt;=10 yrs",IF([Years of Experience]&lt;20,"10-20 yrs",IF([Years of Experience]&lt;30,"20-30 yrs","&gt;30 yrs")))</f>
        <v>&lt;=10 yrs</v>
      </c>
    </row>
    <row r="980" spans="2:14" ht="15" customHeight="1">
      <c r="B980" t="s">
        <v>2983</v>
      </c>
      <c r="C980" s="1">
        <v>41057.405243055553</v>
      </c>
      <c r="D980" s="4" t="s">
        <v>1128</v>
      </c>
      <c r="E980">
        <v>1200000</v>
      </c>
      <c r="F980" t="s">
        <v>40</v>
      </c>
      <c r="G980">
        <f>tblSalaries[[#This Row],[clean Salary (in local currency)]]*VLOOKUP(tblSalaries[[#This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VLOOKUP(tblSalaries[[#This Row],[Where do you work]],tblCountries[[Actual]:[Mapping]],2,FALSE)</f>
        <v>India</v>
      </c>
      <c r="L980" t="s">
        <v>13</v>
      </c>
      <c r="M980">
        <v>6</v>
      </c>
      <c r="N980" s="16" t="str">
        <f>IF([Years of Experience]&lt;=10,"&lt;=10 yrs",IF([Years of Experience]&lt;20,"10-20 yrs",IF([Years of Experience]&lt;30,"20-30 yrs","&gt;30 yrs")))</f>
        <v>&lt;=10 yrs</v>
      </c>
    </row>
    <row r="981" spans="2:14" ht="15" customHeight="1">
      <c r="B981" t="s">
        <v>2984</v>
      </c>
      <c r="C981" s="1">
        <v>41057.410694444443</v>
      </c>
      <c r="D981" s="4" t="s">
        <v>457</v>
      </c>
      <c r="E981">
        <v>500000</v>
      </c>
      <c r="F981" t="s">
        <v>40</v>
      </c>
      <c r="G981">
        <f>tblSalaries[[#This Row],[clean Salary (in local currency)]]*VLOOKUP(tblSalaries[[#This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VLOOKUP(tblSalaries[[#This Row],[Where do you work]],tblCountries[[Actual]:[Mapping]],2,FALSE)</f>
        <v>India</v>
      </c>
      <c r="L981" t="s">
        <v>9</v>
      </c>
      <c r="M981">
        <v>7</v>
      </c>
      <c r="N981" s="16" t="str">
        <f>IF([Years of Experience]&lt;=10,"&lt;=10 yrs",IF([Years of Experience]&lt;20,"10-20 yrs",IF([Years of Experience]&lt;30,"20-30 yrs","&gt;30 yrs")))</f>
        <v>&lt;=10 yrs</v>
      </c>
    </row>
    <row r="982" spans="2:14" ht="15" customHeight="1">
      <c r="B982" t="s">
        <v>2985</v>
      </c>
      <c r="C982" s="1">
        <v>41057.427395833336</v>
      </c>
      <c r="D982" s="4" t="s">
        <v>1129</v>
      </c>
      <c r="E982">
        <v>48000</v>
      </c>
      <c r="F982" t="s">
        <v>3939</v>
      </c>
      <c r="G982">
        <f>tblSalaries[[#This Row],[clean Salary (in local currency)]]*VLOOKUP(tblSalaries[[#This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VLOOKUP(tblSalaries[[#This Row],[Where do you work]],tblCountries[[Actual]:[Mapping]],2,FALSE)</f>
        <v>malaysia</v>
      </c>
      <c r="L982" t="s">
        <v>9</v>
      </c>
      <c r="M982">
        <v>2</v>
      </c>
      <c r="N982" s="16" t="str">
        <f>IF([Years of Experience]&lt;=10,"&lt;=10 yrs",IF([Years of Experience]&lt;20,"10-20 yrs",IF([Years of Experience]&lt;30,"20-30 yrs","&gt;30 yrs")))</f>
        <v>&lt;=10 yrs</v>
      </c>
    </row>
    <row r="983" spans="2:14" ht="15" customHeight="1">
      <c r="B983" t="s">
        <v>2986</v>
      </c>
      <c r="C983" s="1">
        <v>41057.431921296295</v>
      </c>
      <c r="D983" s="4" t="s">
        <v>1132</v>
      </c>
      <c r="E983">
        <v>180000</v>
      </c>
      <c r="F983" t="s">
        <v>670</v>
      </c>
      <c r="G983">
        <f>tblSalaries[[#This Row],[clean Salary (in local currency)]]*VLOOKUP(tblSalaries[[#This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VLOOKUP(tblSalaries[[#This Row],[Where do you work]],tblCountries[[Actual]:[Mapping]],2,FALSE)</f>
        <v>New Zealand</v>
      </c>
      <c r="L983" t="s">
        <v>9</v>
      </c>
      <c r="M983">
        <v>25</v>
      </c>
      <c r="N983" s="16" t="str">
        <f>IF([Years of Experience]&lt;=10,"&lt;=10 yrs",IF([Years of Experience]&lt;20,"10-20 yrs",IF([Years of Experience]&lt;30,"20-30 yrs","&gt;30 yrs")))</f>
        <v>20-30 yrs</v>
      </c>
    </row>
    <row r="984" spans="2:14" ht="15" customHeight="1">
      <c r="B984" t="s">
        <v>2987</v>
      </c>
      <c r="C984" s="1">
        <v>41057.434618055559</v>
      </c>
      <c r="D984" s="4" t="s">
        <v>1133</v>
      </c>
      <c r="E984">
        <v>545000</v>
      </c>
      <c r="F984" t="s">
        <v>40</v>
      </c>
      <c r="G984">
        <f>tblSalaries[[#This Row],[clean Salary (in local currency)]]*VLOOKUP(tblSalaries[[#This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>
        <v>6</v>
      </c>
      <c r="N984" s="16" t="str">
        <f>IF([Years of Experience]&lt;=10,"&lt;=10 yrs",IF([Years of Experience]&lt;20,"10-20 yrs",IF([Years of Experience]&lt;30,"20-30 yrs","&gt;30 yrs")))</f>
        <v>&lt;=10 yrs</v>
      </c>
    </row>
    <row r="985" spans="2:14" ht="15" customHeight="1">
      <c r="B985" t="s">
        <v>2988</v>
      </c>
      <c r="C985" s="1">
        <v>41057.435937499999</v>
      </c>
      <c r="D985" s="4" t="s">
        <v>1134</v>
      </c>
      <c r="E985">
        <v>1000000</v>
      </c>
      <c r="F985" t="s">
        <v>40</v>
      </c>
      <c r="G985">
        <f>tblSalaries[[#This Row],[clean Salary (in local currency)]]*VLOOKUP(tblSalaries[[#This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VLOOKUP(tblSalaries[[#This Row],[Where do you work]],tblCountries[[Actual]:[Mapping]],2,FALSE)</f>
        <v>India</v>
      </c>
      <c r="L985" t="s">
        <v>13</v>
      </c>
      <c r="M985">
        <v>8</v>
      </c>
      <c r="N985" s="16" t="str">
        <f>IF([Years of Experience]&lt;=10,"&lt;=10 yrs",IF([Years of Experience]&lt;20,"10-20 yrs",IF([Years of Experience]&lt;30,"20-30 yrs","&gt;30 yrs")))</f>
        <v>&lt;=10 yrs</v>
      </c>
    </row>
    <row r="986" spans="2:14" ht="15" customHeight="1">
      <c r="B986" t="s">
        <v>2989</v>
      </c>
      <c r="C986" s="1">
        <v>41057.435972222222</v>
      </c>
      <c r="D986" s="4">
        <v>180000</v>
      </c>
      <c r="E986">
        <v>180000</v>
      </c>
      <c r="F986" t="s">
        <v>40</v>
      </c>
      <c r="G986">
        <f>tblSalaries[[#This Row],[clean Salary (in local currency)]]*VLOOKUP(tblSalaries[[#This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VLOOKUP(tblSalaries[[#This Row],[Where do you work]],tblCountries[[Actual]:[Mapping]],2,FALSE)</f>
        <v>India</v>
      </c>
      <c r="L986" t="s">
        <v>9</v>
      </c>
      <c r="M986">
        <v>10</v>
      </c>
      <c r="N986" s="16" t="str">
        <f>IF([Years of Experience]&lt;=10,"&lt;=10 yrs",IF([Years of Experience]&lt;20,"10-20 yrs",IF([Years of Experience]&lt;30,"20-30 yrs","&gt;30 yrs")))</f>
        <v>&lt;=10 yrs</v>
      </c>
    </row>
    <row r="987" spans="2:14" ht="15" customHeight="1">
      <c r="B987" t="s">
        <v>2990</v>
      </c>
      <c r="C987" s="1">
        <v>41057.437280092592</v>
      </c>
      <c r="D987" s="4" t="s">
        <v>1138</v>
      </c>
      <c r="E987">
        <v>45000</v>
      </c>
      <c r="F987" t="s">
        <v>6</v>
      </c>
      <c r="G987">
        <f>tblSalaries[[#This Row],[clean Salary (in local currency)]]*VLOOKUP(tblSalaries[[#This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VLOOKUP(tblSalaries[[#This Row],[Where do you work]],tblCountries[[Actual]:[Mapping]],2,FALSE)</f>
        <v>USA</v>
      </c>
      <c r="L987" t="s">
        <v>13</v>
      </c>
      <c r="M987">
        <v>3</v>
      </c>
      <c r="N987" s="16" t="str">
        <f>IF([Years of Experience]&lt;=10,"&lt;=10 yrs",IF([Years of Experience]&lt;20,"10-20 yrs",IF([Years of Experience]&lt;30,"20-30 yrs","&gt;30 yrs")))</f>
        <v>&lt;=10 yrs</v>
      </c>
    </row>
    <row r="988" spans="2:14" ht="15" customHeight="1">
      <c r="B988" t="s">
        <v>2991</v>
      </c>
      <c r="C988" s="1">
        <v>41057.443668981483</v>
      </c>
      <c r="D988" s="4">
        <v>700000</v>
      </c>
      <c r="E988">
        <v>700000</v>
      </c>
      <c r="F988" t="s">
        <v>40</v>
      </c>
      <c r="G988">
        <f>tblSalaries[[#This Row],[clean Salary (in local currency)]]*VLOOKUP(tblSalaries[[#This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VLOOKUP(tblSalaries[[#This Row],[Where do you work]],tblCountries[[Actual]:[Mapping]],2,FALSE)</f>
        <v>India</v>
      </c>
      <c r="L988" t="s">
        <v>18</v>
      </c>
      <c r="M988">
        <v>7</v>
      </c>
      <c r="N988" s="16" t="str">
        <f>IF([Years of Experience]&lt;=10,"&lt;=10 yrs",IF([Years of Experience]&lt;20,"10-20 yrs",IF([Years of Experience]&lt;30,"20-30 yrs","&gt;30 yrs")))</f>
        <v>&lt;=10 yrs</v>
      </c>
    </row>
    <row r="989" spans="2:14" ht="15" customHeight="1">
      <c r="B989" t="s">
        <v>2992</v>
      </c>
      <c r="C989" s="1">
        <v>41057.4455787037</v>
      </c>
      <c r="D989" s="4">
        <v>94000</v>
      </c>
      <c r="E989">
        <v>94000</v>
      </c>
      <c r="F989" t="s">
        <v>82</v>
      </c>
      <c r="G989">
        <f>tblSalaries[[#This Row],[clean Salary (in local currency)]]*VLOOKUP(tblSalaries[[#This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18</v>
      </c>
      <c r="M989">
        <v>14</v>
      </c>
      <c r="N989" s="16" t="str">
        <f>IF([Years of Experience]&lt;=10,"&lt;=10 yrs",IF([Years of Experience]&lt;20,"10-20 yrs",IF([Years of Experience]&lt;30,"20-30 yrs","&gt;30 yrs")))</f>
        <v>10-20 yrs</v>
      </c>
    </row>
    <row r="990" spans="2:14" ht="15" customHeight="1">
      <c r="B990" t="s">
        <v>2993</v>
      </c>
      <c r="C990" s="1">
        <v>41057.445925925924</v>
      </c>
      <c r="D990" s="4">
        <v>170000</v>
      </c>
      <c r="E990">
        <v>170000</v>
      </c>
      <c r="F990" t="s">
        <v>82</v>
      </c>
      <c r="G990">
        <f>tblSalaries[[#This Row],[clean Salary (in local currency)]]*VLOOKUP(tblSalaries[[#This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VLOOKUP(tblSalaries[[#This Row],[Where do you work]],tblCountries[[Actual]:[Mapping]],2,FALSE)</f>
        <v>Australia</v>
      </c>
      <c r="L990" t="s">
        <v>18</v>
      </c>
      <c r="M990">
        <v>8</v>
      </c>
      <c r="N990" s="16" t="str">
        <f>IF([Years of Experience]&lt;=10,"&lt;=10 yrs",IF([Years of Experience]&lt;20,"10-20 yrs",IF([Years of Experience]&lt;30,"20-30 yrs","&gt;30 yrs")))</f>
        <v>&lt;=10 yrs</v>
      </c>
    </row>
    <row r="991" spans="2:14" ht="15" customHeight="1">
      <c r="B991" t="s">
        <v>2994</v>
      </c>
      <c r="C991" s="1">
        <v>41057.466585648152</v>
      </c>
      <c r="D991" s="4">
        <v>650000</v>
      </c>
      <c r="E991">
        <v>650000</v>
      </c>
      <c r="F991" t="s">
        <v>40</v>
      </c>
      <c r="G991">
        <f>tblSalaries[[#This Row],[clean Salary (in local currency)]]*VLOOKUP(tblSalaries[[#This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VLOOKUP(tblSalaries[[#This Row],[Where do you work]],tblCountries[[Actual]:[Mapping]],2,FALSE)</f>
        <v>India</v>
      </c>
      <c r="L991" t="s">
        <v>18</v>
      </c>
      <c r="M991">
        <v>1</v>
      </c>
      <c r="N991" s="16" t="str">
        <f>IF([Years of Experience]&lt;=10,"&lt;=10 yrs",IF([Years of Experience]&lt;20,"10-20 yrs",IF([Years of Experience]&lt;30,"20-30 yrs","&gt;30 yrs")))</f>
        <v>&lt;=10 yrs</v>
      </c>
    </row>
    <row r="992" spans="2:14" ht="15" customHeight="1">
      <c r="B992" t="s">
        <v>2995</v>
      </c>
      <c r="C992" s="1">
        <v>41057.480092592596</v>
      </c>
      <c r="D992" s="4">
        <v>18000</v>
      </c>
      <c r="E992">
        <v>18000</v>
      </c>
      <c r="F992" t="s">
        <v>6</v>
      </c>
      <c r="G992">
        <f>tblSalaries[[#This Row],[clean Salary (in local currency)]]*VLOOKUP(tblSalaries[[#This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>
        <v>8</v>
      </c>
      <c r="N992" s="16" t="str">
        <f>IF([Years of Experience]&lt;=10,"&lt;=10 yrs",IF([Years of Experience]&lt;20,"10-20 yrs",IF([Years of Experience]&lt;30,"20-30 yrs","&gt;30 yrs")))</f>
        <v>&lt;=10 yrs</v>
      </c>
    </row>
    <row r="993" spans="2:14" ht="15" customHeight="1">
      <c r="B993" t="s">
        <v>2996</v>
      </c>
      <c r="C993" s="1">
        <v>41057.481307870374</v>
      </c>
      <c r="D993" s="4" t="s">
        <v>1114</v>
      </c>
      <c r="E993">
        <v>70000</v>
      </c>
      <c r="F993" t="s">
        <v>82</v>
      </c>
      <c r="G993">
        <f>tblSalaries[[#This Row],[clean Salary (in local currency)]]*VLOOKUP(tblSalaries[[#This Row],[Currency]],tblXrate[],2,FALSE)</f>
        <v>71393.675948184507</v>
      </c>
      <c r="H993" t="s">
        <v>139</v>
      </c>
      <c r="I993" t="s">
        <v>4001</v>
      </c>
      <c r="J993" t="s">
        <v>84</v>
      </c>
      <c r="K993" t="str">
        <f>VLOOKUP(tblSalaries[[#This Row],[Where do you work]],tblCountries[[Actual]:[Mapping]],2,FALSE)</f>
        <v>Australia</v>
      </c>
      <c r="L993" t="s">
        <v>13</v>
      </c>
      <c r="M993">
        <v>2</v>
      </c>
      <c r="N993" s="16" t="str">
        <f>IF([Years of Experience]&lt;=10,"&lt;=10 yrs",IF([Years of Experience]&lt;20,"10-20 yrs",IF([Years of Experience]&lt;30,"20-30 yrs","&gt;30 yrs")))</f>
        <v>&lt;=10 yrs</v>
      </c>
    </row>
    <row r="994" spans="2:14" ht="15" customHeight="1">
      <c r="B994" t="s">
        <v>2997</v>
      </c>
      <c r="C994" s="1">
        <v>41057.48133101852</v>
      </c>
      <c r="D994" s="4" t="s">
        <v>1145</v>
      </c>
      <c r="E994">
        <v>350000</v>
      </c>
      <c r="F994" t="s">
        <v>40</v>
      </c>
      <c r="G994">
        <f>tblSalaries[[#This Row],[clean Salary (in local currency)]]*VLOOKUP(tblSalaries[[#This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VLOOKUP(tblSalaries[[#This Row],[Where do you work]],tblCountries[[Actual]:[Mapping]],2,FALSE)</f>
        <v>India</v>
      </c>
      <c r="L994" t="s">
        <v>9</v>
      </c>
      <c r="M994">
        <v>2.5</v>
      </c>
      <c r="N994" s="16" t="str">
        <f>IF([Years of Experience]&lt;=10,"&lt;=10 yrs",IF([Years of Experience]&lt;20,"10-20 yrs",IF([Years of Experience]&lt;30,"20-30 yrs","&gt;30 yrs")))</f>
        <v>&lt;=10 yrs</v>
      </c>
    </row>
    <row r="995" spans="2:14" ht="15" customHeight="1">
      <c r="B995" t="s">
        <v>2998</v>
      </c>
      <c r="C995" s="1">
        <v>41057.484224537038</v>
      </c>
      <c r="D995" s="4" t="s">
        <v>1146</v>
      </c>
      <c r="E995">
        <v>240000</v>
      </c>
      <c r="F995" t="s">
        <v>1147</v>
      </c>
      <c r="G995">
        <f>tblSalaries[[#This Row],[clean Salary (in local currency)]]*VLOOKUP(tblSalaries[[#This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VLOOKUP(tblSalaries[[#This Row],[Where do you work]],tblCountries[[Actual]:[Mapping]],2,FALSE)</f>
        <v>Sri Lanka</v>
      </c>
      <c r="L995" t="s">
        <v>9</v>
      </c>
      <c r="M995">
        <v>3</v>
      </c>
      <c r="N995" s="16" t="str">
        <f>IF([Years of Experience]&lt;=10,"&lt;=10 yrs",IF([Years of Experience]&lt;20,"10-20 yrs",IF([Years of Experience]&lt;30,"20-30 yrs","&gt;30 yrs")))</f>
        <v>&lt;=10 yrs</v>
      </c>
    </row>
    <row r="996" spans="2:14" ht="15" customHeight="1">
      <c r="B996" t="s">
        <v>2999</v>
      </c>
      <c r="C996" s="1">
        <v>41057.48542824074</v>
      </c>
      <c r="D996" s="4" t="s">
        <v>1148</v>
      </c>
      <c r="E996">
        <v>640000</v>
      </c>
      <c r="F996" t="s">
        <v>40</v>
      </c>
      <c r="G996">
        <f>tblSalaries[[#This Row],[clean Salary (in local currency)]]*VLOOKUP(tblSalaries[[#This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VLOOKUP(tblSalaries[[#This Row],[Where do you work]],tblCountries[[Actual]:[Mapping]],2,FALSE)</f>
        <v>India</v>
      </c>
      <c r="L996" t="s">
        <v>13</v>
      </c>
      <c r="M996">
        <v>6</v>
      </c>
      <c r="N996" s="16" t="str">
        <f>IF([Years of Experience]&lt;=10,"&lt;=10 yrs",IF([Years of Experience]&lt;20,"10-20 yrs",IF([Years of Experience]&lt;30,"20-30 yrs","&gt;30 yrs")))</f>
        <v>&lt;=10 yrs</v>
      </c>
    </row>
    <row r="997" spans="2:14" ht="15" customHeight="1">
      <c r="B997" t="s">
        <v>3000</v>
      </c>
      <c r="C997" s="1">
        <v>41057.486932870372</v>
      </c>
      <c r="D997" s="4">
        <v>15000</v>
      </c>
      <c r="E997">
        <v>15000</v>
      </c>
      <c r="F997" t="s">
        <v>6</v>
      </c>
      <c r="G997">
        <f>tblSalaries[[#This Row],[clean Salary (in local currency)]]*VLOOKUP(tblSalaries[[#This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>
        <v>4</v>
      </c>
      <c r="N997" s="16" t="str">
        <f>IF([Years of Experience]&lt;=10,"&lt;=10 yrs",IF([Years of Experience]&lt;20,"10-20 yrs",IF([Years of Experience]&lt;30,"20-30 yrs","&gt;30 yrs")))</f>
        <v>&lt;=10 yrs</v>
      </c>
    </row>
    <row r="998" spans="2:14" ht="15" customHeight="1">
      <c r="B998" t="s">
        <v>3001</v>
      </c>
      <c r="C998" s="1">
        <v>41057.499062499999</v>
      </c>
      <c r="D998" s="4" t="s">
        <v>1151</v>
      </c>
      <c r="E998">
        <v>308500</v>
      </c>
      <c r="F998" t="s">
        <v>585</v>
      </c>
      <c r="G998">
        <f>tblSalaries[[#This Row],[clean Salary (in local currency)]]*VLOOKUP(tblSalaries[[#This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VLOOKUP(tblSalaries[[#This Row],[Where do you work]],tblCountries[[Actual]:[Mapping]],2,FALSE)</f>
        <v>South Africa</v>
      </c>
      <c r="L998" t="s">
        <v>13</v>
      </c>
      <c r="M998">
        <v>3</v>
      </c>
      <c r="N998" s="16" t="str">
        <f>IF([Years of Experience]&lt;=10,"&lt;=10 yrs",IF([Years of Experience]&lt;20,"10-20 yrs",IF([Years of Experience]&lt;30,"20-30 yrs","&gt;30 yrs")))</f>
        <v>&lt;=10 yrs</v>
      </c>
    </row>
    <row r="999" spans="2:14" ht="15" customHeight="1">
      <c r="B999" t="s">
        <v>3002</v>
      </c>
      <c r="C999" s="1">
        <v>41057.500162037039</v>
      </c>
      <c r="D999" s="4">
        <v>3.65</v>
      </c>
      <c r="E999">
        <v>365000</v>
      </c>
      <c r="F999" t="s">
        <v>40</v>
      </c>
      <c r="G999">
        <f>tblSalaries[[#This Row],[clean Salary (in local currency)]]*VLOOKUP(tblSalaries[[#This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VLOOKUP(tblSalaries[[#This Row],[Where do you work]],tblCountries[[Actual]:[Mapping]],2,FALSE)</f>
        <v>India</v>
      </c>
      <c r="L999" t="s">
        <v>9</v>
      </c>
      <c r="M999">
        <v>3</v>
      </c>
      <c r="N999" s="16" t="str">
        <f>IF([Years of Experience]&lt;=10,"&lt;=10 yrs",IF([Years of Experience]&lt;20,"10-20 yrs",IF([Years of Experience]&lt;30,"20-30 yrs","&gt;30 yrs")))</f>
        <v>&lt;=10 yrs</v>
      </c>
    </row>
    <row r="1000" spans="2:14" ht="15" customHeight="1">
      <c r="B1000" t="s">
        <v>3003</v>
      </c>
      <c r="C1000" s="1">
        <v>41057.506678240738</v>
      </c>
      <c r="D1000" s="4" t="s">
        <v>1154</v>
      </c>
      <c r="E1000">
        <v>20000</v>
      </c>
      <c r="F1000" t="s">
        <v>6</v>
      </c>
      <c r="G1000">
        <f>tblSalaries[[#This Row],[clean Salary (in local currency)]]*VLOOKUP(tblSalaries[[#This Row],[Currency]],tblXrate[],2,FALSE)</f>
        <v>20000</v>
      </c>
      <c r="H1000" t="s">
        <v>1155</v>
      </c>
      <c r="I1000" t="s">
        <v>3999</v>
      </c>
      <c r="J1000" t="s">
        <v>1156</v>
      </c>
      <c r="K1000" t="str">
        <f>VLOOKUP(tblSalaries[[#This Row],[Where do you work]],tblCountries[[Actual]:[Mapping]],2,FALSE)</f>
        <v>Paraguay</v>
      </c>
      <c r="L1000" t="s">
        <v>13</v>
      </c>
      <c r="M1000">
        <v>6</v>
      </c>
      <c r="N1000" s="16" t="str">
        <f>IF([Years of Experience]&lt;=10,"&lt;=10 yrs",IF([Years of Experience]&lt;20,"10-20 yrs",IF([Years of Experience]&lt;30,"20-30 yrs","&gt;30 yrs")))</f>
        <v>&lt;=10 yrs</v>
      </c>
    </row>
    <row r="1001" spans="2:14" ht="15" customHeight="1">
      <c r="B1001" t="s">
        <v>3004</v>
      </c>
      <c r="C1001" s="1">
        <v>41057.507048611114</v>
      </c>
      <c r="D1001" s="4">
        <v>7265</v>
      </c>
      <c r="E1001">
        <v>7265</v>
      </c>
      <c r="F1001" t="s">
        <v>6</v>
      </c>
      <c r="G1001">
        <f>tblSalaries[[#This Row],[clean Salary (in local currency)]]*VLOOKUP(tblSalaries[[#This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VLOOKUP(tblSalaries[[#This Row],[Where do you work]],tblCountries[[Actual]:[Mapping]],2,FALSE)</f>
        <v>India</v>
      </c>
      <c r="L1001" t="s">
        <v>9</v>
      </c>
      <c r="M1001">
        <v>6</v>
      </c>
      <c r="N1001" s="16" t="str">
        <f>IF([Years of Experience]&lt;=10,"&lt;=10 yrs",IF([Years of Experience]&lt;20,"10-20 yrs",IF([Years of Experience]&lt;30,"20-30 yrs","&gt;30 yrs")))</f>
        <v>&lt;=10 yrs</v>
      </c>
    </row>
    <row r="1002" spans="2:14" ht="15" customHeight="1">
      <c r="B1002" t="s">
        <v>3005</v>
      </c>
      <c r="C1002" s="1">
        <v>41057.511030092595</v>
      </c>
      <c r="D1002" s="4" t="s">
        <v>1158</v>
      </c>
      <c r="E1002">
        <v>92000</v>
      </c>
      <c r="F1002" t="s">
        <v>1159</v>
      </c>
      <c r="G1002">
        <f>tblSalaries[[#This Row],[clean Salary (in local currency)]]*VLOOKUP(tblSalaries[[#This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VLOOKUP(tblSalaries[[#This Row],[Where do you work]],tblCountries[[Actual]:[Mapping]],2,FALSE)</f>
        <v>Singapore</v>
      </c>
      <c r="L1002" t="s">
        <v>13</v>
      </c>
      <c r="M1002">
        <v>15</v>
      </c>
      <c r="N1002" s="16" t="str">
        <f>IF([Years of Experience]&lt;=10,"&lt;=10 yrs",IF([Years of Experience]&lt;20,"10-20 yrs",IF([Years of Experience]&lt;30,"20-30 yrs","&gt;30 yrs")))</f>
        <v>10-20 yrs</v>
      </c>
    </row>
    <row r="1003" spans="2:14" ht="15" customHeight="1">
      <c r="B1003" t="s">
        <v>3006</v>
      </c>
      <c r="C1003" s="1">
        <v>41057.514444444445</v>
      </c>
      <c r="D1003" s="4" t="s">
        <v>1160</v>
      </c>
      <c r="E1003">
        <v>450000</v>
      </c>
      <c r="F1003" t="s">
        <v>40</v>
      </c>
      <c r="G1003">
        <f>tblSalaries[[#This Row],[clean Salary (in local currency)]]*VLOOKUP(tblSalaries[[#This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13</v>
      </c>
      <c r="M1003">
        <v>15</v>
      </c>
      <c r="N1003" s="16" t="str">
        <f>IF([Years of Experience]&lt;=10,"&lt;=10 yrs",IF([Years of Experience]&lt;20,"10-20 yrs",IF([Years of Experience]&lt;30,"20-30 yrs","&gt;30 yrs")))</f>
        <v>10-20 yrs</v>
      </c>
    </row>
    <row r="1004" spans="2:14" ht="15" customHeight="1">
      <c r="B1004" t="s">
        <v>3007</v>
      </c>
      <c r="C1004" s="1">
        <v>41057.518067129633</v>
      </c>
      <c r="D1004" s="4" t="s">
        <v>1161</v>
      </c>
      <c r="E1004">
        <v>570000</v>
      </c>
      <c r="F1004" t="s">
        <v>40</v>
      </c>
      <c r="G1004">
        <f>tblSalaries[[#This Row],[clean Salary (in local currency)]]*VLOOKUP(tblSalaries[[#This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VLOOKUP(tblSalaries[[#This Row],[Where do you work]],tblCountries[[Actual]:[Mapping]],2,FALSE)</f>
        <v>India</v>
      </c>
      <c r="L1004" t="s">
        <v>9</v>
      </c>
      <c r="M1004">
        <v>5</v>
      </c>
      <c r="N1004" s="16" t="str">
        <f>IF([Years of Experience]&lt;=10,"&lt;=10 yrs",IF([Years of Experience]&lt;20,"10-20 yrs",IF([Years of Experience]&lt;30,"20-30 yrs","&gt;30 yrs")))</f>
        <v>&lt;=10 yrs</v>
      </c>
    </row>
    <row r="1005" spans="2:14" ht="15" customHeight="1">
      <c r="B1005" t="s">
        <v>3008</v>
      </c>
      <c r="C1005" s="1">
        <v>41057.518541666665</v>
      </c>
      <c r="D1005" s="4">
        <v>65000</v>
      </c>
      <c r="E1005">
        <v>65000</v>
      </c>
      <c r="F1005" t="s">
        <v>6</v>
      </c>
      <c r="G1005">
        <f>tblSalaries[[#This Row],[clean Salary (in local currency)]]*VLOOKUP(tblSalaries[[#This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VLOOKUP(tblSalaries[[#This Row],[Where do you work]],tblCountries[[Actual]:[Mapping]],2,FALSE)</f>
        <v>USA</v>
      </c>
      <c r="L1005" t="s">
        <v>9</v>
      </c>
      <c r="M1005">
        <v>9</v>
      </c>
      <c r="N1005" s="16" t="str">
        <f>IF([Years of Experience]&lt;=10,"&lt;=10 yrs",IF([Years of Experience]&lt;20,"10-20 yrs",IF([Years of Experience]&lt;30,"20-30 yrs","&gt;30 yrs")))</f>
        <v>&lt;=10 yrs</v>
      </c>
    </row>
    <row r="1006" spans="2:14" ht="15" customHeight="1">
      <c r="B1006" t="s">
        <v>3009</v>
      </c>
      <c r="C1006" s="1">
        <v>41057.522361111114</v>
      </c>
      <c r="D1006" s="4">
        <v>300000</v>
      </c>
      <c r="E1006">
        <v>300000</v>
      </c>
      <c r="F1006" t="s">
        <v>32</v>
      </c>
      <c r="G1006">
        <f>tblSalaries[[#This Row],[clean Salary (in local currency)]]*VLOOKUP(tblSalaries[[#This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VLOOKUP(tblSalaries[[#This Row],[Where do you work]],tblCountries[[Actual]:[Mapping]],2,FALSE)</f>
        <v>Pakistan</v>
      </c>
      <c r="L1006" t="s">
        <v>9</v>
      </c>
      <c r="M1006">
        <v>4</v>
      </c>
      <c r="N1006" s="16" t="str">
        <f>IF([Years of Experience]&lt;=10,"&lt;=10 yrs",IF([Years of Experience]&lt;20,"10-20 yrs",IF([Years of Experience]&lt;30,"20-30 yrs","&gt;30 yrs")))</f>
        <v>&lt;=10 yrs</v>
      </c>
    </row>
    <row r="1007" spans="2:14" ht="15" customHeight="1">
      <c r="B1007" t="s">
        <v>3010</v>
      </c>
      <c r="C1007" s="1">
        <v>41057.524745370371</v>
      </c>
      <c r="D1007" s="4" t="s">
        <v>1163</v>
      </c>
      <c r="E1007">
        <v>612000</v>
      </c>
      <c r="F1007" t="s">
        <v>40</v>
      </c>
      <c r="G1007">
        <f>tblSalaries[[#This Row],[clean Salary (in local currency)]]*VLOOKUP(tblSalaries[[#This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>
        <v>13</v>
      </c>
      <c r="N1007" s="16" t="str">
        <f>IF([Years of Experience]&lt;=10,"&lt;=10 yrs",IF([Years of Experience]&lt;20,"10-20 yrs",IF([Years of Experience]&lt;30,"20-30 yrs","&gt;30 yrs")))</f>
        <v>10-20 yrs</v>
      </c>
    </row>
    <row r="1008" spans="2:14" ht="15" customHeight="1">
      <c r="B1008" t="s">
        <v>3011</v>
      </c>
      <c r="C1008" s="1">
        <v>41057.528078703705</v>
      </c>
      <c r="D1008" s="4">
        <v>900</v>
      </c>
      <c r="E1008">
        <v>10800</v>
      </c>
      <c r="F1008" t="s">
        <v>6</v>
      </c>
      <c r="G1008">
        <f>tblSalaries[[#This Row],[clean Salary (in local currency)]]*VLOOKUP(tblSalaries[[#This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VLOOKUP(tblSalaries[[#This Row],[Where do you work]],tblCountries[[Actual]:[Mapping]],2,FALSE)</f>
        <v>Pakistan</v>
      </c>
      <c r="L1008" t="s">
        <v>13</v>
      </c>
      <c r="M1008">
        <v>5</v>
      </c>
      <c r="N1008" s="16" t="str">
        <f>IF([Years of Experience]&lt;=10,"&lt;=10 yrs",IF([Years of Experience]&lt;20,"10-20 yrs",IF([Years of Experience]&lt;30,"20-30 yrs","&gt;30 yrs")))</f>
        <v>&lt;=10 yrs</v>
      </c>
    </row>
    <row r="1009" spans="2:14" ht="15" customHeight="1">
      <c r="B1009" t="s">
        <v>3012</v>
      </c>
      <c r="C1009" s="1">
        <v>41057.532870370371</v>
      </c>
      <c r="D1009" s="4">
        <v>120000</v>
      </c>
      <c r="E1009">
        <v>120000</v>
      </c>
      <c r="F1009" t="s">
        <v>40</v>
      </c>
      <c r="G1009">
        <f>tblSalaries[[#This Row],[clean Salary (in local currency)]]*VLOOKUP(tblSalaries[[#This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>
        <v>3.5</v>
      </c>
      <c r="N1009" s="16" t="str">
        <f>IF([Years of Experience]&lt;=10,"&lt;=10 yrs",IF([Years of Experience]&lt;20,"10-20 yrs",IF([Years of Experience]&lt;30,"20-30 yrs","&gt;30 yrs")))</f>
        <v>&lt;=10 yrs</v>
      </c>
    </row>
    <row r="1010" spans="2:14" ht="15" customHeight="1">
      <c r="B1010" t="s">
        <v>3013</v>
      </c>
      <c r="C1010" s="1">
        <v>41057.536030092589</v>
      </c>
      <c r="D1010" s="4">
        <v>45000</v>
      </c>
      <c r="E1010">
        <v>45000</v>
      </c>
      <c r="F1010" t="s">
        <v>6</v>
      </c>
      <c r="G1010">
        <f>tblSalaries[[#This Row],[clean Salary (in local currency)]]*VLOOKUP(tblSalaries[[#This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VLOOKUP(tblSalaries[[#This Row],[Where do you work]],tblCountries[[Actual]:[Mapping]],2,FALSE)</f>
        <v>Singapore</v>
      </c>
      <c r="L1010" t="s">
        <v>18</v>
      </c>
      <c r="M1010">
        <v>4</v>
      </c>
      <c r="N1010" s="16" t="str">
        <f>IF([Years of Experience]&lt;=10,"&lt;=10 yrs",IF([Years of Experience]&lt;20,"10-20 yrs",IF([Years of Experience]&lt;30,"20-30 yrs","&gt;30 yrs")))</f>
        <v>&lt;=10 yrs</v>
      </c>
    </row>
    <row r="1011" spans="2:14" ht="15" customHeight="1">
      <c r="B1011" t="s">
        <v>3014</v>
      </c>
      <c r="C1011" s="1">
        <v>41057.539733796293</v>
      </c>
      <c r="D1011" s="4" t="s">
        <v>1168</v>
      </c>
      <c r="E1011">
        <v>400000</v>
      </c>
      <c r="F1011" t="s">
        <v>40</v>
      </c>
      <c r="G1011">
        <f>tblSalaries[[#This Row],[clean Salary (in local currency)]]*VLOOKUP(tblSalaries[[#This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>
        <v>5</v>
      </c>
      <c r="N1011" s="16" t="str">
        <f>IF([Years of Experience]&lt;=10,"&lt;=10 yrs",IF([Years of Experience]&lt;20,"10-20 yrs",IF([Years of Experience]&lt;30,"20-30 yrs","&gt;30 yrs")))</f>
        <v>&lt;=10 yrs</v>
      </c>
    </row>
    <row r="1012" spans="2:14" ht="15" customHeight="1">
      <c r="B1012" t="s">
        <v>3015</v>
      </c>
      <c r="C1012" s="1">
        <v>41057.54078703704</v>
      </c>
      <c r="D1012" s="4" t="s">
        <v>1169</v>
      </c>
      <c r="E1012">
        <v>300000</v>
      </c>
      <c r="F1012" t="s">
        <v>40</v>
      </c>
      <c r="G1012">
        <f>tblSalaries[[#This Row],[clean Salary (in local currency)]]*VLOOKUP(tblSalaries[[#This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VLOOKUP(tblSalaries[[#This Row],[Where do you work]],tblCountries[[Actual]:[Mapping]],2,FALSE)</f>
        <v>India</v>
      </c>
      <c r="L1012" t="s">
        <v>18</v>
      </c>
      <c r="M1012">
        <v>5</v>
      </c>
      <c r="N1012" s="16" t="str">
        <f>IF([Years of Experience]&lt;=10,"&lt;=10 yrs",IF([Years of Experience]&lt;20,"10-20 yrs",IF([Years of Experience]&lt;30,"20-30 yrs","&gt;30 yrs")))</f>
        <v>&lt;=10 yrs</v>
      </c>
    </row>
    <row r="1013" spans="2:14" ht="15" customHeight="1">
      <c r="B1013" t="s">
        <v>3016</v>
      </c>
      <c r="C1013" s="1">
        <v>41057.541655092595</v>
      </c>
      <c r="D1013" s="4">
        <v>18000</v>
      </c>
      <c r="E1013">
        <v>18000</v>
      </c>
      <c r="F1013" t="s">
        <v>6</v>
      </c>
      <c r="G1013">
        <f>tblSalaries[[#This Row],[clean Salary (in local currency)]]*VLOOKUP(tblSalaries[[#This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VLOOKUP(tblSalaries[[#This Row],[Where do you work]],tblCountries[[Actual]:[Mapping]],2,FALSE)</f>
        <v>India</v>
      </c>
      <c r="L1013" t="s">
        <v>18</v>
      </c>
      <c r="M1013">
        <v>4.5999999999999996</v>
      </c>
      <c r="N1013" s="16" t="str">
        <f>IF([Years of Experience]&lt;=10,"&lt;=10 yrs",IF([Years of Experience]&lt;20,"10-20 yrs",IF([Years of Experience]&lt;30,"20-30 yrs","&gt;30 yrs")))</f>
        <v>&lt;=10 yrs</v>
      </c>
    </row>
    <row r="1014" spans="2:14" ht="15" customHeight="1">
      <c r="B1014" t="s">
        <v>3017</v>
      </c>
      <c r="C1014" s="1">
        <v>41057.542847222219</v>
      </c>
      <c r="D1014" s="4" t="s">
        <v>1172</v>
      </c>
      <c r="E1014">
        <v>456000</v>
      </c>
      <c r="F1014" t="s">
        <v>32</v>
      </c>
      <c r="G1014">
        <f>tblSalaries[[#This Row],[clean Salary (in local currency)]]*VLOOKUP(tblSalaries[[#This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VLOOKUP(tblSalaries[[#This Row],[Where do you work]],tblCountries[[Actual]:[Mapping]],2,FALSE)</f>
        <v>Pakistan</v>
      </c>
      <c r="L1014" t="s">
        <v>9</v>
      </c>
      <c r="M1014">
        <v>2</v>
      </c>
      <c r="N1014" s="16" t="str">
        <f>IF([Years of Experience]&lt;=10,"&lt;=10 yrs",IF([Years of Experience]&lt;20,"10-20 yrs",IF([Years of Experience]&lt;30,"20-30 yrs","&gt;30 yrs")))</f>
        <v>&lt;=10 yrs</v>
      </c>
    </row>
    <row r="1015" spans="2:14" ht="15" customHeight="1">
      <c r="B1015" t="s">
        <v>3018</v>
      </c>
      <c r="C1015" s="1">
        <v>41057.543703703705</v>
      </c>
      <c r="D1015" s="4" t="s">
        <v>1174</v>
      </c>
      <c r="E1015">
        <v>420000</v>
      </c>
      <c r="F1015" t="s">
        <v>40</v>
      </c>
      <c r="G1015">
        <f>tblSalaries[[#This Row],[clean Salary (in local currency)]]*VLOOKUP(tblSalaries[[#This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VLOOKUP(tblSalaries[[#This Row],[Where do you work]],tblCountries[[Actual]:[Mapping]],2,FALSE)</f>
        <v>India</v>
      </c>
      <c r="L1015" t="s">
        <v>18</v>
      </c>
      <c r="M1015">
        <v>10</v>
      </c>
      <c r="N1015" s="16" t="str">
        <f>IF([Years of Experience]&lt;=10,"&lt;=10 yrs",IF([Years of Experience]&lt;20,"10-20 yrs",IF([Years of Experience]&lt;30,"20-30 yrs","&gt;30 yrs")))</f>
        <v>&lt;=10 yrs</v>
      </c>
    </row>
    <row r="1016" spans="2:14" ht="15" customHeight="1">
      <c r="B1016" t="s">
        <v>3019</v>
      </c>
      <c r="C1016" s="1">
        <v>41057.545590277776</v>
      </c>
      <c r="D1016" s="4">
        <v>210000</v>
      </c>
      <c r="E1016">
        <v>210000</v>
      </c>
      <c r="F1016" t="s">
        <v>40</v>
      </c>
      <c r="G1016">
        <f>tblSalaries[[#This Row],[clean Salary (in local currency)]]*VLOOKUP(tblSalaries[[#This Row],[Currency]],tblXrate[],2,FALSE)</f>
        <v>3739.6625043629392</v>
      </c>
      <c r="H1016" t="s">
        <v>801</v>
      </c>
      <c r="I1016" t="s">
        <v>3999</v>
      </c>
      <c r="J1016" t="s">
        <v>8</v>
      </c>
      <c r="K1016" t="str">
        <f>VLOOKUP(tblSalaries[[#This Row],[Where do you work]],tblCountries[[Actual]:[Mapping]],2,FALSE)</f>
        <v>India</v>
      </c>
      <c r="L1016" t="s">
        <v>13</v>
      </c>
      <c r="M1016">
        <v>3.5</v>
      </c>
      <c r="N1016" s="16" t="str">
        <f>IF([Years of Experience]&lt;=10,"&lt;=10 yrs",IF([Years of Experience]&lt;20,"10-20 yrs",IF([Years of Experience]&lt;30,"20-30 yrs","&gt;30 yrs")))</f>
        <v>&lt;=10 yrs</v>
      </c>
    </row>
    <row r="1017" spans="2:14" ht="15" customHeight="1">
      <c r="B1017" t="s">
        <v>3020</v>
      </c>
      <c r="C1017" s="1">
        <v>41057.546261574076</v>
      </c>
      <c r="D1017" s="4">
        <v>3500</v>
      </c>
      <c r="E1017">
        <v>42000</v>
      </c>
      <c r="F1017" t="s">
        <v>6</v>
      </c>
      <c r="G1017">
        <f>tblSalaries[[#This Row],[clean Salary (in local currency)]]*VLOOKUP(tblSalaries[[#This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VLOOKUP(tblSalaries[[#This Row],[Where do you work]],tblCountries[[Actual]:[Mapping]],2,FALSE)</f>
        <v>Kuwait</v>
      </c>
      <c r="L1017" t="s">
        <v>13</v>
      </c>
      <c r="M1017">
        <v>5</v>
      </c>
      <c r="N1017" s="16" t="str">
        <f>IF([Years of Experience]&lt;=10,"&lt;=10 yrs",IF([Years of Experience]&lt;20,"10-20 yrs",IF([Years of Experience]&lt;30,"20-30 yrs","&gt;30 yrs")))</f>
        <v>&lt;=10 yrs</v>
      </c>
    </row>
    <row r="1018" spans="2:14" ht="15" customHeight="1">
      <c r="B1018" t="s">
        <v>3021</v>
      </c>
      <c r="C1018" s="1">
        <v>41057.548634259256</v>
      </c>
      <c r="D1018" s="4">
        <v>28000</v>
      </c>
      <c r="E1018">
        <v>28000</v>
      </c>
      <c r="F1018" t="s">
        <v>6</v>
      </c>
      <c r="G1018">
        <f>tblSalaries[[#This Row],[clean Salary (in local currency)]]*VLOOKUP(tblSalaries[[#This Row],[Currency]],tblXrate[],2,FALSE)</f>
        <v>28000</v>
      </c>
      <c r="H1018" t="s">
        <v>1082</v>
      </c>
      <c r="I1018" t="s">
        <v>3999</v>
      </c>
      <c r="J1018" t="s">
        <v>8</v>
      </c>
      <c r="K1018" t="str">
        <f>VLOOKUP(tblSalaries[[#This Row],[Where do you work]],tblCountries[[Actual]:[Mapping]],2,FALSE)</f>
        <v>India</v>
      </c>
      <c r="L1018" t="s">
        <v>18</v>
      </c>
      <c r="M1018">
        <v>3</v>
      </c>
      <c r="N1018" s="16" t="str">
        <f>IF([Years of Experience]&lt;=10,"&lt;=10 yrs",IF([Years of Experience]&lt;20,"10-20 yrs",IF([Years of Experience]&lt;30,"20-30 yrs","&gt;30 yrs")))</f>
        <v>&lt;=10 yrs</v>
      </c>
    </row>
    <row r="1019" spans="2:14" ht="15" customHeight="1">
      <c r="B1019" t="s">
        <v>3022</v>
      </c>
      <c r="C1019" s="1">
        <v>41057.549791666665</v>
      </c>
      <c r="D1019" s="4">
        <v>6000</v>
      </c>
      <c r="E1019">
        <v>6000</v>
      </c>
      <c r="F1019" t="s">
        <v>6</v>
      </c>
      <c r="G1019">
        <f>tblSalaries[[#This Row],[clean Salary (in local currency)]]*VLOOKUP(tblSalaries[[#This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VLOOKUP(tblSalaries[[#This Row],[Where do you work]],tblCountries[[Actual]:[Mapping]],2,FALSE)</f>
        <v>India</v>
      </c>
      <c r="L1019" t="s">
        <v>9</v>
      </c>
      <c r="M1019">
        <v>5</v>
      </c>
      <c r="N1019" s="16" t="str">
        <f>IF([Years of Experience]&lt;=10,"&lt;=10 yrs",IF([Years of Experience]&lt;20,"10-20 yrs",IF([Years of Experience]&lt;30,"20-30 yrs","&gt;30 yrs")))</f>
        <v>&lt;=10 yrs</v>
      </c>
    </row>
    <row r="1020" spans="2:14" ht="15" customHeight="1">
      <c r="B1020" t="s">
        <v>3023</v>
      </c>
      <c r="C1020" s="1">
        <v>41057.559976851851</v>
      </c>
      <c r="D1020" s="4">
        <v>55</v>
      </c>
      <c r="E1020">
        <v>55000</v>
      </c>
      <c r="F1020" t="s">
        <v>670</v>
      </c>
      <c r="G1020">
        <f>tblSalaries[[#This Row],[clean Salary (in local currency)]]*VLOOKUP(tblSalaries[[#This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VLOOKUP(tblSalaries[[#This Row],[Where do you work]],tblCountries[[Actual]:[Mapping]],2,FALSE)</f>
        <v>New Zealand</v>
      </c>
      <c r="L1020" t="s">
        <v>13</v>
      </c>
      <c r="M1020">
        <v>10</v>
      </c>
      <c r="N1020" s="16" t="str">
        <f>IF([Years of Experience]&lt;=10,"&lt;=10 yrs",IF([Years of Experience]&lt;20,"10-20 yrs",IF([Years of Experience]&lt;30,"20-30 yrs","&gt;30 yrs")))</f>
        <v>&lt;=10 yrs</v>
      </c>
    </row>
    <row r="1021" spans="2:14" ht="15" customHeight="1">
      <c r="B1021" t="s">
        <v>3024</v>
      </c>
      <c r="C1021" s="1">
        <v>41057.560949074075</v>
      </c>
      <c r="D1021" s="4" t="s">
        <v>1177</v>
      </c>
      <c r="E1021">
        <v>1000000</v>
      </c>
      <c r="F1021" t="s">
        <v>40</v>
      </c>
      <c r="G1021">
        <f>tblSalaries[[#This Row],[clean Salary (in local currency)]]*VLOOKUP(tblSalaries[[#This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VLOOKUP(tblSalaries[[#This Row],[Where do you work]],tblCountries[[Actual]:[Mapping]],2,FALSE)</f>
        <v>India</v>
      </c>
      <c r="L1021" t="s">
        <v>25</v>
      </c>
      <c r="M1021">
        <v>25</v>
      </c>
      <c r="N1021" s="16" t="str">
        <f>IF([Years of Experience]&lt;=10,"&lt;=10 yrs",IF([Years of Experience]&lt;20,"10-20 yrs",IF([Years of Experience]&lt;30,"20-30 yrs","&gt;30 yrs")))</f>
        <v>20-30 yrs</v>
      </c>
    </row>
    <row r="1022" spans="2:14" ht="15" customHeight="1">
      <c r="B1022" t="s">
        <v>3025</v>
      </c>
      <c r="C1022" s="1">
        <v>41057.567476851851</v>
      </c>
      <c r="D1022" s="4">
        <v>600000</v>
      </c>
      <c r="E1022">
        <v>600000</v>
      </c>
      <c r="F1022" t="s">
        <v>40</v>
      </c>
      <c r="G1022">
        <f>tblSalaries[[#This Row],[clean Salary (in local currency)]]*VLOOKUP(tblSalaries[[#This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>
        <v>12</v>
      </c>
      <c r="N1022" s="16" t="str">
        <f>IF([Years of Experience]&lt;=10,"&lt;=10 yrs",IF([Years of Experience]&lt;20,"10-20 yrs",IF([Years of Experience]&lt;30,"20-30 yrs","&gt;30 yrs")))</f>
        <v>10-20 yrs</v>
      </c>
    </row>
    <row r="1023" spans="2:14" ht="15" customHeight="1">
      <c r="B1023" t="s">
        <v>3026</v>
      </c>
      <c r="C1023" s="1">
        <v>41057.570115740738</v>
      </c>
      <c r="D1023" s="4" t="s">
        <v>1179</v>
      </c>
      <c r="E1023">
        <v>60000</v>
      </c>
      <c r="F1023" t="s">
        <v>6</v>
      </c>
      <c r="G1023">
        <f>tblSalaries[[#This Row],[clean Salary (in local currency)]]*VLOOKUP(tblSalaries[[#This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VLOOKUP(tblSalaries[[#This Row],[Where do you work]],tblCountries[[Actual]:[Mapping]],2,FALSE)</f>
        <v>Finland</v>
      </c>
      <c r="L1023" t="s">
        <v>13</v>
      </c>
      <c r="M1023">
        <v>5</v>
      </c>
      <c r="N1023" s="16" t="str">
        <f>IF([Years of Experience]&lt;=10,"&lt;=10 yrs",IF([Years of Experience]&lt;20,"10-20 yrs",IF([Years of Experience]&lt;30,"20-30 yrs","&gt;30 yrs")))</f>
        <v>&lt;=10 yrs</v>
      </c>
    </row>
    <row r="1024" spans="2:14" ht="15" customHeight="1">
      <c r="B1024" t="s">
        <v>3027</v>
      </c>
      <c r="C1024" s="1">
        <v>41057.570520833331</v>
      </c>
      <c r="D1024" s="4">
        <v>476000</v>
      </c>
      <c r="E1024">
        <v>476000</v>
      </c>
      <c r="F1024" t="s">
        <v>40</v>
      </c>
      <c r="G1024">
        <f>tblSalaries[[#This Row],[clean Salary (in local currency)]]*VLOOKUP(tblSalaries[[#This Row],[Currency]],tblXrate[],2,FALSE)</f>
        <v>8476.5683432226633</v>
      </c>
      <c r="H1024" t="s">
        <v>1181</v>
      </c>
      <c r="I1024" t="s">
        <v>3999</v>
      </c>
      <c r="J1024" t="s">
        <v>8</v>
      </c>
      <c r="K1024" t="str">
        <f>VLOOKUP(tblSalaries[[#This Row],[Where do you work]],tblCountries[[Actual]:[Mapping]],2,FALSE)</f>
        <v>India</v>
      </c>
      <c r="L1024" t="s">
        <v>9</v>
      </c>
      <c r="M1024">
        <v>8</v>
      </c>
      <c r="N1024" s="16" t="str">
        <f>IF([Years of Experience]&lt;=10,"&lt;=10 yrs",IF([Years of Experience]&lt;20,"10-20 yrs",IF([Years of Experience]&lt;30,"20-30 yrs","&gt;30 yrs")))</f>
        <v>&lt;=10 yrs</v>
      </c>
    </row>
    <row r="1025" spans="2:14" ht="15" customHeight="1">
      <c r="B1025" t="s">
        <v>3028</v>
      </c>
      <c r="C1025" s="1">
        <v>41057.570972222224</v>
      </c>
      <c r="D1025" s="4">
        <v>725</v>
      </c>
      <c r="E1025">
        <v>8700</v>
      </c>
      <c r="F1025" t="s">
        <v>6</v>
      </c>
      <c r="G1025">
        <f>tblSalaries[[#This Row],[clean Salary (in local currency)]]*VLOOKUP(tblSalaries[[#This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VLOOKUP(tblSalaries[[#This Row],[Where do you work]],tblCountries[[Actual]:[Mapping]],2,FALSE)</f>
        <v>India</v>
      </c>
      <c r="L1025" t="s">
        <v>18</v>
      </c>
      <c r="M1025">
        <v>7</v>
      </c>
      <c r="N1025" s="16" t="str">
        <f>IF([Years of Experience]&lt;=10,"&lt;=10 yrs",IF([Years of Experience]&lt;20,"10-20 yrs",IF([Years of Experience]&lt;30,"20-30 yrs","&gt;30 yrs")))</f>
        <v>&lt;=10 yrs</v>
      </c>
    </row>
    <row r="1026" spans="2:14" ht="15" customHeight="1">
      <c r="B1026" t="s">
        <v>3029</v>
      </c>
      <c r="C1026" s="1">
        <v>41057.571238425924</v>
      </c>
      <c r="D1026" s="4" t="s">
        <v>1183</v>
      </c>
      <c r="E1026">
        <v>200000</v>
      </c>
      <c r="F1026" t="s">
        <v>40</v>
      </c>
      <c r="G1026">
        <f>tblSalaries[[#This Row],[clean Salary (in local currency)]]*VLOOKUP(tblSalaries[[#This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VLOOKUP(tblSalaries[[#This Row],[Where do you work]],tblCountries[[Actual]:[Mapping]],2,FALSE)</f>
        <v>India</v>
      </c>
      <c r="L1026" t="s">
        <v>13</v>
      </c>
      <c r="M1026">
        <v>8</v>
      </c>
      <c r="N1026" s="16" t="str">
        <f>IF([Years of Experience]&lt;=10,"&lt;=10 yrs",IF([Years of Experience]&lt;20,"10-20 yrs",IF([Years of Experience]&lt;30,"20-30 yrs","&gt;30 yrs")))</f>
        <v>&lt;=10 yrs</v>
      </c>
    </row>
    <row r="1027" spans="2:14" ht="15" customHeight="1">
      <c r="B1027" t="s">
        <v>3030</v>
      </c>
      <c r="C1027" s="1">
        <v>41057.571539351855</v>
      </c>
      <c r="D1027" s="4">
        <v>1.8</v>
      </c>
      <c r="E1027">
        <v>180000</v>
      </c>
      <c r="F1027" t="s">
        <v>40</v>
      </c>
      <c r="G1027">
        <f>tblSalaries[[#This Row],[clean Salary (in local currency)]]*VLOOKUP(tblSalaries[[#This Row],[Currency]],tblXrate[],2,FALSE)</f>
        <v>3205.4250037396623</v>
      </c>
      <c r="H1027" t="s">
        <v>429</v>
      </c>
      <c r="I1027" t="s">
        <v>3999</v>
      </c>
      <c r="J1027" t="s">
        <v>8</v>
      </c>
      <c r="K1027" t="str">
        <f>VLOOKUP(tblSalaries[[#This Row],[Where do you work]],tblCountries[[Actual]:[Mapping]],2,FALSE)</f>
        <v>India</v>
      </c>
      <c r="L1027" t="s">
        <v>13</v>
      </c>
      <c r="M1027">
        <v>4</v>
      </c>
      <c r="N1027" s="16" t="str">
        <f>IF([Years of Experience]&lt;=10,"&lt;=10 yrs",IF([Years of Experience]&lt;20,"10-20 yrs",IF([Years of Experience]&lt;30,"20-30 yrs","&gt;30 yrs")))</f>
        <v>&lt;=10 yrs</v>
      </c>
    </row>
    <row r="1028" spans="2:14" ht="15" customHeight="1">
      <c r="B1028" t="s">
        <v>3031</v>
      </c>
      <c r="C1028" s="1">
        <v>41057.573807870373</v>
      </c>
      <c r="D1028" s="4">
        <v>252000</v>
      </c>
      <c r="E1028">
        <v>252000</v>
      </c>
      <c r="F1028" t="s">
        <v>40</v>
      </c>
      <c r="G1028">
        <f>tblSalaries[[#This Row],[clean Salary (in local currency)]]*VLOOKUP(tblSalaries[[#This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VLOOKUP(tblSalaries[[#This Row],[Where do you work]],tblCountries[[Actual]:[Mapping]],2,FALSE)</f>
        <v>India</v>
      </c>
      <c r="L1028" t="s">
        <v>25</v>
      </c>
      <c r="M1028">
        <v>5</v>
      </c>
      <c r="N1028" s="16" t="str">
        <f>IF([Years of Experience]&lt;=10,"&lt;=10 yrs",IF([Years of Experience]&lt;20,"10-20 yrs",IF([Years of Experience]&lt;30,"20-30 yrs","&gt;30 yrs")))</f>
        <v>&lt;=10 yrs</v>
      </c>
    </row>
    <row r="1029" spans="2:14" ht="15" customHeight="1">
      <c r="B1029" t="s">
        <v>3032</v>
      </c>
      <c r="C1029" s="1">
        <v>41057.579826388886</v>
      </c>
      <c r="D1029" s="4" t="s">
        <v>1186</v>
      </c>
      <c r="E1029">
        <v>700000</v>
      </c>
      <c r="F1029" t="s">
        <v>40</v>
      </c>
      <c r="G1029">
        <f>tblSalaries[[#This Row],[clean Salary (in local currency)]]*VLOOKUP(tblSalaries[[#This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VLOOKUP(tblSalaries[[#This Row],[Where do you work]],tblCountries[[Actual]:[Mapping]],2,FALSE)</f>
        <v>India</v>
      </c>
      <c r="L1029" t="s">
        <v>9</v>
      </c>
      <c r="M1029">
        <v>5</v>
      </c>
      <c r="N1029" s="16" t="str">
        <f>IF([Years of Experience]&lt;=10,"&lt;=10 yrs",IF([Years of Experience]&lt;20,"10-20 yrs",IF([Years of Experience]&lt;30,"20-30 yrs","&gt;30 yrs")))</f>
        <v>&lt;=10 yrs</v>
      </c>
    </row>
    <row r="1030" spans="2:14" ht="15" customHeight="1">
      <c r="B1030" t="s">
        <v>3033</v>
      </c>
      <c r="C1030" s="1">
        <v>41057.583981481483</v>
      </c>
      <c r="D1030" s="4">
        <v>194</v>
      </c>
      <c r="E1030">
        <v>2400</v>
      </c>
      <c r="F1030" t="s">
        <v>6</v>
      </c>
      <c r="G1030">
        <f>tblSalaries[[#This Row],[clean Salary (in local currency)]]*VLOOKUP(tblSalaries[[#This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VLOOKUP(tblSalaries[[#This Row],[Where do you work]],tblCountries[[Actual]:[Mapping]],2,FALSE)</f>
        <v>Pakistan</v>
      </c>
      <c r="L1030" t="s">
        <v>18</v>
      </c>
      <c r="M1030">
        <v>15</v>
      </c>
      <c r="N1030" s="16" t="str">
        <f>IF([Years of Experience]&lt;=10,"&lt;=10 yrs",IF([Years of Experience]&lt;20,"10-20 yrs",IF([Years of Experience]&lt;30,"20-30 yrs","&gt;30 yrs")))</f>
        <v>10-20 yrs</v>
      </c>
    </row>
    <row r="1031" spans="2:14" ht="15" customHeight="1">
      <c r="B1031" t="s">
        <v>3034</v>
      </c>
      <c r="C1031" s="1">
        <v>41057.591365740744</v>
      </c>
      <c r="D1031" s="4" t="s">
        <v>1187</v>
      </c>
      <c r="E1031">
        <v>55000</v>
      </c>
      <c r="F1031" t="s">
        <v>6</v>
      </c>
      <c r="G1031">
        <f>tblSalaries[[#This Row],[clean Salary (in local currency)]]*VLOOKUP(tblSalaries[[#This Row],[Currency]],tblXrate[],2,FALSE)</f>
        <v>55000</v>
      </c>
      <c r="H1031" t="s">
        <v>467</v>
      </c>
      <c r="I1031" t="s">
        <v>3999</v>
      </c>
      <c r="J1031" t="s">
        <v>416</v>
      </c>
      <c r="K1031" t="str">
        <f>VLOOKUP(tblSalaries[[#This Row],[Where do you work]],tblCountries[[Actual]:[Mapping]],2,FALSE)</f>
        <v>Israel</v>
      </c>
      <c r="L1031" t="s">
        <v>9</v>
      </c>
      <c r="M1031">
        <v>6</v>
      </c>
      <c r="N1031" s="16" t="str">
        <f>IF([Years of Experience]&lt;=10,"&lt;=10 yrs",IF([Years of Experience]&lt;20,"10-20 yrs",IF([Years of Experience]&lt;30,"20-30 yrs","&gt;30 yrs")))</f>
        <v>&lt;=10 yrs</v>
      </c>
    </row>
    <row r="1032" spans="2:14" ht="15" customHeight="1">
      <c r="B1032" t="s">
        <v>3035</v>
      </c>
      <c r="C1032" s="1">
        <v>41057.59207175926</v>
      </c>
      <c r="D1032" s="4" t="s">
        <v>948</v>
      </c>
      <c r="E1032">
        <v>12000</v>
      </c>
      <c r="F1032" t="s">
        <v>6</v>
      </c>
      <c r="G1032">
        <f>tblSalaries[[#This Row],[clean Salary (in local currency)]]*VLOOKUP(tblSalaries[[#This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VLOOKUP(tblSalaries[[#This Row],[Where do you work]],tblCountries[[Actual]:[Mapping]],2,FALSE)</f>
        <v>iran</v>
      </c>
      <c r="L1032" t="s">
        <v>9</v>
      </c>
      <c r="M1032">
        <v>3</v>
      </c>
      <c r="N1032" s="16" t="str">
        <f>IF([Years of Experience]&lt;=10,"&lt;=10 yrs",IF([Years of Experience]&lt;20,"10-20 yrs",IF([Years of Experience]&lt;30,"20-30 yrs","&gt;30 yrs")))</f>
        <v>&lt;=10 yrs</v>
      </c>
    </row>
    <row r="1033" spans="2:14" ht="15" customHeight="1">
      <c r="B1033" t="s">
        <v>3036</v>
      </c>
      <c r="C1033" s="1">
        <v>41057.592245370368</v>
      </c>
      <c r="D1033" s="4">
        <v>43500</v>
      </c>
      <c r="E1033">
        <v>43500</v>
      </c>
      <c r="F1033" t="s">
        <v>22</v>
      </c>
      <c r="G1033">
        <f>tblSalaries[[#This Row],[clean Salary (in local currency)]]*VLOOKUP(tblSalaries[[#This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VLOOKUP(tblSalaries[[#This Row],[Where do you work]],tblCountries[[Actual]:[Mapping]],2,FALSE)</f>
        <v>Spain</v>
      </c>
      <c r="L1033" t="s">
        <v>18</v>
      </c>
      <c r="M1033">
        <v>10</v>
      </c>
      <c r="N1033" s="16" t="str">
        <f>IF([Years of Experience]&lt;=10,"&lt;=10 yrs",IF([Years of Experience]&lt;20,"10-20 yrs",IF([Years of Experience]&lt;30,"20-30 yrs","&gt;30 yrs")))</f>
        <v>&lt;=10 yrs</v>
      </c>
    </row>
    <row r="1034" spans="2:14" ht="15" customHeight="1">
      <c r="B1034" t="s">
        <v>3037</v>
      </c>
      <c r="C1034" s="1">
        <v>41057.592268518521</v>
      </c>
      <c r="D1034" s="4" t="s">
        <v>1191</v>
      </c>
      <c r="E1034">
        <v>1200000</v>
      </c>
      <c r="F1034" t="s">
        <v>40</v>
      </c>
      <c r="G1034">
        <f>tblSalaries[[#This Row],[clean Salary (in local currency)]]*VLOOKUP(tblSalaries[[#This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>
        <v>2</v>
      </c>
      <c r="N1034" s="16" t="str">
        <f>IF([Years of Experience]&lt;=10,"&lt;=10 yrs",IF([Years of Experience]&lt;20,"10-20 yrs",IF([Years of Experience]&lt;30,"20-30 yrs","&gt;30 yrs")))</f>
        <v>&lt;=10 yrs</v>
      </c>
    </row>
    <row r="1035" spans="2:14" ht="15" customHeight="1">
      <c r="B1035" t="s">
        <v>3038</v>
      </c>
      <c r="C1035" s="1">
        <v>41057.596296296295</v>
      </c>
      <c r="D1035" s="4">
        <v>26000</v>
      </c>
      <c r="E1035">
        <v>26000</v>
      </c>
      <c r="F1035" t="s">
        <v>69</v>
      </c>
      <c r="G1035">
        <f>tblSalaries[[#This Row],[clean Salary (in local currency)]]*VLOOKUP(tblSalaries[[#This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VLOOKUP(tblSalaries[[#This Row],[Where do you work]],tblCountries[[Actual]:[Mapping]],2,FALSE)</f>
        <v>UK</v>
      </c>
      <c r="L1035" t="s">
        <v>13</v>
      </c>
      <c r="M1035">
        <v>8</v>
      </c>
      <c r="N1035" s="16" t="str">
        <f>IF([Years of Experience]&lt;=10,"&lt;=10 yrs",IF([Years of Experience]&lt;20,"10-20 yrs",IF([Years of Experience]&lt;30,"20-30 yrs","&gt;30 yrs")))</f>
        <v>&lt;=10 yrs</v>
      </c>
    </row>
    <row r="1036" spans="2:14" ht="15" customHeight="1">
      <c r="B1036" t="s">
        <v>3039</v>
      </c>
      <c r="C1036" s="1">
        <v>41057.598229166666</v>
      </c>
      <c r="D1036" s="4">
        <v>50000</v>
      </c>
      <c r="E1036">
        <v>50000</v>
      </c>
      <c r="F1036" t="s">
        <v>82</v>
      </c>
      <c r="G1036">
        <f>tblSalaries[[#This Row],[clean Salary (in local currency)]]*VLOOKUP(tblSalaries[[#This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VLOOKUP(tblSalaries[[#This Row],[Where do you work]],tblCountries[[Actual]:[Mapping]],2,FALSE)</f>
        <v>Australia</v>
      </c>
      <c r="L1036" t="s">
        <v>9</v>
      </c>
      <c r="M1036">
        <v>4</v>
      </c>
      <c r="N1036" s="16" t="str">
        <f>IF([Years of Experience]&lt;=10,"&lt;=10 yrs",IF([Years of Experience]&lt;20,"10-20 yrs",IF([Years of Experience]&lt;30,"20-30 yrs","&gt;30 yrs")))</f>
        <v>&lt;=10 yrs</v>
      </c>
    </row>
    <row r="1037" spans="2:14" ht="15" customHeight="1">
      <c r="B1037" t="s">
        <v>3040</v>
      </c>
      <c r="C1037" s="1">
        <v>41057.598634259259</v>
      </c>
      <c r="D1037" s="4" t="s">
        <v>1193</v>
      </c>
      <c r="E1037">
        <v>16000</v>
      </c>
      <c r="F1037" t="s">
        <v>22</v>
      </c>
      <c r="G1037">
        <f>tblSalaries[[#This Row],[clean Salary (in local currency)]]*VLOOKUP(tblSalaries[[#This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VLOOKUP(tblSalaries[[#This Row],[Where do you work]],tblCountries[[Actual]:[Mapping]],2,FALSE)</f>
        <v>Greece</v>
      </c>
      <c r="L1037" t="s">
        <v>13</v>
      </c>
      <c r="M1037">
        <v>16</v>
      </c>
      <c r="N1037" s="16" t="str">
        <f>IF([Years of Experience]&lt;=10,"&lt;=10 yrs",IF([Years of Experience]&lt;20,"10-20 yrs",IF([Years of Experience]&lt;30,"20-30 yrs","&gt;30 yrs")))</f>
        <v>10-20 yrs</v>
      </c>
    </row>
    <row r="1038" spans="2:14" ht="15" customHeight="1">
      <c r="B1038" t="s">
        <v>3041</v>
      </c>
      <c r="C1038" s="1">
        <v>41057.599965277775</v>
      </c>
      <c r="D1038" s="4">
        <v>1000</v>
      </c>
      <c r="E1038">
        <v>12000</v>
      </c>
      <c r="F1038" t="s">
        <v>6</v>
      </c>
      <c r="G1038">
        <f>tblSalaries[[#This Row],[clean Salary (in local currency)]]*VLOOKUP(tblSalaries[[#This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VLOOKUP(tblSalaries[[#This Row],[Where do you work]],tblCountries[[Actual]:[Mapping]],2,FALSE)</f>
        <v>India</v>
      </c>
      <c r="L1038" t="s">
        <v>18</v>
      </c>
      <c r="M1038">
        <v>8</v>
      </c>
      <c r="N1038" s="16" t="str">
        <f>IF([Years of Experience]&lt;=10,"&lt;=10 yrs",IF([Years of Experience]&lt;20,"10-20 yrs",IF([Years of Experience]&lt;30,"20-30 yrs","&gt;30 yrs")))</f>
        <v>&lt;=10 yrs</v>
      </c>
    </row>
    <row r="1039" spans="2:14" ht="15" customHeight="1">
      <c r="B1039" t="s">
        <v>3042</v>
      </c>
      <c r="C1039" s="1">
        <v>41057.604224537034</v>
      </c>
      <c r="D1039" s="4" t="s">
        <v>1195</v>
      </c>
      <c r="E1039">
        <v>240000</v>
      </c>
      <c r="F1039" t="s">
        <v>585</v>
      </c>
      <c r="G1039">
        <f>tblSalaries[[#This Row],[clean Salary (in local currency)]]*VLOOKUP(tblSalaries[[#This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VLOOKUP(tblSalaries[[#This Row],[Where do you work]],tblCountries[[Actual]:[Mapping]],2,FALSE)</f>
        <v>South Africa</v>
      </c>
      <c r="L1039" t="s">
        <v>18</v>
      </c>
      <c r="M1039">
        <v>20</v>
      </c>
      <c r="N1039" s="16" t="str">
        <f>IF([Years of Experience]&lt;=10,"&lt;=10 yrs",IF([Years of Experience]&lt;20,"10-20 yrs",IF([Years of Experience]&lt;30,"20-30 yrs","&gt;30 yrs")))</f>
        <v>20-30 yrs</v>
      </c>
    </row>
    <row r="1040" spans="2:14" ht="15" customHeight="1">
      <c r="B1040" t="s">
        <v>3043</v>
      </c>
      <c r="C1040" s="1">
        <v>41057.605682870373</v>
      </c>
      <c r="D1040" s="4">
        <v>120000</v>
      </c>
      <c r="E1040">
        <v>120000</v>
      </c>
      <c r="F1040" t="s">
        <v>585</v>
      </c>
      <c r="G1040">
        <f>tblSalaries[[#This Row],[clean Salary (in local currency)]]*VLOOKUP(tblSalaries[[#This Row],[Currency]],tblXrate[],2,FALSE)</f>
        <v>14630.613583549337</v>
      </c>
      <c r="H1040" t="s">
        <v>344</v>
      </c>
      <c r="I1040" t="s">
        <v>4001</v>
      </c>
      <c r="J1040" t="s">
        <v>48</v>
      </c>
      <c r="K1040" t="str">
        <f>VLOOKUP(tblSalaries[[#This Row],[Where do you work]],tblCountries[[Actual]:[Mapping]],2,FALSE)</f>
        <v>South Africa</v>
      </c>
      <c r="L1040" t="s">
        <v>9</v>
      </c>
      <c r="M1040">
        <v>10</v>
      </c>
      <c r="N1040" s="16" t="str">
        <f>IF([Years of Experience]&lt;=10,"&lt;=10 yrs",IF([Years of Experience]&lt;20,"10-20 yrs",IF([Years of Experience]&lt;30,"20-30 yrs","&gt;30 yrs")))</f>
        <v>&lt;=10 yrs</v>
      </c>
    </row>
    <row r="1041" spans="2:14" ht="15" customHeight="1">
      <c r="B1041" t="s">
        <v>3044</v>
      </c>
      <c r="C1041" s="1">
        <v>41057.60733796296</v>
      </c>
      <c r="D1041" s="4">
        <v>408000</v>
      </c>
      <c r="E1041">
        <v>408000</v>
      </c>
      <c r="F1041" t="s">
        <v>40</v>
      </c>
      <c r="G1041">
        <f>tblSalaries[[#This Row],[clean Salary (in local currency)]]*VLOOKUP(tblSalaries[[#This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VLOOKUP(tblSalaries[[#This Row],[Where do you work]],tblCountries[[Actual]:[Mapping]],2,FALSE)</f>
        <v>India</v>
      </c>
      <c r="L1041" t="s">
        <v>13</v>
      </c>
      <c r="M1041">
        <v>5</v>
      </c>
      <c r="N1041" s="16" t="str">
        <f>IF([Years of Experience]&lt;=10,"&lt;=10 yrs",IF([Years of Experience]&lt;20,"10-20 yrs",IF([Years of Experience]&lt;30,"20-30 yrs","&gt;30 yrs")))</f>
        <v>&lt;=10 yrs</v>
      </c>
    </row>
    <row r="1042" spans="2:14" ht="15" customHeight="1">
      <c r="B1042" t="s">
        <v>3045</v>
      </c>
      <c r="C1042" s="1">
        <v>41057.607372685183</v>
      </c>
      <c r="D1042" s="4" t="s">
        <v>470</v>
      </c>
      <c r="E1042">
        <v>28000</v>
      </c>
      <c r="F1042" t="s">
        <v>69</v>
      </c>
      <c r="G1042">
        <f>tblSalaries[[#This Row],[clean Salary (in local currency)]]*VLOOKUP(tblSalaries[[#This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VLOOKUP(tblSalaries[[#This Row],[Where do you work]],tblCountries[[Actual]:[Mapping]],2,FALSE)</f>
        <v>UK</v>
      </c>
      <c r="L1042" t="s">
        <v>18</v>
      </c>
      <c r="M1042">
        <v>16</v>
      </c>
      <c r="N1042" s="16" t="str">
        <f>IF([Years of Experience]&lt;=10,"&lt;=10 yrs",IF([Years of Experience]&lt;20,"10-20 yrs",IF([Years of Experience]&lt;30,"20-30 yrs","&gt;30 yrs")))</f>
        <v>10-20 yrs</v>
      </c>
    </row>
    <row r="1043" spans="2:14" ht="15" customHeight="1">
      <c r="B1043" t="s">
        <v>3046</v>
      </c>
      <c r="C1043" s="1">
        <v>41057.61173611111</v>
      </c>
      <c r="D1043" s="4" t="s">
        <v>1198</v>
      </c>
      <c r="E1043">
        <v>530000</v>
      </c>
      <c r="F1043" t="s">
        <v>40</v>
      </c>
      <c r="G1043">
        <f>tblSalaries[[#This Row],[clean Salary (in local currency)]]*VLOOKUP(tblSalaries[[#This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VLOOKUP(tblSalaries[[#This Row],[Where do you work]],tblCountries[[Actual]:[Mapping]],2,FALSE)</f>
        <v>India</v>
      </c>
      <c r="L1043" t="s">
        <v>18</v>
      </c>
      <c r="M1043">
        <v>7</v>
      </c>
      <c r="N1043" s="16" t="str">
        <f>IF([Years of Experience]&lt;=10,"&lt;=10 yrs",IF([Years of Experience]&lt;20,"10-20 yrs",IF([Years of Experience]&lt;30,"20-30 yrs","&gt;30 yrs")))</f>
        <v>&lt;=10 yrs</v>
      </c>
    </row>
    <row r="1044" spans="2:14" ht="15" customHeight="1">
      <c r="B1044" t="s">
        <v>3047</v>
      </c>
      <c r="C1044" s="1">
        <v>41057.613657407404</v>
      </c>
      <c r="D1044" s="4" t="s">
        <v>1200</v>
      </c>
      <c r="E1044">
        <v>18000</v>
      </c>
      <c r="F1044" t="s">
        <v>6</v>
      </c>
      <c r="G1044">
        <f>tblSalaries[[#This Row],[clean Salary (in local currency)]]*VLOOKUP(tblSalaries[[#This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VLOOKUP(tblSalaries[[#This Row],[Where do you work]],tblCountries[[Actual]:[Mapping]],2,FALSE)</f>
        <v>Poland</v>
      </c>
      <c r="L1044" t="s">
        <v>9</v>
      </c>
      <c r="M1044">
        <v>7</v>
      </c>
      <c r="N1044" s="16" t="str">
        <f>IF([Years of Experience]&lt;=10,"&lt;=10 yrs",IF([Years of Experience]&lt;20,"10-20 yrs",IF([Years of Experience]&lt;30,"20-30 yrs","&gt;30 yrs")))</f>
        <v>&lt;=10 yrs</v>
      </c>
    </row>
    <row r="1045" spans="2:14" ht="15" customHeight="1">
      <c r="B1045" t="s">
        <v>3048</v>
      </c>
      <c r="C1045" s="1">
        <v>41057.614189814813</v>
      </c>
      <c r="D1045" s="4" t="s">
        <v>1201</v>
      </c>
      <c r="E1045">
        <v>200000</v>
      </c>
      <c r="F1045" t="s">
        <v>40</v>
      </c>
      <c r="G1045">
        <f>tblSalaries[[#This Row],[clean Salary (in local currency)]]*VLOOKUP(tblSalaries[[#This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>
        <v>5</v>
      </c>
      <c r="N1045" s="16" t="str">
        <f>IF([Years of Experience]&lt;=10,"&lt;=10 yrs",IF([Years of Experience]&lt;20,"10-20 yrs",IF([Years of Experience]&lt;30,"20-30 yrs","&gt;30 yrs")))</f>
        <v>&lt;=10 yrs</v>
      </c>
    </row>
    <row r="1046" spans="2:14" ht="15" customHeight="1">
      <c r="B1046" t="s">
        <v>3049</v>
      </c>
      <c r="C1046" s="1">
        <v>41057.614629629628</v>
      </c>
      <c r="D1046" s="4" t="s">
        <v>1203</v>
      </c>
      <c r="E1046">
        <v>200000</v>
      </c>
      <c r="F1046" t="s">
        <v>40</v>
      </c>
      <c r="G1046">
        <f>tblSalaries[[#This Row],[clean Salary (in local currency)]]*VLOOKUP(tblSalaries[[#This Row],[Currency]],tblXrate[],2,FALSE)</f>
        <v>3561.5833374885137</v>
      </c>
      <c r="H1046" t="s">
        <v>721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">
        <v>9</v>
      </c>
      <c r="M1046">
        <v>3</v>
      </c>
      <c r="N1046" s="16" t="str">
        <f>IF([Years of Experience]&lt;=10,"&lt;=10 yrs",IF([Years of Experience]&lt;20,"10-20 yrs",IF([Years of Experience]&lt;30,"20-30 yrs","&gt;30 yrs")))</f>
        <v>&lt;=10 yrs</v>
      </c>
    </row>
    <row r="1047" spans="2:14" ht="15" customHeight="1">
      <c r="B1047" t="s">
        <v>3050</v>
      </c>
      <c r="C1047" s="1">
        <v>41057.615763888891</v>
      </c>
      <c r="D1047" s="4">
        <v>5100</v>
      </c>
      <c r="E1047">
        <v>5100</v>
      </c>
      <c r="F1047" t="s">
        <v>6</v>
      </c>
      <c r="G1047">
        <f>tblSalaries[[#This Row],[clean Salary (in local currency)]]*VLOOKUP(tblSalaries[[#This Row],[Currency]],tblXrate[],2,FALSE)</f>
        <v>5100</v>
      </c>
      <c r="H1047" t="s">
        <v>721</v>
      </c>
      <c r="I1047" t="s">
        <v>3999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>
        <v>8</v>
      </c>
      <c r="N1047" s="16" t="str">
        <f>IF([Years of Experience]&lt;=10,"&lt;=10 yrs",IF([Years of Experience]&lt;20,"10-20 yrs",IF([Years of Experience]&lt;30,"20-30 yrs","&gt;30 yrs")))</f>
        <v>&lt;=10 yrs</v>
      </c>
    </row>
    <row r="1048" spans="2:14" ht="15" customHeight="1">
      <c r="B1048" t="s">
        <v>3051</v>
      </c>
      <c r="C1048" s="1">
        <v>41057.618090277778</v>
      </c>
      <c r="D1048" s="4">
        <v>100000</v>
      </c>
      <c r="E1048">
        <v>1200000</v>
      </c>
      <c r="F1048" t="s">
        <v>40</v>
      </c>
      <c r="G1048">
        <f>tblSalaries[[#This Row],[clean Salary (in local currency)]]*VLOOKUP(tblSalaries[[#This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VLOOKUP(tblSalaries[[#This Row],[Where do you work]],tblCountries[[Actual]:[Mapping]],2,FALSE)</f>
        <v>India</v>
      </c>
      <c r="L1048" t="s">
        <v>9</v>
      </c>
      <c r="M1048">
        <v>7</v>
      </c>
      <c r="N1048" s="16" t="str">
        <f>IF([Years of Experience]&lt;=10,"&lt;=10 yrs",IF([Years of Experience]&lt;20,"10-20 yrs",IF([Years of Experience]&lt;30,"20-30 yrs","&gt;30 yrs")))</f>
        <v>&lt;=10 yrs</v>
      </c>
    </row>
    <row r="1049" spans="2:14" ht="15" customHeight="1">
      <c r="B1049" t="s">
        <v>3052</v>
      </c>
      <c r="C1049" s="1">
        <v>41057.61996527778</v>
      </c>
      <c r="D1049" s="4" t="s">
        <v>1204</v>
      </c>
      <c r="E1049">
        <v>300000</v>
      </c>
      <c r="F1049" t="s">
        <v>40</v>
      </c>
      <c r="G1049">
        <f>tblSalaries[[#This Row],[clean Salary (in local currency)]]*VLOOKUP(tblSalaries[[#This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VLOOKUP(tblSalaries[[#This Row],[Where do you work]],tblCountries[[Actual]:[Mapping]],2,FALSE)</f>
        <v>India</v>
      </c>
      <c r="L1049" t="s">
        <v>18</v>
      </c>
      <c r="M1049">
        <v>1</v>
      </c>
      <c r="N1049" s="16" t="str">
        <f>IF([Years of Experience]&lt;=10,"&lt;=10 yrs",IF([Years of Experience]&lt;20,"10-20 yrs",IF([Years of Experience]&lt;30,"20-30 yrs","&gt;30 yrs")))</f>
        <v>&lt;=10 yrs</v>
      </c>
    </row>
    <row r="1050" spans="2:14" ht="15" customHeight="1">
      <c r="B1050" t="s">
        <v>3053</v>
      </c>
      <c r="C1050" s="1">
        <v>41057.620162037034</v>
      </c>
      <c r="D1050" s="4">
        <v>50000</v>
      </c>
      <c r="E1050">
        <v>50000</v>
      </c>
      <c r="F1050" t="s">
        <v>6</v>
      </c>
      <c r="G1050">
        <f>tblSalaries[[#This Row],[clean Salary (in local currency)]]*VLOOKUP(tblSalaries[[#This Row],[Currency]],tblXrate[],2,FALSE)</f>
        <v>50000</v>
      </c>
      <c r="H1050" t="s">
        <v>593</v>
      </c>
      <c r="I1050" t="s">
        <v>4001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>
        <v>26</v>
      </c>
      <c r="N1050" s="16" t="str">
        <f>IF([Years of Experience]&lt;=10,"&lt;=10 yrs",IF([Years of Experience]&lt;20,"10-20 yrs",IF([Years of Experience]&lt;30,"20-30 yrs","&gt;30 yrs")))</f>
        <v>20-30 yrs</v>
      </c>
    </row>
    <row r="1051" spans="2:14" ht="15" customHeight="1">
      <c r="B1051" t="s">
        <v>3054</v>
      </c>
      <c r="C1051" s="1">
        <v>41057.620648148149</v>
      </c>
      <c r="D1051" s="4" t="s">
        <v>1206</v>
      </c>
      <c r="E1051">
        <v>1600000</v>
      </c>
      <c r="F1051" t="s">
        <v>40</v>
      </c>
      <c r="G1051">
        <f>tblSalaries[[#This Row],[clean Salary (in local currency)]]*VLOOKUP(tblSalaries[[#This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VLOOKUP(tblSalaries[[#This Row],[Where do you work]],tblCountries[[Actual]:[Mapping]],2,FALSE)</f>
        <v>India</v>
      </c>
      <c r="L1051" t="s">
        <v>13</v>
      </c>
      <c r="M1051">
        <v>9</v>
      </c>
      <c r="N1051" s="16" t="str">
        <f>IF([Years of Experience]&lt;=10,"&lt;=10 yrs",IF([Years of Experience]&lt;20,"10-20 yrs",IF([Years of Experience]&lt;30,"20-30 yrs","&gt;30 yrs")))</f>
        <v>&lt;=10 yrs</v>
      </c>
    </row>
    <row r="1052" spans="2:14" ht="15" customHeight="1">
      <c r="B1052" t="s">
        <v>3055</v>
      </c>
      <c r="C1052" s="1">
        <v>41057.622534722221</v>
      </c>
      <c r="D1052" s="4">
        <v>15600</v>
      </c>
      <c r="E1052">
        <v>15600</v>
      </c>
      <c r="F1052" t="s">
        <v>69</v>
      </c>
      <c r="G1052">
        <f>tblSalaries[[#This Row],[clean Salary (in local currency)]]*VLOOKUP(tblSalaries[[#This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VLOOKUP(tblSalaries[[#This Row],[Where do you work]],tblCountries[[Actual]:[Mapping]],2,FALSE)</f>
        <v>UK</v>
      </c>
      <c r="L1052" t="s">
        <v>13</v>
      </c>
      <c r="M1052">
        <v>0</v>
      </c>
      <c r="N1052" s="16" t="str">
        <f>IF([Years of Experience]&lt;=10,"&lt;=10 yrs",IF([Years of Experience]&lt;20,"10-20 yrs",IF([Years of Experience]&lt;30,"20-30 yrs","&gt;30 yrs")))</f>
        <v>&lt;=10 yrs</v>
      </c>
    </row>
    <row r="1053" spans="2:14" ht="15" customHeight="1">
      <c r="B1053" t="s">
        <v>3056</v>
      </c>
      <c r="C1053" s="1">
        <v>41057.633773148147</v>
      </c>
      <c r="D1053" s="4">
        <v>7000</v>
      </c>
      <c r="E1053">
        <v>7000</v>
      </c>
      <c r="F1053" t="s">
        <v>6</v>
      </c>
      <c r="G1053">
        <f>tblSalaries[[#This Row],[clean Salary (in local currency)]]*VLOOKUP(tblSalaries[[#This Row],[Currency]],tblXrate[],2,FALSE)</f>
        <v>7000</v>
      </c>
      <c r="H1053" t="s">
        <v>721</v>
      </c>
      <c r="I1053" t="s">
        <v>3999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>
        <v>5</v>
      </c>
      <c r="N1053" s="16" t="str">
        <f>IF([Years of Experience]&lt;=10,"&lt;=10 yrs",IF([Years of Experience]&lt;20,"10-20 yrs",IF([Years of Experience]&lt;30,"20-30 yrs","&gt;30 yrs")))</f>
        <v>&lt;=10 yrs</v>
      </c>
    </row>
    <row r="1054" spans="2:14" ht="15" customHeight="1">
      <c r="B1054" t="s">
        <v>3057</v>
      </c>
      <c r="C1054" s="1">
        <v>41057.636342592596</v>
      </c>
      <c r="D1054" s="4" t="s">
        <v>1209</v>
      </c>
      <c r="E1054">
        <v>438000</v>
      </c>
      <c r="F1054" t="s">
        <v>40</v>
      </c>
      <c r="G1054">
        <f>tblSalaries[[#This Row],[clean Salary (in local currency)]]*VLOOKUP(tblSalaries[[#This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VLOOKUP(tblSalaries[[#This Row],[Where do you work]],tblCountries[[Actual]:[Mapping]],2,FALSE)</f>
        <v>India</v>
      </c>
      <c r="L1054" t="s">
        <v>25</v>
      </c>
      <c r="M1054">
        <v>10</v>
      </c>
      <c r="N1054" s="16" t="str">
        <f>IF([Years of Experience]&lt;=10,"&lt;=10 yrs",IF([Years of Experience]&lt;20,"10-20 yrs",IF([Years of Experience]&lt;30,"20-30 yrs","&gt;30 yrs")))</f>
        <v>&lt;=10 yrs</v>
      </c>
    </row>
    <row r="1055" spans="2:14" ht="15" customHeight="1">
      <c r="B1055" t="s">
        <v>3058</v>
      </c>
      <c r="C1055" s="1">
        <v>41057.640173611115</v>
      </c>
      <c r="D1055" s="4" t="s">
        <v>1211</v>
      </c>
      <c r="E1055">
        <v>50000</v>
      </c>
      <c r="F1055" t="s">
        <v>69</v>
      </c>
      <c r="G1055">
        <f>tblSalaries[[#This Row],[clean Salary (in local currency)]]*VLOOKUP(tblSalaries[[#This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VLOOKUP(tblSalaries[[#This Row],[Where do you work]],tblCountries[[Actual]:[Mapping]],2,FALSE)</f>
        <v>UK</v>
      </c>
      <c r="L1055" t="s">
        <v>18</v>
      </c>
      <c r="M1055">
        <v>12</v>
      </c>
      <c r="N1055" s="16" t="str">
        <f>IF([Years of Experience]&lt;=10,"&lt;=10 yrs",IF([Years of Experience]&lt;20,"10-20 yrs",IF([Years of Experience]&lt;30,"20-30 yrs","&gt;30 yrs")))</f>
        <v>10-20 yrs</v>
      </c>
    </row>
    <row r="1056" spans="2:14" ht="15" customHeight="1">
      <c r="B1056" t="s">
        <v>3059</v>
      </c>
      <c r="C1056" s="1">
        <v>41057.644432870373</v>
      </c>
      <c r="D1056" s="4">
        <v>560</v>
      </c>
      <c r="E1056">
        <v>6720</v>
      </c>
      <c r="F1056" t="s">
        <v>6</v>
      </c>
      <c r="G1056">
        <f>tblSalaries[[#This Row],[clean Salary (in local currency)]]*VLOOKUP(tblSalaries[[#This Row],[Currency]],tblXrate[],2,FALSE)</f>
        <v>6720</v>
      </c>
      <c r="H1056" t="s">
        <v>721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>
        <v>6</v>
      </c>
      <c r="N1056" s="16" t="str">
        <f>IF([Years of Experience]&lt;=10,"&lt;=10 yrs",IF([Years of Experience]&lt;20,"10-20 yrs",IF([Years of Experience]&lt;30,"20-30 yrs","&gt;30 yrs")))</f>
        <v>&lt;=10 yrs</v>
      </c>
    </row>
    <row r="1057" spans="2:14" ht="15" customHeight="1">
      <c r="B1057" t="s">
        <v>3060</v>
      </c>
      <c r="C1057" s="1">
        <v>41057.645416666666</v>
      </c>
      <c r="D1057" s="4" t="s">
        <v>1213</v>
      </c>
      <c r="E1057">
        <v>250000</v>
      </c>
      <c r="F1057" t="s">
        <v>40</v>
      </c>
      <c r="G1057">
        <f>tblSalaries[[#This Row],[clean Salary (in local currency)]]*VLOOKUP(tblSalaries[[#This Row],[Currency]],tblXrate[],2,FALSE)</f>
        <v>4451.9791718606421</v>
      </c>
      <c r="H1057" t="s">
        <v>1214</v>
      </c>
      <c r="I1057" t="s">
        <v>3999</v>
      </c>
      <c r="J1057" t="s">
        <v>8</v>
      </c>
      <c r="K1057" t="str">
        <f>VLOOKUP(tblSalaries[[#This Row],[Where do you work]],tblCountries[[Actual]:[Mapping]],2,FALSE)</f>
        <v>India</v>
      </c>
      <c r="L1057" t="s">
        <v>13</v>
      </c>
      <c r="M1057">
        <v>3.5</v>
      </c>
      <c r="N1057" s="16" t="str">
        <f>IF([Years of Experience]&lt;=10,"&lt;=10 yrs",IF([Years of Experience]&lt;20,"10-20 yrs",IF([Years of Experience]&lt;30,"20-30 yrs","&gt;30 yrs")))</f>
        <v>&lt;=10 yrs</v>
      </c>
    </row>
    <row r="1058" spans="2:14" ht="15" customHeight="1">
      <c r="B1058" t="s">
        <v>3061</v>
      </c>
      <c r="C1058" s="1">
        <v>41057.645752314813</v>
      </c>
      <c r="D1058" s="4" t="s">
        <v>137</v>
      </c>
      <c r="E1058">
        <v>30000</v>
      </c>
      <c r="F1058" t="s">
        <v>69</v>
      </c>
      <c r="G1058">
        <f>tblSalaries[[#This Row],[clean Salary (in local currency)]]*VLOOKUP(tblSalaries[[#This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13</v>
      </c>
      <c r="M1058">
        <v>15</v>
      </c>
      <c r="N1058" s="16" t="str">
        <f>IF([Years of Experience]&lt;=10,"&lt;=10 yrs",IF([Years of Experience]&lt;20,"10-20 yrs",IF([Years of Experience]&lt;30,"20-30 yrs","&gt;30 yrs")))</f>
        <v>10-20 yrs</v>
      </c>
    </row>
    <row r="1059" spans="2:14" ht="15" customHeight="1">
      <c r="B1059" t="s">
        <v>3062</v>
      </c>
      <c r="C1059" s="1">
        <v>41057.648182870369</v>
      </c>
      <c r="D1059" s="4">
        <v>600</v>
      </c>
      <c r="E1059">
        <v>7200</v>
      </c>
      <c r="F1059" t="s">
        <v>6</v>
      </c>
      <c r="G1059">
        <f>tblSalaries[[#This Row],[clean Salary (in local currency)]]*VLOOKUP(tblSalaries[[#This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VLOOKUP(tblSalaries[[#This Row],[Where do you work]],tblCountries[[Actual]:[Mapping]],2,FALSE)</f>
        <v>India</v>
      </c>
      <c r="L1059" t="s">
        <v>13</v>
      </c>
      <c r="M1059">
        <v>10</v>
      </c>
      <c r="N1059" s="16" t="str">
        <f>IF([Years of Experience]&lt;=10,"&lt;=10 yrs",IF([Years of Experience]&lt;20,"10-20 yrs",IF([Years of Experience]&lt;30,"20-30 yrs","&gt;30 yrs")))</f>
        <v>&lt;=10 yrs</v>
      </c>
    </row>
    <row r="1060" spans="2:14" ht="15" customHeight="1">
      <c r="B1060" t="s">
        <v>3063</v>
      </c>
      <c r="C1060" s="1">
        <v>41057.648344907408</v>
      </c>
      <c r="D1060" s="4" t="s">
        <v>1216</v>
      </c>
      <c r="E1060">
        <v>2500000</v>
      </c>
      <c r="F1060" t="s">
        <v>40</v>
      </c>
      <c r="G1060">
        <f>tblSalaries[[#This Row],[clean Salary (in local currency)]]*VLOOKUP(tblSalaries[[#This Row],[Currency]],tblXrate[],2,FALSE)</f>
        <v>44519.791718606422</v>
      </c>
      <c r="H1060" t="s">
        <v>1217</v>
      </c>
      <c r="I1060" t="s">
        <v>4001</v>
      </c>
      <c r="J1060" t="s">
        <v>8</v>
      </c>
      <c r="K1060" t="str">
        <f>VLOOKUP(tblSalaries[[#This Row],[Where do you work]],tblCountries[[Actual]:[Mapping]],2,FALSE)</f>
        <v>India</v>
      </c>
      <c r="L1060" t="s">
        <v>9</v>
      </c>
      <c r="M1060">
        <v>9</v>
      </c>
      <c r="N1060" s="16" t="str">
        <f>IF([Years of Experience]&lt;=10,"&lt;=10 yrs",IF([Years of Experience]&lt;20,"10-20 yrs",IF([Years of Experience]&lt;30,"20-30 yrs","&gt;30 yrs")))</f>
        <v>&lt;=10 yrs</v>
      </c>
    </row>
    <row r="1061" spans="2:14" ht="15" customHeight="1">
      <c r="B1061" t="s">
        <v>3064</v>
      </c>
      <c r="C1061" s="1">
        <v>41057.64875</v>
      </c>
      <c r="D1061" s="4">
        <v>140000</v>
      </c>
      <c r="E1061">
        <v>140000</v>
      </c>
      <c r="F1061" t="s">
        <v>40</v>
      </c>
      <c r="G1061">
        <f>tblSalaries[[#This Row],[clean Salary (in local currency)]]*VLOOKUP(tblSalaries[[#This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VLOOKUP(tblSalaries[[#This Row],[Where do you work]],tblCountries[[Actual]:[Mapping]],2,FALSE)</f>
        <v>India</v>
      </c>
      <c r="L1061" t="s">
        <v>9</v>
      </c>
      <c r="M1061">
        <v>4</v>
      </c>
      <c r="N1061" s="16" t="str">
        <f>IF([Years of Experience]&lt;=10,"&lt;=10 yrs",IF([Years of Experience]&lt;20,"10-20 yrs",IF([Years of Experience]&lt;30,"20-30 yrs","&gt;30 yrs")))</f>
        <v>&lt;=10 yrs</v>
      </c>
    </row>
    <row r="1062" spans="2:14" ht="15" customHeight="1">
      <c r="B1062" t="s">
        <v>3065</v>
      </c>
      <c r="C1062" s="1">
        <v>41057.649675925924</v>
      </c>
      <c r="D1062" s="4">
        <v>20000</v>
      </c>
      <c r="E1062">
        <v>20000</v>
      </c>
      <c r="F1062" t="s">
        <v>69</v>
      </c>
      <c r="G1062">
        <f>tblSalaries[[#This Row],[clean Salary (in local currency)]]*VLOOKUP(tblSalaries[[#This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VLOOKUP(tblSalaries[[#This Row],[Where do you work]],tblCountries[[Actual]:[Mapping]],2,FALSE)</f>
        <v>UK</v>
      </c>
      <c r="L1062" t="s">
        <v>9</v>
      </c>
      <c r="M1062">
        <v>1</v>
      </c>
      <c r="N1062" s="16" t="str">
        <f>IF([Years of Experience]&lt;=10,"&lt;=10 yrs",IF([Years of Experience]&lt;20,"10-20 yrs",IF([Years of Experience]&lt;30,"20-30 yrs","&gt;30 yrs")))</f>
        <v>&lt;=10 yrs</v>
      </c>
    </row>
    <row r="1063" spans="2:14" ht="15" customHeight="1">
      <c r="B1063" t="s">
        <v>3066</v>
      </c>
      <c r="C1063" s="1">
        <v>41057.650960648149</v>
      </c>
      <c r="D1063" s="4">
        <v>1200000</v>
      </c>
      <c r="E1063">
        <v>1200000</v>
      </c>
      <c r="F1063" t="s">
        <v>40</v>
      </c>
      <c r="G1063">
        <f>tblSalaries[[#This Row],[clean Salary (in local currency)]]*VLOOKUP(tblSalaries[[#This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VLOOKUP(tblSalaries[[#This Row],[Where do you work]],tblCountries[[Actual]:[Mapping]],2,FALSE)</f>
        <v>India</v>
      </c>
      <c r="L1063" t="s">
        <v>9</v>
      </c>
      <c r="M1063">
        <v>8</v>
      </c>
      <c r="N1063" s="16" t="str">
        <f>IF([Years of Experience]&lt;=10,"&lt;=10 yrs",IF([Years of Experience]&lt;20,"10-20 yrs",IF([Years of Experience]&lt;30,"20-30 yrs","&gt;30 yrs")))</f>
        <v>&lt;=10 yrs</v>
      </c>
    </row>
    <row r="1064" spans="2:14" ht="15" customHeight="1">
      <c r="B1064" t="s">
        <v>3067</v>
      </c>
      <c r="C1064" s="1">
        <v>41057.65421296296</v>
      </c>
      <c r="D1064" s="4">
        <v>80000</v>
      </c>
      <c r="E1064">
        <v>80000</v>
      </c>
      <c r="F1064" t="s">
        <v>69</v>
      </c>
      <c r="G1064">
        <f>tblSalaries[[#This Row],[clean Salary (in local currency)]]*VLOOKUP(tblSalaries[[#This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VLOOKUP(tblSalaries[[#This Row],[Where do you work]],tblCountries[[Actual]:[Mapping]],2,FALSE)</f>
        <v>UK</v>
      </c>
      <c r="L1064" t="s">
        <v>9</v>
      </c>
      <c r="M1064">
        <v>10</v>
      </c>
      <c r="N1064" s="16" t="str">
        <f>IF([Years of Experience]&lt;=10,"&lt;=10 yrs",IF([Years of Experience]&lt;20,"10-20 yrs",IF([Years of Experience]&lt;30,"20-30 yrs","&gt;30 yrs")))</f>
        <v>&lt;=10 yrs</v>
      </c>
    </row>
    <row r="1065" spans="2:14" ht="15" customHeight="1">
      <c r="B1065" t="s">
        <v>3068</v>
      </c>
      <c r="C1065" s="1">
        <v>41057.655694444446</v>
      </c>
      <c r="D1065" s="4" t="s">
        <v>1221</v>
      </c>
      <c r="E1065">
        <v>63000</v>
      </c>
      <c r="F1065" t="s">
        <v>69</v>
      </c>
      <c r="G1065">
        <f>tblSalaries[[#This Row],[clean Salary (in local currency)]]*VLOOKUP(tblSalaries[[#This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VLOOKUP(tblSalaries[[#This Row],[Where do you work]],tblCountries[[Actual]:[Mapping]],2,FALSE)</f>
        <v>UK</v>
      </c>
      <c r="L1065" t="s">
        <v>18</v>
      </c>
      <c r="M1065">
        <v>1</v>
      </c>
      <c r="N1065" s="16" t="str">
        <f>IF([Years of Experience]&lt;=10,"&lt;=10 yrs",IF([Years of Experience]&lt;20,"10-20 yrs",IF([Years of Experience]&lt;30,"20-30 yrs","&gt;30 yrs")))</f>
        <v>&lt;=10 yrs</v>
      </c>
    </row>
    <row r="1066" spans="2:14" ht="15" customHeight="1">
      <c r="B1066" t="s">
        <v>3069</v>
      </c>
      <c r="C1066" s="1">
        <v>41057.658171296294</v>
      </c>
      <c r="D1066" s="4" t="s">
        <v>943</v>
      </c>
      <c r="E1066">
        <v>55000</v>
      </c>
      <c r="F1066" t="s">
        <v>69</v>
      </c>
      <c r="G1066">
        <f>tblSalaries[[#This Row],[clean Salary (in local currency)]]*VLOOKUP(tblSalaries[[#This Row],[Currency]],tblXrate[],2,FALSE)</f>
        <v>86689.804963700633</v>
      </c>
      <c r="H1066" t="s">
        <v>212</v>
      </c>
      <c r="I1066" t="s">
        <v>4001</v>
      </c>
      <c r="J1066" t="s">
        <v>71</v>
      </c>
      <c r="K1066" t="str">
        <f>VLOOKUP(tblSalaries[[#This Row],[Where do you work]],tblCountries[[Actual]:[Mapping]],2,FALSE)</f>
        <v>UK</v>
      </c>
      <c r="L1066" t="s">
        <v>18</v>
      </c>
      <c r="M1066">
        <v>22</v>
      </c>
      <c r="N1066" s="16" t="str">
        <f>IF([Years of Experience]&lt;=10,"&lt;=10 yrs",IF([Years of Experience]&lt;20,"10-20 yrs",IF([Years of Experience]&lt;30,"20-30 yrs","&gt;30 yrs")))</f>
        <v>20-30 yrs</v>
      </c>
    </row>
    <row r="1067" spans="2:14" ht="15" customHeight="1">
      <c r="B1067" t="s">
        <v>3070</v>
      </c>
      <c r="C1067" s="1">
        <v>41057.658599537041</v>
      </c>
      <c r="D1067" s="4" t="s">
        <v>1223</v>
      </c>
      <c r="E1067">
        <v>50000</v>
      </c>
      <c r="F1067" t="s">
        <v>6</v>
      </c>
      <c r="G1067">
        <f>tblSalaries[[#This Row],[clean Salary (in local currency)]]*VLOOKUP(tblSalaries[[#This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VLOOKUP(tblSalaries[[#This Row],[Where do you work]],tblCountries[[Actual]:[Mapping]],2,FALSE)</f>
        <v>India</v>
      </c>
      <c r="L1067" t="s">
        <v>18</v>
      </c>
      <c r="M1067">
        <v>30</v>
      </c>
      <c r="N1067" s="16" t="str">
        <f>IF([Years of Experience]&lt;=10,"&lt;=10 yrs",IF([Years of Experience]&lt;20,"10-20 yrs",IF([Years of Experience]&lt;30,"20-30 yrs","&gt;30 yrs")))</f>
        <v>&gt;30 yrs</v>
      </c>
    </row>
    <row r="1068" spans="2:14" ht="15" customHeight="1">
      <c r="B1068" t="s">
        <v>3071</v>
      </c>
      <c r="C1068" s="1">
        <v>41057.659282407411</v>
      </c>
      <c r="D1068" s="4">
        <v>240000</v>
      </c>
      <c r="E1068">
        <v>240000</v>
      </c>
      <c r="F1068" t="s">
        <v>40</v>
      </c>
      <c r="G1068">
        <f>tblSalaries[[#This Row],[clean Salary (in local currency)]]*VLOOKUP(tblSalaries[[#This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VLOOKUP(tblSalaries[[#This Row],[Where do you work]],tblCountries[[Actual]:[Mapping]],2,FALSE)</f>
        <v>India</v>
      </c>
      <c r="L1068" t="s">
        <v>18</v>
      </c>
      <c r="M1068">
        <v>3</v>
      </c>
      <c r="N1068" s="16" t="str">
        <f>IF([Years of Experience]&lt;=10,"&lt;=10 yrs",IF([Years of Experience]&lt;20,"10-20 yrs",IF([Years of Experience]&lt;30,"20-30 yrs","&gt;30 yrs")))</f>
        <v>&lt;=10 yrs</v>
      </c>
    </row>
    <row r="1069" spans="2:14" ht="15" customHeight="1">
      <c r="B1069" t="s">
        <v>3072</v>
      </c>
      <c r="C1069" s="1">
        <v>41057.65965277778</v>
      </c>
      <c r="D1069" s="4" t="s">
        <v>834</v>
      </c>
      <c r="E1069">
        <v>250000</v>
      </c>
      <c r="F1069" t="s">
        <v>40</v>
      </c>
      <c r="G1069">
        <f>tblSalaries[[#This Row],[clean Salary (in local currency)]]*VLOOKUP(tblSalaries[[#This Row],[Currency]],tblXrate[],2,FALSE)</f>
        <v>4451.9791718606421</v>
      </c>
      <c r="H1069" t="s">
        <v>721</v>
      </c>
      <c r="I1069" t="s">
        <v>3999</v>
      </c>
      <c r="J1069" t="s">
        <v>8</v>
      </c>
      <c r="K1069" t="str">
        <f>VLOOKUP(tblSalaries[[#This Row],[Where do you work]],tblCountries[[Actual]:[Mapping]],2,FALSE)</f>
        <v>India</v>
      </c>
      <c r="L1069" t="s">
        <v>18</v>
      </c>
      <c r="M1069">
        <v>3</v>
      </c>
      <c r="N1069" s="16" t="str">
        <f>IF([Years of Experience]&lt;=10,"&lt;=10 yrs",IF([Years of Experience]&lt;20,"10-20 yrs",IF([Years of Experience]&lt;30,"20-30 yrs","&gt;30 yrs")))</f>
        <v>&lt;=10 yrs</v>
      </c>
    </row>
    <row r="1070" spans="2:14" ht="15" customHeight="1">
      <c r="B1070" t="s">
        <v>3073</v>
      </c>
      <c r="C1070" s="1">
        <v>41057.660787037035</v>
      </c>
      <c r="D1070" s="4" t="s">
        <v>1225</v>
      </c>
      <c r="E1070">
        <v>600000</v>
      </c>
      <c r="F1070" t="s">
        <v>40</v>
      </c>
      <c r="G1070">
        <f>tblSalaries[[#This Row],[clean Salary (in local currency)]]*VLOOKUP(tblSalaries[[#This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9</v>
      </c>
      <c r="M1070">
        <v>10</v>
      </c>
      <c r="N1070" s="16" t="str">
        <f>IF([Years of Experience]&lt;=10,"&lt;=10 yrs",IF([Years of Experience]&lt;20,"10-20 yrs",IF([Years of Experience]&lt;30,"20-30 yrs","&gt;30 yrs")))</f>
        <v>&lt;=10 yrs</v>
      </c>
    </row>
    <row r="1071" spans="2:14" ht="15" customHeight="1">
      <c r="B1071" t="s">
        <v>3074</v>
      </c>
      <c r="C1071" s="1">
        <v>41057.666504629633</v>
      </c>
      <c r="D1071" s="4">
        <v>40500</v>
      </c>
      <c r="E1071">
        <v>40500</v>
      </c>
      <c r="F1071" t="s">
        <v>69</v>
      </c>
      <c r="G1071">
        <f>tblSalaries[[#This Row],[clean Salary (in local currency)]]*VLOOKUP(tblSalaries[[#This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VLOOKUP(tblSalaries[[#This Row],[Where do you work]],tblCountries[[Actual]:[Mapping]],2,FALSE)</f>
        <v>UK</v>
      </c>
      <c r="L1071" t="s">
        <v>18</v>
      </c>
      <c r="M1071">
        <v>25</v>
      </c>
      <c r="N1071" s="16" t="str">
        <f>IF([Years of Experience]&lt;=10,"&lt;=10 yrs",IF([Years of Experience]&lt;20,"10-20 yrs",IF([Years of Experience]&lt;30,"20-30 yrs","&gt;30 yrs")))</f>
        <v>20-30 yrs</v>
      </c>
    </row>
    <row r="1072" spans="2:14" ht="15" customHeight="1">
      <c r="B1072" t="s">
        <v>3075</v>
      </c>
      <c r="C1072" s="1">
        <v>41057.66741898148</v>
      </c>
      <c r="D1072" s="4" t="s">
        <v>1228</v>
      </c>
      <c r="E1072">
        <v>23000</v>
      </c>
      <c r="F1072" t="s">
        <v>69</v>
      </c>
      <c r="G1072">
        <f>tblSalaries[[#This Row],[clean Salary (in local currency)]]*VLOOKUP(tblSalaries[[#This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13</v>
      </c>
      <c r="M1072">
        <v>5</v>
      </c>
      <c r="N1072" s="16" t="str">
        <f>IF([Years of Experience]&lt;=10,"&lt;=10 yrs",IF([Years of Experience]&lt;20,"10-20 yrs",IF([Years of Experience]&lt;30,"20-30 yrs","&gt;30 yrs")))</f>
        <v>&lt;=10 yrs</v>
      </c>
    </row>
    <row r="1073" spans="2:14" ht="15" customHeight="1">
      <c r="B1073" t="s">
        <v>3076</v>
      </c>
      <c r="C1073" s="1">
        <v>41057.668958333335</v>
      </c>
      <c r="D1073" s="4">
        <v>7960</v>
      </c>
      <c r="E1073">
        <v>7960</v>
      </c>
      <c r="F1073" t="s">
        <v>6</v>
      </c>
      <c r="G1073">
        <f>tblSalaries[[#This Row],[clean Salary (in local currency)]]*VLOOKUP(tblSalaries[[#This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VLOOKUP(tblSalaries[[#This Row],[Where do you work]],tblCountries[[Actual]:[Mapping]],2,FALSE)</f>
        <v>India</v>
      </c>
      <c r="L1073" t="s">
        <v>9</v>
      </c>
      <c r="M1073">
        <v>7</v>
      </c>
      <c r="N1073" s="16" t="str">
        <f>IF([Years of Experience]&lt;=10,"&lt;=10 yrs",IF([Years of Experience]&lt;20,"10-20 yrs",IF([Years of Experience]&lt;30,"20-30 yrs","&gt;30 yrs")))</f>
        <v>&lt;=10 yrs</v>
      </c>
    </row>
    <row r="1074" spans="2:14" ht="15" customHeight="1">
      <c r="B1074" t="s">
        <v>3077</v>
      </c>
      <c r="C1074" s="1">
        <v>41057.669270833336</v>
      </c>
      <c r="D1074" s="4" t="s">
        <v>1229</v>
      </c>
      <c r="E1074">
        <v>500000</v>
      </c>
      <c r="F1074" t="s">
        <v>40</v>
      </c>
      <c r="G1074">
        <f>tblSalaries[[#This Row],[clean Salary (in local currency)]]*VLOOKUP(tblSalaries[[#This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VLOOKUP(tblSalaries[[#This Row],[Where do you work]],tblCountries[[Actual]:[Mapping]],2,FALSE)</f>
        <v>India</v>
      </c>
      <c r="L1074" t="s">
        <v>18</v>
      </c>
      <c r="M1074">
        <v>23</v>
      </c>
      <c r="N1074" s="16" t="str">
        <f>IF([Years of Experience]&lt;=10,"&lt;=10 yrs",IF([Years of Experience]&lt;20,"10-20 yrs",IF([Years of Experience]&lt;30,"20-30 yrs","&gt;30 yrs")))</f>
        <v>20-30 yrs</v>
      </c>
    </row>
    <row r="1075" spans="2:14" ht="15" customHeight="1">
      <c r="B1075" t="s">
        <v>3078</v>
      </c>
      <c r="C1075" s="1">
        <v>41057.670636574076</v>
      </c>
      <c r="D1075" s="4" t="s">
        <v>1230</v>
      </c>
      <c r="E1075">
        <v>40000</v>
      </c>
      <c r="F1075" t="s">
        <v>22</v>
      </c>
      <c r="G1075">
        <f>tblSalaries[[#This Row],[clean Salary (in local currency)]]*VLOOKUP(tblSalaries[[#This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VLOOKUP(tblSalaries[[#This Row],[Where do you work]],tblCountries[[Actual]:[Mapping]],2,FALSE)</f>
        <v>Netherlands</v>
      </c>
      <c r="L1075" t="s">
        <v>9</v>
      </c>
      <c r="M1075">
        <v>3</v>
      </c>
      <c r="N1075" s="16" t="str">
        <f>IF([Years of Experience]&lt;=10,"&lt;=10 yrs",IF([Years of Experience]&lt;20,"10-20 yrs",IF([Years of Experience]&lt;30,"20-30 yrs","&gt;30 yrs")))</f>
        <v>&lt;=10 yrs</v>
      </c>
    </row>
    <row r="1076" spans="2:14" ht="15" customHeight="1">
      <c r="B1076" t="s">
        <v>3079</v>
      </c>
      <c r="C1076" s="1">
        <v>41057.672118055554</v>
      </c>
      <c r="D1076" s="4" t="s">
        <v>137</v>
      </c>
      <c r="E1076">
        <v>30000</v>
      </c>
      <c r="F1076" t="s">
        <v>69</v>
      </c>
      <c r="G1076">
        <f>tblSalaries[[#This Row],[clean Salary (in local currency)]]*VLOOKUP(tblSalaries[[#This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9</v>
      </c>
      <c r="M1076">
        <v>4</v>
      </c>
      <c r="N1076" s="16" t="str">
        <f>IF([Years of Experience]&lt;=10,"&lt;=10 yrs",IF([Years of Experience]&lt;20,"10-20 yrs",IF([Years of Experience]&lt;30,"20-30 yrs","&gt;30 yrs")))</f>
        <v>&lt;=10 yrs</v>
      </c>
    </row>
    <row r="1077" spans="2:14" ht="15" customHeight="1">
      <c r="B1077" t="s">
        <v>3080</v>
      </c>
      <c r="C1077" s="1">
        <v>41057.672118055554</v>
      </c>
      <c r="D1077" s="4">
        <v>48000</v>
      </c>
      <c r="E1077">
        <v>48000</v>
      </c>
      <c r="F1077" t="s">
        <v>69</v>
      </c>
      <c r="G1077">
        <f>tblSalaries[[#This Row],[clean Salary (in local currency)]]*VLOOKUP(tblSalaries[[#This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VLOOKUP(tblSalaries[[#This Row],[Where do you work]],tblCountries[[Actual]:[Mapping]],2,FALSE)</f>
        <v>UK</v>
      </c>
      <c r="L1077" t="s">
        <v>18</v>
      </c>
      <c r="M1077">
        <v>10</v>
      </c>
      <c r="N1077" s="16" t="str">
        <f>IF([Years of Experience]&lt;=10,"&lt;=10 yrs",IF([Years of Experience]&lt;20,"10-20 yrs",IF([Years of Experience]&lt;30,"20-30 yrs","&gt;30 yrs")))</f>
        <v>&lt;=10 yrs</v>
      </c>
    </row>
    <row r="1078" spans="2:14" ht="15" customHeight="1">
      <c r="B1078" t="s">
        <v>3081</v>
      </c>
      <c r="C1078" s="1">
        <v>41057.674212962964</v>
      </c>
      <c r="D1078" s="4" t="s">
        <v>701</v>
      </c>
      <c r="E1078">
        <v>240000</v>
      </c>
      <c r="F1078" t="s">
        <v>40</v>
      </c>
      <c r="G1078">
        <f>tblSalaries[[#This Row],[clean Salary (in local currency)]]*VLOOKUP(tblSalaries[[#This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VLOOKUP(tblSalaries[[#This Row],[Where do you work]],tblCountries[[Actual]:[Mapping]],2,FALSE)</f>
        <v>India</v>
      </c>
      <c r="L1078" t="s">
        <v>13</v>
      </c>
      <c r="M1078">
        <v>20</v>
      </c>
      <c r="N1078" s="16" t="str">
        <f>IF([Years of Experience]&lt;=10,"&lt;=10 yrs",IF([Years of Experience]&lt;20,"10-20 yrs",IF([Years of Experience]&lt;30,"20-30 yrs","&gt;30 yrs")))</f>
        <v>20-30 yrs</v>
      </c>
    </row>
    <row r="1079" spans="2:14" ht="15" customHeight="1">
      <c r="B1079" t="s">
        <v>3082</v>
      </c>
      <c r="C1079" s="1">
        <v>41057.680104166669</v>
      </c>
      <c r="D1079" s="4">
        <v>37000</v>
      </c>
      <c r="E1079">
        <v>37000</v>
      </c>
      <c r="F1079" t="s">
        <v>22</v>
      </c>
      <c r="G1079">
        <f>tblSalaries[[#This Row],[clean Salary (in local currency)]]*VLOOKUP(tblSalaries[[#This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VLOOKUP(tblSalaries[[#This Row],[Where do you work]],tblCountries[[Actual]:[Mapping]],2,FALSE)</f>
        <v>Spain</v>
      </c>
      <c r="L1079" t="s">
        <v>9</v>
      </c>
      <c r="M1079">
        <v>11</v>
      </c>
      <c r="N1079" s="16" t="str">
        <f>IF([Years of Experience]&lt;=10,"&lt;=10 yrs",IF([Years of Experience]&lt;20,"10-20 yrs",IF([Years of Experience]&lt;30,"20-30 yrs","&gt;30 yrs")))</f>
        <v>10-20 yrs</v>
      </c>
    </row>
    <row r="1080" spans="2:14" ht="15" customHeight="1">
      <c r="B1080" t="s">
        <v>3083</v>
      </c>
      <c r="C1080" s="1">
        <v>41057.680335648147</v>
      </c>
      <c r="D1080" s="4" t="s">
        <v>137</v>
      </c>
      <c r="E1080">
        <v>30000</v>
      </c>
      <c r="F1080" t="s">
        <v>69</v>
      </c>
      <c r="G1080">
        <f>tblSalaries[[#This Row],[clean Salary (in local currency)]]*VLOOKUP(tblSalaries[[#This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VLOOKUP(tblSalaries[[#This Row],[Where do you work]],tblCountries[[Actual]:[Mapping]],2,FALSE)</f>
        <v>UK</v>
      </c>
      <c r="L1080" t="s">
        <v>13</v>
      </c>
      <c r="M1080">
        <v>10</v>
      </c>
      <c r="N1080" s="16" t="str">
        <f>IF([Years of Experience]&lt;=10,"&lt;=10 yrs",IF([Years of Experience]&lt;20,"10-20 yrs",IF([Years of Experience]&lt;30,"20-30 yrs","&gt;30 yrs")))</f>
        <v>&lt;=10 yrs</v>
      </c>
    </row>
    <row r="1081" spans="2:14" ht="15" customHeight="1">
      <c r="B1081" t="s">
        <v>3084</v>
      </c>
      <c r="C1081" s="1">
        <v>41057.681157407409</v>
      </c>
      <c r="D1081" s="4">
        <v>58000</v>
      </c>
      <c r="E1081">
        <v>58000</v>
      </c>
      <c r="F1081" t="s">
        <v>69</v>
      </c>
      <c r="G1081">
        <f>tblSalaries[[#This Row],[clean Salary (in local currency)]]*VLOOKUP(tblSalaries[[#This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VLOOKUP(tblSalaries[[#This Row],[Where do you work]],tblCountries[[Actual]:[Mapping]],2,FALSE)</f>
        <v>UK</v>
      </c>
      <c r="L1081" t="s">
        <v>13</v>
      </c>
      <c r="M1081">
        <v>8</v>
      </c>
      <c r="N1081" s="16" t="str">
        <f>IF([Years of Experience]&lt;=10,"&lt;=10 yrs",IF([Years of Experience]&lt;20,"10-20 yrs",IF([Years of Experience]&lt;30,"20-30 yrs","&gt;30 yrs")))</f>
        <v>&lt;=10 yrs</v>
      </c>
    </row>
    <row r="1082" spans="2:14" ht="15" customHeight="1">
      <c r="B1082" t="s">
        <v>3085</v>
      </c>
      <c r="C1082" s="1">
        <v>41057.681562500002</v>
      </c>
      <c r="D1082" s="4">
        <v>79000</v>
      </c>
      <c r="E1082">
        <v>79000</v>
      </c>
      <c r="F1082" t="s">
        <v>69</v>
      </c>
      <c r="G1082">
        <f>tblSalaries[[#This Row],[clean Salary (in local currency)]]*VLOOKUP(tblSalaries[[#This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VLOOKUP(tblSalaries[[#This Row],[Where do you work]],tblCountries[[Actual]:[Mapping]],2,FALSE)</f>
        <v>UK</v>
      </c>
      <c r="L1082" t="s">
        <v>18</v>
      </c>
      <c r="M1082">
        <v>14</v>
      </c>
      <c r="N1082" s="16" t="str">
        <f>IF([Years of Experience]&lt;=10,"&lt;=10 yrs",IF([Years of Experience]&lt;20,"10-20 yrs",IF([Years of Experience]&lt;30,"20-30 yrs","&gt;30 yrs")))</f>
        <v>10-20 yrs</v>
      </c>
    </row>
    <row r="1083" spans="2:14" ht="15" customHeight="1">
      <c r="B1083" t="s">
        <v>3086</v>
      </c>
      <c r="C1083" s="1">
        <v>41057.684884259259</v>
      </c>
      <c r="D1083" s="4">
        <v>43912.03</v>
      </c>
      <c r="E1083">
        <v>43912</v>
      </c>
      <c r="F1083" t="s">
        <v>69</v>
      </c>
      <c r="G1083">
        <f>tblSalaries[[#This Row],[clean Salary (in local currency)]]*VLOOKUP(tblSalaries[[#This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VLOOKUP(tblSalaries[[#This Row],[Where do you work]],tblCountries[[Actual]:[Mapping]],2,FALSE)</f>
        <v>UK</v>
      </c>
      <c r="L1083" t="s">
        <v>13</v>
      </c>
      <c r="M1083">
        <v>3</v>
      </c>
      <c r="N1083" s="16" t="str">
        <f>IF([Years of Experience]&lt;=10,"&lt;=10 yrs",IF([Years of Experience]&lt;20,"10-20 yrs",IF([Years of Experience]&lt;30,"20-30 yrs","&gt;30 yrs")))</f>
        <v>&lt;=10 yrs</v>
      </c>
    </row>
    <row r="1084" spans="2:14" ht="15" customHeight="1">
      <c r="B1084" t="s">
        <v>3087</v>
      </c>
      <c r="C1084" s="1">
        <v>41057.686400462961</v>
      </c>
      <c r="D1084" s="4">
        <v>3500</v>
      </c>
      <c r="E1084">
        <v>3500</v>
      </c>
      <c r="F1084" t="s">
        <v>6</v>
      </c>
      <c r="G1084">
        <f>tblSalaries[[#This Row],[clean Salary (in local currency)]]*VLOOKUP(tblSalaries[[#This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VLOOKUP(tblSalaries[[#This Row],[Where do you work]],tblCountries[[Actual]:[Mapping]],2,FALSE)</f>
        <v>Pakistan</v>
      </c>
      <c r="L1084" t="s">
        <v>9</v>
      </c>
      <c r="M1084">
        <v>4</v>
      </c>
      <c r="N1084" s="16" t="str">
        <f>IF([Years of Experience]&lt;=10,"&lt;=10 yrs",IF([Years of Experience]&lt;20,"10-20 yrs",IF([Years of Experience]&lt;30,"20-30 yrs","&gt;30 yrs")))</f>
        <v>&lt;=10 yrs</v>
      </c>
    </row>
    <row r="1085" spans="2:14" ht="15" customHeight="1">
      <c r="B1085" t="s">
        <v>3088</v>
      </c>
      <c r="C1085" s="1">
        <v>41057.690833333334</v>
      </c>
      <c r="D1085" s="4" t="s">
        <v>1238</v>
      </c>
      <c r="E1085">
        <v>40000</v>
      </c>
      <c r="F1085" t="s">
        <v>69</v>
      </c>
      <c r="G1085">
        <f>tblSalaries[[#This Row],[clean Salary (in local currency)]]*VLOOKUP(tblSalaries[[#This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VLOOKUP(tblSalaries[[#This Row],[Where do you work]],tblCountries[[Actual]:[Mapping]],2,FALSE)</f>
        <v>UK</v>
      </c>
      <c r="L1085" t="s">
        <v>25</v>
      </c>
      <c r="M1085">
        <v>20</v>
      </c>
      <c r="N1085" s="16" t="str">
        <f>IF([Years of Experience]&lt;=10,"&lt;=10 yrs",IF([Years of Experience]&lt;20,"10-20 yrs",IF([Years of Experience]&lt;30,"20-30 yrs","&gt;30 yrs")))</f>
        <v>20-30 yrs</v>
      </c>
    </row>
    <row r="1086" spans="2:14" ht="15" customHeight="1">
      <c r="B1086" t="s">
        <v>3089</v>
      </c>
      <c r="C1086" s="1">
        <v>41057.691192129627</v>
      </c>
      <c r="D1086" s="4">
        <v>57000</v>
      </c>
      <c r="E1086">
        <v>57000</v>
      </c>
      <c r="F1086" t="s">
        <v>22</v>
      </c>
      <c r="G1086">
        <f>tblSalaries[[#This Row],[clean Salary (in local currency)]]*VLOOKUP(tblSalaries[[#This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VLOOKUP(tblSalaries[[#This Row],[Where do you work]],tblCountries[[Actual]:[Mapping]],2,FALSE)</f>
        <v>Norway</v>
      </c>
      <c r="L1086" t="s">
        <v>25</v>
      </c>
      <c r="M1086">
        <v>15</v>
      </c>
      <c r="N1086" s="16" t="str">
        <f>IF([Years of Experience]&lt;=10,"&lt;=10 yrs",IF([Years of Experience]&lt;20,"10-20 yrs",IF([Years of Experience]&lt;30,"20-30 yrs","&gt;30 yrs")))</f>
        <v>10-20 yrs</v>
      </c>
    </row>
    <row r="1087" spans="2:14" ht="15" customHeight="1">
      <c r="B1087" t="s">
        <v>3090</v>
      </c>
      <c r="C1087" s="1">
        <v>41057.695451388892</v>
      </c>
      <c r="D1087" s="4">
        <v>40000</v>
      </c>
      <c r="E1087">
        <v>40000</v>
      </c>
      <c r="F1087" t="s">
        <v>22</v>
      </c>
      <c r="G1087">
        <f>tblSalaries[[#This Row],[clean Salary (in local currency)]]*VLOOKUP(tblSalaries[[#This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VLOOKUP(tblSalaries[[#This Row],[Where do you work]],tblCountries[[Actual]:[Mapping]],2,FALSE)</f>
        <v>Portugal</v>
      </c>
      <c r="L1087" t="s">
        <v>18</v>
      </c>
      <c r="M1087">
        <v>10</v>
      </c>
      <c r="N1087" s="16" t="str">
        <f>IF([Years of Experience]&lt;=10,"&lt;=10 yrs",IF([Years of Experience]&lt;20,"10-20 yrs",IF([Years of Experience]&lt;30,"20-30 yrs","&gt;30 yrs")))</f>
        <v>&lt;=10 yrs</v>
      </c>
    </row>
    <row r="1088" spans="2:14" ht="15" customHeight="1">
      <c r="B1088" t="s">
        <v>3091</v>
      </c>
      <c r="C1088" s="1">
        <v>41057.698240740741</v>
      </c>
      <c r="D1088" s="4">
        <v>100000</v>
      </c>
      <c r="E1088">
        <v>1200000</v>
      </c>
      <c r="F1088" t="s">
        <v>40</v>
      </c>
      <c r="G1088">
        <f>tblSalaries[[#This Row],[clean Salary (in local currency)]]*VLOOKUP(tblSalaries[[#This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VLOOKUP(tblSalaries[[#This Row],[Where do you work]],tblCountries[[Actual]:[Mapping]],2,FALSE)</f>
        <v>India</v>
      </c>
      <c r="L1088" t="s">
        <v>18</v>
      </c>
      <c r="M1088">
        <v>5</v>
      </c>
      <c r="N1088" s="16" t="str">
        <f>IF([Years of Experience]&lt;=10,"&lt;=10 yrs",IF([Years of Experience]&lt;20,"10-20 yrs",IF([Years of Experience]&lt;30,"20-30 yrs","&gt;30 yrs")))</f>
        <v>&lt;=10 yrs</v>
      </c>
    </row>
    <row r="1089" spans="2:14" ht="15" customHeight="1">
      <c r="B1089" t="s">
        <v>3092</v>
      </c>
      <c r="C1089" s="1">
        <v>41057.698287037034</v>
      </c>
      <c r="D1089" s="4" t="s">
        <v>68</v>
      </c>
      <c r="E1089">
        <v>35000</v>
      </c>
      <c r="F1089" t="s">
        <v>69</v>
      </c>
      <c r="G1089">
        <f>tblSalaries[[#This Row],[clean Salary (in local currency)]]*VLOOKUP(tblSalaries[[#This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>
        <v>6</v>
      </c>
      <c r="N1089" s="16" t="str">
        <f>IF([Years of Experience]&lt;=10,"&lt;=10 yrs",IF([Years of Experience]&lt;20,"10-20 yrs",IF([Years of Experience]&lt;30,"20-30 yrs","&gt;30 yrs")))</f>
        <v>&lt;=10 yrs</v>
      </c>
    </row>
    <row r="1090" spans="2:14" ht="15" customHeight="1">
      <c r="B1090" t="s">
        <v>3093</v>
      </c>
      <c r="C1090" s="1">
        <v>41057.703622685185</v>
      </c>
      <c r="D1090" s="4" t="s">
        <v>1242</v>
      </c>
      <c r="E1090">
        <v>180000</v>
      </c>
      <c r="F1090" t="s">
        <v>40</v>
      </c>
      <c r="G1090">
        <f>tblSalaries[[#This Row],[clean Salary (in local currency)]]*VLOOKUP(tblSalaries[[#This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VLOOKUP(tblSalaries[[#This Row],[Where do you work]],tblCountries[[Actual]:[Mapping]],2,FALSE)</f>
        <v>India</v>
      </c>
      <c r="L1090" t="s">
        <v>13</v>
      </c>
      <c r="M1090">
        <v>3</v>
      </c>
      <c r="N1090" s="16" t="str">
        <f>IF([Years of Experience]&lt;=10,"&lt;=10 yrs",IF([Years of Experience]&lt;20,"10-20 yrs",IF([Years of Experience]&lt;30,"20-30 yrs","&gt;30 yrs")))</f>
        <v>&lt;=10 yrs</v>
      </c>
    </row>
    <row r="1091" spans="2:14" ht="15" customHeight="1">
      <c r="B1091" t="s">
        <v>3094</v>
      </c>
      <c r="C1091" s="1">
        <v>41057.706979166665</v>
      </c>
      <c r="D1091" s="4" t="s">
        <v>1244</v>
      </c>
      <c r="E1091">
        <v>600000</v>
      </c>
      <c r="F1091" t="s">
        <v>40</v>
      </c>
      <c r="G1091">
        <f>tblSalaries[[#This Row],[clean Salary (in local currency)]]*VLOOKUP(tblSalaries[[#This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VLOOKUP(tblSalaries[[#This Row],[Where do you work]],tblCountries[[Actual]:[Mapping]],2,FALSE)</f>
        <v>India</v>
      </c>
      <c r="L1091" t="s">
        <v>18</v>
      </c>
      <c r="M1091">
        <v>8</v>
      </c>
      <c r="N1091" s="16" t="str">
        <f>IF([Years of Experience]&lt;=10,"&lt;=10 yrs",IF([Years of Experience]&lt;20,"10-20 yrs",IF([Years of Experience]&lt;30,"20-30 yrs","&gt;30 yrs")))</f>
        <v>&lt;=10 yrs</v>
      </c>
    </row>
    <row r="1092" spans="2:14" ht="15" customHeight="1">
      <c r="B1092" t="s">
        <v>3095</v>
      </c>
      <c r="C1092" s="1">
        <v>41057.708194444444</v>
      </c>
      <c r="D1092" s="4" t="s">
        <v>1246</v>
      </c>
      <c r="E1092">
        <v>300000</v>
      </c>
      <c r="F1092" t="s">
        <v>40</v>
      </c>
      <c r="G1092">
        <f>tblSalaries[[#This Row],[clean Salary (in local currency)]]*VLOOKUP(tblSalaries[[#This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VLOOKUP(tblSalaries[[#This Row],[Where do you work]],tblCountries[[Actual]:[Mapping]],2,FALSE)</f>
        <v>India</v>
      </c>
      <c r="L1092" t="s">
        <v>9</v>
      </c>
      <c r="M1092">
        <v>5</v>
      </c>
      <c r="N1092" s="16" t="str">
        <f>IF([Years of Experience]&lt;=10,"&lt;=10 yrs",IF([Years of Experience]&lt;20,"10-20 yrs",IF([Years of Experience]&lt;30,"20-30 yrs","&gt;30 yrs")))</f>
        <v>&lt;=10 yrs</v>
      </c>
    </row>
    <row r="1093" spans="2:14" ht="15" customHeight="1">
      <c r="B1093" t="s">
        <v>3096</v>
      </c>
      <c r="C1093" s="1">
        <v>41057.710219907407</v>
      </c>
      <c r="D1093" s="4">
        <v>75000</v>
      </c>
      <c r="E1093">
        <v>75000</v>
      </c>
      <c r="F1093" t="s">
        <v>69</v>
      </c>
      <c r="G1093">
        <f>tblSalaries[[#This Row],[clean Salary (in local currency)]]*VLOOKUP(tblSalaries[[#This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VLOOKUP(tblSalaries[[#This Row],[Where do you work]],tblCountries[[Actual]:[Mapping]],2,FALSE)</f>
        <v>UK</v>
      </c>
      <c r="L1093" t="s">
        <v>18</v>
      </c>
      <c r="M1093">
        <v>10</v>
      </c>
      <c r="N1093" s="16" t="str">
        <f>IF([Years of Experience]&lt;=10,"&lt;=10 yrs",IF([Years of Experience]&lt;20,"10-20 yrs",IF([Years of Experience]&lt;30,"20-30 yrs","&gt;30 yrs")))</f>
        <v>&lt;=10 yrs</v>
      </c>
    </row>
    <row r="1094" spans="2:14" ht="15" customHeight="1">
      <c r="B1094" t="s">
        <v>3097</v>
      </c>
      <c r="C1094" s="1">
        <v>41057.711157407408</v>
      </c>
      <c r="D1094" s="4" t="s">
        <v>1247</v>
      </c>
      <c r="E1094">
        <v>100000</v>
      </c>
      <c r="F1094" t="s">
        <v>585</v>
      </c>
      <c r="G1094">
        <f>tblSalaries[[#This Row],[clean Salary (in local currency)]]*VLOOKUP(tblSalaries[[#This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VLOOKUP(tblSalaries[[#This Row],[Where do you work]],tblCountries[[Actual]:[Mapping]],2,FALSE)</f>
        <v>South Africa</v>
      </c>
      <c r="L1094" t="s">
        <v>13</v>
      </c>
      <c r="M1094">
        <v>15</v>
      </c>
      <c r="N1094" s="16" t="str">
        <f>IF([Years of Experience]&lt;=10,"&lt;=10 yrs",IF([Years of Experience]&lt;20,"10-20 yrs",IF([Years of Experience]&lt;30,"20-30 yrs","&gt;30 yrs")))</f>
        <v>10-20 yrs</v>
      </c>
    </row>
    <row r="1095" spans="2:14" ht="15" customHeight="1">
      <c r="B1095" t="s">
        <v>3098</v>
      </c>
      <c r="C1095" s="1">
        <v>41057.711886574078</v>
      </c>
      <c r="D1095" s="4" t="s">
        <v>1249</v>
      </c>
      <c r="E1095">
        <v>45000</v>
      </c>
      <c r="F1095" t="s">
        <v>69</v>
      </c>
      <c r="G1095">
        <f>tblSalaries[[#This Row],[clean Salary (in local currency)]]*VLOOKUP(tblSalaries[[#This Row],[Currency]],tblXrate[],2,FALSE)</f>
        <v>70928.022243027779</v>
      </c>
      <c r="H1095" t="s">
        <v>1250</v>
      </c>
      <c r="I1095" t="s">
        <v>4001</v>
      </c>
      <c r="J1095" t="s">
        <v>71</v>
      </c>
      <c r="K1095" t="str">
        <f>VLOOKUP(tblSalaries[[#This Row],[Where do you work]],tblCountries[[Actual]:[Mapping]],2,FALSE)</f>
        <v>UK</v>
      </c>
      <c r="L1095" t="s">
        <v>9</v>
      </c>
      <c r="M1095">
        <v>8</v>
      </c>
      <c r="N1095" s="16" t="str">
        <f>IF([Years of Experience]&lt;=10,"&lt;=10 yrs",IF([Years of Experience]&lt;20,"10-20 yrs",IF([Years of Experience]&lt;30,"20-30 yrs","&gt;30 yrs")))</f>
        <v>&lt;=10 yrs</v>
      </c>
    </row>
    <row r="1096" spans="2:14" ht="15" customHeight="1">
      <c r="B1096" t="s">
        <v>3099</v>
      </c>
      <c r="C1096" s="1">
        <v>41057.715046296296</v>
      </c>
      <c r="D1096" s="4" t="s">
        <v>1251</v>
      </c>
      <c r="E1096">
        <v>25000</v>
      </c>
      <c r="F1096" t="s">
        <v>69</v>
      </c>
      <c r="G1096">
        <f>tblSalaries[[#This Row],[clean Salary (in local currency)]]*VLOOKUP(tblSalaries[[#This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VLOOKUP(tblSalaries[[#This Row],[Where do you work]],tblCountries[[Actual]:[Mapping]],2,FALSE)</f>
        <v>UK</v>
      </c>
      <c r="L1096" t="s">
        <v>9</v>
      </c>
      <c r="M1096">
        <v>3</v>
      </c>
      <c r="N1096" s="16" t="str">
        <f>IF([Years of Experience]&lt;=10,"&lt;=10 yrs",IF([Years of Experience]&lt;20,"10-20 yrs",IF([Years of Experience]&lt;30,"20-30 yrs","&gt;30 yrs")))</f>
        <v>&lt;=10 yrs</v>
      </c>
    </row>
    <row r="1097" spans="2:14" ht="15" customHeight="1">
      <c r="B1097" t="s">
        <v>3100</v>
      </c>
      <c r="C1097" s="1">
        <v>41057.717210648145</v>
      </c>
      <c r="D1097" s="4">
        <v>18987</v>
      </c>
      <c r="E1097">
        <v>18987</v>
      </c>
      <c r="F1097" t="s">
        <v>6</v>
      </c>
      <c r="G1097">
        <f>tblSalaries[[#This Row],[clean Salary (in local currency)]]*VLOOKUP(tblSalaries[[#This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VLOOKUP(tblSalaries[[#This Row],[Where do you work]],tblCountries[[Actual]:[Mapping]],2,FALSE)</f>
        <v>Nigeria</v>
      </c>
      <c r="L1097" t="s">
        <v>13</v>
      </c>
      <c r="M1097">
        <v>7</v>
      </c>
      <c r="N1097" s="16" t="str">
        <f>IF([Years of Experience]&lt;=10,"&lt;=10 yrs",IF([Years of Experience]&lt;20,"10-20 yrs",IF([Years of Experience]&lt;30,"20-30 yrs","&gt;30 yrs")))</f>
        <v>&lt;=10 yrs</v>
      </c>
    </row>
    <row r="1098" spans="2:14" ht="15" customHeight="1">
      <c r="B1098" t="s">
        <v>3101</v>
      </c>
      <c r="C1098" s="1">
        <v>41057.719085648147</v>
      </c>
      <c r="D1098" s="4" t="s">
        <v>571</v>
      </c>
      <c r="E1098">
        <v>28500</v>
      </c>
      <c r="F1098" t="s">
        <v>69</v>
      </c>
      <c r="G1098">
        <f>tblSalaries[[#This Row],[clean Salary (in local currency)]]*VLOOKUP(tblSalaries[[#This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VLOOKUP(tblSalaries[[#This Row],[Where do you work]],tblCountries[[Actual]:[Mapping]],2,FALSE)</f>
        <v>UK</v>
      </c>
      <c r="L1098" t="s">
        <v>25</v>
      </c>
      <c r="M1098">
        <v>15</v>
      </c>
      <c r="N1098" s="16" t="str">
        <f>IF([Years of Experience]&lt;=10,"&lt;=10 yrs",IF([Years of Experience]&lt;20,"10-20 yrs",IF([Years of Experience]&lt;30,"20-30 yrs","&gt;30 yrs")))</f>
        <v>10-20 yrs</v>
      </c>
    </row>
    <row r="1099" spans="2:14" ht="15" customHeight="1">
      <c r="B1099" t="s">
        <v>3102</v>
      </c>
      <c r="C1099" s="1">
        <v>41057.720590277779</v>
      </c>
      <c r="D1099" s="4">
        <v>60000</v>
      </c>
      <c r="E1099">
        <v>60000</v>
      </c>
      <c r="F1099" t="s">
        <v>6</v>
      </c>
      <c r="G1099">
        <f>tblSalaries[[#This Row],[clean Salary (in local currency)]]*VLOOKUP(tblSalaries[[#This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>
        <v>14</v>
      </c>
      <c r="N1099" s="16" t="str">
        <f>IF([Years of Experience]&lt;=10,"&lt;=10 yrs",IF([Years of Experience]&lt;20,"10-20 yrs",IF([Years of Experience]&lt;30,"20-30 yrs","&gt;30 yrs")))</f>
        <v>10-20 yrs</v>
      </c>
    </row>
    <row r="1100" spans="2:14" ht="15" customHeight="1">
      <c r="B1100" t="s">
        <v>3103</v>
      </c>
      <c r="C1100" s="1">
        <v>41057.721377314818</v>
      </c>
      <c r="D1100" s="4" t="s">
        <v>1254</v>
      </c>
      <c r="E1100">
        <v>45200</v>
      </c>
      <c r="F1100" t="s">
        <v>69</v>
      </c>
      <c r="G1100">
        <f>tblSalaries[[#This Row],[clean Salary (in local currency)]]*VLOOKUP(tblSalaries[[#This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VLOOKUP(tblSalaries[[#This Row],[Where do you work]],tblCountries[[Actual]:[Mapping]],2,FALSE)</f>
        <v>UK</v>
      </c>
      <c r="L1100" t="s">
        <v>18</v>
      </c>
      <c r="M1100">
        <v>5</v>
      </c>
      <c r="N1100" s="16" t="str">
        <f>IF([Years of Experience]&lt;=10,"&lt;=10 yrs",IF([Years of Experience]&lt;20,"10-20 yrs",IF([Years of Experience]&lt;30,"20-30 yrs","&gt;30 yrs")))</f>
        <v>&lt;=10 yrs</v>
      </c>
    </row>
    <row r="1101" spans="2:14" ht="15" customHeight="1">
      <c r="B1101" t="s">
        <v>3104</v>
      </c>
      <c r="C1101" s="1">
        <v>41057.72383101852</v>
      </c>
      <c r="D1101" s="4" t="s">
        <v>1256</v>
      </c>
      <c r="E1101">
        <v>252000</v>
      </c>
      <c r="F1101" t="s">
        <v>40</v>
      </c>
      <c r="G1101">
        <f>tblSalaries[[#This Row],[clean Salary (in local currency)]]*VLOOKUP(tblSalaries[[#This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VLOOKUP(tblSalaries[[#This Row],[Where do you work]],tblCountries[[Actual]:[Mapping]],2,FALSE)</f>
        <v>India</v>
      </c>
      <c r="L1101" t="s">
        <v>25</v>
      </c>
      <c r="M1101">
        <v>16</v>
      </c>
      <c r="N1101" s="16" t="str">
        <f>IF([Years of Experience]&lt;=10,"&lt;=10 yrs",IF([Years of Experience]&lt;20,"10-20 yrs",IF([Years of Experience]&lt;30,"20-30 yrs","&gt;30 yrs")))</f>
        <v>10-20 yrs</v>
      </c>
    </row>
    <row r="1102" spans="2:14" ht="15" customHeight="1">
      <c r="B1102" t="s">
        <v>3105</v>
      </c>
      <c r="C1102" s="1">
        <v>41057.732129629629</v>
      </c>
      <c r="D1102" s="4">
        <v>242304</v>
      </c>
      <c r="E1102">
        <v>242304</v>
      </c>
      <c r="F1102" t="s">
        <v>40</v>
      </c>
      <c r="G1102">
        <f>tblSalaries[[#This Row],[clean Salary (in local currency)]]*VLOOKUP(tblSalaries[[#This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VLOOKUP(tblSalaries[[#This Row],[Where do you work]],tblCountries[[Actual]:[Mapping]],2,FALSE)</f>
        <v>India</v>
      </c>
      <c r="L1102" t="s">
        <v>9</v>
      </c>
      <c r="M1102">
        <v>7</v>
      </c>
      <c r="N1102" s="16" t="str">
        <f>IF([Years of Experience]&lt;=10,"&lt;=10 yrs",IF([Years of Experience]&lt;20,"10-20 yrs",IF([Years of Experience]&lt;30,"20-30 yrs","&gt;30 yrs")))</f>
        <v>&lt;=10 yrs</v>
      </c>
    </row>
    <row r="1103" spans="2:14" ht="15" customHeight="1">
      <c r="B1103" t="s">
        <v>3106</v>
      </c>
      <c r="C1103" s="1">
        <v>41057.735254629632</v>
      </c>
      <c r="D1103" s="4">
        <v>210000</v>
      </c>
      <c r="E1103">
        <v>210000</v>
      </c>
      <c r="F1103" t="s">
        <v>40</v>
      </c>
      <c r="G1103">
        <f>tblSalaries[[#This Row],[clean Salary (in local currency)]]*VLOOKUP(tblSalaries[[#This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VLOOKUP(tblSalaries[[#This Row],[Where do you work]],tblCountries[[Actual]:[Mapping]],2,FALSE)</f>
        <v>India</v>
      </c>
      <c r="L1103" t="s">
        <v>13</v>
      </c>
      <c r="M1103">
        <v>1</v>
      </c>
      <c r="N1103" s="16" t="str">
        <f>IF([Years of Experience]&lt;=10,"&lt;=10 yrs",IF([Years of Experience]&lt;20,"10-20 yrs",IF([Years of Experience]&lt;30,"20-30 yrs","&gt;30 yrs")))</f>
        <v>&lt;=10 yrs</v>
      </c>
    </row>
    <row r="1104" spans="2:14" ht="15" customHeight="1">
      <c r="B1104" t="s">
        <v>3107</v>
      </c>
      <c r="C1104" s="1">
        <v>41057.737627314818</v>
      </c>
      <c r="D1104" s="4">
        <v>5000</v>
      </c>
      <c r="E1104">
        <v>60000</v>
      </c>
      <c r="F1104" t="s">
        <v>22</v>
      </c>
      <c r="G1104">
        <f>tblSalaries[[#This Row],[clean Salary (in local currency)]]*VLOOKUP(tblSalaries[[#This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VLOOKUP(tblSalaries[[#This Row],[Where do you work]],tblCountries[[Actual]:[Mapping]],2,FALSE)</f>
        <v>Finland</v>
      </c>
      <c r="L1104" t="s">
        <v>25</v>
      </c>
      <c r="M1104">
        <v>4</v>
      </c>
      <c r="N1104" s="16" t="str">
        <f>IF([Years of Experience]&lt;=10,"&lt;=10 yrs",IF([Years of Experience]&lt;20,"10-20 yrs",IF([Years of Experience]&lt;30,"20-30 yrs","&gt;30 yrs")))</f>
        <v>&lt;=10 yrs</v>
      </c>
    </row>
    <row r="1105" spans="2:14" ht="15" customHeight="1">
      <c r="B1105" t="s">
        <v>3108</v>
      </c>
      <c r="C1105" s="1">
        <v>41057.737754629627</v>
      </c>
      <c r="D1105" s="4" t="s">
        <v>1260</v>
      </c>
      <c r="E1105">
        <v>120000</v>
      </c>
      <c r="F1105" t="s">
        <v>358</v>
      </c>
      <c r="G1105">
        <f>tblSalaries[[#This Row],[clean Salary (in local currency)]]*VLOOKUP(tblSalaries[[#This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VLOOKUP(tblSalaries[[#This Row],[Where do you work]],tblCountries[[Actual]:[Mapping]],2,FALSE)</f>
        <v>UAE</v>
      </c>
      <c r="L1105" t="s">
        <v>18</v>
      </c>
      <c r="M1105">
        <v>12</v>
      </c>
      <c r="N1105" s="16" t="str">
        <f>IF([Years of Experience]&lt;=10,"&lt;=10 yrs",IF([Years of Experience]&lt;20,"10-20 yrs",IF([Years of Experience]&lt;30,"20-30 yrs","&gt;30 yrs")))</f>
        <v>10-20 yrs</v>
      </c>
    </row>
    <row r="1106" spans="2:14" ht="15" customHeight="1">
      <c r="B1106" t="s">
        <v>3109</v>
      </c>
      <c r="C1106" s="1">
        <v>41057.73809027778</v>
      </c>
      <c r="D1106" s="4">
        <v>19000</v>
      </c>
      <c r="E1106">
        <v>19000</v>
      </c>
      <c r="F1106" t="s">
        <v>6</v>
      </c>
      <c r="G1106">
        <f>tblSalaries[[#This Row],[clean Salary (in local currency)]]*VLOOKUP(tblSalaries[[#This Row],[Currency]],tblXrate[],2,FALSE)</f>
        <v>19000</v>
      </c>
      <c r="H1106" t="s">
        <v>1261</v>
      </c>
      <c r="I1106" t="s">
        <v>3999</v>
      </c>
      <c r="J1106" t="s">
        <v>71</v>
      </c>
      <c r="K1106" t="str">
        <f>VLOOKUP(tblSalaries[[#This Row],[Where do you work]],tblCountries[[Actual]:[Mapping]],2,FALSE)</f>
        <v>UK</v>
      </c>
      <c r="L1106" t="s">
        <v>13</v>
      </c>
      <c r="M1106">
        <v>8</v>
      </c>
      <c r="N1106" s="16" t="str">
        <f>IF([Years of Experience]&lt;=10,"&lt;=10 yrs",IF([Years of Experience]&lt;20,"10-20 yrs",IF([Years of Experience]&lt;30,"20-30 yrs","&gt;30 yrs")))</f>
        <v>&lt;=10 yrs</v>
      </c>
    </row>
    <row r="1107" spans="2:14" ht="15" customHeight="1">
      <c r="B1107" t="s">
        <v>3110</v>
      </c>
      <c r="C1107" s="1">
        <v>41057.738159722219</v>
      </c>
      <c r="D1107" s="4">
        <v>50000</v>
      </c>
      <c r="E1107">
        <v>50000</v>
      </c>
      <c r="F1107" t="s">
        <v>22</v>
      </c>
      <c r="G1107">
        <f>tblSalaries[[#This Row],[clean Salary (in local currency)]]*VLOOKUP(tblSalaries[[#This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VLOOKUP(tblSalaries[[#This Row],[Where do you work]],tblCountries[[Actual]:[Mapping]],2,FALSE)</f>
        <v>Portugal</v>
      </c>
      <c r="L1107" t="s">
        <v>18</v>
      </c>
      <c r="M1107">
        <v>14</v>
      </c>
      <c r="N1107" s="16" t="str">
        <f>IF([Years of Experience]&lt;=10,"&lt;=10 yrs",IF([Years of Experience]&lt;20,"10-20 yrs",IF([Years of Experience]&lt;30,"20-30 yrs","&gt;30 yrs")))</f>
        <v>10-20 yrs</v>
      </c>
    </row>
    <row r="1108" spans="2:14" ht="15" customHeight="1">
      <c r="B1108" t="s">
        <v>3111</v>
      </c>
      <c r="C1108" s="1">
        <v>41057.745636574073</v>
      </c>
      <c r="D1108" s="4" t="s">
        <v>1263</v>
      </c>
      <c r="E1108">
        <v>900000</v>
      </c>
      <c r="F1108" t="s">
        <v>40</v>
      </c>
      <c r="G1108">
        <f>tblSalaries[[#This Row],[clean Salary (in local currency)]]*VLOOKUP(tblSalaries[[#This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VLOOKUP(tblSalaries[[#This Row],[Where do you work]],tblCountries[[Actual]:[Mapping]],2,FALSE)</f>
        <v>India</v>
      </c>
      <c r="L1108" t="s">
        <v>9</v>
      </c>
      <c r="M1108">
        <v>22</v>
      </c>
      <c r="N1108" s="16" t="str">
        <f>IF([Years of Experience]&lt;=10,"&lt;=10 yrs",IF([Years of Experience]&lt;20,"10-20 yrs",IF([Years of Experience]&lt;30,"20-30 yrs","&gt;30 yrs")))</f>
        <v>20-30 yrs</v>
      </c>
    </row>
    <row r="1109" spans="2:14" ht="15" customHeight="1">
      <c r="B1109" t="s">
        <v>3112</v>
      </c>
      <c r="C1109" s="1">
        <v>41057.751898148148</v>
      </c>
      <c r="D1109" s="4" t="s">
        <v>694</v>
      </c>
      <c r="E1109">
        <v>400000</v>
      </c>
      <c r="F1109" t="s">
        <v>40</v>
      </c>
      <c r="G1109">
        <f>tblSalaries[[#This Row],[clean Salary (in local currency)]]*VLOOKUP(tblSalaries[[#This Row],[Currency]],tblXrate[],2,FALSE)</f>
        <v>7123.1666749770275</v>
      </c>
      <c r="H1109" t="s">
        <v>1265</v>
      </c>
      <c r="I1109" t="s">
        <v>3999</v>
      </c>
      <c r="J1109" t="s">
        <v>8</v>
      </c>
      <c r="K1109" t="str">
        <f>VLOOKUP(tblSalaries[[#This Row],[Where do you work]],tblCountries[[Actual]:[Mapping]],2,FALSE)</f>
        <v>India</v>
      </c>
      <c r="L1109" t="s">
        <v>9</v>
      </c>
      <c r="M1109">
        <v>9</v>
      </c>
      <c r="N1109" s="16" t="str">
        <f>IF([Years of Experience]&lt;=10,"&lt;=10 yrs",IF([Years of Experience]&lt;20,"10-20 yrs",IF([Years of Experience]&lt;30,"20-30 yrs","&gt;30 yrs")))</f>
        <v>&lt;=10 yrs</v>
      </c>
    </row>
    <row r="1110" spans="2:14" ht="15" customHeight="1">
      <c r="B1110" t="s">
        <v>3113</v>
      </c>
      <c r="C1110" s="1">
        <v>41057.753622685188</v>
      </c>
      <c r="D1110" s="4">
        <v>150252</v>
      </c>
      <c r="E1110">
        <v>150252</v>
      </c>
      <c r="F1110" t="s">
        <v>40</v>
      </c>
      <c r="G1110">
        <f>tblSalaries[[#This Row],[clean Salary (in local currency)]]*VLOOKUP(tblSalaries[[#This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VLOOKUP(tblSalaries[[#This Row],[Where do you work]],tblCountries[[Actual]:[Mapping]],2,FALSE)</f>
        <v>India</v>
      </c>
      <c r="L1110" t="s">
        <v>18</v>
      </c>
      <c r="M1110">
        <v>5</v>
      </c>
      <c r="N1110" s="16" t="str">
        <f>IF([Years of Experience]&lt;=10,"&lt;=10 yrs",IF([Years of Experience]&lt;20,"10-20 yrs",IF([Years of Experience]&lt;30,"20-30 yrs","&gt;30 yrs")))</f>
        <v>&lt;=10 yrs</v>
      </c>
    </row>
    <row r="1111" spans="2:14" ht="15" customHeight="1">
      <c r="B1111" t="s">
        <v>3114</v>
      </c>
      <c r="C1111" s="1">
        <v>41057.753657407404</v>
      </c>
      <c r="D1111" s="4" t="s">
        <v>1267</v>
      </c>
      <c r="E1111">
        <v>15000</v>
      </c>
      <c r="F1111" t="s">
        <v>69</v>
      </c>
      <c r="G1111">
        <f>tblSalaries[[#This Row],[clean Salary (in local currency)]]*VLOOKUP(tblSalaries[[#This Row],[Currency]],tblXrate[],2,FALSE)</f>
        <v>23642.674081009263</v>
      </c>
      <c r="H1111" t="s">
        <v>1261</v>
      </c>
      <c r="I1111" t="s">
        <v>3999</v>
      </c>
      <c r="J1111" t="s">
        <v>71</v>
      </c>
      <c r="K1111" t="str">
        <f>VLOOKUP(tblSalaries[[#This Row],[Where do you work]],tblCountries[[Actual]:[Mapping]],2,FALSE)</f>
        <v>UK</v>
      </c>
      <c r="L1111" t="s">
        <v>13</v>
      </c>
      <c r="M1111">
        <v>2</v>
      </c>
      <c r="N1111" s="16" t="str">
        <f>IF([Years of Experience]&lt;=10,"&lt;=10 yrs",IF([Years of Experience]&lt;20,"10-20 yrs",IF([Years of Experience]&lt;30,"20-30 yrs","&gt;30 yrs")))</f>
        <v>&lt;=10 yrs</v>
      </c>
    </row>
    <row r="1112" spans="2:14" ht="15" customHeight="1">
      <c r="B1112" t="s">
        <v>3115</v>
      </c>
      <c r="C1112" s="1">
        <v>41057.758055555554</v>
      </c>
      <c r="D1112" s="4" t="s">
        <v>1268</v>
      </c>
      <c r="E1112">
        <v>45000</v>
      </c>
      <c r="F1112" t="s">
        <v>22</v>
      </c>
      <c r="G1112">
        <f>tblSalaries[[#This Row],[clean Salary (in local currency)]]*VLOOKUP(tblSalaries[[#This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VLOOKUP(tblSalaries[[#This Row],[Where do you work]],tblCountries[[Actual]:[Mapping]],2,FALSE)</f>
        <v>Spain</v>
      </c>
      <c r="L1112" t="s">
        <v>9</v>
      </c>
      <c r="M1112">
        <v>14</v>
      </c>
      <c r="N1112" s="16" t="str">
        <f>IF([Years of Experience]&lt;=10,"&lt;=10 yrs",IF([Years of Experience]&lt;20,"10-20 yrs",IF([Years of Experience]&lt;30,"20-30 yrs","&gt;30 yrs")))</f>
        <v>10-20 yrs</v>
      </c>
    </row>
    <row r="1113" spans="2:14" ht="15" customHeight="1">
      <c r="B1113" t="s">
        <v>3116</v>
      </c>
      <c r="C1113" s="1">
        <v>41057.771423611113</v>
      </c>
      <c r="D1113" s="4" t="s">
        <v>1270</v>
      </c>
      <c r="E1113">
        <v>2400000</v>
      </c>
      <c r="F1113" t="s">
        <v>40</v>
      </c>
      <c r="G1113">
        <f>tblSalaries[[#This Row],[clean Salary (in local currency)]]*VLOOKUP(tblSalaries[[#This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VLOOKUP(tblSalaries[[#This Row],[Where do you work]],tblCountries[[Actual]:[Mapping]],2,FALSE)</f>
        <v>India</v>
      </c>
      <c r="L1113" t="s">
        <v>13</v>
      </c>
      <c r="M1113">
        <v>10</v>
      </c>
      <c r="N1113" s="16" t="str">
        <f>IF([Years of Experience]&lt;=10,"&lt;=10 yrs",IF([Years of Experience]&lt;20,"10-20 yrs",IF([Years of Experience]&lt;30,"20-30 yrs","&gt;30 yrs")))</f>
        <v>&lt;=10 yrs</v>
      </c>
    </row>
    <row r="1114" spans="2:14" ht="15" customHeight="1">
      <c r="B1114" t="s">
        <v>3117</v>
      </c>
      <c r="C1114" s="1">
        <v>41057.77375</v>
      </c>
      <c r="D1114" s="4" t="s">
        <v>1272</v>
      </c>
      <c r="E1114">
        <v>216000</v>
      </c>
      <c r="F1114" t="s">
        <v>3951</v>
      </c>
      <c r="G1114">
        <f>tblSalaries[[#This Row],[clean Salary (in local currency)]]*VLOOKUP(tblSalaries[[#This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VLOOKUP(tblSalaries[[#This Row],[Where do you work]],tblCountries[[Actual]:[Mapping]],2,FALSE)</f>
        <v>Philippines</v>
      </c>
      <c r="L1114" t="s">
        <v>9</v>
      </c>
      <c r="M1114">
        <v>2</v>
      </c>
      <c r="N1114" s="16" t="str">
        <f>IF([Years of Experience]&lt;=10,"&lt;=10 yrs",IF([Years of Experience]&lt;20,"10-20 yrs",IF([Years of Experience]&lt;30,"20-30 yrs","&gt;30 yrs")))</f>
        <v>&lt;=10 yrs</v>
      </c>
    </row>
    <row r="1115" spans="2:14" ht="15" customHeight="1">
      <c r="B1115" t="s">
        <v>3118</v>
      </c>
      <c r="C1115" s="1">
        <v>41057.776458333334</v>
      </c>
      <c r="D1115" s="4">
        <v>100000</v>
      </c>
      <c r="E1115">
        <v>100000</v>
      </c>
      <c r="F1115" t="s">
        <v>22</v>
      </c>
      <c r="G1115">
        <f>tblSalaries[[#This Row],[clean Salary (in local currency)]]*VLOOKUP(tblSalaries[[#This Row],[Currency]],tblXrate[],2,FALSE)</f>
        <v>127039.94389916077</v>
      </c>
      <c r="H1115" t="s">
        <v>212</v>
      </c>
      <c r="I1115" t="s">
        <v>4001</v>
      </c>
      <c r="J1115" t="s">
        <v>608</v>
      </c>
      <c r="K1115" t="str">
        <f>VLOOKUP(tblSalaries[[#This Row],[Where do you work]],tblCountries[[Actual]:[Mapping]],2,FALSE)</f>
        <v>Spain</v>
      </c>
      <c r="L1115" t="s">
        <v>25</v>
      </c>
      <c r="M1115">
        <v>20</v>
      </c>
      <c r="N1115" s="16" t="str">
        <f>IF([Years of Experience]&lt;=10,"&lt;=10 yrs",IF([Years of Experience]&lt;20,"10-20 yrs",IF([Years of Experience]&lt;30,"20-30 yrs","&gt;30 yrs")))</f>
        <v>20-30 yrs</v>
      </c>
    </row>
    <row r="1116" spans="2:14" ht="15" customHeight="1">
      <c r="B1116" t="s">
        <v>3119</v>
      </c>
      <c r="C1116" s="1">
        <v>41057.777303240742</v>
      </c>
      <c r="D1116" s="4">
        <v>90000</v>
      </c>
      <c r="E1116">
        <v>90000</v>
      </c>
      <c r="F1116" t="s">
        <v>6</v>
      </c>
      <c r="G1116">
        <f>tblSalaries[[#This Row],[clean Salary (in local currency)]]*VLOOKUP(tblSalaries[[#This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VLOOKUP(tblSalaries[[#This Row],[Where do you work]],tblCountries[[Actual]:[Mapping]],2,FALSE)</f>
        <v>USA</v>
      </c>
      <c r="L1116" t="s">
        <v>9</v>
      </c>
      <c r="M1116">
        <v>5</v>
      </c>
      <c r="N1116" s="16" t="str">
        <f>IF([Years of Experience]&lt;=10,"&lt;=10 yrs",IF([Years of Experience]&lt;20,"10-20 yrs",IF([Years of Experience]&lt;30,"20-30 yrs","&gt;30 yrs")))</f>
        <v>&lt;=10 yrs</v>
      </c>
    </row>
    <row r="1117" spans="2:14" ht="15" customHeight="1">
      <c r="B1117" t="s">
        <v>3120</v>
      </c>
      <c r="C1117" s="1">
        <v>41057.777870370373</v>
      </c>
      <c r="D1117" s="4">
        <v>400000</v>
      </c>
      <c r="E1117">
        <v>400000</v>
      </c>
      <c r="F1117" t="s">
        <v>40</v>
      </c>
      <c r="G1117">
        <f>tblSalaries[[#This Row],[clean Salary (in local currency)]]*VLOOKUP(tblSalaries[[#This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VLOOKUP(tblSalaries[[#This Row],[Where do you work]],tblCountries[[Actual]:[Mapping]],2,FALSE)</f>
        <v>India</v>
      </c>
      <c r="L1117" t="s">
        <v>25</v>
      </c>
      <c r="M1117">
        <v>2</v>
      </c>
      <c r="N1117" s="16" t="str">
        <f>IF([Years of Experience]&lt;=10,"&lt;=10 yrs",IF([Years of Experience]&lt;20,"10-20 yrs",IF([Years of Experience]&lt;30,"20-30 yrs","&gt;30 yrs")))</f>
        <v>&lt;=10 yrs</v>
      </c>
    </row>
    <row r="1118" spans="2:14" ht="15" customHeight="1">
      <c r="B1118" t="s">
        <v>3121</v>
      </c>
      <c r="C1118" s="1">
        <v>41057.78125</v>
      </c>
      <c r="D1118" s="4">
        <v>10000</v>
      </c>
      <c r="E1118">
        <v>10000</v>
      </c>
      <c r="F1118" t="s">
        <v>6</v>
      </c>
      <c r="G1118">
        <f>tblSalaries[[#This Row],[clean Salary (in local currency)]]*VLOOKUP(tblSalaries[[#This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VLOOKUP(tblSalaries[[#This Row],[Where do you work]],tblCountries[[Actual]:[Mapping]],2,FALSE)</f>
        <v>India</v>
      </c>
      <c r="L1118" t="s">
        <v>18</v>
      </c>
      <c r="M1118">
        <v>5</v>
      </c>
      <c r="N1118" s="16" t="str">
        <f>IF([Years of Experience]&lt;=10,"&lt;=10 yrs",IF([Years of Experience]&lt;20,"10-20 yrs",IF([Years of Experience]&lt;30,"20-30 yrs","&gt;30 yrs")))</f>
        <v>&lt;=10 yrs</v>
      </c>
    </row>
    <row r="1119" spans="2:14" ht="15" customHeight="1">
      <c r="B1119" t="s">
        <v>3122</v>
      </c>
      <c r="C1119" s="1">
        <v>41057.785127314812</v>
      </c>
      <c r="D1119" s="4">
        <v>29000</v>
      </c>
      <c r="E1119">
        <v>29000</v>
      </c>
      <c r="F1119" t="s">
        <v>69</v>
      </c>
      <c r="G1119">
        <f>tblSalaries[[#This Row],[clean Salary (in local currency)]]*VLOOKUP(tblSalaries[[#This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VLOOKUP(tblSalaries[[#This Row],[Where do you work]],tblCountries[[Actual]:[Mapping]],2,FALSE)</f>
        <v>UK</v>
      </c>
      <c r="L1119" t="s">
        <v>9</v>
      </c>
      <c r="M1119">
        <v>14</v>
      </c>
      <c r="N1119" s="16" t="str">
        <f>IF([Years of Experience]&lt;=10,"&lt;=10 yrs",IF([Years of Experience]&lt;20,"10-20 yrs",IF([Years of Experience]&lt;30,"20-30 yrs","&gt;30 yrs")))</f>
        <v>10-20 yrs</v>
      </c>
    </row>
    <row r="1120" spans="2:14" ht="15" customHeight="1">
      <c r="B1120" t="s">
        <v>3123</v>
      </c>
      <c r="C1120" s="1">
        <v>41057.795393518521</v>
      </c>
      <c r="D1120" s="4" t="s">
        <v>1275</v>
      </c>
      <c r="E1120">
        <v>200000</v>
      </c>
      <c r="F1120" t="s">
        <v>40</v>
      </c>
      <c r="G1120">
        <f>tblSalaries[[#This Row],[clean Salary (in local currency)]]*VLOOKUP(tblSalaries[[#This Row],[Currency]],tblXrate[],2,FALSE)</f>
        <v>3561.5833374885137</v>
      </c>
      <c r="H1120" t="s">
        <v>1276</v>
      </c>
      <c r="I1120" t="s">
        <v>3999</v>
      </c>
      <c r="J1120" t="s">
        <v>8</v>
      </c>
      <c r="K1120" t="str">
        <f>VLOOKUP(tblSalaries[[#This Row],[Where do you work]],tblCountries[[Actual]:[Mapping]],2,FALSE)</f>
        <v>India</v>
      </c>
      <c r="L1120" t="s">
        <v>13</v>
      </c>
      <c r="M1120">
        <v>5</v>
      </c>
      <c r="N1120" s="16" t="str">
        <f>IF([Years of Experience]&lt;=10,"&lt;=10 yrs",IF([Years of Experience]&lt;20,"10-20 yrs",IF([Years of Experience]&lt;30,"20-30 yrs","&gt;30 yrs")))</f>
        <v>&lt;=10 yrs</v>
      </c>
    </row>
    <row r="1121" spans="2:14" ht="15" customHeight="1">
      <c r="B1121" t="s">
        <v>3124</v>
      </c>
      <c r="C1121" s="1">
        <v>41057.798344907409</v>
      </c>
      <c r="D1121" s="4">
        <v>30000</v>
      </c>
      <c r="E1121">
        <v>30000</v>
      </c>
      <c r="F1121" t="s">
        <v>22</v>
      </c>
      <c r="G1121">
        <f>tblSalaries[[#This Row],[clean Salary (in local currency)]]*VLOOKUP(tblSalaries[[#This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VLOOKUP(tblSalaries[[#This Row],[Where do you work]],tblCountries[[Actual]:[Mapping]],2,FALSE)</f>
        <v>Belgium</v>
      </c>
      <c r="L1121" t="s">
        <v>25</v>
      </c>
      <c r="M1121">
        <v>15</v>
      </c>
      <c r="N1121" s="16" t="str">
        <f>IF([Years of Experience]&lt;=10,"&lt;=10 yrs",IF([Years of Experience]&lt;20,"10-20 yrs",IF([Years of Experience]&lt;30,"20-30 yrs","&gt;30 yrs")))</f>
        <v>10-20 yrs</v>
      </c>
    </row>
    <row r="1122" spans="2:14" ht="15" customHeight="1">
      <c r="B1122" t="s">
        <v>3125</v>
      </c>
      <c r="C1122" s="1">
        <v>41057.805451388886</v>
      </c>
      <c r="D1122" s="4">
        <v>5000</v>
      </c>
      <c r="E1122">
        <v>60000</v>
      </c>
      <c r="F1122" t="s">
        <v>6</v>
      </c>
      <c r="G1122">
        <f>tblSalaries[[#This Row],[clean Salary (in local currency)]]*VLOOKUP(tblSalaries[[#This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VLOOKUP(tblSalaries[[#This Row],[Where do you work]],tblCountries[[Actual]:[Mapping]],2,FALSE)</f>
        <v>USA</v>
      </c>
      <c r="L1122" t="s">
        <v>18</v>
      </c>
      <c r="M1122">
        <v>4</v>
      </c>
      <c r="N1122" s="16" t="str">
        <f>IF([Years of Experience]&lt;=10,"&lt;=10 yrs",IF([Years of Experience]&lt;20,"10-20 yrs",IF([Years of Experience]&lt;30,"20-30 yrs","&gt;30 yrs")))</f>
        <v>&lt;=10 yrs</v>
      </c>
    </row>
    <row r="1123" spans="2:14" ht="15" customHeight="1">
      <c r="B1123" t="s">
        <v>3126</v>
      </c>
      <c r="C1123" s="1">
        <v>41057.807974537034</v>
      </c>
      <c r="D1123" s="4">
        <v>40000</v>
      </c>
      <c r="E1123">
        <v>40000</v>
      </c>
      <c r="F1123" t="s">
        <v>6</v>
      </c>
      <c r="G1123">
        <f>tblSalaries[[#This Row],[clean Salary (in local currency)]]*VLOOKUP(tblSalaries[[#This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VLOOKUP(tblSalaries[[#This Row],[Where do you work]],tblCountries[[Actual]:[Mapping]],2,FALSE)</f>
        <v>India</v>
      </c>
      <c r="L1123" t="s">
        <v>18</v>
      </c>
      <c r="M1123">
        <v>2</v>
      </c>
      <c r="N1123" s="16" t="str">
        <f>IF([Years of Experience]&lt;=10,"&lt;=10 yrs",IF([Years of Experience]&lt;20,"10-20 yrs",IF([Years of Experience]&lt;30,"20-30 yrs","&gt;30 yrs")))</f>
        <v>&lt;=10 yrs</v>
      </c>
    </row>
    <row r="1124" spans="2:14" ht="15" customHeight="1">
      <c r="B1124" t="s">
        <v>3127</v>
      </c>
      <c r="C1124" s="1">
        <v>41057.809074074074</v>
      </c>
      <c r="D1124" s="4" t="s">
        <v>1279</v>
      </c>
      <c r="E1124">
        <v>853000</v>
      </c>
      <c r="F1124" t="s">
        <v>40</v>
      </c>
      <c r="G1124">
        <f>tblSalaries[[#This Row],[clean Salary (in local currency)]]*VLOOKUP(tblSalaries[[#This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VLOOKUP(tblSalaries[[#This Row],[Where do you work]],tblCountries[[Actual]:[Mapping]],2,FALSE)</f>
        <v>India</v>
      </c>
      <c r="L1124" t="s">
        <v>18</v>
      </c>
      <c r="M1124">
        <v>6</v>
      </c>
      <c r="N1124" s="16" t="str">
        <f>IF([Years of Experience]&lt;=10,"&lt;=10 yrs",IF([Years of Experience]&lt;20,"10-20 yrs",IF([Years of Experience]&lt;30,"20-30 yrs","&gt;30 yrs")))</f>
        <v>&lt;=10 yrs</v>
      </c>
    </row>
    <row r="1125" spans="2:14" ht="15" customHeight="1">
      <c r="B1125" t="s">
        <v>3128</v>
      </c>
      <c r="C1125" s="1">
        <v>41057.809432870374</v>
      </c>
      <c r="D1125" s="4">
        <v>90000</v>
      </c>
      <c r="E1125">
        <v>90000</v>
      </c>
      <c r="F1125" t="s">
        <v>22</v>
      </c>
      <c r="G1125">
        <f>tblSalaries[[#This Row],[clean Salary (in local currency)]]*VLOOKUP(tblSalaries[[#This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VLOOKUP(tblSalaries[[#This Row],[Where do you work]],tblCountries[[Actual]:[Mapping]],2,FALSE)</f>
        <v>CEE</v>
      </c>
      <c r="L1125" t="s">
        <v>18</v>
      </c>
      <c r="M1125">
        <v>20</v>
      </c>
      <c r="N1125" s="16" t="str">
        <f>IF([Years of Experience]&lt;=10,"&lt;=10 yrs",IF([Years of Experience]&lt;20,"10-20 yrs",IF([Years of Experience]&lt;30,"20-30 yrs","&gt;30 yrs")))</f>
        <v>20-30 yrs</v>
      </c>
    </row>
    <row r="1126" spans="2:14" ht="15" customHeight="1">
      <c r="B1126" t="s">
        <v>3129</v>
      </c>
      <c r="C1126" s="1">
        <v>41057.814062500001</v>
      </c>
      <c r="D1126" s="4" t="s">
        <v>1228</v>
      </c>
      <c r="E1126">
        <v>23000</v>
      </c>
      <c r="F1126" t="s">
        <v>69</v>
      </c>
      <c r="G1126">
        <f>tblSalaries[[#This Row],[clean Salary (in local currency)]]*VLOOKUP(tblSalaries[[#This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VLOOKUP(tblSalaries[[#This Row],[Where do you work]],tblCountries[[Actual]:[Mapping]],2,FALSE)</f>
        <v>UK</v>
      </c>
      <c r="L1126" t="s">
        <v>9</v>
      </c>
      <c r="M1126">
        <v>10</v>
      </c>
      <c r="N1126" s="16" t="str">
        <f>IF([Years of Experience]&lt;=10,"&lt;=10 yrs",IF([Years of Experience]&lt;20,"10-20 yrs",IF([Years of Experience]&lt;30,"20-30 yrs","&gt;30 yrs")))</f>
        <v>&lt;=10 yrs</v>
      </c>
    </row>
    <row r="1127" spans="2:14" ht="15" customHeight="1">
      <c r="B1127" t="s">
        <v>3130</v>
      </c>
      <c r="C1127" s="1">
        <v>41057.828634259262</v>
      </c>
      <c r="D1127" s="4" t="s">
        <v>137</v>
      </c>
      <c r="E1127">
        <v>30000</v>
      </c>
      <c r="F1127" t="s">
        <v>69</v>
      </c>
      <c r="G1127">
        <f>tblSalaries[[#This Row],[clean Salary (in local currency)]]*VLOOKUP(tblSalaries[[#This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VLOOKUP(tblSalaries[[#This Row],[Where do you work]],tblCountries[[Actual]:[Mapping]],2,FALSE)</f>
        <v>UK</v>
      </c>
      <c r="L1127" t="s">
        <v>18</v>
      </c>
      <c r="M1127">
        <v>5</v>
      </c>
      <c r="N1127" s="16" t="str">
        <f>IF([Years of Experience]&lt;=10,"&lt;=10 yrs",IF([Years of Experience]&lt;20,"10-20 yrs",IF([Years of Experience]&lt;30,"20-30 yrs","&gt;30 yrs")))</f>
        <v>&lt;=10 yrs</v>
      </c>
    </row>
    <row r="1128" spans="2:14" ht="15" customHeight="1">
      <c r="B1128" t="s">
        <v>3131</v>
      </c>
      <c r="C1128" s="1">
        <v>41057.837037037039</v>
      </c>
      <c r="D1128" s="4" t="s">
        <v>1285</v>
      </c>
      <c r="E1128">
        <v>70000</v>
      </c>
      <c r="F1128" t="s">
        <v>22</v>
      </c>
      <c r="G1128">
        <f>tblSalaries[[#This Row],[clean Salary (in local currency)]]*VLOOKUP(tblSalaries[[#This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VLOOKUP(tblSalaries[[#This Row],[Where do you work]],tblCountries[[Actual]:[Mapping]],2,FALSE)</f>
        <v>Ireland</v>
      </c>
      <c r="L1128" t="s">
        <v>18</v>
      </c>
      <c r="M1128">
        <v>20</v>
      </c>
      <c r="N1128" s="16" t="str">
        <f>IF([Years of Experience]&lt;=10,"&lt;=10 yrs",IF([Years of Experience]&lt;20,"10-20 yrs",IF([Years of Experience]&lt;30,"20-30 yrs","&gt;30 yrs")))</f>
        <v>20-30 yrs</v>
      </c>
    </row>
    <row r="1129" spans="2:14" ht="15" customHeight="1">
      <c r="B1129" t="s">
        <v>3132</v>
      </c>
      <c r="C1129" s="1">
        <v>41057.847187500003</v>
      </c>
      <c r="D1129" s="4">
        <v>6000</v>
      </c>
      <c r="E1129">
        <v>6000</v>
      </c>
      <c r="F1129" t="s">
        <v>6</v>
      </c>
      <c r="G1129">
        <f>tblSalaries[[#This Row],[clean Salary (in local currency)]]*VLOOKUP(tblSalaries[[#This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VLOOKUP(tblSalaries[[#This Row],[Where do you work]],tblCountries[[Actual]:[Mapping]],2,FALSE)</f>
        <v>Zambia</v>
      </c>
      <c r="L1129" t="s">
        <v>13</v>
      </c>
      <c r="M1129">
        <v>5</v>
      </c>
      <c r="N1129" s="16" t="str">
        <f>IF([Years of Experience]&lt;=10,"&lt;=10 yrs",IF([Years of Experience]&lt;20,"10-20 yrs",IF([Years of Experience]&lt;30,"20-30 yrs","&gt;30 yrs")))</f>
        <v>&lt;=10 yrs</v>
      </c>
    </row>
    <row r="1130" spans="2:14" ht="15" customHeight="1">
      <c r="B1130" t="s">
        <v>3133</v>
      </c>
      <c r="C1130" s="1">
        <v>41057.84784722222</v>
      </c>
      <c r="D1130" s="4">
        <v>35000</v>
      </c>
      <c r="E1130">
        <v>35000</v>
      </c>
      <c r="F1130" t="s">
        <v>6</v>
      </c>
      <c r="G1130">
        <f>tblSalaries[[#This Row],[clean Salary (in local currency)]]*VLOOKUP(tblSalaries[[#This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VLOOKUP(tblSalaries[[#This Row],[Where do you work]],tblCountries[[Actual]:[Mapping]],2,FALSE)</f>
        <v>USA</v>
      </c>
      <c r="L1130" t="s">
        <v>13</v>
      </c>
      <c r="M1130">
        <v>20</v>
      </c>
      <c r="N1130" s="16" t="str">
        <f>IF([Years of Experience]&lt;=10,"&lt;=10 yrs",IF([Years of Experience]&lt;20,"10-20 yrs",IF([Years of Experience]&lt;30,"20-30 yrs","&gt;30 yrs")))</f>
        <v>20-30 yrs</v>
      </c>
    </row>
    <row r="1131" spans="2:14" ht="15" customHeight="1">
      <c r="B1131" t="s">
        <v>3134</v>
      </c>
      <c r="C1131" s="1">
        <v>41057.857986111114</v>
      </c>
      <c r="D1131" s="4" t="s">
        <v>68</v>
      </c>
      <c r="E1131">
        <v>35000</v>
      </c>
      <c r="F1131" t="s">
        <v>69</v>
      </c>
      <c r="G1131">
        <f>tblSalaries[[#This Row],[clean Salary (in local currency)]]*VLOOKUP(tblSalaries[[#This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VLOOKUP(tblSalaries[[#This Row],[Where do you work]],tblCountries[[Actual]:[Mapping]],2,FALSE)</f>
        <v>UK</v>
      </c>
      <c r="L1131" t="s">
        <v>9</v>
      </c>
      <c r="M1131">
        <v>10</v>
      </c>
      <c r="N1131" s="16" t="str">
        <f>IF([Years of Experience]&lt;=10,"&lt;=10 yrs",IF([Years of Experience]&lt;20,"10-20 yrs",IF([Years of Experience]&lt;30,"20-30 yrs","&gt;30 yrs")))</f>
        <v>&lt;=10 yrs</v>
      </c>
    </row>
    <row r="1132" spans="2:14" ht="15" customHeight="1">
      <c r="B1132" t="s">
        <v>3135</v>
      </c>
      <c r="C1132" s="1">
        <v>41057.863553240742</v>
      </c>
      <c r="D1132" s="4">
        <v>168000</v>
      </c>
      <c r="E1132">
        <v>168000</v>
      </c>
      <c r="F1132" t="s">
        <v>32</v>
      </c>
      <c r="G1132">
        <f>tblSalaries[[#This Row],[clean Salary (in local currency)]]*VLOOKUP(tblSalaries[[#This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VLOOKUP(tblSalaries[[#This Row],[Where do you work]],tblCountries[[Actual]:[Mapping]],2,FALSE)</f>
        <v>Pakistan</v>
      </c>
      <c r="L1132" t="s">
        <v>9</v>
      </c>
      <c r="M1132">
        <v>10</v>
      </c>
      <c r="N1132" s="16" t="str">
        <f>IF([Years of Experience]&lt;=10,"&lt;=10 yrs",IF([Years of Experience]&lt;20,"10-20 yrs",IF([Years of Experience]&lt;30,"20-30 yrs","&gt;30 yrs")))</f>
        <v>&lt;=10 yrs</v>
      </c>
    </row>
    <row r="1133" spans="2:14" ht="15" customHeight="1">
      <c r="B1133" t="s">
        <v>3136</v>
      </c>
      <c r="C1133" s="1">
        <v>41057.864988425928</v>
      </c>
      <c r="D1133" s="4">
        <v>13.5</v>
      </c>
      <c r="E1133">
        <v>13500</v>
      </c>
      <c r="F1133" t="s">
        <v>6</v>
      </c>
      <c r="G1133">
        <f>tblSalaries[[#This Row],[clean Salary (in local currency)]]*VLOOKUP(tblSalaries[[#This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VLOOKUP(tblSalaries[[#This Row],[Where do you work]],tblCountries[[Actual]:[Mapping]],2,FALSE)</f>
        <v>Montenegro</v>
      </c>
      <c r="L1133" t="s">
        <v>9</v>
      </c>
      <c r="M1133">
        <v>13</v>
      </c>
      <c r="N1133" s="16" t="str">
        <f>IF([Years of Experience]&lt;=10,"&lt;=10 yrs",IF([Years of Experience]&lt;20,"10-20 yrs",IF([Years of Experience]&lt;30,"20-30 yrs","&gt;30 yrs")))</f>
        <v>10-20 yrs</v>
      </c>
    </row>
    <row r="1134" spans="2:14" ht="15" customHeight="1">
      <c r="B1134" t="s">
        <v>3137</v>
      </c>
      <c r="C1134" s="1">
        <v>41057.86917824074</v>
      </c>
      <c r="D1134" s="4" t="s">
        <v>1292</v>
      </c>
      <c r="E1134">
        <v>37500</v>
      </c>
      <c r="F1134" t="s">
        <v>69</v>
      </c>
      <c r="G1134">
        <f>tblSalaries[[#This Row],[clean Salary (in local currency)]]*VLOOKUP(tblSalaries[[#This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VLOOKUP(tblSalaries[[#This Row],[Where do you work]],tblCountries[[Actual]:[Mapping]],2,FALSE)</f>
        <v>UK</v>
      </c>
      <c r="L1134" t="s">
        <v>18</v>
      </c>
      <c r="M1134">
        <v>5</v>
      </c>
      <c r="N1134" s="16" t="str">
        <f>IF([Years of Experience]&lt;=10,"&lt;=10 yrs",IF([Years of Experience]&lt;20,"10-20 yrs",IF([Years of Experience]&lt;30,"20-30 yrs","&gt;30 yrs")))</f>
        <v>&lt;=10 yrs</v>
      </c>
    </row>
    <row r="1135" spans="2:14" ht="15" customHeight="1">
      <c r="B1135" t="s">
        <v>3138</v>
      </c>
      <c r="C1135" s="1">
        <v>41057.871168981481</v>
      </c>
      <c r="D1135" s="4" t="s">
        <v>1294</v>
      </c>
      <c r="E1135">
        <v>708000</v>
      </c>
      <c r="F1135" t="s">
        <v>40</v>
      </c>
      <c r="G1135">
        <f>tblSalaries[[#This Row],[clean Salary (in local currency)]]*VLOOKUP(tblSalaries[[#This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9</v>
      </c>
      <c r="M1135">
        <v>5</v>
      </c>
      <c r="N1135" s="16" t="str">
        <f>IF([Years of Experience]&lt;=10,"&lt;=10 yrs",IF([Years of Experience]&lt;20,"10-20 yrs",IF([Years of Experience]&lt;30,"20-30 yrs","&gt;30 yrs")))</f>
        <v>&lt;=10 yrs</v>
      </c>
    </row>
    <row r="1136" spans="2:14" ht="15" customHeight="1">
      <c r="B1136" t="s">
        <v>3139</v>
      </c>
      <c r="C1136" s="1">
        <v>41057.885011574072</v>
      </c>
      <c r="D1136" s="4" t="s">
        <v>1296</v>
      </c>
      <c r="E1136">
        <v>366252</v>
      </c>
      <c r="F1136" t="s">
        <v>585</v>
      </c>
      <c r="G1136">
        <f>tblSalaries[[#This Row],[clean Salary (in local currency)]]*VLOOKUP(tblSalaries[[#This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VLOOKUP(tblSalaries[[#This Row],[Where do you work]],tblCountries[[Actual]:[Mapping]],2,FALSE)</f>
        <v>South Africa</v>
      </c>
      <c r="L1136" t="s">
        <v>13</v>
      </c>
      <c r="M1136">
        <v>15</v>
      </c>
      <c r="N1136" s="16" t="str">
        <f>IF([Years of Experience]&lt;=10,"&lt;=10 yrs",IF([Years of Experience]&lt;20,"10-20 yrs",IF([Years of Experience]&lt;30,"20-30 yrs","&gt;30 yrs")))</f>
        <v>10-20 yrs</v>
      </c>
    </row>
    <row r="1137" spans="2:14" ht="15" customHeight="1">
      <c r="B1137" t="s">
        <v>3140</v>
      </c>
      <c r="C1137" s="1">
        <v>41057.88685185185</v>
      </c>
      <c r="D1137" s="4">
        <v>69000</v>
      </c>
      <c r="E1137">
        <v>69000</v>
      </c>
      <c r="F1137" t="s">
        <v>6</v>
      </c>
      <c r="G1137">
        <f>tblSalaries[[#This Row],[clean Salary (in local currency)]]*VLOOKUP(tblSalaries[[#This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VLOOKUP(tblSalaries[[#This Row],[Where do you work]],tblCountries[[Actual]:[Mapping]],2,FALSE)</f>
        <v>USA</v>
      </c>
      <c r="L1137" t="s">
        <v>18</v>
      </c>
      <c r="M1137">
        <v>20</v>
      </c>
      <c r="N1137" s="16" t="str">
        <f>IF([Years of Experience]&lt;=10,"&lt;=10 yrs",IF([Years of Experience]&lt;20,"10-20 yrs",IF([Years of Experience]&lt;30,"20-30 yrs","&gt;30 yrs")))</f>
        <v>20-30 yrs</v>
      </c>
    </row>
    <row r="1138" spans="2:14" ht="15" customHeight="1">
      <c r="B1138" t="s">
        <v>3141</v>
      </c>
      <c r="C1138" s="1">
        <v>41057.913483796299</v>
      </c>
      <c r="D1138" s="4">
        <v>500</v>
      </c>
      <c r="E1138">
        <v>6000</v>
      </c>
      <c r="F1138" t="s">
        <v>6</v>
      </c>
      <c r="G1138">
        <f>tblSalaries[[#This Row],[clean Salary (in local currency)]]*VLOOKUP(tblSalaries[[#This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VLOOKUP(tblSalaries[[#This Row],[Where do you work]],tblCountries[[Actual]:[Mapping]],2,FALSE)</f>
        <v>India</v>
      </c>
      <c r="L1138" t="s">
        <v>9</v>
      </c>
      <c r="M1138">
        <v>6</v>
      </c>
      <c r="N1138" s="16" t="str">
        <f>IF([Years of Experience]&lt;=10,"&lt;=10 yrs",IF([Years of Experience]&lt;20,"10-20 yrs",IF([Years of Experience]&lt;30,"20-30 yrs","&gt;30 yrs")))</f>
        <v>&lt;=10 yrs</v>
      </c>
    </row>
    <row r="1139" spans="2:14" ht="15" customHeight="1">
      <c r="B1139" t="s">
        <v>3142</v>
      </c>
      <c r="C1139" s="1">
        <v>41057.922361111108</v>
      </c>
      <c r="D1139" s="4" t="s">
        <v>1299</v>
      </c>
      <c r="E1139">
        <v>500000</v>
      </c>
      <c r="F1139" t="s">
        <v>40</v>
      </c>
      <c r="G1139">
        <f>tblSalaries[[#This Row],[clean Salary (in local currency)]]*VLOOKUP(tblSalaries[[#This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VLOOKUP(tblSalaries[[#This Row],[Where do you work]],tblCountries[[Actual]:[Mapping]],2,FALSE)</f>
        <v>India</v>
      </c>
      <c r="L1139" t="s">
        <v>25</v>
      </c>
      <c r="M1139">
        <v>25</v>
      </c>
      <c r="N1139" s="16" t="str">
        <f>IF([Years of Experience]&lt;=10,"&lt;=10 yrs",IF([Years of Experience]&lt;20,"10-20 yrs",IF([Years of Experience]&lt;30,"20-30 yrs","&gt;30 yrs")))</f>
        <v>20-30 yrs</v>
      </c>
    </row>
    <row r="1140" spans="2:14" ht="15" customHeight="1">
      <c r="B1140" t="s">
        <v>3143</v>
      </c>
      <c r="C1140" s="1">
        <v>41057.923750000002</v>
      </c>
      <c r="D1140" s="4">
        <v>30000</v>
      </c>
      <c r="E1140">
        <v>30000</v>
      </c>
      <c r="F1140" t="s">
        <v>6</v>
      </c>
      <c r="G1140">
        <f>tblSalaries[[#This Row],[clean Salary (in local currency)]]*VLOOKUP(tblSalaries[[#This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VLOOKUP(tblSalaries[[#This Row],[Where do you work]],tblCountries[[Actual]:[Mapping]],2,FALSE)</f>
        <v>Mexico</v>
      </c>
      <c r="L1140" t="s">
        <v>13</v>
      </c>
      <c r="M1140">
        <v>17</v>
      </c>
      <c r="N1140" s="16" t="str">
        <f>IF([Years of Experience]&lt;=10,"&lt;=10 yrs",IF([Years of Experience]&lt;20,"10-20 yrs",IF([Years of Experience]&lt;30,"20-30 yrs","&gt;30 yrs")))</f>
        <v>10-20 yrs</v>
      </c>
    </row>
    <row r="1141" spans="2:14" ht="15" customHeight="1">
      <c r="B1141" t="s">
        <v>3144</v>
      </c>
      <c r="C1141" s="1">
        <v>41057.92597222222</v>
      </c>
      <c r="D1141" s="4">
        <v>8600</v>
      </c>
      <c r="E1141">
        <v>8600</v>
      </c>
      <c r="F1141" t="s">
        <v>6</v>
      </c>
      <c r="G1141">
        <f>tblSalaries[[#This Row],[clean Salary (in local currency)]]*VLOOKUP(tblSalaries[[#This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VLOOKUP(tblSalaries[[#This Row],[Where do you work]],tblCountries[[Actual]:[Mapping]],2,FALSE)</f>
        <v>India</v>
      </c>
      <c r="L1141" t="s">
        <v>9</v>
      </c>
      <c r="M1141">
        <v>2</v>
      </c>
      <c r="N1141" s="16" t="str">
        <f>IF([Years of Experience]&lt;=10,"&lt;=10 yrs",IF([Years of Experience]&lt;20,"10-20 yrs",IF([Years of Experience]&lt;30,"20-30 yrs","&gt;30 yrs")))</f>
        <v>&lt;=10 yrs</v>
      </c>
    </row>
    <row r="1142" spans="2:14" ht="15" customHeight="1">
      <c r="B1142" t="s">
        <v>3145</v>
      </c>
      <c r="C1142" s="1">
        <v>41057.934074074074</v>
      </c>
      <c r="D1142" s="4" t="s">
        <v>1303</v>
      </c>
      <c r="E1142">
        <v>81600</v>
      </c>
      <c r="F1142" t="s">
        <v>6</v>
      </c>
      <c r="G1142">
        <f>tblSalaries[[#This Row],[clean Salary (in local currency)]]*VLOOKUP(tblSalaries[[#This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VLOOKUP(tblSalaries[[#This Row],[Where do you work]],tblCountries[[Actual]:[Mapping]],2,FALSE)</f>
        <v>UK</v>
      </c>
      <c r="L1142" t="s">
        <v>9</v>
      </c>
      <c r="M1142">
        <v>4</v>
      </c>
      <c r="N1142" s="16" t="str">
        <f>IF([Years of Experience]&lt;=10,"&lt;=10 yrs",IF([Years of Experience]&lt;20,"10-20 yrs",IF([Years of Experience]&lt;30,"20-30 yrs","&gt;30 yrs")))</f>
        <v>&lt;=10 yrs</v>
      </c>
    </row>
    <row r="1143" spans="2:14" ht="15" customHeight="1">
      <c r="B1143" t="s">
        <v>3146</v>
      </c>
      <c r="C1143" s="1">
        <v>41057.939918981479</v>
      </c>
      <c r="D1143" s="4">
        <v>600000</v>
      </c>
      <c r="E1143">
        <v>600000</v>
      </c>
      <c r="F1143" t="s">
        <v>3986</v>
      </c>
      <c r="G1143">
        <f>tblSalaries[[#This Row],[clean Salary (in local currency)]]*VLOOKUP(tblSalaries[[#This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VLOOKUP(tblSalaries[[#This Row],[Where do you work]],tblCountries[[Actual]:[Mapping]],2,FALSE)</f>
        <v>Republica Dominicana</v>
      </c>
      <c r="L1143" t="s">
        <v>13</v>
      </c>
      <c r="M1143">
        <v>3</v>
      </c>
      <c r="N1143" s="16" t="str">
        <f>IF([Years of Experience]&lt;=10,"&lt;=10 yrs",IF([Years of Experience]&lt;20,"10-20 yrs",IF([Years of Experience]&lt;30,"20-30 yrs","&gt;30 yrs")))</f>
        <v>&lt;=10 yrs</v>
      </c>
    </row>
    <row r="1144" spans="2:14" ht="15" customHeight="1">
      <c r="B1144" t="s">
        <v>3147</v>
      </c>
      <c r="C1144" s="1">
        <v>41057.941620370373</v>
      </c>
      <c r="D1144" s="4" t="s">
        <v>1307</v>
      </c>
      <c r="E1144">
        <v>65000</v>
      </c>
      <c r="F1144" t="s">
        <v>86</v>
      </c>
      <c r="G1144">
        <f>tblSalaries[[#This Row],[clean Salary (in local currency)]]*VLOOKUP(tblSalaries[[#This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VLOOKUP(tblSalaries[[#This Row],[Where do you work]],tblCountries[[Actual]:[Mapping]],2,FALSE)</f>
        <v>Canada</v>
      </c>
      <c r="L1144" t="s">
        <v>9</v>
      </c>
      <c r="M1144">
        <v>20</v>
      </c>
      <c r="N1144" s="16" t="str">
        <f>IF([Years of Experience]&lt;=10,"&lt;=10 yrs",IF([Years of Experience]&lt;20,"10-20 yrs",IF([Years of Experience]&lt;30,"20-30 yrs","&gt;30 yrs")))</f>
        <v>20-30 yrs</v>
      </c>
    </row>
    <row r="1145" spans="2:14" ht="15" customHeight="1">
      <c r="B1145" t="s">
        <v>3148</v>
      </c>
      <c r="C1145" s="1">
        <v>41057.941921296297</v>
      </c>
      <c r="D1145" s="4">
        <v>75000</v>
      </c>
      <c r="E1145">
        <v>75000</v>
      </c>
      <c r="F1145" t="s">
        <v>6</v>
      </c>
      <c r="G1145">
        <f>tblSalaries[[#This Row],[clean Salary (in local currency)]]*VLOOKUP(tblSalaries[[#This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VLOOKUP(tblSalaries[[#This Row],[Where do you work]],tblCountries[[Actual]:[Mapping]],2,FALSE)</f>
        <v>USA</v>
      </c>
      <c r="L1145" t="s">
        <v>18</v>
      </c>
      <c r="M1145">
        <v>20</v>
      </c>
      <c r="N1145" s="16" t="str">
        <f>IF([Years of Experience]&lt;=10,"&lt;=10 yrs",IF([Years of Experience]&lt;20,"10-20 yrs",IF([Years of Experience]&lt;30,"20-30 yrs","&gt;30 yrs")))</f>
        <v>20-30 yrs</v>
      </c>
    </row>
    <row r="1146" spans="2:14" ht="15" customHeight="1">
      <c r="B1146" t="s">
        <v>3149</v>
      </c>
      <c r="C1146" s="1">
        <v>41057.942210648151</v>
      </c>
      <c r="D1146" s="4">
        <v>59000</v>
      </c>
      <c r="E1146">
        <v>59000</v>
      </c>
      <c r="F1146" t="s">
        <v>6</v>
      </c>
      <c r="G1146">
        <f>tblSalaries[[#This Row],[clean Salary (in local currency)]]*VLOOKUP(tblSalaries[[#This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VLOOKUP(tblSalaries[[#This Row],[Where do you work]],tblCountries[[Actual]:[Mapping]],2,FALSE)</f>
        <v>USA</v>
      </c>
      <c r="L1146" t="s">
        <v>9</v>
      </c>
      <c r="M1146">
        <v>14</v>
      </c>
      <c r="N1146" s="16" t="str">
        <f>IF([Years of Experience]&lt;=10,"&lt;=10 yrs",IF([Years of Experience]&lt;20,"10-20 yrs",IF([Years of Experience]&lt;30,"20-30 yrs","&gt;30 yrs")))</f>
        <v>10-20 yrs</v>
      </c>
    </row>
    <row r="1147" spans="2:14" ht="15" customHeight="1">
      <c r="B1147" t="s">
        <v>3150</v>
      </c>
      <c r="C1147" s="1">
        <v>41057.943483796298</v>
      </c>
      <c r="D1147" s="4" t="s">
        <v>1309</v>
      </c>
      <c r="E1147">
        <v>50000</v>
      </c>
      <c r="F1147" t="s">
        <v>6</v>
      </c>
      <c r="G1147">
        <f>tblSalaries[[#This Row],[clean Salary (in local currency)]]*VLOOKUP(tblSalaries[[#This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VLOOKUP(tblSalaries[[#This Row],[Where do you work]],tblCountries[[Actual]:[Mapping]],2,FALSE)</f>
        <v>Canada</v>
      </c>
      <c r="L1147" t="s">
        <v>25</v>
      </c>
      <c r="M1147">
        <v>5</v>
      </c>
      <c r="N1147" s="16" t="str">
        <f>IF([Years of Experience]&lt;=10,"&lt;=10 yrs",IF([Years of Experience]&lt;20,"10-20 yrs",IF([Years of Experience]&lt;30,"20-30 yrs","&gt;30 yrs")))</f>
        <v>&lt;=10 yrs</v>
      </c>
    </row>
    <row r="1148" spans="2:14" ht="15" customHeight="1">
      <c r="B1148" t="s">
        <v>3151</v>
      </c>
      <c r="C1148" s="1">
        <v>41057.943854166668</v>
      </c>
      <c r="D1148" s="4" t="s">
        <v>1310</v>
      </c>
      <c r="E1148">
        <v>80000</v>
      </c>
      <c r="F1148" t="s">
        <v>69</v>
      </c>
      <c r="G1148">
        <f>tblSalaries[[#This Row],[clean Salary (in local currency)]]*VLOOKUP(tblSalaries[[#This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>
        <v>15</v>
      </c>
      <c r="N1148" s="16" t="str">
        <f>IF([Years of Experience]&lt;=10,"&lt;=10 yrs",IF([Years of Experience]&lt;20,"10-20 yrs",IF([Years of Experience]&lt;30,"20-30 yrs","&gt;30 yrs")))</f>
        <v>10-20 yrs</v>
      </c>
    </row>
    <row r="1149" spans="2:14" ht="15" customHeight="1">
      <c r="B1149" t="s">
        <v>3152</v>
      </c>
      <c r="C1149" s="1">
        <v>41057.945150462961</v>
      </c>
      <c r="D1149" s="4" t="s">
        <v>1311</v>
      </c>
      <c r="E1149">
        <v>54000</v>
      </c>
      <c r="F1149" t="s">
        <v>3900</v>
      </c>
      <c r="G1149">
        <f>tblSalaries[[#This Row],[clean Salary (in local currency)]]*VLOOKUP(tblSalaries[[#This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VLOOKUP(tblSalaries[[#This Row],[Where do you work]],tblCountries[[Actual]:[Mapping]],2,FALSE)</f>
        <v>Brazil</v>
      </c>
      <c r="L1149" t="s">
        <v>25</v>
      </c>
      <c r="M1149">
        <v>7</v>
      </c>
      <c r="N1149" s="16" t="str">
        <f>IF([Years of Experience]&lt;=10,"&lt;=10 yrs",IF([Years of Experience]&lt;20,"10-20 yrs",IF([Years of Experience]&lt;30,"20-30 yrs","&gt;30 yrs")))</f>
        <v>&lt;=10 yrs</v>
      </c>
    </row>
    <row r="1150" spans="2:14" ht="15" customHeight="1">
      <c r="B1150" t="s">
        <v>3153</v>
      </c>
      <c r="C1150" s="1">
        <v>41057.9453125</v>
      </c>
      <c r="D1150" s="4">
        <v>500000</v>
      </c>
      <c r="E1150">
        <v>500000</v>
      </c>
      <c r="F1150" t="s">
        <v>40</v>
      </c>
      <c r="G1150">
        <f>tblSalaries[[#This Row],[clean Salary (in local currency)]]*VLOOKUP(tblSalaries[[#This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VLOOKUP(tblSalaries[[#This Row],[Where do you work]],tblCountries[[Actual]:[Mapping]],2,FALSE)</f>
        <v>India</v>
      </c>
      <c r="L1150" t="s">
        <v>9</v>
      </c>
      <c r="M1150">
        <v>0.8</v>
      </c>
      <c r="N1150" s="16" t="str">
        <f>IF([Years of Experience]&lt;=10,"&lt;=10 yrs",IF([Years of Experience]&lt;20,"10-20 yrs",IF([Years of Experience]&lt;30,"20-30 yrs","&gt;30 yrs")))</f>
        <v>&lt;=10 yrs</v>
      </c>
    </row>
    <row r="1151" spans="2:14" ht="15" customHeight="1">
      <c r="B1151" t="s">
        <v>3154</v>
      </c>
      <c r="C1151" s="1">
        <v>41057.945439814815</v>
      </c>
      <c r="D1151" s="4" t="s">
        <v>1313</v>
      </c>
      <c r="E1151">
        <v>8725</v>
      </c>
      <c r="F1151" t="s">
        <v>6</v>
      </c>
      <c r="G1151">
        <f>tblSalaries[[#This Row],[clean Salary (in local currency)]]*VLOOKUP(tblSalaries[[#This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VLOOKUP(tblSalaries[[#This Row],[Where do you work]],tblCountries[[Actual]:[Mapping]],2,FALSE)</f>
        <v>Pakistan</v>
      </c>
      <c r="L1151" t="s">
        <v>18</v>
      </c>
      <c r="M1151">
        <v>18</v>
      </c>
      <c r="N1151" s="16" t="str">
        <f>IF([Years of Experience]&lt;=10,"&lt;=10 yrs",IF([Years of Experience]&lt;20,"10-20 yrs",IF([Years of Experience]&lt;30,"20-30 yrs","&gt;30 yrs")))</f>
        <v>10-20 yrs</v>
      </c>
    </row>
    <row r="1152" spans="2:14" ht="15" customHeight="1">
      <c r="B1152" t="s">
        <v>3155</v>
      </c>
      <c r="C1152" s="1">
        <v>41057.947777777779</v>
      </c>
      <c r="D1152" s="4" t="s">
        <v>1314</v>
      </c>
      <c r="E1152">
        <v>32000</v>
      </c>
      <c r="F1152" t="s">
        <v>69</v>
      </c>
      <c r="G1152">
        <f>tblSalaries[[#This Row],[clean Salary (in local currency)]]*VLOOKUP(tblSalaries[[#This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VLOOKUP(tblSalaries[[#This Row],[Where do you work]],tblCountries[[Actual]:[Mapping]],2,FALSE)</f>
        <v>UK</v>
      </c>
      <c r="L1152" t="s">
        <v>9</v>
      </c>
      <c r="M1152">
        <v>4</v>
      </c>
      <c r="N1152" s="16" t="str">
        <f>IF([Years of Experience]&lt;=10,"&lt;=10 yrs",IF([Years of Experience]&lt;20,"10-20 yrs",IF([Years of Experience]&lt;30,"20-30 yrs","&gt;30 yrs")))</f>
        <v>&lt;=10 yrs</v>
      </c>
    </row>
    <row r="1153" spans="2:14" ht="15" customHeight="1">
      <c r="B1153" t="s">
        <v>3156</v>
      </c>
      <c r="C1153" s="1">
        <v>41057.948483796295</v>
      </c>
      <c r="D1153" s="4" t="s">
        <v>1316</v>
      </c>
      <c r="E1153">
        <v>43000</v>
      </c>
      <c r="F1153" t="s">
        <v>69</v>
      </c>
      <c r="G1153">
        <f>tblSalaries[[#This Row],[clean Salary (in local currency)]]*VLOOKUP(tblSalaries[[#This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VLOOKUP(tblSalaries[[#This Row],[Where do you work]],tblCountries[[Actual]:[Mapping]],2,FALSE)</f>
        <v>UK</v>
      </c>
      <c r="L1153" t="s">
        <v>13</v>
      </c>
      <c r="M1153">
        <v>15</v>
      </c>
      <c r="N1153" s="16" t="str">
        <f>IF([Years of Experience]&lt;=10,"&lt;=10 yrs",IF([Years of Experience]&lt;20,"10-20 yrs",IF([Years of Experience]&lt;30,"20-30 yrs","&gt;30 yrs")))</f>
        <v>10-20 yrs</v>
      </c>
    </row>
    <row r="1154" spans="2:14" ht="15" customHeight="1">
      <c r="B1154" t="s">
        <v>3157</v>
      </c>
      <c r="C1154" s="1">
        <v>41057.94903935185</v>
      </c>
      <c r="D1154" s="4" t="s">
        <v>1318</v>
      </c>
      <c r="E1154">
        <v>53000</v>
      </c>
      <c r="F1154" t="s">
        <v>86</v>
      </c>
      <c r="G1154">
        <f>tblSalaries[[#This Row],[clean Salary (in local currency)]]*VLOOKUP(tblSalaries[[#This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VLOOKUP(tblSalaries[[#This Row],[Where do you work]],tblCountries[[Actual]:[Mapping]],2,FALSE)</f>
        <v>Canada</v>
      </c>
      <c r="L1154" t="s">
        <v>9</v>
      </c>
      <c r="M1154">
        <v>6</v>
      </c>
      <c r="N1154" s="16" t="str">
        <f>IF([Years of Experience]&lt;=10,"&lt;=10 yrs",IF([Years of Experience]&lt;20,"10-20 yrs",IF([Years of Experience]&lt;30,"20-30 yrs","&gt;30 yrs")))</f>
        <v>&lt;=10 yrs</v>
      </c>
    </row>
    <row r="1155" spans="2:14" ht="15" customHeight="1">
      <c r="B1155" t="s">
        <v>3158</v>
      </c>
      <c r="C1155" s="1">
        <v>41057.950370370374</v>
      </c>
      <c r="D1155" s="4" t="s">
        <v>1319</v>
      </c>
      <c r="E1155">
        <v>200000</v>
      </c>
      <c r="F1155" t="s">
        <v>40</v>
      </c>
      <c r="G1155">
        <f>tblSalaries[[#This Row],[clean Salary (in local currency)]]*VLOOKUP(tblSalaries[[#This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VLOOKUP(tblSalaries[[#This Row],[Where do you work]],tblCountries[[Actual]:[Mapping]],2,FALSE)</f>
        <v>India</v>
      </c>
      <c r="L1155" t="s">
        <v>25</v>
      </c>
      <c r="M1155">
        <v>6</v>
      </c>
      <c r="N1155" s="16" t="str">
        <f>IF([Years of Experience]&lt;=10,"&lt;=10 yrs",IF([Years of Experience]&lt;20,"10-20 yrs",IF([Years of Experience]&lt;30,"20-30 yrs","&gt;30 yrs")))</f>
        <v>&lt;=10 yrs</v>
      </c>
    </row>
    <row r="1156" spans="2:14" ht="15" customHeight="1">
      <c r="B1156" t="s">
        <v>3159</v>
      </c>
      <c r="C1156" s="1">
        <v>41057.950868055559</v>
      </c>
      <c r="D1156" s="4" t="s">
        <v>1320</v>
      </c>
      <c r="E1156">
        <v>450000</v>
      </c>
      <c r="F1156" t="s">
        <v>40</v>
      </c>
      <c r="G1156">
        <f>tblSalaries[[#This Row],[clean Salary (in local currency)]]*VLOOKUP(tblSalaries[[#This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VLOOKUP(tblSalaries[[#This Row],[Where do you work]],tblCountries[[Actual]:[Mapping]],2,FALSE)</f>
        <v>India</v>
      </c>
      <c r="L1156" t="s">
        <v>9</v>
      </c>
      <c r="M1156">
        <v>21</v>
      </c>
      <c r="N1156" s="16" t="str">
        <f>IF([Years of Experience]&lt;=10,"&lt;=10 yrs",IF([Years of Experience]&lt;20,"10-20 yrs",IF([Years of Experience]&lt;30,"20-30 yrs","&gt;30 yrs")))</f>
        <v>20-30 yrs</v>
      </c>
    </row>
    <row r="1157" spans="2:14" ht="15" customHeight="1">
      <c r="B1157" t="s">
        <v>3160</v>
      </c>
      <c r="C1157" s="1">
        <v>41057.951979166668</v>
      </c>
      <c r="D1157" s="4">
        <v>28000</v>
      </c>
      <c r="E1157">
        <v>28000</v>
      </c>
      <c r="F1157" t="s">
        <v>6</v>
      </c>
      <c r="G1157">
        <f>tblSalaries[[#This Row],[clean Salary (in local currency)]]*VLOOKUP(tblSalaries[[#This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VLOOKUP(tblSalaries[[#This Row],[Where do you work]],tblCountries[[Actual]:[Mapping]],2,FALSE)</f>
        <v>Poland</v>
      </c>
      <c r="L1157" t="s">
        <v>9</v>
      </c>
      <c r="M1157">
        <v>5</v>
      </c>
      <c r="N1157" s="16" t="str">
        <f>IF([Years of Experience]&lt;=10,"&lt;=10 yrs",IF([Years of Experience]&lt;20,"10-20 yrs",IF([Years of Experience]&lt;30,"20-30 yrs","&gt;30 yrs")))</f>
        <v>&lt;=10 yrs</v>
      </c>
    </row>
    <row r="1158" spans="2:14" ht="15" customHeight="1">
      <c r="B1158" t="s">
        <v>3161</v>
      </c>
      <c r="C1158" s="1">
        <v>41057.95239583333</v>
      </c>
      <c r="D1158" s="4">
        <v>31763</v>
      </c>
      <c r="E1158">
        <v>31763</v>
      </c>
      <c r="F1158" t="s">
        <v>69</v>
      </c>
      <c r="G1158">
        <f>tblSalaries[[#This Row],[clean Salary (in local currency)]]*VLOOKUP(tblSalaries[[#This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VLOOKUP(tblSalaries[[#This Row],[Where do you work]],tblCountries[[Actual]:[Mapping]],2,FALSE)</f>
        <v>UK</v>
      </c>
      <c r="L1158" t="s">
        <v>18</v>
      </c>
      <c r="M1158">
        <v>2</v>
      </c>
      <c r="N1158" s="16" t="str">
        <f>IF([Years of Experience]&lt;=10,"&lt;=10 yrs",IF([Years of Experience]&lt;20,"10-20 yrs",IF([Years of Experience]&lt;30,"20-30 yrs","&gt;30 yrs")))</f>
        <v>&lt;=10 yrs</v>
      </c>
    </row>
    <row r="1159" spans="2:14" ht="15" customHeight="1">
      <c r="B1159" t="s">
        <v>3162</v>
      </c>
      <c r="C1159" s="1">
        <v>41057.952997685185</v>
      </c>
      <c r="D1159" s="4" t="s">
        <v>1323</v>
      </c>
      <c r="E1159">
        <v>32000</v>
      </c>
      <c r="F1159" t="s">
        <v>69</v>
      </c>
      <c r="G1159">
        <f>tblSalaries[[#This Row],[clean Salary (in local currency)]]*VLOOKUP(tblSalaries[[#This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VLOOKUP(tblSalaries[[#This Row],[Where do you work]],tblCountries[[Actual]:[Mapping]],2,FALSE)</f>
        <v>Canada</v>
      </c>
      <c r="L1159" t="s">
        <v>9</v>
      </c>
      <c r="M1159">
        <v>9</v>
      </c>
      <c r="N1159" s="16" t="str">
        <f>IF([Years of Experience]&lt;=10,"&lt;=10 yrs",IF([Years of Experience]&lt;20,"10-20 yrs",IF([Years of Experience]&lt;30,"20-30 yrs","&gt;30 yrs")))</f>
        <v>&lt;=10 yrs</v>
      </c>
    </row>
    <row r="1160" spans="2:14" ht="15" customHeight="1">
      <c r="B1160" t="s">
        <v>3163</v>
      </c>
      <c r="C1160" s="1">
        <v>41057.953506944446</v>
      </c>
      <c r="D1160" s="4">
        <v>27840</v>
      </c>
      <c r="E1160">
        <v>27840</v>
      </c>
      <c r="F1160" t="s">
        <v>6</v>
      </c>
      <c r="G1160">
        <f>tblSalaries[[#This Row],[clean Salary (in local currency)]]*VLOOKUP(tblSalaries[[#This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VLOOKUP(tblSalaries[[#This Row],[Where do you work]],tblCountries[[Actual]:[Mapping]],2,FALSE)</f>
        <v>USA</v>
      </c>
      <c r="L1160" t="s">
        <v>18</v>
      </c>
      <c r="M1160">
        <v>1</v>
      </c>
      <c r="N1160" s="16" t="str">
        <f>IF([Years of Experience]&lt;=10,"&lt;=10 yrs",IF([Years of Experience]&lt;20,"10-20 yrs",IF([Years of Experience]&lt;30,"20-30 yrs","&gt;30 yrs")))</f>
        <v>&lt;=10 yrs</v>
      </c>
    </row>
    <row r="1161" spans="2:14" ht="15" customHeight="1">
      <c r="B1161" t="s">
        <v>3164</v>
      </c>
      <c r="C1161" s="1">
        <v>41057.954444444447</v>
      </c>
      <c r="D1161" s="4" t="s">
        <v>1326</v>
      </c>
      <c r="E1161">
        <v>350000</v>
      </c>
      <c r="F1161" t="s">
        <v>40</v>
      </c>
      <c r="G1161">
        <f>tblSalaries[[#This Row],[clean Salary (in local currency)]]*VLOOKUP(tblSalaries[[#This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VLOOKUP(tblSalaries[[#This Row],[Where do you work]],tblCountries[[Actual]:[Mapping]],2,FALSE)</f>
        <v>India</v>
      </c>
      <c r="L1161" t="s">
        <v>18</v>
      </c>
      <c r="M1161">
        <v>1.5</v>
      </c>
      <c r="N1161" s="16" t="str">
        <f>IF([Years of Experience]&lt;=10,"&lt;=10 yrs",IF([Years of Experience]&lt;20,"10-20 yrs",IF([Years of Experience]&lt;30,"20-30 yrs","&gt;30 yrs")))</f>
        <v>&lt;=10 yrs</v>
      </c>
    </row>
    <row r="1162" spans="2:14" ht="15" customHeight="1">
      <c r="B1162" t="s">
        <v>3165</v>
      </c>
      <c r="C1162" s="1">
        <v>41057.955324074072</v>
      </c>
      <c r="D1162" s="4" t="s">
        <v>1328</v>
      </c>
      <c r="E1162">
        <v>50000</v>
      </c>
      <c r="F1162" t="s">
        <v>6</v>
      </c>
      <c r="G1162">
        <f>tblSalaries[[#This Row],[clean Salary (in local currency)]]*VLOOKUP(tblSalaries[[#This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VLOOKUP(tblSalaries[[#This Row],[Where do you work]],tblCountries[[Actual]:[Mapping]],2,FALSE)</f>
        <v>Singapore</v>
      </c>
      <c r="L1162" t="s">
        <v>18</v>
      </c>
      <c r="M1162">
        <v>25</v>
      </c>
      <c r="N1162" s="16" t="str">
        <f>IF([Years of Experience]&lt;=10,"&lt;=10 yrs",IF([Years of Experience]&lt;20,"10-20 yrs",IF([Years of Experience]&lt;30,"20-30 yrs","&gt;30 yrs")))</f>
        <v>20-30 yrs</v>
      </c>
    </row>
    <row r="1163" spans="2:14" ht="15" customHeight="1">
      <c r="B1163" t="s">
        <v>3166</v>
      </c>
      <c r="C1163" s="1">
        <v>41057.957233796296</v>
      </c>
      <c r="D1163" s="4">
        <v>48000</v>
      </c>
      <c r="E1163">
        <v>48000</v>
      </c>
      <c r="F1163" t="s">
        <v>6</v>
      </c>
      <c r="G1163">
        <f>tblSalaries[[#This Row],[clean Salary (in local currency)]]*VLOOKUP(tblSalaries[[#This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VLOOKUP(tblSalaries[[#This Row],[Where do you work]],tblCountries[[Actual]:[Mapping]],2,FALSE)</f>
        <v>Qatar</v>
      </c>
      <c r="L1163" t="s">
        <v>18</v>
      </c>
      <c r="M1163">
        <v>10</v>
      </c>
      <c r="N1163" s="16" t="str">
        <f>IF([Years of Experience]&lt;=10,"&lt;=10 yrs",IF([Years of Experience]&lt;20,"10-20 yrs",IF([Years of Experience]&lt;30,"20-30 yrs","&gt;30 yrs")))</f>
        <v>&lt;=10 yrs</v>
      </c>
    </row>
    <row r="1164" spans="2:14" ht="15" customHeight="1">
      <c r="B1164" t="s">
        <v>3167</v>
      </c>
      <c r="C1164" s="1">
        <v>41057.957824074074</v>
      </c>
      <c r="D1164" s="4">
        <v>2000</v>
      </c>
      <c r="E1164">
        <v>24000</v>
      </c>
      <c r="F1164" t="s">
        <v>6</v>
      </c>
      <c r="G1164">
        <f>tblSalaries[[#This Row],[clean Salary (in local currency)]]*VLOOKUP(tblSalaries[[#This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VLOOKUP(tblSalaries[[#This Row],[Where do you work]],tblCountries[[Actual]:[Mapping]],2,FALSE)</f>
        <v>Argentina</v>
      </c>
      <c r="L1164" t="s">
        <v>9</v>
      </c>
      <c r="M1164">
        <v>21</v>
      </c>
      <c r="N1164" s="16" t="str">
        <f>IF([Years of Experience]&lt;=10,"&lt;=10 yrs",IF([Years of Experience]&lt;20,"10-20 yrs",IF([Years of Experience]&lt;30,"20-30 yrs","&gt;30 yrs")))</f>
        <v>20-30 yrs</v>
      </c>
    </row>
    <row r="1165" spans="2:14" ht="15" customHeight="1">
      <c r="B1165" t="s">
        <v>3168</v>
      </c>
      <c r="C1165" s="1">
        <v>41057.959814814814</v>
      </c>
      <c r="D1165" s="4">
        <v>75000</v>
      </c>
      <c r="E1165">
        <v>75000</v>
      </c>
      <c r="F1165" t="s">
        <v>6</v>
      </c>
      <c r="G1165">
        <f>tblSalaries[[#This Row],[clean Salary (in local currency)]]*VLOOKUP(tblSalaries[[#This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VLOOKUP(tblSalaries[[#This Row],[Where do you work]],tblCountries[[Actual]:[Mapping]],2,FALSE)</f>
        <v>USA</v>
      </c>
      <c r="L1165" t="s">
        <v>9</v>
      </c>
      <c r="M1165">
        <v>12</v>
      </c>
      <c r="N1165" s="16" t="str">
        <f>IF([Years of Experience]&lt;=10,"&lt;=10 yrs",IF([Years of Experience]&lt;20,"10-20 yrs",IF([Years of Experience]&lt;30,"20-30 yrs","&gt;30 yrs")))</f>
        <v>10-20 yrs</v>
      </c>
    </row>
    <row r="1166" spans="2:14" ht="15" customHeight="1">
      <c r="B1166" t="s">
        <v>3169</v>
      </c>
      <c r="C1166" s="1">
        <v>41057.961840277778</v>
      </c>
      <c r="D1166" s="4" t="s">
        <v>1332</v>
      </c>
      <c r="E1166">
        <v>216000</v>
      </c>
      <c r="F1166" t="s">
        <v>358</v>
      </c>
      <c r="G1166">
        <f>tblSalaries[[#This Row],[clean Salary (in local currency)]]*VLOOKUP(tblSalaries[[#This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VLOOKUP(tblSalaries[[#This Row],[Where do you work]],tblCountries[[Actual]:[Mapping]],2,FALSE)</f>
        <v>Dubai</v>
      </c>
      <c r="L1166" t="s">
        <v>9</v>
      </c>
      <c r="M1166">
        <v>2</v>
      </c>
      <c r="N1166" s="16" t="str">
        <f>IF([Years of Experience]&lt;=10,"&lt;=10 yrs",IF([Years of Experience]&lt;20,"10-20 yrs",IF([Years of Experience]&lt;30,"20-30 yrs","&gt;30 yrs")))</f>
        <v>&lt;=10 yrs</v>
      </c>
    </row>
    <row r="1167" spans="2:14" ht="15" customHeight="1">
      <c r="B1167" t="s">
        <v>3170</v>
      </c>
      <c r="C1167" s="1">
        <v>41057.962754629632</v>
      </c>
      <c r="D1167" s="4" t="s">
        <v>1333</v>
      </c>
      <c r="E1167">
        <v>2000000</v>
      </c>
      <c r="F1167" t="s">
        <v>32</v>
      </c>
      <c r="G1167">
        <f>tblSalaries[[#This Row],[clean Salary (in local currency)]]*VLOOKUP(tblSalaries[[#This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VLOOKUP(tblSalaries[[#This Row],[Where do you work]],tblCountries[[Actual]:[Mapping]],2,FALSE)</f>
        <v>Pakistan</v>
      </c>
      <c r="L1167" t="s">
        <v>13</v>
      </c>
      <c r="M1167">
        <v>8</v>
      </c>
      <c r="N1167" s="16" t="str">
        <f>IF([Years of Experience]&lt;=10,"&lt;=10 yrs",IF([Years of Experience]&lt;20,"10-20 yrs",IF([Years of Experience]&lt;30,"20-30 yrs","&gt;30 yrs")))</f>
        <v>&lt;=10 yrs</v>
      </c>
    </row>
    <row r="1168" spans="2:14" ht="15" customHeight="1">
      <c r="B1168" t="s">
        <v>3171</v>
      </c>
      <c r="C1168" s="1">
        <v>41057.967638888891</v>
      </c>
      <c r="D1168" s="4">
        <v>60000</v>
      </c>
      <c r="E1168">
        <v>60000</v>
      </c>
      <c r="F1168" t="s">
        <v>6</v>
      </c>
      <c r="G1168">
        <f>tblSalaries[[#This Row],[clean Salary (in local currency)]]*VLOOKUP(tblSalaries[[#This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VLOOKUP(tblSalaries[[#This Row],[Where do you work]],tblCountries[[Actual]:[Mapping]],2,FALSE)</f>
        <v>USA</v>
      </c>
      <c r="L1168" t="s">
        <v>18</v>
      </c>
      <c r="M1168">
        <v>10</v>
      </c>
      <c r="N1168" s="16" t="str">
        <f>IF([Years of Experience]&lt;=10,"&lt;=10 yrs",IF([Years of Experience]&lt;20,"10-20 yrs",IF([Years of Experience]&lt;30,"20-30 yrs","&gt;30 yrs")))</f>
        <v>&lt;=10 yrs</v>
      </c>
    </row>
    <row r="1169" spans="2:14" ht="15" customHeight="1">
      <c r="B1169" t="s">
        <v>3172</v>
      </c>
      <c r="C1169" s="1">
        <v>41057.967719907407</v>
      </c>
      <c r="D1169" s="4" t="s">
        <v>1336</v>
      </c>
      <c r="E1169">
        <v>60000</v>
      </c>
      <c r="F1169" t="s">
        <v>1337</v>
      </c>
      <c r="G1169">
        <f>tblSalaries[[#This Row],[clean Salary (in local currency)]]*VLOOKUP(tblSalaries[[#This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VLOOKUP(tblSalaries[[#This Row],[Where do you work]],tblCountries[[Actual]:[Mapping]],2,FALSE)</f>
        <v>Poland</v>
      </c>
      <c r="L1169" t="s">
        <v>13</v>
      </c>
      <c r="M1169">
        <v>10</v>
      </c>
      <c r="N1169" s="16" t="str">
        <f>IF([Years of Experience]&lt;=10,"&lt;=10 yrs",IF([Years of Experience]&lt;20,"10-20 yrs",IF([Years of Experience]&lt;30,"20-30 yrs","&gt;30 yrs")))</f>
        <v>&lt;=10 yrs</v>
      </c>
    </row>
    <row r="1170" spans="2:14" ht="15" customHeight="1">
      <c r="B1170" t="s">
        <v>3173</v>
      </c>
      <c r="C1170" s="1">
        <v>41057.970277777778</v>
      </c>
      <c r="D1170" s="4" t="s">
        <v>1338</v>
      </c>
      <c r="E1170">
        <v>7200</v>
      </c>
      <c r="F1170" t="s">
        <v>6</v>
      </c>
      <c r="G1170">
        <f>tblSalaries[[#This Row],[clean Salary (in local currency)]]*VLOOKUP(tblSalaries[[#This Row],[Currency]],tblXrate[],2,FALSE)</f>
        <v>7200</v>
      </c>
      <c r="H1170" t="s">
        <v>1339</v>
      </c>
      <c r="I1170" t="s">
        <v>3999</v>
      </c>
      <c r="J1170" t="s">
        <v>8</v>
      </c>
      <c r="K1170" t="str">
        <f>VLOOKUP(tblSalaries[[#This Row],[Where do you work]],tblCountries[[Actual]:[Mapping]],2,FALSE)</f>
        <v>India</v>
      </c>
      <c r="L1170" t="s">
        <v>9</v>
      </c>
      <c r="M1170">
        <v>7</v>
      </c>
      <c r="N1170" s="16" t="str">
        <f>IF([Years of Experience]&lt;=10,"&lt;=10 yrs",IF([Years of Experience]&lt;20,"10-20 yrs",IF([Years of Experience]&lt;30,"20-30 yrs","&gt;30 yrs")))</f>
        <v>&lt;=10 yrs</v>
      </c>
    </row>
    <row r="1171" spans="2:14" ht="15" customHeight="1">
      <c r="B1171" t="s">
        <v>3174</v>
      </c>
      <c r="C1171" s="1">
        <v>41057.970497685186</v>
      </c>
      <c r="D1171" s="4">
        <v>56000</v>
      </c>
      <c r="E1171">
        <v>56000</v>
      </c>
      <c r="F1171" t="s">
        <v>6</v>
      </c>
      <c r="G1171">
        <f>tblSalaries[[#This Row],[clean Salary (in local currency)]]*VLOOKUP(tblSalaries[[#This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VLOOKUP(tblSalaries[[#This Row],[Where do you work]],tblCountries[[Actual]:[Mapping]],2,FALSE)</f>
        <v>USA</v>
      </c>
      <c r="L1171" t="s">
        <v>25</v>
      </c>
      <c r="M1171">
        <v>2</v>
      </c>
      <c r="N1171" s="16" t="str">
        <f>IF([Years of Experience]&lt;=10,"&lt;=10 yrs",IF([Years of Experience]&lt;20,"10-20 yrs",IF([Years of Experience]&lt;30,"20-30 yrs","&gt;30 yrs")))</f>
        <v>&lt;=10 yrs</v>
      </c>
    </row>
    <row r="1172" spans="2:14" ht="15" customHeight="1">
      <c r="B1172" t="s">
        <v>3175</v>
      </c>
      <c r="C1172" s="1">
        <v>41057.971944444442</v>
      </c>
      <c r="D1172" s="4" t="s">
        <v>1340</v>
      </c>
      <c r="E1172">
        <v>540000</v>
      </c>
      <c r="F1172" t="s">
        <v>40</v>
      </c>
      <c r="G1172">
        <f>tblSalaries[[#This Row],[clean Salary (in local currency)]]*VLOOKUP(tblSalaries[[#This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VLOOKUP(tblSalaries[[#This Row],[Where do you work]],tblCountries[[Actual]:[Mapping]],2,FALSE)</f>
        <v>India</v>
      </c>
      <c r="L1172" t="s">
        <v>9</v>
      </c>
      <c r="M1172">
        <v>7.9</v>
      </c>
      <c r="N1172" s="16" t="str">
        <f>IF([Years of Experience]&lt;=10,"&lt;=10 yrs",IF([Years of Experience]&lt;20,"10-20 yrs",IF([Years of Experience]&lt;30,"20-30 yrs","&gt;30 yrs")))</f>
        <v>&lt;=10 yrs</v>
      </c>
    </row>
    <row r="1173" spans="2:14" ht="15" customHeight="1">
      <c r="B1173" t="s">
        <v>3176</v>
      </c>
      <c r="C1173" s="1">
        <v>41057.972939814812</v>
      </c>
      <c r="D1173" s="4" t="s">
        <v>1342</v>
      </c>
      <c r="E1173">
        <v>4300000</v>
      </c>
      <c r="F1173" t="s">
        <v>1343</v>
      </c>
      <c r="G1173">
        <f>tblSalaries[[#This Row],[clean Salary (in local currency)]]*VLOOKUP(tblSalaries[[#This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VLOOKUP(tblSalaries[[#This Row],[Where do you work]],tblCountries[[Actual]:[Mapping]],2,FALSE)</f>
        <v>Kenya</v>
      </c>
      <c r="L1173" t="s">
        <v>9</v>
      </c>
      <c r="M1173">
        <v>9</v>
      </c>
      <c r="N1173" s="16" t="str">
        <f>IF([Years of Experience]&lt;=10,"&lt;=10 yrs",IF([Years of Experience]&lt;20,"10-20 yrs",IF([Years of Experience]&lt;30,"20-30 yrs","&gt;30 yrs")))</f>
        <v>&lt;=10 yrs</v>
      </c>
    </row>
    <row r="1174" spans="2:14" ht="15" customHeight="1">
      <c r="B1174" t="s">
        <v>3177</v>
      </c>
      <c r="C1174" s="1">
        <v>41057.976064814815</v>
      </c>
      <c r="D1174" s="4" t="s">
        <v>1345</v>
      </c>
      <c r="E1174">
        <v>82000</v>
      </c>
      <c r="F1174" t="s">
        <v>22</v>
      </c>
      <c r="G1174">
        <f>tblSalaries[[#This Row],[clean Salary (in local currency)]]*VLOOKUP(tblSalaries[[#This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VLOOKUP(tblSalaries[[#This Row],[Where do you work]],tblCountries[[Actual]:[Mapping]],2,FALSE)</f>
        <v>Netherlands</v>
      </c>
      <c r="L1174" t="s">
        <v>13</v>
      </c>
      <c r="M1174">
        <v>25</v>
      </c>
      <c r="N1174" s="16" t="str">
        <f>IF([Years of Experience]&lt;=10,"&lt;=10 yrs",IF([Years of Experience]&lt;20,"10-20 yrs",IF([Years of Experience]&lt;30,"20-30 yrs","&gt;30 yrs")))</f>
        <v>20-30 yrs</v>
      </c>
    </row>
    <row r="1175" spans="2:14" ht="15" customHeight="1">
      <c r="B1175" t="s">
        <v>3178</v>
      </c>
      <c r="C1175" s="1">
        <v>41057.981932870367</v>
      </c>
      <c r="D1175" s="4">
        <v>88000</v>
      </c>
      <c r="E1175">
        <v>88000</v>
      </c>
      <c r="F1175" t="s">
        <v>6</v>
      </c>
      <c r="G1175">
        <f>tblSalaries[[#This Row],[clean Salary (in local currency)]]*VLOOKUP(tblSalaries[[#This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VLOOKUP(tblSalaries[[#This Row],[Where do you work]],tblCountries[[Actual]:[Mapping]],2,FALSE)</f>
        <v>USA</v>
      </c>
      <c r="L1175" t="s">
        <v>9</v>
      </c>
      <c r="M1175">
        <v>2</v>
      </c>
      <c r="N1175" s="16" t="str">
        <f>IF([Years of Experience]&lt;=10,"&lt;=10 yrs",IF([Years of Experience]&lt;20,"10-20 yrs",IF([Years of Experience]&lt;30,"20-30 yrs","&gt;30 yrs")))</f>
        <v>&lt;=10 yrs</v>
      </c>
    </row>
    <row r="1176" spans="2:14" ht="15" customHeight="1">
      <c r="B1176" t="s">
        <v>3179</v>
      </c>
      <c r="C1176" s="1">
        <v>41057.985324074078</v>
      </c>
      <c r="D1176" s="4">
        <v>80000</v>
      </c>
      <c r="E1176">
        <v>80000</v>
      </c>
      <c r="F1176" t="s">
        <v>6</v>
      </c>
      <c r="G1176">
        <f>tblSalaries[[#This Row],[clean Salary (in local currency)]]*VLOOKUP(tblSalaries[[#This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VLOOKUP(tblSalaries[[#This Row],[Where do you work]],tblCountries[[Actual]:[Mapping]],2,FALSE)</f>
        <v>USA</v>
      </c>
      <c r="L1176" t="s">
        <v>9</v>
      </c>
      <c r="M1176">
        <v>6</v>
      </c>
      <c r="N1176" s="16" t="str">
        <f>IF([Years of Experience]&lt;=10,"&lt;=10 yrs",IF([Years of Experience]&lt;20,"10-20 yrs",IF([Years of Experience]&lt;30,"20-30 yrs","&gt;30 yrs")))</f>
        <v>&lt;=10 yrs</v>
      </c>
    </row>
    <row r="1177" spans="2:14" ht="15" customHeight="1">
      <c r="B1177" t="s">
        <v>3180</v>
      </c>
      <c r="C1177" s="1">
        <v>41057.991087962961</v>
      </c>
      <c r="D1177" s="4">
        <v>19000</v>
      </c>
      <c r="E1177">
        <v>19000</v>
      </c>
      <c r="F1177" t="s">
        <v>6</v>
      </c>
      <c r="G1177">
        <f>tblSalaries[[#This Row],[clean Salary (in local currency)]]*VLOOKUP(tblSalaries[[#This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VLOOKUP(tblSalaries[[#This Row],[Where do you work]],tblCountries[[Actual]:[Mapping]],2,FALSE)</f>
        <v>UK</v>
      </c>
      <c r="L1177" t="s">
        <v>9</v>
      </c>
      <c r="M1177">
        <v>20</v>
      </c>
      <c r="N1177" s="16" t="str">
        <f>IF([Years of Experience]&lt;=10,"&lt;=10 yrs",IF([Years of Experience]&lt;20,"10-20 yrs",IF([Years of Experience]&lt;30,"20-30 yrs","&gt;30 yrs")))</f>
        <v>20-30 yrs</v>
      </c>
    </row>
    <row r="1178" spans="2:14" ht="15" customHeight="1">
      <c r="B1178" t="s">
        <v>3181</v>
      </c>
      <c r="C1178" s="1">
        <v>41057.99417824074</v>
      </c>
      <c r="D1178" s="4" t="s">
        <v>1349</v>
      </c>
      <c r="E1178">
        <v>15000</v>
      </c>
      <c r="F1178" t="s">
        <v>22</v>
      </c>
      <c r="G1178">
        <f>tblSalaries[[#This Row],[clean Salary (in local currency)]]*VLOOKUP(tblSalaries[[#This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VLOOKUP(tblSalaries[[#This Row],[Where do you work]],tblCountries[[Actual]:[Mapping]],2,FALSE)</f>
        <v>Italy</v>
      </c>
      <c r="L1178" t="s">
        <v>9</v>
      </c>
      <c r="M1178">
        <v>3</v>
      </c>
      <c r="N1178" s="16" t="str">
        <f>IF([Years of Experience]&lt;=10,"&lt;=10 yrs",IF([Years of Experience]&lt;20,"10-20 yrs",IF([Years of Experience]&lt;30,"20-30 yrs","&gt;30 yrs")))</f>
        <v>&lt;=10 yrs</v>
      </c>
    </row>
    <row r="1179" spans="2:14" ht="15" customHeight="1">
      <c r="B1179" t="s">
        <v>3182</v>
      </c>
      <c r="C1179" s="1">
        <v>41057.994930555556</v>
      </c>
      <c r="D1179" s="4">
        <v>480000</v>
      </c>
      <c r="E1179">
        <v>480000</v>
      </c>
      <c r="F1179" t="s">
        <v>40</v>
      </c>
      <c r="G1179">
        <f>tblSalaries[[#This Row],[clean Salary (in local currency)]]*VLOOKUP(tblSalaries[[#This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VLOOKUP(tblSalaries[[#This Row],[Where do you work]],tblCountries[[Actual]:[Mapping]],2,FALSE)</f>
        <v>India</v>
      </c>
      <c r="L1179" t="s">
        <v>13</v>
      </c>
      <c r="M1179">
        <v>15</v>
      </c>
      <c r="N1179" s="16" t="str">
        <f>IF([Years of Experience]&lt;=10,"&lt;=10 yrs",IF([Years of Experience]&lt;20,"10-20 yrs",IF([Years of Experience]&lt;30,"20-30 yrs","&gt;30 yrs")))</f>
        <v>10-20 yrs</v>
      </c>
    </row>
    <row r="1180" spans="2:14" ht="15" customHeight="1">
      <c r="B1180" t="s">
        <v>3183</v>
      </c>
      <c r="C1180" s="1">
        <v>41057.995162037034</v>
      </c>
      <c r="D1180" s="4">
        <v>1100000</v>
      </c>
      <c r="E1180">
        <v>1100000</v>
      </c>
      <c r="F1180" t="s">
        <v>40</v>
      </c>
      <c r="G1180">
        <f>tblSalaries[[#This Row],[clean Salary (in local currency)]]*VLOOKUP(tblSalaries[[#This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VLOOKUP(tblSalaries[[#This Row],[Where do you work]],tblCountries[[Actual]:[Mapping]],2,FALSE)</f>
        <v>India</v>
      </c>
      <c r="L1180" t="s">
        <v>13</v>
      </c>
      <c r="M1180">
        <v>13</v>
      </c>
      <c r="N1180" s="16" t="str">
        <f>IF([Years of Experience]&lt;=10,"&lt;=10 yrs",IF([Years of Experience]&lt;20,"10-20 yrs",IF([Years of Experience]&lt;30,"20-30 yrs","&gt;30 yrs")))</f>
        <v>10-20 yrs</v>
      </c>
    </row>
    <row r="1181" spans="2:14" ht="15" customHeight="1">
      <c r="B1181" t="s">
        <v>3184</v>
      </c>
      <c r="C1181" s="1">
        <v>41058.000243055554</v>
      </c>
      <c r="D1181" s="4">
        <v>61000</v>
      </c>
      <c r="E1181">
        <v>61000</v>
      </c>
      <c r="F1181" t="s">
        <v>6</v>
      </c>
      <c r="G1181">
        <f>tblSalaries[[#This Row],[clean Salary (in local currency)]]*VLOOKUP(tblSalaries[[#This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VLOOKUP(tblSalaries[[#This Row],[Where do you work]],tblCountries[[Actual]:[Mapping]],2,FALSE)</f>
        <v>USA</v>
      </c>
      <c r="L1181" t="s">
        <v>9</v>
      </c>
      <c r="M1181">
        <v>1.5</v>
      </c>
      <c r="N1181" s="16" t="str">
        <f>IF([Years of Experience]&lt;=10,"&lt;=10 yrs",IF([Years of Experience]&lt;20,"10-20 yrs",IF([Years of Experience]&lt;30,"20-30 yrs","&gt;30 yrs")))</f>
        <v>&lt;=10 yrs</v>
      </c>
    </row>
    <row r="1182" spans="2:14" ht="15" customHeight="1">
      <c r="B1182" t="s">
        <v>3185</v>
      </c>
      <c r="C1182" s="1">
        <v>41058.002581018518</v>
      </c>
      <c r="D1182" s="4">
        <v>34000</v>
      </c>
      <c r="E1182">
        <v>34000</v>
      </c>
      <c r="F1182" t="s">
        <v>69</v>
      </c>
      <c r="G1182">
        <f>tblSalaries[[#This Row],[clean Salary (in local currency)]]*VLOOKUP(tblSalaries[[#This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VLOOKUP(tblSalaries[[#This Row],[Where do you work]],tblCountries[[Actual]:[Mapping]],2,FALSE)</f>
        <v>UK</v>
      </c>
      <c r="L1182" t="s">
        <v>13</v>
      </c>
      <c r="M1182">
        <v>10</v>
      </c>
      <c r="N1182" s="16" t="str">
        <f>IF([Years of Experience]&lt;=10,"&lt;=10 yrs",IF([Years of Experience]&lt;20,"10-20 yrs",IF([Years of Experience]&lt;30,"20-30 yrs","&gt;30 yrs")))</f>
        <v>&lt;=10 yrs</v>
      </c>
    </row>
    <row r="1183" spans="2:14" ht="15" customHeight="1">
      <c r="B1183" t="s">
        <v>3186</v>
      </c>
      <c r="C1183" s="1">
        <v>41058.002638888887</v>
      </c>
      <c r="D1183" s="4">
        <v>34000</v>
      </c>
      <c r="E1183">
        <v>34000</v>
      </c>
      <c r="F1183" t="s">
        <v>69</v>
      </c>
      <c r="G1183">
        <f>tblSalaries[[#This Row],[clean Salary (in local currency)]]*VLOOKUP(tblSalaries[[#This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VLOOKUP(tblSalaries[[#This Row],[Where do you work]],tblCountries[[Actual]:[Mapping]],2,FALSE)</f>
        <v>UK</v>
      </c>
      <c r="L1183" t="s">
        <v>13</v>
      </c>
      <c r="M1183">
        <v>10</v>
      </c>
      <c r="N1183" s="16" t="str">
        <f>IF([Years of Experience]&lt;=10,"&lt;=10 yrs",IF([Years of Experience]&lt;20,"10-20 yrs",IF([Years of Experience]&lt;30,"20-30 yrs","&gt;30 yrs")))</f>
        <v>&lt;=10 yrs</v>
      </c>
    </row>
    <row r="1184" spans="2:14" ht="15" customHeight="1">
      <c r="B1184" t="s">
        <v>3187</v>
      </c>
      <c r="C1184" s="1">
        <v>41058.004861111112</v>
      </c>
      <c r="D1184" s="4">
        <v>250000</v>
      </c>
      <c r="E1184">
        <v>250000</v>
      </c>
      <c r="F1184" t="s">
        <v>40</v>
      </c>
      <c r="G1184">
        <f>tblSalaries[[#This Row],[clean Salary (in local currency)]]*VLOOKUP(tblSalaries[[#This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VLOOKUP(tblSalaries[[#This Row],[Where do you work]],tblCountries[[Actual]:[Mapping]],2,FALSE)</f>
        <v>India</v>
      </c>
      <c r="L1184" t="s">
        <v>9</v>
      </c>
      <c r="M1184">
        <v>1</v>
      </c>
      <c r="N1184" s="16" t="str">
        <f>IF([Years of Experience]&lt;=10,"&lt;=10 yrs",IF([Years of Experience]&lt;20,"10-20 yrs",IF([Years of Experience]&lt;30,"20-30 yrs","&gt;30 yrs")))</f>
        <v>&lt;=10 yrs</v>
      </c>
    </row>
    <row r="1185" spans="2:14" ht="15" customHeight="1">
      <c r="B1185" t="s">
        <v>3188</v>
      </c>
      <c r="C1185" s="1">
        <v>41058.005277777775</v>
      </c>
      <c r="D1185" s="4">
        <v>20000</v>
      </c>
      <c r="E1185">
        <v>20000</v>
      </c>
      <c r="F1185" t="s">
        <v>22</v>
      </c>
      <c r="G1185">
        <f>tblSalaries[[#This Row],[clean Salary (in local currency)]]*VLOOKUP(tblSalaries[[#This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VLOOKUP(tblSalaries[[#This Row],[Where do you work]],tblCountries[[Actual]:[Mapping]],2,FALSE)</f>
        <v>Greece</v>
      </c>
      <c r="L1185" t="s">
        <v>25</v>
      </c>
      <c r="M1185">
        <v>12</v>
      </c>
      <c r="N1185" s="16" t="str">
        <f>IF([Years of Experience]&lt;=10,"&lt;=10 yrs",IF([Years of Experience]&lt;20,"10-20 yrs",IF([Years of Experience]&lt;30,"20-30 yrs","&gt;30 yrs")))</f>
        <v>10-20 yrs</v>
      </c>
    </row>
    <row r="1186" spans="2:14" ht="15" customHeight="1">
      <c r="B1186" t="s">
        <v>3189</v>
      </c>
      <c r="C1186" s="1">
        <v>41058.008599537039</v>
      </c>
      <c r="D1186" s="4">
        <v>23000</v>
      </c>
      <c r="E1186">
        <v>23000</v>
      </c>
      <c r="F1186" t="s">
        <v>6</v>
      </c>
      <c r="G1186">
        <f>tblSalaries[[#This Row],[clean Salary (in local currency)]]*VLOOKUP(tblSalaries[[#This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VLOOKUP(tblSalaries[[#This Row],[Where do you work]],tblCountries[[Actual]:[Mapping]],2,FALSE)</f>
        <v>Saudi Arabia</v>
      </c>
      <c r="L1186" t="s">
        <v>13</v>
      </c>
      <c r="M1186">
        <v>14</v>
      </c>
      <c r="N1186" s="16" t="str">
        <f>IF([Years of Experience]&lt;=10,"&lt;=10 yrs",IF([Years of Experience]&lt;20,"10-20 yrs",IF([Years of Experience]&lt;30,"20-30 yrs","&gt;30 yrs")))</f>
        <v>10-20 yrs</v>
      </c>
    </row>
    <row r="1187" spans="2:14" ht="15" customHeight="1">
      <c r="B1187" t="s">
        <v>3190</v>
      </c>
      <c r="C1187" s="1">
        <v>41058.011747685188</v>
      </c>
      <c r="D1187" s="4" t="s">
        <v>1263</v>
      </c>
      <c r="E1187">
        <v>900000</v>
      </c>
      <c r="F1187" t="s">
        <v>40</v>
      </c>
      <c r="G1187">
        <f>tblSalaries[[#This Row],[clean Salary (in local currency)]]*VLOOKUP(tblSalaries[[#This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VLOOKUP(tblSalaries[[#This Row],[Where do you work]],tblCountries[[Actual]:[Mapping]],2,FALSE)</f>
        <v>India</v>
      </c>
      <c r="L1187" t="s">
        <v>25</v>
      </c>
      <c r="M1187">
        <v>13</v>
      </c>
      <c r="N1187" s="16" t="str">
        <f>IF([Years of Experience]&lt;=10,"&lt;=10 yrs",IF([Years of Experience]&lt;20,"10-20 yrs",IF([Years of Experience]&lt;30,"20-30 yrs","&gt;30 yrs")))</f>
        <v>10-20 yrs</v>
      </c>
    </row>
    <row r="1188" spans="2:14" ht="15" customHeight="1">
      <c r="B1188" t="s">
        <v>3191</v>
      </c>
      <c r="C1188" s="1">
        <v>41058.017812500002</v>
      </c>
      <c r="D1188" s="4">
        <v>60000</v>
      </c>
      <c r="E1188">
        <v>60000</v>
      </c>
      <c r="F1188" t="s">
        <v>6</v>
      </c>
      <c r="G1188">
        <f>tblSalaries[[#This Row],[clean Salary (in local currency)]]*VLOOKUP(tblSalaries[[#This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VLOOKUP(tblSalaries[[#This Row],[Where do you work]],tblCountries[[Actual]:[Mapping]],2,FALSE)</f>
        <v>USA</v>
      </c>
      <c r="L1188" t="s">
        <v>25</v>
      </c>
      <c r="M1188">
        <v>6</v>
      </c>
      <c r="N1188" s="16" t="str">
        <f>IF([Years of Experience]&lt;=10,"&lt;=10 yrs",IF([Years of Experience]&lt;20,"10-20 yrs",IF([Years of Experience]&lt;30,"20-30 yrs","&gt;30 yrs")))</f>
        <v>&lt;=10 yrs</v>
      </c>
    </row>
    <row r="1189" spans="2:14" ht="15" customHeight="1">
      <c r="B1189" t="s">
        <v>3192</v>
      </c>
      <c r="C1189" s="1">
        <v>41058.017893518518</v>
      </c>
      <c r="D1189" s="4">
        <v>800</v>
      </c>
      <c r="E1189">
        <v>4800</v>
      </c>
      <c r="F1189" t="s">
        <v>6</v>
      </c>
      <c r="G1189">
        <f>tblSalaries[[#This Row],[clean Salary (in local currency)]]*VLOOKUP(tblSalaries[[#This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>
        <v>5</v>
      </c>
      <c r="N1189" s="16" t="str">
        <f>IF([Years of Experience]&lt;=10,"&lt;=10 yrs",IF([Years of Experience]&lt;20,"10-20 yrs",IF([Years of Experience]&lt;30,"20-30 yrs","&gt;30 yrs")))</f>
        <v>&lt;=10 yrs</v>
      </c>
    </row>
    <row r="1190" spans="2:14" ht="15" customHeight="1">
      <c r="B1190" t="s">
        <v>3193</v>
      </c>
      <c r="C1190" s="1">
        <v>41058.01829861111</v>
      </c>
      <c r="D1190" s="4" t="s">
        <v>1361</v>
      </c>
      <c r="E1190">
        <v>625000</v>
      </c>
      <c r="F1190" t="s">
        <v>1362</v>
      </c>
      <c r="G1190">
        <f>tblSalaries[[#This Row],[clean Salary (in local currency)]]*VLOOKUP(tblSalaries[[#This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VLOOKUP(tblSalaries[[#This Row],[Where do you work]],tblCountries[[Actual]:[Mapping]],2,FALSE)</f>
        <v>Denmark</v>
      </c>
      <c r="L1190" t="s">
        <v>9</v>
      </c>
      <c r="M1190">
        <v>25</v>
      </c>
      <c r="N1190" s="16" t="str">
        <f>IF([Years of Experience]&lt;=10,"&lt;=10 yrs",IF([Years of Experience]&lt;20,"10-20 yrs",IF([Years of Experience]&lt;30,"20-30 yrs","&gt;30 yrs")))</f>
        <v>20-30 yrs</v>
      </c>
    </row>
    <row r="1191" spans="2:14" ht="15" customHeight="1">
      <c r="B1191" t="s">
        <v>3194</v>
      </c>
      <c r="C1191" s="1">
        <v>41058.019884259258</v>
      </c>
      <c r="D1191" s="4">
        <v>500000</v>
      </c>
      <c r="E1191">
        <v>500000</v>
      </c>
      <c r="F1191" t="s">
        <v>40</v>
      </c>
      <c r="G1191">
        <f>tblSalaries[[#This Row],[clean Salary (in local currency)]]*VLOOKUP(tblSalaries[[#This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VLOOKUP(tblSalaries[[#This Row],[Where do you work]],tblCountries[[Actual]:[Mapping]],2,FALSE)</f>
        <v>India</v>
      </c>
      <c r="L1191" t="s">
        <v>18</v>
      </c>
      <c r="M1191">
        <v>3</v>
      </c>
      <c r="N1191" s="16" t="str">
        <f>IF([Years of Experience]&lt;=10,"&lt;=10 yrs",IF([Years of Experience]&lt;20,"10-20 yrs",IF([Years of Experience]&lt;30,"20-30 yrs","&gt;30 yrs")))</f>
        <v>&lt;=10 yrs</v>
      </c>
    </row>
    <row r="1192" spans="2:14" ht="15" customHeight="1">
      <c r="B1192" t="s">
        <v>3195</v>
      </c>
      <c r="C1192" s="1">
        <v>41058.020509259259</v>
      </c>
      <c r="D1192" s="4">
        <v>60000</v>
      </c>
      <c r="E1192">
        <v>60000</v>
      </c>
      <c r="F1192" t="s">
        <v>6</v>
      </c>
      <c r="G1192">
        <f>tblSalaries[[#This Row],[clean Salary (in local currency)]]*VLOOKUP(tblSalaries[[#This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VLOOKUP(tblSalaries[[#This Row],[Where do you work]],tblCountries[[Actual]:[Mapping]],2,FALSE)</f>
        <v>USA</v>
      </c>
      <c r="L1192" t="s">
        <v>9</v>
      </c>
      <c r="M1192">
        <v>12</v>
      </c>
      <c r="N1192" s="16" t="str">
        <f>IF([Years of Experience]&lt;=10,"&lt;=10 yrs",IF([Years of Experience]&lt;20,"10-20 yrs",IF([Years of Experience]&lt;30,"20-30 yrs","&gt;30 yrs")))</f>
        <v>10-20 yrs</v>
      </c>
    </row>
    <row r="1193" spans="2:14" ht="15" customHeight="1">
      <c r="B1193" t="s">
        <v>3196</v>
      </c>
      <c r="C1193" s="1">
        <v>41058.021319444444</v>
      </c>
      <c r="D1193" s="4">
        <v>2600000</v>
      </c>
      <c r="E1193">
        <v>2600000</v>
      </c>
      <c r="F1193" t="s">
        <v>40</v>
      </c>
      <c r="G1193">
        <f>tblSalaries[[#This Row],[clean Salary (in local currency)]]*VLOOKUP(tblSalaries[[#This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VLOOKUP(tblSalaries[[#This Row],[Where do you work]],tblCountries[[Actual]:[Mapping]],2,FALSE)</f>
        <v>India</v>
      </c>
      <c r="L1193" t="s">
        <v>9</v>
      </c>
      <c r="M1193">
        <v>4</v>
      </c>
      <c r="N1193" s="16" t="str">
        <f>IF([Years of Experience]&lt;=10,"&lt;=10 yrs",IF([Years of Experience]&lt;20,"10-20 yrs",IF([Years of Experience]&lt;30,"20-30 yrs","&gt;30 yrs")))</f>
        <v>&lt;=10 yrs</v>
      </c>
    </row>
    <row r="1194" spans="2:14" ht="15" customHeight="1">
      <c r="B1194" t="s">
        <v>3197</v>
      </c>
      <c r="C1194" s="1">
        <v>41058.022627314815</v>
      </c>
      <c r="D1194" s="4" t="s">
        <v>1366</v>
      </c>
      <c r="E1194">
        <v>750000</v>
      </c>
      <c r="F1194" t="s">
        <v>40</v>
      </c>
      <c r="G1194">
        <f>tblSalaries[[#This Row],[clean Salary (in local currency)]]*VLOOKUP(tblSalaries[[#This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VLOOKUP(tblSalaries[[#This Row],[Where do you work]],tblCountries[[Actual]:[Mapping]],2,FALSE)</f>
        <v>India</v>
      </c>
      <c r="L1194" t="s">
        <v>18</v>
      </c>
      <c r="M1194">
        <v>3</v>
      </c>
      <c r="N1194" s="16" t="str">
        <f>IF([Years of Experience]&lt;=10,"&lt;=10 yrs",IF([Years of Experience]&lt;20,"10-20 yrs",IF([Years of Experience]&lt;30,"20-30 yrs","&gt;30 yrs")))</f>
        <v>&lt;=10 yrs</v>
      </c>
    </row>
    <row r="1195" spans="2:14" ht="15" customHeight="1">
      <c r="B1195" t="s">
        <v>3198</v>
      </c>
      <c r="C1195" s="1">
        <v>41058.025243055556</v>
      </c>
      <c r="D1195" s="4">
        <v>74000</v>
      </c>
      <c r="E1195">
        <v>74000</v>
      </c>
      <c r="F1195" t="s">
        <v>6</v>
      </c>
      <c r="G1195">
        <f>tblSalaries[[#This Row],[clean Salary (in local currency)]]*VLOOKUP(tblSalaries[[#This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>
        <v>10</v>
      </c>
      <c r="N1195" s="16" t="str">
        <f>IF([Years of Experience]&lt;=10,"&lt;=10 yrs",IF([Years of Experience]&lt;20,"10-20 yrs",IF([Years of Experience]&lt;30,"20-30 yrs","&gt;30 yrs")))</f>
        <v>&lt;=10 yrs</v>
      </c>
    </row>
    <row r="1196" spans="2:14" ht="15" customHeight="1">
      <c r="B1196" t="s">
        <v>3199</v>
      </c>
      <c r="C1196" s="1">
        <v>41058.032835648148</v>
      </c>
      <c r="D1196" s="4">
        <v>95856</v>
      </c>
      <c r="E1196">
        <v>95856</v>
      </c>
      <c r="F1196" t="s">
        <v>6</v>
      </c>
      <c r="G1196">
        <f>tblSalaries[[#This Row],[clean Salary (in local currency)]]*VLOOKUP(tblSalaries[[#This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VLOOKUP(tblSalaries[[#This Row],[Where do you work]],tblCountries[[Actual]:[Mapping]],2,FALSE)</f>
        <v>USA</v>
      </c>
      <c r="L1196" t="s">
        <v>18</v>
      </c>
      <c r="M1196">
        <v>13</v>
      </c>
      <c r="N1196" s="16" t="str">
        <f>IF([Years of Experience]&lt;=10,"&lt;=10 yrs",IF([Years of Experience]&lt;20,"10-20 yrs",IF([Years of Experience]&lt;30,"20-30 yrs","&gt;30 yrs")))</f>
        <v>10-20 yrs</v>
      </c>
    </row>
    <row r="1197" spans="2:14" ht="15" customHeight="1">
      <c r="B1197" t="s">
        <v>3200</v>
      </c>
      <c r="C1197" s="1">
        <v>41058.043969907405</v>
      </c>
      <c r="D1197" s="4" t="s">
        <v>1368</v>
      </c>
      <c r="E1197">
        <v>40000</v>
      </c>
      <c r="F1197" t="s">
        <v>6</v>
      </c>
      <c r="G1197">
        <f>tblSalaries[[#This Row],[clean Salary (in local currency)]]*VLOOKUP(tblSalaries[[#This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VLOOKUP(tblSalaries[[#This Row],[Where do you work]],tblCountries[[Actual]:[Mapping]],2,FALSE)</f>
        <v>USA</v>
      </c>
      <c r="L1197" t="s">
        <v>18</v>
      </c>
      <c r="M1197">
        <v>15</v>
      </c>
      <c r="N1197" s="16" t="str">
        <f>IF([Years of Experience]&lt;=10,"&lt;=10 yrs",IF([Years of Experience]&lt;20,"10-20 yrs",IF([Years of Experience]&lt;30,"20-30 yrs","&gt;30 yrs")))</f>
        <v>10-20 yrs</v>
      </c>
    </row>
    <row r="1198" spans="2:14" ht="15" customHeight="1">
      <c r="B1198" t="s">
        <v>3201</v>
      </c>
      <c r="C1198" s="1">
        <v>41058.046342592592</v>
      </c>
      <c r="D1198" s="4">
        <v>4400</v>
      </c>
      <c r="E1198">
        <v>4400</v>
      </c>
      <c r="F1198" t="s">
        <v>6</v>
      </c>
      <c r="G1198">
        <f>tblSalaries[[#This Row],[clean Salary (in local currency)]]*VLOOKUP(tblSalaries[[#This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VLOOKUP(tblSalaries[[#This Row],[Where do you work]],tblCountries[[Actual]:[Mapping]],2,FALSE)</f>
        <v>Latin America</v>
      </c>
      <c r="L1198" t="s">
        <v>18</v>
      </c>
      <c r="M1198">
        <v>5</v>
      </c>
      <c r="N1198" s="16" t="str">
        <f>IF([Years of Experience]&lt;=10,"&lt;=10 yrs",IF([Years of Experience]&lt;20,"10-20 yrs",IF([Years of Experience]&lt;30,"20-30 yrs","&gt;30 yrs")))</f>
        <v>&lt;=10 yrs</v>
      </c>
    </row>
    <row r="1199" spans="2:14" ht="15" customHeight="1">
      <c r="B1199" t="s">
        <v>3202</v>
      </c>
      <c r="C1199" s="1">
        <v>41058.050324074073</v>
      </c>
      <c r="D1199" s="4">
        <v>90000</v>
      </c>
      <c r="E1199">
        <v>90000</v>
      </c>
      <c r="F1199" t="s">
        <v>6</v>
      </c>
      <c r="G1199">
        <f>tblSalaries[[#This Row],[clean Salary (in local currency)]]*VLOOKUP(tblSalaries[[#This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VLOOKUP(tblSalaries[[#This Row],[Where do you work]],tblCountries[[Actual]:[Mapping]],2,FALSE)</f>
        <v>USA</v>
      </c>
      <c r="L1199" t="s">
        <v>9</v>
      </c>
      <c r="M1199">
        <v>30</v>
      </c>
      <c r="N1199" s="16" t="str">
        <f>IF([Years of Experience]&lt;=10,"&lt;=10 yrs",IF([Years of Experience]&lt;20,"10-20 yrs",IF([Years of Experience]&lt;30,"20-30 yrs","&gt;30 yrs")))</f>
        <v>&gt;30 yrs</v>
      </c>
    </row>
    <row r="1200" spans="2:14" ht="15" customHeight="1">
      <c r="B1200" t="s">
        <v>3203</v>
      </c>
      <c r="C1200" s="1">
        <v>41058.055162037039</v>
      </c>
      <c r="D1200" s="4" t="s">
        <v>1372</v>
      </c>
      <c r="E1200">
        <v>450000</v>
      </c>
      <c r="F1200" t="s">
        <v>40</v>
      </c>
      <c r="G1200">
        <f>tblSalaries[[#This Row],[clean Salary (in local currency)]]*VLOOKUP(tblSalaries[[#This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VLOOKUP(tblSalaries[[#This Row],[Where do you work]],tblCountries[[Actual]:[Mapping]],2,FALSE)</f>
        <v>India</v>
      </c>
      <c r="L1200" t="s">
        <v>13</v>
      </c>
      <c r="M1200">
        <v>2</v>
      </c>
      <c r="N1200" s="16" t="str">
        <f>IF([Years of Experience]&lt;=10,"&lt;=10 yrs",IF([Years of Experience]&lt;20,"10-20 yrs",IF([Years of Experience]&lt;30,"20-30 yrs","&gt;30 yrs")))</f>
        <v>&lt;=10 yrs</v>
      </c>
    </row>
    <row r="1201" spans="2:14" ht="15" customHeight="1">
      <c r="B1201" t="s">
        <v>3204</v>
      </c>
      <c r="C1201" s="1">
        <v>41058.057627314818</v>
      </c>
      <c r="D1201" s="4" t="s">
        <v>395</v>
      </c>
      <c r="E1201">
        <v>1000000</v>
      </c>
      <c r="F1201" t="s">
        <v>40</v>
      </c>
      <c r="G1201">
        <f>tblSalaries[[#This Row],[clean Salary (in local currency)]]*VLOOKUP(tblSalaries[[#This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VLOOKUP(tblSalaries[[#This Row],[Where do you work]],tblCountries[[Actual]:[Mapping]],2,FALSE)</f>
        <v>India</v>
      </c>
      <c r="L1201" t="s">
        <v>9</v>
      </c>
      <c r="M1201">
        <v>8.5</v>
      </c>
      <c r="N1201" s="16" t="str">
        <f>IF([Years of Experience]&lt;=10,"&lt;=10 yrs",IF([Years of Experience]&lt;20,"10-20 yrs",IF([Years of Experience]&lt;30,"20-30 yrs","&gt;30 yrs")))</f>
        <v>&lt;=10 yrs</v>
      </c>
    </row>
    <row r="1202" spans="2:14" ht="15" customHeight="1">
      <c r="B1202" t="s">
        <v>3205</v>
      </c>
      <c r="C1202" s="1">
        <v>41058.063645833332</v>
      </c>
      <c r="D1202" s="4" t="s">
        <v>1374</v>
      </c>
      <c r="E1202">
        <v>700000</v>
      </c>
      <c r="F1202" t="s">
        <v>40</v>
      </c>
      <c r="G1202">
        <f>tblSalaries[[#This Row],[clean Salary (in local currency)]]*VLOOKUP(tblSalaries[[#This Row],[Currency]],tblXrate[],2,FALSE)</f>
        <v>12465.541681209797</v>
      </c>
      <c r="H1202" t="s">
        <v>1375</v>
      </c>
      <c r="I1202" t="s">
        <v>3999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>
        <v>6</v>
      </c>
      <c r="N1202" s="16" t="str">
        <f>IF([Years of Experience]&lt;=10,"&lt;=10 yrs",IF([Years of Experience]&lt;20,"10-20 yrs",IF([Years of Experience]&lt;30,"20-30 yrs","&gt;30 yrs")))</f>
        <v>&lt;=10 yrs</v>
      </c>
    </row>
    <row r="1203" spans="2:14" ht="15" customHeight="1">
      <c r="B1203" t="s">
        <v>3206</v>
      </c>
      <c r="C1203" s="1">
        <v>41058.070138888892</v>
      </c>
      <c r="D1203" s="4">
        <v>80000</v>
      </c>
      <c r="E1203">
        <v>80000</v>
      </c>
      <c r="F1203" t="s">
        <v>6</v>
      </c>
      <c r="G1203">
        <f>tblSalaries[[#This Row],[clean Salary (in local currency)]]*VLOOKUP(tblSalaries[[#This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VLOOKUP(tblSalaries[[#This Row],[Where do you work]],tblCountries[[Actual]:[Mapping]],2,FALSE)</f>
        <v>Singapore</v>
      </c>
      <c r="L1203" t="s">
        <v>25</v>
      </c>
      <c r="M1203">
        <v>6</v>
      </c>
      <c r="N1203" s="16" t="str">
        <f>IF([Years of Experience]&lt;=10,"&lt;=10 yrs",IF([Years of Experience]&lt;20,"10-20 yrs",IF([Years of Experience]&lt;30,"20-30 yrs","&gt;30 yrs")))</f>
        <v>&lt;=10 yrs</v>
      </c>
    </row>
    <row r="1204" spans="2:14" ht="15" customHeight="1">
      <c r="B1204" t="s">
        <v>3207</v>
      </c>
      <c r="C1204" s="1">
        <v>41058.072256944448</v>
      </c>
      <c r="D1204" s="4">
        <v>100000</v>
      </c>
      <c r="E1204">
        <v>100000</v>
      </c>
      <c r="F1204" t="s">
        <v>6</v>
      </c>
      <c r="G1204">
        <f>tblSalaries[[#This Row],[clean Salary (in local currency)]]*VLOOKUP(tblSalaries[[#This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VLOOKUP(tblSalaries[[#This Row],[Where do you work]],tblCountries[[Actual]:[Mapping]],2,FALSE)</f>
        <v>USA</v>
      </c>
      <c r="L1204" t="s">
        <v>9</v>
      </c>
      <c r="M1204">
        <v>11</v>
      </c>
      <c r="N1204" s="16" t="str">
        <f>IF([Years of Experience]&lt;=10,"&lt;=10 yrs",IF([Years of Experience]&lt;20,"10-20 yrs",IF([Years of Experience]&lt;30,"20-30 yrs","&gt;30 yrs")))</f>
        <v>10-20 yrs</v>
      </c>
    </row>
    <row r="1205" spans="2:14" ht="15" customHeight="1">
      <c r="B1205" t="s">
        <v>3208</v>
      </c>
      <c r="C1205" s="1">
        <v>41058.073067129626</v>
      </c>
      <c r="D1205" s="4">
        <v>4100</v>
      </c>
      <c r="E1205">
        <v>49200</v>
      </c>
      <c r="F1205" t="s">
        <v>6</v>
      </c>
      <c r="G1205">
        <f>tblSalaries[[#This Row],[clean Salary (in local currency)]]*VLOOKUP(tblSalaries[[#This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VLOOKUP(tblSalaries[[#This Row],[Where do you work]],tblCountries[[Actual]:[Mapping]],2,FALSE)</f>
        <v>Qatar</v>
      </c>
      <c r="L1205" t="s">
        <v>18</v>
      </c>
      <c r="M1205">
        <v>25</v>
      </c>
      <c r="N1205" s="16" t="str">
        <f>IF([Years of Experience]&lt;=10,"&lt;=10 yrs",IF([Years of Experience]&lt;20,"10-20 yrs",IF([Years of Experience]&lt;30,"20-30 yrs","&gt;30 yrs")))</f>
        <v>20-30 yrs</v>
      </c>
    </row>
    <row r="1206" spans="2:14" ht="15" customHeight="1">
      <c r="B1206" t="s">
        <v>3209</v>
      </c>
      <c r="C1206" s="1">
        <v>41058.074756944443</v>
      </c>
      <c r="D1206" s="4">
        <v>750</v>
      </c>
      <c r="E1206">
        <v>9000</v>
      </c>
      <c r="F1206" t="s">
        <v>6</v>
      </c>
      <c r="G1206">
        <f>tblSalaries[[#This Row],[clean Salary (in local currency)]]*VLOOKUP(tblSalaries[[#This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VLOOKUP(tblSalaries[[#This Row],[Where do you work]],tblCountries[[Actual]:[Mapping]],2,FALSE)</f>
        <v>India</v>
      </c>
      <c r="L1206" t="s">
        <v>9</v>
      </c>
      <c r="M1206">
        <v>1</v>
      </c>
      <c r="N1206" s="16" t="str">
        <f>IF([Years of Experience]&lt;=10,"&lt;=10 yrs",IF([Years of Experience]&lt;20,"10-20 yrs",IF([Years of Experience]&lt;30,"20-30 yrs","&gt;30 yrs")))</f>
        <v>&lt;=10 yrs</v>
      </c>
    </row>
    <row r="1207" spans="2:14" ht="15" customHeight="1">
      <c r="B1207" t="s">
        <v>3210</v>
      </c>
      <c r="C1207" s="1">
        <v>41058.07640046296</v>
      </c>
      <c r="D1207" s="4">
        <v>300000</v>
      </c>
      <c r="E1207">
        <v>300000</v>
      </c>
      <c r="F1207" t="s">
        <v>40</v>
      </c>
      <c r="G1207">
        <f>tblSalaries[[#This Row],[clean Salary (in local currency)]]*VLOOKUP(tblSalaries[[#This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>
        <v>6</v>
      </c>
      <c r="N1207" s="16" t="str">
        <f>IF([Years of Experience]&lt;=10,"&lt;=10 yrs",IF([Years of Experience]&lt;20,"10-20 yrs",IF([Years of Experience]&lt;30,"20-30 yrs","&gt;30 yrs")))</f>
        <v>&lt;=10 yrs</v>
      </c>
    </row>
    <row r="1208" spans="2:14" ht="15" customHeight="1">
      <c r="B1208" t="s">
        <v>3211</v>
      </c>
      <c r="C1208" s="1">
        <v>41058.085173611114</v>
      </c>
      <c r="D1208" s="4" t="s">
        <v>1379</v>
      </c>
      <c r="E1208">
        <v>40000</v>
      </c>
      <c r="F1208" t="s">
        <v>6</v>
      </c>
      <c r="G1208">
        <f>tblSalaries[[#This Row],[clean Salary (in local currency)]]*VLOOKUP(tblSalaries[[#This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VLOOKUP(tblSalaries[[#This Row],[Where do you work]],tblCountries[[Actual]:[Mapping]],2,FALSE)</f>
        <v>Pakistan</v>
      </c>
      <c r="L1208" t="s">
        <v>9</v>
      </c>
      <c r="M1208">
        <v>15</v>
      </c>
      <c r="N1208" s="16" t="str">
        <f>IF([Years of Experience]&lt;=10,"&lt;=10 yrs",IF([Years of Experience]&lt;20,"10-20 yrs",IF([Years of Experience]&lt;30,"20-30 yrs","&gt;30 yrs")))</f>
        <v>10-20 yrs</v>
      </c>
    </row>
    <row r="1209" spans="2:14" ht="15" customHeight="1">
      <c r="B1209" t="s">
        <v>3212</v>
      </c>
      <c r="C1209" s="1">
        <v>41058.092037037037</v>
      </c>
      <c r="D1209" s="4" t="s">
        <v>1382</v>
      </c>
      <c r="E1209">
        <v>26000</v>
      </c>
      <c r="F1209" t="s">
        <v>69</v>
      </c>
      <c r="G1209">
        <f>tblSalaries[[#This Row],[clean Salary (in local currency)]]*VLOOKUP(tblSalaries[[#This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VLOOKUP(tblSalaries[[#This Row],[Where do you work]],tblCountries[[Actual]:[Mapping]],2,FALSE)</f>
        <v>UK</v>
      </c>
      <c r="L1209" t="s">
        <v>9</v>
      </c>
      <c r="M1209">
        <v>2</v>
      </c>
      <c r="N1209" s="16" t="str">
        <f>IF([Years of Experience]&lt;=10,"&lt;=10 yrs",IF([Years of Experience]&lt;20,"10-20 yrs",IF([Years of Experience]&lt;30,"20-30 yrs","&gt;30 yrs")))</f>
        <v>&lt;=10 yrs</v>
      </c>
    </row>
    <row r="1210" spans="2:14" ht="15" customHeight="1">
      <c r="B1210" t="s">
        <v>3213</v>
      </c>
      <c r="C1210" s="1">
        <v>41058.09684027778</v>
      </c>
      <c r="D1210" s="4" t="s">
        <v>400</v>
      </c>
      <c r="E1210">
        <v>29000</v>
      </c>
      <c r="F1210" t="s">
        <v>69</v>
      </c>
      <c r="G1210">
        <f>tblSalaries[[#This Row],[clean Salary (in local currency)]]*VLOOKUP(tblSalaries[[#This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VLOOKUP(tblSalaries[[#This Row],[Where do you work]],tblCountries[[Actual]:[Mapping]],2,FALSE)</f>
        <v>UK</v>
      </c>
      <c r="L1210" t="s">
        <v>18</v>
      </c>
      <c r="M1210">
        <v>8</v>
      </c>
      <c r="N1210" s="16" t="str">
        <f>IF([Years of Experience]&lt;=10,"&lt;=10 yrs",IF([Years of Experience]&lt;20,"10-20 yrs",IF([Years of Experience]&lt;30,"20-30 yrs","&gt;30 yrs")))</f>
        <v>&lt;=10 yrs</v>
      </c>
    </row>
    <row r="1211" spans="2:14" ht="15" customHeight="1">
      <c r="B1211" t="s">
        <v>3214</v>
      </c>
      <c r="C1211" s="1">
        <v>41058.098761574074</v>
      </c>
      <c r="D1211" s="4">
        <v>400000</v>
      </c>
      <c r="E1211">
        <v>400000</v>
      </c>
      <c r="F1211" t="s">
        <v>40</v>
      </c>
      <c r="G1211">
        <f>tblSalaries[[#This Row],[clean Salary (in local currency)]]*VLOOKUP(tblSalaries[[#This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VLOOKUP(tblSalaries[[#This Row],[Where do you work]],tblCountries[[Actual]:[Mapping]],2,FALSE)</f>
        <v>India</v>
      </c>
      <c r="L1211" t="s">
        <v>9</v>
      </c>
      <c r="M1211">
        <v>1</v>
      </c>
      <c r="N1211" s="16" t="str">
        <f>IF([Years of Experience]&lt;=10,"&lt;=10 yrs",IF([Years of Experience]&lt;20,"10-20 yrs",IF([Years of Experience]&lt;30,"20-30 yrs","&gt;30 yrs")))</f>
        <v>&lt;=10 yrs</v>
      </c>
    </row>
    <row r="1212" spans="2:14" ht="15" customHeight="1">
      <c r="B1212" t="s">
        <v>3215</v>
      </c>
      <c r="C1212" s="1">
        <v>41058.101712962962</v>
      </c>
      <c r="D1212" s="4" t="s">
        <v>97</v>
      </c>
      <c r="E1212">
        <v>100000</v>
      </c>
      <c r="F1212" t="s">
        <v>6</v>
      </c>
      <c r="G1212">
        <f>tblSalaries[[#This Row],[clean Salary (in local currency)]]*VLOOKUP(tblSalaries[[#This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VLOOKUP(tblSalaries[[#This Row],[Where do you work]],tblCountries[[Actual]:[Mapping]],2,FALSE)</f>
        <v>Norway</v>
      </c>
      <c r="L1212" t="s">
        <v>9</v>
      </c>
      <c r="M1212">
        <v>12</v>
      </c>
      <c r="N1212" s="16" t="str">
        <f>IF([Years of Experience]&lt;=10,"&lt;=10 yrs",IF([Years of Experience]&lt;20,"10-20 yrs",IF([Years of Experience]&lt;30,"20-30 yrs","&gt;30 yrs")))</f>
        <v>10-20 yrs</v>
      </c>
    </row>
    <row r="1213" spans="2:14" ht="15" customHeight="1">
      <c r="B1213" t="s">
        <v>3216</v>
      </c>
      <c r="C1213" s="1">
        <v>41058.113703703704</v>
      </c>
      <c r="D1213" s="4" t="s">
        <v>1385</v>
      </c>
      <c r="E1213">
        <v>62000</v>
      </c>
      <c r="F1213" t="s">
        <v>22</v>
      </c>
      <c r="G1213">
        <f>tblSalaries[[#This Row],[clean Salary (in local currency)]]*VLOOKUP(tblSalaries[[#This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VLOOKUP(tblSalaries[[#This Row],[Where do you work]],tblCountries[[Actual]:[Mapping]],2,FALSE)</f>
        <v>Netherlands</v>
      </c>
      <c r="L1213" t="s">
        <v>9</v>
      </c>
      <c r="M1213">
        <v>15</v>
      </c>
      <c r="N1213" s="16" t="str">
        <f>IF([Years of Experience]&lt;=10,"&lt;=10 yrs",IF([Years of Experience]&lt;20,"10-20 yrs",IF([Years of Experience]&lt;30,"20-30 yrs","&gt;30 yrs")))</f>
        <v>10-20 yrs</v>
      </c>
    </row>
    <row r="1214" spans="2:14" ht="15" customHeight="1">
      <c r="B1214" t="s">
        <v>3217</v>
      </c>
      <c r="C1214" s="1">
        <v>41058.136134259257</v>
      </c>
      <c r="D1214" s="4">
        <v>150000</v>
      </c>
      <c r="E1214">
        <v>150000</v>
      </c>
      <c r="F1214" t="s">
        <v>82</v>
      </c>
      <c r="G1214">
        <f>tblSalaries[[#This Row],[clean Salary (in local currency)]]*VLOOKUP(tblSalaries[[#This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VLOOKUP(tblSalaries[[#This Row],[Where do you work]],tblCountries[[Actual]:[Mapping]],2,FALSE)</f>
        <v>Australia</v>
      </c>
      <c r="L1214" t="s">
        <v>18</v>
      </c>
      <c r="M1214">
        <v>10</v>
      </c>
      <c r="N1214" s="16" t="str">
        <f>IF([Years of Experience]&lt;=10,"&lt;=10 yrs",IF([Years of Experience]&lt;20,"10-20 yrs",IF([Years of Experience]&lt;30,"20-30 yrs","&gt;30 yrs")))</f>
        <v>&lt;=10 yrs</v>
      </c>
    </row>
    <row r="1215" spans="2:14" ht="15" customHeight="1">
      <c r="B1215" t="s">
        <v>3218</v>
      </c>
      <c r="C1215" s="1">
        <v>41058.144872685189</v>
      </c>
      <c r="D1215" s="4" t="s">
        <v>1387</v>
      </c>
      <c r="E1215">
        <v>35000</v>
      </c>
      <c r="F1215" t="s">
        <v>22</v>
      </c>
      <c r="G1215">
        <f>tblSalaries[[#This Row],[clean Salary (in local currency)]]*VLOOKUP(tblSalaries[[#This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VLOOKUP(tblSalaries[[#This Row],[Where do you work]],tblCountries[[Actual]:[Mapping]],2,FALSE)</f>
        <v>Ireland</v>
      </c>
      <c r="L1215" t="s">
        <v>13</v>
      </c>
      <c r="M1215">
        <v>12</v>
      </c>
      <c r="N1215" s="16" t="str">
        <f>IF([Years of Experience]&lt;=10,"&lt;=10 yrs",IF([Years of Experience]&lt;20,"10-20 yrs",IF([Years of Experience]&lt;30,"20-30 yrs","&gt;30 yrs")))</f>
        <v>10-20 yrs</v>
      </c>
    </row>
    <row r="1216" spans="2:14" ht="15" customHeight="1">
      <c r="B1216" t="s">
        <v>3219</v>
      </c>
      <c r="C1216" s="1">
        <v>41058.160520833335</v>
      </c>
      <c r="D1216" s="4">
        <v>30</v>
      </c>
      <c r="E1216">
        <v>30000</v>
      </c>
      <c r="F1216" t="s">
        <v>22</v>
      </c>
      <c r="G1216">
        <f>tblSalaries[[#This Row],[clean Salary (in local currency)]]*VLOOKUP(tblSalaries[[#This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VLOOKUP(tblSalaries[[#This Row],[Where do you work]],tblCountries[[Actual]:[Mapping]],2,FALSE)</f>
        <v>Netherlands</v>
      </c>
      <c r="L1216" t="s">
        <v>25</v>
      </c>
      <c r="M1216">
        <v>8</v>
      </c>
      <c r="N1216" s="16" t="str">
        <f>IF([Years of Experience]&lt;=10,"&lt;=10 yrs",IF([Years of Experience]&lt;20,"10-20 yrs",IF([Years of Experience]&lt;30,"20-30 yrs","&gt;30 yrs")))</f>
        <v>&lt;=10 yrs</v>
      </c>
    </row>
    <row r="1217" spans="2:14" ht="15" customHeight="1">
      <c r="B1217" t="s">
        <v>3220</v>
      </c>
      <c r="C1217" s="1">
        <v>41058.160740740743</v>
      </c>
      <c r="D1217" s="4">
        <v>75000</v>
      </c>
      <c r="E1217">
        <v>75000</v>
      </c>
      <c r="F1217" t="s">
        <v>69</v>
      </c>
      <c r="G1217">
        <f>tblSalaries[[#This Row],[clean Salary (in local currency)]]*VLOOKUP(tblSalaries[[#This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VLOOKUP(tblSalaries[[#This Row],[Where do you work]],tblCountries[[Actual]:[Mapping]],2,FALSE)</f>
        <v>UK</v>
      </c>
      <c r="L1217" t="s">
        <v>9</v>
      </c>
      <c r="M1217">
        <v>20</v>
      </c>
      <c r="N1217" s="16" t="str">
        <f>IF([Years of Experience]&lt;=10,"&lt;=10 yrs",IF([Years of Experience]&lt;20,"10-20 yrs",IF([Years of Experience]&lt;30,"20-30 yrs","&gt;30 yrs")))</f>
        <v>20-30 yrs</v>
      </c>
    </row>
    <row r="1218" spans="2:14" ht="15" customHeight="1">
      <c r="B1218" t="s">
        <v>3221</v>
      </c>
      <c r="C1218" s="1">
        <v>41058.16883101852</v>
      </c>
      <c r="D1218" s="4">
        <v>25000</v>
      </c>
      <c r="E1218">
        <v>25000</v>
      </c>
      <c r="F1218" t="s">
        <v>69</v>
      </c>
      <c r="G1218">
        <f>tblSalaries[[#This Row],[clean Salary (in local currency)]]*VLOOKUP(tblSalaries[[#This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VLOOKUP(tblSalaries[[#This Row],[Where do you work]],tblCountries[[Actual]:[Mapping]],2,FALSE)</f>
        <v>UK</v>
      </c>
      <c r="L1218" t="s">
        <v>18</v>
      </c>
      <c r="M1218">
        <v>10</v>
      </c>
      <c r="N1218" s="16" t="str">
        <f>IF([Years of Experience]&lt;=10,"&lt;=10 yrs",IF([Years of Experience]&lt;20,"10-20 yrs",IF([Years of Experience]&lt;30,"20-30 yrs","&gt;30 yrs")))</f>
        <v>&lt;=10 yrs</v>
      </c>
    </row>
    <row r="1219" spans="2:14" ht="15" customHeight="1">
      <c r="B1219" t="s">
        <v>3222</v>
      </c>
      <c r="C1219" s="1">
        <v>41058.172743055555</v>
      </c>
      <c r="D1219" s="4">
        <v>71000</v>
      </c>
      <c r="E1219">
        <v>71000</v>
      </c>
      <c r="F1219" t="s">
        <v>22</v>
      </c>
      <c r="G1219">
        <f>tblSalaries[[#This Row],[clean Salary (in local currency)]]*VLOOKUP(tblSalaries[[#This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VLOOKUP(tblSalaries[[#This Row],[Where do you work]],tblCountries[[Actual]:[Mapping]],2,FALSE)</f>
        <v>Germany</v>
      </c>
      <c r="L1219" t="s">
        <v>25</v>
      </c>
      <c r="M1219">
        <v>3</v>
      </c>
      <c r="N1219" s="16" t="str">
        <f>IF([Years of Experience]&lt;=10,"&lt;=10 yrs",IF([Years of Experience]&lt;20,"10-20 yrs",IF([Years of Experience]&lt;30,"20-30 yrs","&gt;30 yrs")))</f>
        <v>&lt;=10 yrs</v>
      </c>
    </row>
    <row r="1220" spans="2:14" ht="15" customHeight="1">
      <c r="B1220" t="s">
        <v>3223</v>
      </c>
      <c r="C1220" s="1">
        <v>41058.174976851849</v>
      </c>
      <c r="D1220" s="4" t="s">
        <v>137</v>
      </c>
      <c r="E1220">
        <v>30000</v>
      </c>
      <c r="F1220" t="s">
        <v>69</v>
      </c>
      <c r="G1220">
        <f>tblSalaries[[#This Row],[clean Salary (in local currency)]]*VLOOKUP(tblSalaries[[#This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VLOOKUP(tblSalaries[[#This Row],[Where do you work]],tblCountries[[Actual]:[Mapping]],2,FALSE)</f>
        <v>UK</v>
      </c>
      <c r="L1220" t="s">
        <v>9</v>
      </c>
      <c r="M1220">
        <v>14</v>
      </c>
      <c r="N1220" s="16" t="str">
        <f>IF([Years of Experience]&lt;=10,"&lt;=10 yrs",IF([Years of Experience]&lt;20,"10-20 yrs",IF([Years of Experience]&lt;30,"20-30 yrs","&gt;30 yrs")))</f>
        <v>10-20 yrs</v>
      </c>
    </row>
    <row r="1221" spans="2:14" ht="15" customHeight="1">
      <c r="B1221" t="s">
        <v>3224</v>
      </c>
      <c r="C1221" s="1">
        <v>41058.184050925927</v>
      </c>
      <c r="D1221" s="4">
        <v>56000</v>
      </c>
      <c r="E1221">
        <v>56000</v>
      </c>
      <c r="F1221" t="s">
        <v>6</v>
      </c>
      <c r="G1221">
        <f>tblSalaries[[#This Row],[clean Salary (in local currency)]]*VLOOKUP(tblSalaries[[#This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>
        <v>1</v>
      </c>
      <c r="N1221" s="16" t="str">
        <f>IF([Years of Experience]&lt;=10,"&lt;=10 yrs",IF([Years of Experience]&lt;20,"10-20 yrs",IF([Years of Experience]&lt;30,"20-30 yrs","&gt;30 yrs")))</f>
        <v>&lt;=10 yrs</v>
      </c>
    </row>
    <row r="1222" spans="2:14" ht="15" customHeight="1">
      <c r="B1222" t="s">
        <v>3225</v>
      </c>
      <c r="C1222" s="1">
        <v>41058.187615740739</v>
      </c>
      <c r="D1222" s="4" t="s">
        <v>1392</v>
      </c>
      <c r="E1222">
        <v>48000000</v>
      </c>
      <c r="F1222" t="s">
        <v>1393</v>
      </c>
      <c r="G1222">
        <f>tblSalaries[[#This Row],[clean Salary (in local currency)]]*VLOOKUP(tblSalaries[[#This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VLOOKUP(tblSalaries[[#This Row],[Where do you work]],tblCountries[[Actual]:[Mapping]],2,FALSE)</f>
        <v>Indonesia</v>
      </c>
      <c r="L1222" t="s">
        <v>25</v>
      </c>
      <c r="M1222">
        <v>2</v>
      </c>
      <c r="N1222" s="16" t="str">
        <f>IF([Years of Experience]&lt;=10,"&lt;=10 yrs",IF([Years of Experience]&lt;20,"10-20 yrs",IF([Years of Experience]&lt;30,"20-30 yrs","&gt;30 yrs")))</f>
        <v>&lt;=10 yrs</v>
      </c>
    </row>
    <row r="1223" spans="2:14" ht="15" customHeight="1">
      <c r="B1223" t="s">
        <v>3226</v>
      </c>
      <c r="C1223" s="1">
        <v>41058.190011574072</v>
      </c>
      <c r="D1223" s="4" t="s">
        <v>1395</v>
      </c>
      <c r="E1223">
        <v>34000</v>
      </c>
      <c r="F1223" t="s">
        <v>69</v>
      </c>
      <c r="G1223">
        <f>tblSalaries[[#This Row],[clean Salary (in local currency)]]*VLOOKUP(tblSalaries[[#This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VLOOKUP(tblSalaries[[#This Row],[Where do you work]],tblCountries[[Actual]:[Mapping]],2,FALSE)</f>
        <v>UK</v>
      </c>
      <c r="L1223" t="s">
        <v>13</v>
      </c>
      <c r="M1223">
        <v>10</v>
      </c>
      <c r="N1223" s="16" t="str">
        <f>IF([Years of Experience]&lt;=10,"&lt;=10 yrs",IF([Years of Experience]&lt;20,"10-20 yrs",IF([Years of Experience]&lt;30,"20-30 yrs","&gt;30 yrs")))</f>
        <v>&lt;=10 yrs</v>
      </c>
    </row>
    <row r="1224" spans="2:14" ht="15" customHeight="1">
      <c r="B1224" t="s">
        <v>3227</v>
      </c>
      <c r="C1224" s="1">
        <v>41058.210717592592</v>
      </c>
      <c r="D1224" s="4" t="s">
        <v>1397</v>
      </c>
      <c r="E1224">
        <v>450000</v>
      </c>
      <c r="F1224" t="s">
        <v>1362</v>
      </c>
      <c r="G1224">
        <f>tblSalaries[[#This Row],[clean Salary (in local currency)]]*VLOOKUP(tblSalaries[[#This Row],[Currency]],tblXrate[],2,FALSE)</f>
        <v>76906.906752939132</v>
      </c>
      <c r="H1224" t="s">
        <v>708</v>
      </c>
      <c r="I1224" t="s">
        <v>4001</v>
      </c>
      <c r="J1224" t="s">
        <v>877</v>
      </c>
      <c r="K1224" t="str">
        <f>VLOOKUP(tblSalaries[[#This Row],[Where do you work]],tblCountries[[Actual]:[Mapping]],2,FALSE)</f>
        <v>Denmark</v>
      </c>
      <c r="L1224" t="s">
        <v>13</v>
      </c>
      <c r="M1224">
        <v>17</v>
      </c>
      <c r="N1224" s="16" t="str">
        <f>IF([Years of Experience]&lt;=10,"&lt;=10 yrs",IF([Years of Experience]&lt;20,"10-20 yrs",IF([Years of Experience]&lt;30,"20-30 yrs","&gt;30 yrs")))</f>
        <v>10-20 yrs</v>
      </c>
    </row>
    <row r="1225" spans="2:14" ht="15" customHeight="1">
      <c r="B1225" t="s">
        <v>3228</v>
      </c>
      <c r="C1225" s="1">
        <v>41058.214548611111</v>
      </c>
      <c r="D1225" s="4" t="s">
        <v>1398</v>
      </c>
      <c r="E1225">
        <v>85000</v>
      </c>
      <c r="F1225" t="s">
        <v>6</v>
      </c>
      <c r="G1225">
        <f>tblSalaries[[#This Row],[clean Salary (in local currency)]]*VLOOKUP(tblSalaries[[#This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VLOOKUP(tblSalaries[[#This Row],[Where do you work]],tblCountries[[Actual]:[Mapping]],2,FALSE)</f>
        <v>USA</v>
      </c>
      <c r="L1225" t="s">
        <v>9</v>
      </c>
      <c r="M1225">
        <v>5</v>
      </c>
      <c r="N1225" s="16" t="str">
        <f>IF([Years of Experience]&lt;=10,"&lt;=10 yrs",IF([Years of Experience]&lt;20,"10-20 yrs",IF([Years of Experience]&lt;30,"20-30 yrs","&gt;30 yrs")))</f>
        <v>&lt;=10 yrs</v>
      </c>
    </row>
    <row r="1226" spans="2:14" ht="15" customHeight="1">
      <c r="B1226" t="s">
        <v>3229</v>
      </c>
      <c r="C1226" s="1">
        <v>41058.216006944444</v>
      </c>
      <c r="D1226" s="4" t="s">
        <v>1400</v>
      </c>
      <c r="E1226">
        <v>72000</v>
      </c>
      <c r="F1226" t="s">
        <v>6</v>
      </c>
      <c r="G1226">
        <f>tblSalaries[[#This Row],[clean Salary (in local currency)]]*VLOOKUP(tblSalaries[[#This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VLOOKUP(tblSalaries[[#This Row],[Where do you work]],tblCountries[[Actual]:[Mapping]],2,FALSE)</f>
        <v>New Zealand</v>
      </c>
      <c r="L1226" t="s">
        <v>18</v>
      </c>
      <c r="M1226">
        <v>10</v>
      </c>
      <c r="N1226" s="16" t="str">
        <f>IF([Years of Experience]&lt;=10,"&lt;=10 yrs",IF([Years of Experience]&lt;20,"10-20 yrs",IF([Years of Experience]&lt;30,"20-30 yrs","&gt;30 yrs")))</f>
        <v>&lt;=10 yrs</v>
      </c>
    </row>
    <row r="1227" spans="2:14" ht="15" customHeight="1">
      <c r="B1227" t="s">
        <v>3230</v>
      </c>
      <c r="C1227" s="1">
        <v>41058.223368055558</v>
      </c>
      <c r="D1227" s="4">
        <v>55000</v>
      </c>
      <c r="E1227">
        <v>55000</v>
      </c>
      <c r="F1227" t="s">
        <v>6</v>
      </c>
      <c r="G1227">
        <f>tblSalaries[[#This Row],[clean Salary (in local currency)]]*VLOOKUP(tblSalaries[[#This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VLOOKUP(tblSalaries[[#This Row],[Where do you work]],tblCountries[[Actual]:[Mapping]],2,FALSE)</f>
        <v>USA</v>
      </c>
      <c r="L1227" t="s">
        <v>25</v>
      </c>
      <c r="M1227">
        <v>7</v>
      </c>
      <c r="N1227" s="16" t="str">
        <f>IF([Years of Experience]&lt;=10,"&lt;=10 yrs",IF([Years of Experience]&lt;20,"10-20 yrs",IF([Years of Experience]&lt;30,"20-30 yrs","&gt;30 yrs")))</f>
        <v>&lt;=10 yrs</v>
      </c>
    </row>
    <row r="1228" spans="2:14" ht="15" customHeight="1">
      <c r="B1228" t="s">
        <v>3231</v>
      </c>
      <c r="C1228" s="1">
        <v>41058.241365740738</v>
      </c>
      <c r="D1228" s="4" t="s">
        <v>1402</v>
      </c>
      <c r="E1228">
        <v>43000</v>
      </c>
      <c r="F1228" t="s">
        <v>69</v>
      </c>
      <c r="G1228">
        <f>tblSalaries[[#This Row],[clean Salary (in local currency)]]*VLOOKUP(tblSalaries[[#This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VLOOKUP(tblSalaries[[#This Row],[Where do you work]],tblCountries[[Actual]:[Mapping]],2,FALSE)</f>
        <v>UK</v>
      </c>
      <c r="L1228" t="s">
        <v>9</v>
      </c>
      <c r="M1228">
        <v>25</v>
      </c>
      <c r="N1228" s="16" t="str">
        <f>IF([Years of Experience]&lt;=10,"&lt;=10 yrs",IF([Years of Experience]&lt;20,"10-20 yrs",IF([Years of Experience]&lt;30,"20-30 yrs","&gt;30 yrs")))</f>
        <v>20-30 yrs</v>
      </c>
    </row>
    <row r="1229" spans="2:14" ht="15" customHeight="1">
      <c r="B1229" t="s">
        <v>3232</v>
      </c>
      <c r="C1229" s="1">
        <v>41058.245625000003</v>
      </c>
      <c r="D1229" s="4" t="s">
        <v>1403</v>
      </c>
      <c r="E1229">
        <v>25750</v>
      </c>
      <c r="F1229" t="s">
        <v>69</v>
      </c>
      <c r="G1229">
        <f>tblSalaries[[#This Row],[clean Salary (in local currency)]]*VLOOKUP(tblSalaries[[#This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VLOOKUP(tblSalaries[[#This Row],[Where do you work]],tblCountries[[Actual]:[Mapping]],2,FALSE)</f>
        <v>UK</v>
      </c>
      <c r="L1229" t="s">
        <v>9</v>
      </c>
      <c r="M1229">
        <v>1</v>
      </c>
      <c r="N1229" s="16" t="str">
        <f>IF([Years of Experience]&lt;=10,"&lt;=10 yrs",IF([Years of Experience]&lt;20,"10-20 yrs",IF([Years of Experience]&lt;30,"20-30 yrs","&gt;30 yrs")))</f>
        <v>&lt;=10 yrs</v>
      </c>
    </row>
    <row r="1230" spans="2:14" ht="15" customHeight="1">
      <c r="B1230" t="s">
        <v>3233</v>
      </c>
      <c r="C1230" s="1">
        <v>41058.255694444444</v>
      </c>
      <c r="D1230" s="4">
        <v>50846</v>
      </c>
      <c r="E1230">
        <v>50846</v>
      </c>
      <c r="F1230" t="s">
        <v>6</v>
      </c>
      <c r="G1230">
        <f>tblSalaries[[#This Row],[clean Salary (in local currency)]]*VLOOKUP(tblSalaries[[#This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VLOOKUP(tblSalaries[[#This Row],[Where do you work]],tblCountries[[Actual]:[Mapping]],2,FALSE)</f>
        <v>USA</v>
      </c>
      <c r="L1230" t="s">
        <v>9</v>
      </c>
      <c r="M1230">
        <v>25</v>
      </c>
      <c r="N1230" s="16" t="str">
        <f>IF([Years of Experience]&lt;=10,"&lt;=10 yrs",IF([Years of Experience]&lt;20,"10-20 yrs",IF([Years of Experience]&lt;30,"20-30 yrs","&gt;30 yrs")))</f>
        <v>20-30 yrs</v>
      </c>
    </row>
    <row r="1231" spans="2:14" ht="15" customHeight="1">
      <c r="B1231" t="s">
        <v>3234</v>
      </c>
      <c r="C1231" s="1">
        <v>41058.267083333332</v>
      </c>
      <c r="D1231" s="4">
        <v>63000</v>
      </c>
      <c r="E1231">
        <v>63000</v>
      </c>
      <c r="F1231" t="s">
        <v>6</v>
      </c>
      <c r="G1231">
        <f>tblSalaries[[#This Row],[clean Salary (in local currency)]]*VLOOKUP(tblSalaries[[#This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VLOOKUP(tblSalaries[[#This Row],[Where do you work]],tblCountries[[Actual]:[Mapping]],2,FALSE)</f>
        <v>USA</v>
      </c>
      <c r="L1231" t="s">
        <v>13</v>
      </c>
      <c r="M1231">
        <v>16</v>
      </c>
      <c r="N1231" s="16" t="str">
        <f>IF([Years of Experience]&lt;=10,"&lt;=10 yrs",IF([Years of Experience]&lt;20,"10-20 yrs",IF([Years of Experience]&lt;30,"20-30 yrs","&gt;30 yrs")))</f>
        <v>10-20 yrs</v>
      </c>
    </row>
    <row r="1232" spans="2:14" ht="15" customHeight="1">
      <c r="B1232" t="s">
        <v>3235</v>
      </c>
      <c r="C1232" s="1">
        <v>41058.268113425926</v>
      </c>
      <c r="D1232" s="4">
        <v>80000</v>
      </c>
      <c r="E1232">
        <v>80000</v>
      </c>
      <c r="F1232" t="s">
        <v>82</v>
      </c>
      <c r="G1232">
        <f>tblSalaries[[#This Row],[clean Salary (in local currency)]]*VLOOKUP(tblSalaries[[#This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VLOOKUP(tblSalaries[[#This Row],[Where do you work]],tblCountries[[Actual]:[Mapping]],2,FALSE)</f>
        <v>Australia</v>
      </c>
      <c r="L1232" t="s">
        <v>9</v>
      </c>
      <c r="M1232">
        <v>5</v>
      </c>
      <c r="N1232" s="16" t="str">
        <f>IF([Years of Experience]&lt;=10,"&lt;=10 yrs",IF([Years of Experience]&lt;20,"10-20 yrs",IF([Years of Experience]&lt;30,"20-30 yrs","&gt;30 yrs")))</f>
        <v>&lt;=10 yrs</v>
      </c>
    </row>
    <row r="1233" spans="2:14" ht="15" customHeight="1">
      <c r="B1233" t="s">
        <v>3236</v>
      </c>
      <c r="C1233" s="1">
        <v>41058.30672453704</v>
      </c>
      <c r="D1233" s="4">
        <v>50700</v>
      </c>
      <c r="E1233">
        <v>50700</v>
      </c>
      <c r="F1233" t="s">
        <v>6</v>
      </c>
      <c r="G1233">
        <f>tblSalaries[[#This Row],[clean Salary (in local currency)]]*VLOOKUP(tblSalaries[[#This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VLOOKUP(tblSalaries[[#This Row],[Where do you work]],tblCountries[[Actual]:[Mapping]],2,FALSE)</f>
        <v>Brazil</v>
      </c>
      <c r="L1233" t="s">
        <v>25</v>
      </c>
      <c r="M1233">
        <v>15</v>
      </c>
      <c r="N1233" s="16" t="str">
        <f>IF([Years of Experience]&lt;=10,"&lt;=10 yrs",IF([Years of Experience]&lt;20,"10-20 yrs",IF([Years of Experience]&lt;30,"20-30 yrs","&gt;30 yrs")))</f>
        <v>10-20 yrs</v>
      </c>
    </row>
    <row r="1234" spans="2:14" ht="15" customHeight="1">
      <c r="B1234" t="s">
        <v>3237</v>
      </c>
      <c r="C1234" s="1">
        <v>41058.311585648145</v>
      </c>
      <c r="D1234" s="4">
        <v>20000</v>
      </c>
      <c r="E1234">
        <v>20000</v>
      </c>
      <c r="F1234" t="s">
        <v>69</v>
      </c>
      <c r="G1234">
        <f>tblSalaries[[#This Row],[clean Salary (in local currency)]]*VLOOKUP(tblSalaries[[#This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VLOOKUP(tblSalaries[[#This Row],[Where do you work]],tblCountries[[Actual]:[Mapping]],2,FALSE)</f>
        <v>UK</v>
      </c>
      <c r="L1234" t="s">
        <v>9</v>
      </c>
      <c r="M1234">
        <v>1</v>
      </c>
      <c r="N1234" s="16" t="str">
        <f>IF([Years of Experience]&lt;=10,"&lt;=10 yrs",IF([Years of Experience]&lt;20,"10-20 yrs",IF([Years of Experience]&lt;30,"20-30 yrs","&gt;30 yrs")))</f>
        <v>&lt;=10 yrs</v>
      </c>
    </row>
    <row r="1235" spans="2:14" ht="15" customHeight="1">
      <c r="B1235" t="s">
        <v>3238</v>
      </c>
      <c r="C1235" s="1">
        <v>41058.324259259258</v>
      </c>
      <c r="D1235" s="4">
        <v>70000</v>
      </c>
      <c r="E1235">
        <v>70000</v>
      </c>
      <c r="F1235" t="s">
        <v>6</v>
      </c>
      <c r="G1235">
        <f>tblSalaries[[#This Row],[clean Salary (in local currency)]]*VLOOKUP(tblSalaries[[#This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VLOOKUP(tblSalaries[[#This Row],[Where do you work]],tblCountries[[Actual]:[Mapping]],2,FALSE)</f>
        <v>USA</v>
      </c>
      <c r="L1235" t="s">
        <v>25</v>
      </c>
      <c r="M1235">
        <v>6</v>
      </c>
      <c r="N1235" s="16" t="str">
        <f>IF([Years of Experience]&lt;=10,"&lt;=10 yrs",IF([Years of Experience]&lt;20,"10-20 yrs",IF([Years of Experience]&lt;30,"20-30 yrs","&gt;30 yrs")))</f>
        <v>&lt;=10 yrs</v>
      </c>
    </row>
    <row r="1236" spans="2:14" ht="15" customHeight="1">
      <c r="B1236" t="s">
        <v>3239</v>
      </c>
      <c r="C1236" s="1">
        <v>41058.328425925924</v>
      </c>
      <c r="D1236" s="4">
        <v>65000</v>
      </c>
      <c r="E1236">
        <v>65000</v>
      </c>
      <c r="F1236" t="s">
        <v>86</v>
      </c>
      <c r="G1236">
        <f>tblSalaries[[#This Row],[clean Salary (in local currency)]]*VLOOKUP(tblSalaries[[#This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VLOOKUP(tblSalaries[[#This Row],[Where do you work]],tblCountries[[Actual]:[Mapping]],2,FALSE)</f>
        <v>Canada</v>
      </c>
      <c r="L1236" t="s">
        <v>18</v>
      </c>
      <c r="M1236">
        <v>15</v>
      </c>
      <c r="N1236" s="16" t="str">
        <f>IF([Years of Experience]&lt;=10,"&lt;=10 yrs",IF([Years of Experience]&lt;20,"10-20 yrs",IF([Years of Experience]&lt;30,"20-30 yrs","&gt;30 yrs")))</f>
        <v>10-20 yrs</v>
      </c>
    </row>
    <row r="1237" spans="2:14" ht="15" customHeight="1">
      <c r="B1237" t="s">
        <v>3240</v>
      </c>
      <c r="C1237" s="1">
        <v>41058.331296296295</v>
      </c>
      <c r="D1237" s="4">
        <v>800000</v>
      </c>
      <c r="E1237">
        <v>9600000</v>
      </c>
      <c r="F1237" t="s">
        <v>1410</v>
      </c>
      <c r="G1237">
        <f>tblSalaries[[#This Row],[clean Salary (in local currency)]]*VLOOKUP(tblSalaries[[#This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VLOOKUP(tblSalaries[[#This Row],[Where do you work]],tblCountries[[Actual]:[Mapping]],2,FALSE)</f>
        <v>Mongolia</v>
      </c>
      <c r="L1237" t="s">
        <v>13</v>
      </c>
      <c r="M1237">
        <v>2</v>
      </c>
      <c r="N1237" s="16" t="str">
        <f>IF([Years of Experience]&lt;=10,"&lt;=10 yrs",IF([Years of Experience]&lt;20,"10-20 yrs",IF([Years of Experience]&lt;30,"20-30 yrs","&gt;30 yrs")))</f>
        <v>&lt;=10 yrs</v>
      </c>
    </row>
    <row r="1238" spans="2:14" ht="15" customHeight="1">
      <c r="B1238" t="s">
        <v>3241</v>
      </c>
      <c r="C1238" s="1">
        <v>41058.342430555553</v>
      </c>
      <c r="D1238" s="4" t="s">
        <v>1412</v>
      </c>
      <c r="E1238">
        <v>36000</v>
      </c>
      <c r="F1238" t="s">
        <v>3939</v>
      </c>
      <c r="G1238">
        <f>tblSalaries[[#This Row],[clean Salary (in local currency)]]*VLOOKUP(tblSalaries[[#This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VLOOKUP(tblSalaries[[#This Row],[Where do you work]],tblCountries[[Actual]:[Mapping]],2,FALSE)</f>
        <v>malaysia</v>
      </c>
      <c r="L1238" t="s">
        <v>9</v>
      </c>
      <c r="M1238">
        <v>2</v>
      </c>
      <c r="N1238" s="16" t="str">
        <f>IF([Years of Experience]&lt;=10,"&lt;=10 yrs",IF([Years of Experience]&lt;20,"10-20 yrs",IF([Years of Experience]&lt;30,"20-30 yrs","&gt;30 yrs")))</f>
        <v>&lt;=10 yrs</v>
      </c>
    </row>
    <row r="1239" spans="2:14" ht="15" customHeight="1">
      <c r="B1239" t="s">
        <v>3242</v>
      </c>
      <c r="C1239" s="1">
        <v>41058.351284722223</v>
      </c>
      <c r="D1239" s="4" t="s">
        <v>1414</v>
      </c>
      <c r="E1239">
        <v>120000</v>
      </c>
      <c r="F1239" t="s">
        <v>6</v>
      </c>
      <c r="G1239">
        <f>tblSalaries[[#This Row],[clean Salary (in local currency)]]*VLOOKUP(tblSalaries[[#This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VLOOKUP(tblSalaries[[#This Row],[Where do you work]],tblCountries[[Actual]:[Mapping]],2,FALSE)</f>
        <v>Singapore</v>
      </c>
      <c r="L1239" t="s">
        <v>25</v>
      </c>
      <c r="M1239">
        <v>5</v>
      </c>
      <c r="N1239" s="16" t="str">
        <f>IF([Years of Experience]&lt;=10,"&lt;=10 yrs",IF([Years of Experience]&lt;20,"10-20 yrs",IF([Years of Experience]&lt;30,"20-30 yrs","&gt;30 yrs")))</f>
        <v>&lt;=10 yrs</v>
      </c>
    </row>
    <row r="1240" spans="2:14" ht="15" customHeight="1">
      <c r="B1240" t="s">
        <v>3243</v>
      </c>
      <c r="C1240" s="1">
        <v>41058.361828703702</v>
      </c>
      <c r="D1240" s="4">
        <v>90000</v>
      </c>
      <c r="E1240">
        <v>90000</v>
      </c>
      <c r="F1240" t="s">
        <v>82</v>
      </c>
      <c r="G1240">
        <f>tblSalaries[[#This Row],[clean Salary (in local currency)]]*VLOOKUP(tblSalaries[[#This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VLOOKUP(tblSalaries[[#This Row],[Where do you work]],tblCountries[[Actual]:[Mapping]],2,FALSE)</f>
        <v>Australia</v>
      </c>
      <c r="L1240" t="s">
        <v>9</v>
      </c>
      <c r="M1240">
        <v>5</v>
      </c>
      <c r="N1240" s="16" t="str">
        <f>IF([Years of Experience]&lt;=10,"&lt;=10 yrs",IF([Years of Experience]&lt;20,"10-20 yrs",IF([Years of Experience]&lt;30,"20-30 yrs","&gt;30 yrs")))</f>
        <v>&lt;=10 yrs</v>
      </c>
    </row>
    <row r="1241" spans="2:14" ht="15" customHeight="1">
      <c r="B1241" t="s">
        <v>3244</v>
      </c>
      <c r="C1241" s="1">
        <v>41058.361967592595</v>
      </c>
      <c r="D1241" s="4">
        <v>110000</v>
      </c>
      <c r="E1241">
        <v>110000</v>
      </c>
      <c r="F1241" t="s">
        <v>82</v>
      </c>
      <c r="G1241">
        <f>tblSalaries[[#This Row],[clean Salary (in local currency)]]*VLOOKUP(tblSalaries[[#This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18</v>
      </c>
      <c r="M1241">
        <v>7</v>
      </c>
      <c r="N1241" s="16" t="str">
        <f>IF([Years of Experience]&lt;=10,"&lt;=10 yrs",IF([Years of Experience]&lt;20,"10-20 yrs",IF([Years of Experience]&lt;30,"20-30 yrs","&gt;30 yrs")))</f>
        <v>&lt;=10 yrs</v>
      </c>
    </row>
    <row r="1242" spans="2:14" ht="15" customHeight="1">
      <c r="B1242" t="s">
        <v>3245</v>
      </c>
      <c r="C1242" s="1">
        <v>41058.366527777776</v>
      </c>
      <c r="D1242" s="4">
        <v>40000</v>
      </c>
      <c r="E1242">
        <v>40000</v>
      </c>
      <c r="F1242" t="s">
        <v>6</v>
      </c>
      <c r="G1242">
        <f>tblSalaries[[#This Row],[clean Salary (in local currency)]]*VLOOKUP(tblSalaries[[#This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VLOOKUP(tblSalaries[[#This Row],[Where do you work]],tblCountries[[Actual]:[Mapping]],2,FALSE)</f>
        <v>USA</v>
      </c>
      <c r="L1242" t="s">
        <v>18</v>
      </c>
      <c r="M1242">
        <v>18</v>
      </c>
      <c r="N1242" s="16" t="str">
        <f>IF([Years of Experience]&lt;=10,"&lt;=10 yrs",IF([Years of Experience]&lt;20,"10-20 yrs",IF([Years of Experience]&lt;30,"20-30 yrs","&gt;30 yrs")))</f>
        <v>10-20 yrs</v>
      </c>
    </row>
    <row r="1243" spans="2:14" ht="15" customHeight="1">
      <c r="B1243" t="s">
        <v>3246</v>
      </c>
      <c r="C1243" s="1">
        <v>41058.374780092592</v>
      </c>
      <c r="D1243" s="4">
        <v>107000</v>
      </c>
      <c r="E1243">
        <v>107000</v>
      </c>
      <c r="F1243" t="s">
        <v>6</v>
      </c>
      <c r="G1243">
        <f>tblSalaries[[#This Row],[clean Salary (in local currency)]]*VLOOKUP(tblSalaries[[#This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>
        <v>12</v>
      </c>
      <c r="N1243" s="16" t="str">
        <f>IF([Years of Experience]&lt;=10,"&lt;=10 yrs",IF([Years of Experience]&lt;20,"10-20 yrs",IF([Years of Experience]&lt;30,"20-30 yrs","&gt;30 yrs")))</f>
        <v>10-20 yrs</v>
      </c>
    </row>
    <row r="1244" spans="2:14" ht="15" customHeight="1">
      <c r="B1244" t="s">
        <v>3247</v>
      </c>
      <c r="C1244" s="1">
        <v>41058.385520833333</v>
      </c>
      <c r="D1244" s="4">
        <v>82000</v>
      </c>
      <c r="E1244">
        <v>82000</v>
      </c>
      <c r="F1244" t="s">
        <v>6</v>
      </c>
      <c r="G1244">
        <f>tblSalaries[[#This Row],[clean Salary (in local currency)]]*VLOOKUP(tblSalaries[[#This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VLOOKUP(tblSalaries[[#This Row],[Where do you work]],tblCountries[[Actual]:[Mapping]],2,FALSE)</f>
        <v>USA</v>
      </c>
      <c r="L1244" t="s">
        <v>9</v>
      </c>
      <c r="M1244">
        <v>10</v>
      </c>
      <c r="N1244" s="16" t="str">
        <f>IF([Years of Experience]&lt;=10,"&lt;=10 yrs",IF([Years of Experience]&lt;20,"10-20 yrs",IF([Years of Experience]&lt;30,"20-30 yrs","&gt;30 yrs")))</f>
        <v>&lt;=10 yrs</v>
      </c>
    </row>
    <row r="1245" spans="2:14" ht="15" customHeight="1">
      <c r="B1245" t="s">
        <v>3248</v>
      </c>
      <c r="C1245" s="1">
        <v>41058.39271990741</v>
      </c>
      <c r="D1245" s="4">
        <v>100000</v>
      </c>
      <c r="E1245">
        <v>100000</v>
      </c>
      <c r="F1245" t="s">
        <v>82</v>
      </c>
      <c r="G1245">
        <f>tblSalaries[[#This Row],[clean Salary (in local currency)]]*VLOOKUP(tblSalaries[[#This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9</v>
      </c>
      <c r="M1245">
        <v>15</v>
      </c>
      <c r="N1245" s="16" t="str">
        <f>IF([Years of Experience]&lt;=10,"&lt;=10 yrs",IF([Years of Experience]&lt;20,"10-20 yrs",IF([Years of Experience]&lt;30,"20-30 yrs","&gt;30 yrs")))</f>
        <v>10-20 yrs</v>
      </c>
    </row>
    <row r="1246" spans="2:14" ht="15" customHeight="1">
      <c r="B1246" t="s">
        <v>3249</v>
      </c>
      <c r="C1246" s="1">
        <v>41058.40115740741</v>
      </c>
      <c r="D1246" s="4" t="s">
        <v>1420</v>
      </c>
      <c r="E1246">
        <v>43000</v>
      </c>
      <c r="F1246" t="s">
        <v>6</v>
      </c>
      <c r="G1246">
        <f>tblSalaries[[#This Row],[clean Salary (in local currency)]]*VLOOKUP(tblSalaries[[#This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VLOOKUP(tblSalaries[[#This Row],[Where do you work]],tblCountries[[Actual]:[Mapping]],2,FALSE)</f>
        <v>Australia</v>
      </c>
      <c r="L1246" t="s">
        <v>18</v>
      </c>
      <c r="M1246">
        <v>4</v>
      </c>
      <c r="N1246" s="16" t="str">
        <f>IF([Years of Experience]&lt;=10,"&lt;=10 yrs",IF([Years of Experience]&lt;20,"10-20 yrs",IF([Years of Experience]&lt;30,"20-30 yrs","&gt;30 yrs")))</f>
        <v>&lt;=10 yrs</v>
      </c>
    </row>
    <row r="1247" spans="2:14" ht="15" customHeight="1">
      <c r="B1247" t="s">
        <v>3250</v>
      </c>
      <c r="C1247" s="1">
        <v>41058.401550925926</v>
      </c>
      <c r="D1247" s="4">
        <v>69000</v>
      </c>
      <c r="E1247">
        <v>69000</v>
      </c>
      <c r="F1247" t="s">
        <v>6</v>
      </c>
      <c r="G1247">
        <f>tblSalaries[[#This Row],[clean Salary (in local currency)]]*VLOOKUP(tblSalaries[[#This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>
        <v>20</v>
      </c>
      <c r="N1247" s="16" t="str">
        <f>IF([Years of Experience]&lt;=10,"&lt;=10 yrs",IF([Years of Experience]&lt;20,"10-20 yrs",IF([Years of Experience]&lt;30,"20-30 yrs","&gt;30 yrs")))</f>
        <v>20-30 yrs</v>
      </c>
    </row>
    <row r="1248" spans="2:14" ht="15" customHeight="1">
      <c r="B1248" t="s">
        <v>3251</v>
      </c>
      <c r="C1248" s="1">
        <v>41058.408182870371</v>
      </c>
      <c r="D1248" s="4">
        <v>30000</v>
      </c>
      <c r="E1248">
        <v>30000</v>
      </c>
      <c r="F1248" t="s">
        <v>6</v>
      </c>
      <c r="G1248">
        <f>tblSalaries[[#This Row],[clean Salary (in local currency)]]*VLOOKUP(tblSalaries[[#This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VLOOKUP(tblSalaries[[#This Row],[Where do you work]],tblCountries[[Actual]:[Mapping]],2,FALSE)</f>
        <v>India</v>
      </c>
      <c r="L1248" t="s">
        <v>18</v>
      </c>
      <c r="M1248">
        <v>3</v>
      </c>
      <c r="N1248" s="16" t="str">
        <f>IF([Years of Experience]&lt;=10,"&lt;=10 yrs",IF([Years of Experience]&lt;20,"10-20 yrs",IF([Years of Experience]&lt;30,"20-30 yrs","&gt;30 yrs")))</f>
        <v>&lt;=10 yrs</v>
      </c>
    </row>
    <row r="1249" spans="2:14" ht="15" customHeight="1">
      <c r="B1249" t="s">
        <v>3252</v>
      </c>
      <c r="C1249" s="1">
        <v>41058.411134259259</v>
      </c>
      <c r="D1249" s="4" t="s">
        <v>1424</v>
      </c>
      <c r="E1249">
        <v>48000</v>
      </c>
      <c r="F1249" t="s">
        <v>82</v>
      </c>
      <c r="G1249">
        <f>tblSalaries[[#This Row],[clean Salary (in local currency)]]*VLOOKUP(tblSalaries[[#This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VLOOKUP(tblSalaries[[#This Row],[Where do you work]],tblCountries[[Actual]:[Mapping]],2,FALSE)</f>
        <v>Australia</v>
      </c>
      <c r="L1249" t="s">
        <v>25</v>
      </c>
      <c r="M1249">
        <v>2</v>
      </c>
      <c r="N1249" s="16" t="str">
        <f>IF([Years of Experience]&lt;=10,"&lt;=10 yrs",IF([Years of Experience]&lt;20,"10-20 yrs",IF([Years of Experience]&lt;30,"20-30 yrs","&gt;30 yrs")))</f>
        <v>&lt;=10 yrs</v>
      </c>
    </row>
    <row r="1250" spans="2:14" ht="15" customHeight="1">
      <c r="B1250" t="s">
        <v>3253</v>
      </c>
      <c r="C1250" s="1">
        <v>41058.422465277778</v>
      </c>
      <c r="D1250" s="4">
        <v>70000</v>
      </c>
      <c r="E1250">
        <v>70000</v>
      </c>
      <c r="F1250" t="s">
        <v>6</v>
      </c>
      <c r="G1250">
        <f>tblSalaries[[#This Row],[clean Salary (in local currency)]]*VLOOKUP(tblSalaries[[#This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VLOOKUP(tblSalaries[[#This Row],[Where do you work]],tblCountries[[Actual]:[Mapping]],2,FALSE)</f>
        <v>USA</v>
      </c>
      <c r="L1250" t="s">
        <v>9</v>
      </c>
      <c r="M1250">
        <v>8</v>
      </c>
      <c r="N1250" s="16" t="str">
        <f>IF([Years of Experience]&lt;=10,"&lt;=10 yrs",IF([Years of Experience]&lt;20,"10-20 yrs",IF([Years of Experience]&lt;30,"20-30 yrs","&gt;30 yrs")))</f>
        <v>&lt;=10 yrs</v>
      </c>
    </row>
    <row r="1251" spans="2:14" ht="15" customHeight="1">
      <c r="B1251" t="s">
        <v>3254</v>
      </c>
      <c r="C1251" s="1">
        <v>41058.423344907409</v>
      </c>
      <c r="D1251" s="4">
        <v>45000</v>
      </c>
      <c r="E1251">
        <v>45000</v>
      </c>
      <c r="F1251" t="s">
        <v>6</v>
      </c>
      <c r="G1251">
        <f>tblSalaries[[#This Row],[clean Salary (in local currency)]]*VLOOKUP(tblSalaries[[#This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VLOOKUP(tblSalaries[[#This Row],[Where do you work]],tblCountries[[Actual]:[Mapping]],2,FALSE)</f>
        <v>USA</v>
      </c>
      <c r="L1251" t="s">
        <v>9</v>
      </c>
      <c r="M1251">
        <v>7</v>
      </c>
      <c r="N1251" s="16" t="str">
        <f>IF([Years of Experience]&lt;=10,"&lt;=10 yrs",IF([Years of Experience]&lt;20,"10-20 yrs",IF([Years of Experience]&lt;30,"20-30 yrs","&gt;30 yrs")))</f>
        <v>&lt;=10 yrs</v>
      </c>
    </row>
    <row r="1252" spans="2:14" ht="15" customHeight="1">
      <c r="B1252" t="s">
        <v>3255</v>
      </c>
      <c r="C1252" s="1">
        <v>41058.424629629626</v>
      </c>
      <c r="D1252" s="4">
        <v>35000</v>
      </c>
      <c r="E1252">
        <v>35000</v>
      </c>
      <c r="F1252" t="s">
        <v>6</v>
      </c>
      <c r="G1252">
        <f>tblSalaries[[#This Row],[clean Salary (in local currency)]]*VLOOKUP(tblSalaries[[#This Row],[Currency]],tblXrate[],2,FALSE)</f>
        <v>35000</v>
      </c>
      <c r="H1252" t="s">
        <v>1426</v>
      </c>
      <c r="I1252" t="s">
        <v>4001</v>
      </c>
      <c r="J1252" t="s">
        <v>1131</v>
      </c>
      <c r="K1252" t="str">
        <f>VLOOKUP(tblSalaries[[#This Row],[Where do you work]],tblCountries[[Actual]:[Mapping]],2,FALSE)</f>
        <v>malaysia</v>
      </c>
      <c r="L1252" t="s">
        <v>13</v>
      </c>
      <c r="M1252">
        <v>12</v>
      </c>
      <c r="N1252" s="16" t="str">
        <f>IF([Years of Experience]&lt;=10,"&lt;=10 yrs",IF([Years of Experience]&lt;20,"10-20 yrs",IF([Years of Experience]&lt;30,"20-30 yrs","&gt;30 yrs")))</f>
        <v>10-20 yrs</v>
      </c>
    </row>
    <row r="1253" spans="2:14" ht="15" customHeight="1">
      <c r="B1253" t="s">
        <v>3256</v>
      </c>
      <c r="C1253" s="1">
        <v>41058.447094907409</v>
      </c>
      <c r="D1253" s="4">
        <v>500000</v>
      </c>
      <c r="E1253">
        <v>500000</v>
      </c>
      <c r="F1253" t="s">
        <v>40</v>
      </c>
      <c r="G1253">
        <f>tblSalaries[[#This Row],[clean Salary (in local currency)]]*VLOOKUP(tblSalaries[[#This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VLOOKUP(tblSalaries[[#This Row],[Where do you work]],tblCountries[[Actual]:[Mapping]],2,FALSE)</f>
        <v>India</v>
      </c>
      <c r="L1253" t="s">
        <v>18</v>
      </c>
      <c r="M1253">
        <v>29</v>
      </c>
      <c r="N1253" s="16" t="str">
        <f>IF([Years of Experience]&lt;=10,"&lt;=10 yrs",IF([Years of Experience]&lt;20,"10-20 yrs",IF([Years of Experience]&lt;30,"20-30 yrs","&gt;30 yrs")))</f>
        <v>20-30 yrs</v>
      </c>
    </row>
    <row r="1254" spans="2:14" ht="15" customHeight="1">
      <c r="B1254" t="s">
        <v>3257</v>
      </c>
      <c r="C1254" s="1">
        <v>41058.448449074072</v>
      </c>
      <c r="D1254" s="4" t="s">
        <v>1428</v>
      </c>
      <c r="E1254">
        <v>89500</v>
      </c>
      <c r="F1254" t="s">
        <v>3939</v>
      </c>
      <c r="G1254">
        <f>tblSalaries[[#This Row],[clean Salary (in local currency)]]*VLOOKUP(tblSalaries[[#This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VLOOKUP(tblSalaries[[#This Row],[Where do you work]],tblCountries[[Actual]:[Mapping]],2,FALSE)</f>
        <v>malaysia</v>
      </c>
      <c r="L1254" t="s">
        <v>18</v>
      </c>
      <c r="M1254">
        <v>20</v>
      </c>
      <c r="N1254" s="16" t="str">
        <f>IF([Years of Experience]&lt;=10,"&lt;=10 yrs",IF([Years of Experience]&lt;20,"10-20 yrs",IF([Years of Experience]&lt;30,"20-30 yrs","&gt;30 yrs")))</f>
        <v>20-30 yrs</v>
      </c>
    </row>
    <row r="1255" spans="2:14" ht="15" customHeight="1">
      <c r="B1255" t="s">
        <v>3258</v>
      </c>
      <c r="C1255" s="1">
        <v>41058.450381944444</v>
      </c>
      <c r="D1255" s="4" t="s">
        <v>1429</v>
      </c>
      <c r="E1255">
        <v>11800</v>
      </c>
      <c r="F1255" t="s">
        <v>6</v>
      </c>
      <c r="G1255">
        <f>tblSalaries[[#This Row],[clean Salary (in local currency)]]*VLOOKUP(tblSalaries[[#This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VLOOKUP(tblSalaries[[#This Row],[Where do you work]],tblCountries[[Actual]:[Mapping]],2,FALSE)</f>
        <v>India</v>
      </c>
      <c r="L1255" t="s">
        <v>9</v>
      </c>
      <c r="M1255">
        <v>10</v>
      </c>
      <c r="N1255" s="16" t="str">
        <f>IF([Years of Experience]&lt;=10,"&lt;=10 yrs",IF([Years of Experience]&lt;20,"10-20 yrs",IF([Years of Experience]&lt;30,"20-30 yrs","&gt;30 yrs")))</f>
        <v>&lt;=10 yrs</v>
      </c>
    </row>
    <row r="1256" spans="2:14" ht="15" customHeight="1">
      <c r="B1256" t="s">
        <v>3259</v>
      </c>
      <c r="C1256" s="1">
        <v>41058.452106481483</v>
      </c>
      <c r="D1256" s="4" t="s">
        <v>1431</v>
      </c>
      <c r="E1256">
        <v>360000</v>
      </c>
      <c r="F1256" t="s">
        <v>40</v>
      </c>
      <c r="G1256">
        <f>tblSalaries[[#This Row],[clean Salary (in local currency)]]*VLOOKUP(tblSalaries[[#This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>
        <v>6</v>
      </c>
      <c r="N1256" s="16" t="str">
        <f>IF([Years of Experience]&lt;=10,"&lt;=10 yrs",IF([Years of Experience]&lt;20,"10-20 yrs",IF([Years of Experience]&lt;30,"20-30 yrs","&gt;30 yrs")))</f>
        <v>&lt;=10 yrs</v>
      </c>
    </row>
    <row r="1257" spans="2:14" ht="15" customHeight="1">
      <c r="B1257" t="s">
        <v>3260</v>
      </c>
      <c r="C1257" s="1">
        <v>41058.45244212963</v>
      </c>
      <c r="D1257" s="4">
        <v>50000</v>
      </c>
      <c r="E1257">
        <v>50000</v>
      </c>
      <c r="F1257" t="s">
        <v>6</v>
      </c>
      <c r="G1257">
        <f>tblSalaries[[#This Row],[clean Salary (in local currency)]]*VLOOKUP(tblSalaries[[#This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VLOOKUP(tblSalaries[[#This Row],[Where do you work]],tblCountries[[Actual]:[Mapping]],2,FALSE)</f>
        <v>USA</v>
      </c>
      <c r="L1257" t="s">
        <v>9</v>
      </c>
      <c r="M1257">
        <v>3</v>
      </c>
      <c r="N1257" s="16" t="str">
        <f>IF([Years of Experience]&lt;=10,"&lt;=10 yrs",IF([Years of Experience]&lt;20,"10-20 yrs",IF([Years of Experience]&lt;30,"20-30 yrs","&gt;30 yrs")))</f>
        <v>&lt;=10 yrs</v>
      </c>
    </row>
    <row r="1258" spans="2:14" ht="15" customHeight="1">
      <c r="B1258" t="s">
        <v>3261</v>
      </c>
      <c r="C1258" s="1">
        <v>41058.458703703705</v>
      </c>
      <c r="D1258" s="4">
        <v>85000</v>
      </c>
      <c r="E1258">
        <v>85000</v>
      </c>
      <c r="F1258" t="s">
        <v>6</v>
      </c>
      <c r="G1258">
        <f>tblSalaries[[#This Row],[clean Salary (in local currency)]]*VLOOKUP(tblSalaries[[#This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VLOOKUP(tblSalaries[[#This Row],[Where do you work]],tblCountries[[Actual]:[Mapping]],2,FALSE)</f>
        <v>Sri Lanka</v>
      </c>
      <c r="L1258" t="s">
        <v>13</v>
      </c>
      <c r="M1258">
        <v>10</v>
      </c>
      <c r="N1258" s="16" t="str">
        <f>IF([Years of Experience]&lt;=10,"&lt;=10 yrs",IF([Years of Experience]&lt;20,"10-20 yrs",IF([Years of Experience]&lt;30,"20-30 yrs","&gt;30 yrs")))</f>
        <v>&lt;=10 yrs</v>
      </c>
    </row>
    <row r="1259" spans="2:14" ht="15" customHeight="1">
      <c r="B1259" t="s">
        <v>3262</v>
      </c>
      <c r="C1259" s="1">
        <v>41058.483252314814</v>
      </c>
      <c r="D1259" s="4" t="s">
        <v>1435</v>
      </c>
      <c r="E1259">
        <v>1000000</v>
      </c>
      <c r="F1259" t="s">
        <v>40</v>
      </c>
      <c r="G1259">
        <f>tblSalaries[[#This Row],[clean Salary (in local currency)]]*VLOOKUP(tblSalaries[[#This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18</v>
      </c>
      <c r="M1259">
        <v>10</v>
      </c>
      <c r="N1259" s="16" t="str">
        <f>IF([Years of Experience]&lt;=10,"&lt;=10 yrs",IF([Years of Experience]&lt;20,"10-20 yrs",IF([Years of Experience]&lt;30,"20-30 yrs","&gt;30 yrs")))</f>
        <v>&lt;=10 yrs</v>
      </c>
    </row>
    <row r="1260" spans="2:14" ht="15" customHeight="1">
      <c r="B1260" t="s">
        <v>3263</v>
      </c>
      <c r="C1260" s="1">
        <v>41058.49082175926</v>
      </c>
      <c r="D1260" s="4" t="s">
        <v>1436</v>
      </c>
      <c r="E1260">
        <v>900000</v>
      </c>
      <c r="F1260" t="s">
        <v>40</v>
      </c>
      <c r="G1260">
        <f>tblSalaries[[#This Row],[clean Salary (in local currency)]]*VLOOKUP(tblSalaries[[#This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VLOOKUP(tblSalaries[[#This Row],[Where do you work]],tblCountries[[Actual]:[Mapping]],2,FALSE)</f>
        <v>India</v>
      </c>
      <c r="L1260" t="s">
        <v>13</v>
      </c>
      <c r="M1260">
        <v>8</v>
      </c>
      <c r="N1260" s="16" t="str">
        <f>IF([Years of Experience]&lt;=10,"&lt;=10 yrs",IF([Years of Experience]&lt;20,"10-20 yrs",IF([Years of Experience]&lt;30,"20-30 yrs","&gt;30 yrs")))</f>
        <v>&lt;=10 yrs</v>
      </c>
    </row>
    <row r="1261" spans="2:14" ht="15" customHeight="1">
      <c r="B1261" t="s">
        <v>3264</v>
      </c>
      <c r="C1261" s="1">
        <v>41058.494155092594</v>
      </c>
      <c r="D1261" s="4">
        <v>192000</v>
      </c>
      <c r="E1261">
        <v>192000</v>
      </c>
      <c r="F1261" t="s">
        <v>6</v>
      </c>
      <c r="G1261">
        <f>tblSalaries[[#This Row],[clean Salary (in local currency)]]*VLOOKUP(tblSalaries[[#This Row],[Currency]],tblXrate[],2,FALSE)</f>
        <v>192000</v>
      </c>
      <c r="H1261" t="s">
        <v>1438</v>
      </c>
      <c r="I1261" t="s">
        <v>4001</v>
      </c>
      <c r="J1261" t="s">
        <v>15</v>
      </c>
      <c r="K1261" t="str">
        <f>VLOOKUP(tblSalaries[[#This Row],[Where do you work]],tblCountries[[Actual]:[Mapping]],2,FALSE)</f>
        <v>USA</v>
      </c>
      <c r="L1261" t="s">
        <v>13</v>
      </c>
      <c r="M1261">
        <v>27</v>
      </c>
      <c r="N1261" s="16" t="str">
        <f>IF([Years of Experience]&lt;=10,"&lt;=10 yrs",IF([Years of Experience]&lt;20,"10-20 yrs",IF([Years of Experience]&lt;30,"20-30 yrs","&gt;30 yrs")))</f>
        <v>20-30 yrs</v>
      </c>
    </row>
    <row r="1262" spans="2:14" ht="15" customHeight="1">
      <c r="B1262" t="s">
        <v>3265</v>
      </c>
      <c r="C1262" s="1">
        <v>41058.509745370371</v>
      </c>
      <c r="D1262" s="4">
        <v>54000</v>
      </c>
      <c r="E1262">
        <v>54000</v>
      </c>
      <c r="F1262" t="s">
        <v>6</v>
      </c>
      <c r="G1262">
        <f>tblSalaries[[#This Row],[clean Salary (in local currency)]]*VLOOKUP(tblSalaries[[#This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VLOOKUP(tblSalaries[[#This Row],[Where do you work]],tblCountries[[Actual]:[Mapping]],2,FALSE)</f>
        <v>USA</v>
      </c>
      <c r="L1262" t="s">
        <v>13</v>
      </c>
      <c r="M1262">
        <v>6</v>
      </c>
      <c r="N1262" s="16" t="str">
        <f>IF([Years of Experience]&lt;=10,"&lt;=10 yrs",IF([Years of Experience]&lt;20,"10-20 yrs",IF([Years of Experience]&lt;30,"20-30 yrs","&gt;30 yrs")))</f>
        <v>&lt;=10 yrs</v>
      </c>
    </row>
    <row r="1263" spans="2:14" ht="15" customHeight="1">
      <c r="B1263" t="s">
        <v>3266</v>
      </c>
      <c r="C1263" s="1">
        <v>41058.511886574073</v>
      </c>
      <c r="D1263" s="4">
        <v>18000</v>
      </c>
      <c r="E1263">
        <v>18000</v>
      </c>
      <c r="F1263" t="s">
        <v>6</v>
      </c>
      <c r="G1263">
        <f>tblSalaries[[#This Row],[clean Salary (in local currency)]]*VLOOKUP(tblSalaries[[#This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>
        <v>12</v>
      </c>
      <c r="N1263" s="16" t="str">
        <f>IF([Years of Experience]&lt;=10,"&lt;=10 yrs",IF([Years of Experience]&lt;20,"10-20 yrs",IF([Years of Experience]&lt;30,"20-30 yrs","&gt;30 yrs")))</f>
        <v>10-20 yrs</v>
      </c>
    </row>
    <row r="1264" spans="2:14" ht="15" customHeight="1">
      <c r="B1264" t="s">
        <v>3267</v>
      </c>
      <c r="C1264" s="1">
        <v>41058.513645833336</v>
      </c>
      <c r="D1264" s="4" t="s">
        <v>1440</v>
      </c>
      <c r="E1264">
        <v>300000</v>
      </c>
      <c r="F1264" t="s">
        <v>40</v>
      </c>
      <c r="G1264">
        <f>tblSalaries[[#This Row],[clean Salary (in local currency)]]*VLOOKUP(tblSalaries[[#This Row],[Currency]],tblXrate[],2,FALSE)</f>
        <v>5342.3750062327708</v>
      </c>
      <c r="H1264" t="s">
        <v>1441</v>
      </c>
      <c r="I1264" t="s">
        <v>3999</v>
      </c>
      <c r="J1264" t="s">
        <v>8</v>
      </c>
      <c r="K1264" t="str">
        <f>VLOOKUP(tblSalaries[[#This Row],[Where do you work]],tblCountries[[Actual]:[Mapping]],2,FALSE)</f>
        <v>India</v>
      </c>
      <c r="L1264" t="s">
        <v>18</v>
      </c>
      <c r="M1264">
        <v>5</v>
      </c>
      <c r="N1264" s="16" t="str">
        <f>IF([Years of Experience]&lt;=10,"&lt;=10 yrs",IF([Years of Experience]&lt;20,"10-20 yrs",IF([Years of Experience]&lt;30,"20-30 yrs","&gt;30 yrs")))</f>
        <v>&lt;=10 yrs</v>
      </c>
    </row>
    <row r="1265" spans="2:14" ht="15" customHeight="1">
      <c r="B1265" t="s">
        <v>3268</v>
      </c>
      <c r="C1265" s="1">
        <v>41058.51425925926</v>
      </c>
      <c r="D1265" s="4" t="s">
        <v>1442</v>
      </c>
      <c r="E1265">
        <v>400000</v>
      </c>
      <c r="F1265" t="s">
        <v>40</v>
      </c>
      <c r="G1265">
        <f>tblSalaries[[#This Row],[clean Salary (in local currency)]]*VLOOKUP(tblSalaries[[#This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VLOOKUP(tblSalaries[[#This Row],[Where do you work]],tblCountries[[Actual]:[Mapping]],2,FALSE)</f>
        <v>India</v>
      </c>
      <c r="L1265" t="s">
        <v>13</v>
      </c>
      <c r="M1265">
        <v>3</v>
      </c>
      <c r="N1265" s="16" t="str">
        <f>IF([Years of Experience]&lt;=10,"&lt;=10 yrs",IF([Years of Experience]&lt;20,"10-20 yrs",IF([Years of Experience]&lt;30,"20-30 yrs","&gt;30 yrs")))</f>
        <v>&lt;=10 yrs</v>
      </c>
    </row>
    <row r="1266" spans="2:14" ht="15" customHeight="1">
      <c r="B1266" t="s">
        <v>3269</v>
      </c>
      <c r="C1266" s="1">
        <v>41058.519918981481</v>
      </c>
      <c r="D1266" s="4">
        <v>15000</v>
      </c>
      <c r="E1266">
        <v>15000</v>
      </c>
      <c r="F1266" t="s">
        <v>6</v>
      </c>
      <c r="G1266">
        <f>tblSalaries[[#This Row],[clean Salary (in local currency)]]*VLOOKUP(tblSalaries[[#This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VLOOKUP(tblSalaries[[#This Row],[Where do you work]],tblCountries[[Actual]:[Mapping]],2,FALSE)</f>
        <v>Myanmar</v>
      </c>
      <c r="L1266" t="s">
        <v>9</v>
      </c>
      <c r="M1266">
        <v>10</v>
      </c>
      <c r="N1266" s="16" t="str">
        <f>IF([Years of Experience]&lt;=10,"&lt;=10 yrs",IF([Years of Experience]&lt;20,"10-20 yrs",IF([Years of Experience]&lt;30,"20-30 yrs","&gt;30 yrs")))</f>
        <v>&lt;=10 yrs</v>
      </c>
    </row>
    <row r="1267" spans="2:14" ht="15" customHeight="1">
      <c r="B1267" t="s">
        <v>3270</v>
      </c>
      <c r="C1267" s="1">
        <v>41058.520277777781</v>
      </c>
      <c r="D1267" s="4" t="s">
        <v>1445</v>
      </c>
      <c r="E1267">
        <v>14000</v>
      </c>
      <c r="F1267" t="s">
        <v>6</v>
      </c>
      <c r="G1267">
        <f>tblSalaries[[#This Row],[clean Salary (in local currency)]]*VLOOKUP(tblSalaries[[#This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VLOOKUP(tblSalaries[[#This Row],[Where do you work]],tblCountries[[Actual]:[Mapping]],2,FALSE)</f>
        <v>India</v>
      </c>
      <c r="L1267" t="s">
        <v>9</v>
      </c>
      <c r="M1267">
        <v>12</v>
      </c>
      <c r="N1267" s="16" t="str">
        <f>IF([Years of Experience]&lt;=10,"&lt;=10 yrs",IF([Years of Experience]&lt;20,"10-20 yrs",IF([Years of Experience]&lt;30,"20-30 yrs","&gt;30 yrs")))</f>
        <v>10-20 yrs</v>
      </c>
    </row>
    <row r="1268" spans="2:14" ht="15" customHeight="1">
      <c r="B1268" t="s">
        <v>3271</v>
      </c>
      <c r="C1268" s="1">
        <v>41058.546180555553</v>
      </c>
      <c r="D1268" s="4">
        <v>8000</v>
      </c>
      <c r="E1268">
        <v>8000</v>
      </c>
      <c r="F1268" t="s">
        <v>6</v>
      </c>
      <c r="G1268">
        <f>tblSalaries[[#This Row],[clean Salary (in local currency)]]*VLOOKUP(tblSalaries[[#This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VLOOKUP(tblSalaries[[#This Row],[Where do you work]],tblCountries[[Actual]:[Mapping]],2,FALSE)</f>
        <v>India</v>
      </c>
      <c r="L1268" t="s">
        <v>13</v>
      </c>
      <c r="M1268">
        <v>4</v>
      </c>
      <c r="N1268" s="16" t="str">
        <f>IF([Years of Experience]&lt;=10,"&lt;=10 yrs",IF([Years of Experience]&lt;20,"10-20 yrs",IF([Years of Experience]&lt;30,"20-30 yrs","&gt;30 yrs")))</f>
        <v>&lt;=10 yrs</v>
      </c>
    </row>
    <row r="1269" spans="2:14" ht="15" customHeight="1">
      <c r="B1269" t="s">
        <v>3272</v>
      </c>
      <c r="C1269" s="1">
        <v>41058.551342592589</v>
      </c>
      <c r="D1269" s="4">
        <v>12500</v>
      </c>
      <c r="E1269">
        <v>12500</v>
      </c>
      <c r="F1269" t="s">
        <v>6</v>
      </c>
      <c r="G1269">
        <f>tblSalaries[[#This Row],[clean Salary (in local currency)]]*VLOOKUP(tblSalaries[[#This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VLOOKUP(tblSalaries[[#This Row],[Where do you work]],tblCountries[[Actual]:[Mapping]],2,FALSE)</f>
        <v>Philippines</v>
      </c>
      <c r="L1269" t="s">
        <v>18</v>
      </c>
      <c r="M1269">
        <v>7</v>
      </c>
      <c r="N1269" s="16" t="str">
        <f>IF([Years of Experience]&lt;=10,"&lt;=10 yrs",IF([Years of Experience]&lt;20,"10-20 yrs",IF([Years of Experience]&lt;30,"20-30 yrs","&gt;30 yrs")))</f>
        <v>&lt;=10 yrs</v>
      </c>
    </row>
    <row r="1270" spans="2:14" ht="15" customHeight="1">
      <c r="B1270" t="s">
        <v>3273</v>
      </c>
      <c r="C1270" s="1">
        <v>41058.55228009259</v>
      </c>
      <c r="D1270" s="4">
        <v>140000</v>
      </c>
      <c r="E1270">
        <v>140000</v>
      </c>
      <c r="F1270" t="s">
        <v>6</v>
      </c>
      <c r="G1270">
        <f>tblSalaries[[#This Row],[clean Salary (in local currency)]]*VLOOKUP(tblSalaries[[#This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VLOOKUP(tblSalaries[[#This Row],[Where do you work]],tblCountries[[Actual]:[Mapping]],2,FALSE)</f>
        <v>USA</v>
      </c>
      <c r="L1270" t="s">
        <v>9</v>
      </c>
      <c r="M1270">
        <v>12</v>
      </c>
      <c r="N1270" s="16" t="str">
        <f>IF([Years of Experience]&lt;=10,"&lt;=10 yrs",IF([Years of Experience]&lt;20,"10-20 yrs",IF([Years of Experience]&lt;30,"20-30 yrs","&gt;30 yrs")))</f>
        <v>10-20 yrs</v>
      </c>
    </row>
    <row r="1271" spans="2:14" ht="15" customHeight="1">
      <c r="B1271" t="s">
        <v>3274</v>
      </c>
      <c r="C1271" s="1">
        <v>41058.553298611114</v>
      </c>
      <c r="D1271" s="4">
        <v>1000</v>
      </c>
      <c r="E1271">
        <v>12000</v>
      </c>
      <c r="F1271" t="s">
        <v>6</v>
      </c>
      <c r="G1271">
        <f>tblSalaries[[#This Row],[clean Salary (in local currency)]]*VLOOKUP(tblSalaries[[#This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VLOOKUP(tblSalaries[[#This Row],[Where do you work]],tblCountries[[Actual]:[Mapping]],2,FALSE)</f>
        <v>Pakistan</v>
      </c>
      <c r="L1271" t="s">
        <v>9</v>
      </c>
      <c r="M1271">
        <v>1</v>
      </c>
      <c r="N1271" s="16" t="str">
        <f>IF([Years of Experience]&lt;=10,"&lt;=10 yrs",IF([Years of Experience]&lt;20,"10-20 yrs",IF([Years of Experience]&lt;30,"20-30 yrs","&gt;30 yrs")))</f>
        <v>&lt;=10 yrs</v>
      </c>
    </row>
    <row r="1272" spans="2:14" ht="15" customHeight="1">
      <c r="B1272" t="s">
        <v>3275</v>
      </c>
      <c r="C1272" s="1">
        <v>41058.553460648145</v>
      </c>
      <c r="D1272" s="4" t="s">
        <v>1449</v>
      </c>
      <c r="E1272">
        <v>30000</v>
      </c>
      <c r="F1272" t="s">
        <v>22</v>
      </c>
      <c r="G1272">
        <f>tblSalaries[[#This Row],[clean Salary (in local currency)]]*VLOOKUP(tblSalaries[[#This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VLOOKUP(tblSalaries[[#This Row],[Where do you work]],tblCountries[[Actual]:[Mapping]],2,FALSE)</f>
        <v>Belgium</v>
      </c>
      <c r="L1272" t="s">
        <v>18</v>
      </c>
      <c r="M1272">
        <v>15</v>
      </c>
      <c r="N1272" s="16" t="str">
        <f>IF([Years of Experience]&lt;=10,"&lt;=10 yrs",IF([Years of Experience]&lt;20,"10-20 yrs",IF([Years of Experience]&lt;30,"20-30 yrs","&gt;30 yrs")))</f>
        <v>10-20 yrs</v>
      </c>
    </row>
    <row r="1273" spans="2:14" ht="15" customHeight="1">
      <c r="B1273" t="s">
        <v>3276</v>
      </c>
      <c r="C1273" s="1">
        <v>41058.558159722219</v>
      </c>
      <c r="D1273" s="4" t="s">
        <v>1451</v>
      </c>
      <c r="E1273">
        <v>600000</v>
      </c>
      <c r="F1273" t="s">
        <v>40</v>
      </c>
      <c r="G1273">
        <f>tblSalaries[[#This Row],[clean Salary (in local currency)]]*VLOOKUP(tblSalaries[[#This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VLOOKUP(tblSalaries[[#This Row],[Where do you work]],tblCountries[[Actual]:[Mapping]],2,FALSE)</f>
        <v>India</v>
      </c>
      <c r="L1273" t="s">
        <v>18</v>
      </c>
      <c r="M1273">
        <v>2</v>
      </c>
      <c r="N1273" s="16" t="str">
        <f>IF([Years of Experience]&lt;=10,"&lt;=10 yrs",IF([Years of Experience]&lt;20,"10-20 yrs",IF([Years of Experience]&lt;30,"20-30 yrs","&gt;30 yrs")))</f>
        <v>&lt;=10 yrs</v>
      </c>
    </row>
    <row r="1274" spans="2:14" ht="15" customHeight="1">
      <c r="B1274" t="s">
        <v>3277</v>
      </c>
      <c r="C1274" s="1">
        <v>41058.569548611114</v>
      </c>
      <c r="D1274" s="4" t="s">
        <v>1453</v>
      </c>
      <c r="E1274">
        <v>350000</v>
      </c>
      <c r="F1274" t="s">
        <v>40</v>
      </c>
      <c r="G1274">
        <f>tblSalaries[[#This Row],[clean Salary (in local currency)]]*VLOOKUP(tblSalaries[[#This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VLOOKUP(tblSalaries[[#This Row],[Where do you work]],tblCountries[[Actual]:[Mapping]],2,FALSE)</f>
        <v>India</v>
      </c>
      <c r="L1274" t="s">
        <v>9</v>
      </c>
      <c r="M1274">
        <v>1.5</v>
      </c>
      <c r="N1274" s="16" t="str">
        <f>IF([Years of Experience]&lt;=10,"&lt;=10 yrs",IF([Years of Experience]&lt;20,"10-20 yrs",IF([Years of Experience]&lt;30,"20-30 yrs","&gt;30 yrs")))</f>
        <v>&lt;=10 yrs</v>
      </c>
    </row>
    <row r="1275" spans="2:14" ht="15" customHeight="1">
      <c r="B1275" t="s">
        <v>3278</v>
      </c>
      <c r="C1275" s="1">
        <v>41058.577928240738</v>
      </c>
      <c r="D1275" s="4">
        <v>45000</v>
      </c>
      <c r="E1275">
        <v>45000</v>
      </c>
      <c r="F1275" t="s">
        <v>6</v>
      </c>
      <c r="G1275">
        <f>tblSalaries[[#This Row],[clean Salary (in local currency)]]*VLOOKUP(tblSalaries[[#This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VLOOKUP(tblSalaries[[#This Row],[Where do you work]],tblCountries[[Actual]:[Mapping]],2,FALSE)</f>
        <v>Pakistan</v>
      </c>
      <c r="L1275" t="s">
        <v>13</v>
      </c>
      <c r="M1275">
        <v>8</v>
      </c>
      <c r="N1275" s="16" t="str">
        <f>IF([Years of Experience]&lt;=10,"&lt;=10 yrs",IF([Years of Experience]&lt;20,"10-20 yrs",IF([Years of Experience]&lt;30,"20-30 yrs","&gt;30 yrs")))</f>
        <v>&lt;=10 yrs</v>
      </c>
    </row>
    <row r="1276" spans="2:14" ht="15" customHeight="1">
      <c r="B1276" t="s">
        <v>3279</v>
      </c>
      <c r="C1276" s="1">
        <v>41058.579155092593</v>
      </c>
      <c r="D1276" s="4">
        <v>80000</v>
      </c>
      <c r="E1276">
        <v>80000</v>
      </c>
      <c r="F1276" t="s">
        <v>6</v>
      </c>
      <c r="G1276">
        <f>tblSalaries[[#This Row],[clean Salary (in local currency)]]*VLOOKUP(tblSalaries[[#This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VLOOKUP(tblSalaries[[#This Row],[Where do you work]],tblCountries[[Actual]:[Mapping]],2,FALSE)</f>
        <v>USA</v>
      </c>
      <c r="L1276" t="s">
        <v>25</v>
      </c>
      <c r="M1276">
        <v>6</v>
      </c>
      <c r="N1276" s="16" t="str">
        <f>IF([Years of Experience]&lt;=10,"&lt;=10 yrs",IF([Years of Experience]&lt;20,"10-20 yrs",IF([Years of Experience]&lt;30,"20-30 yrs","&gt;30 yrs")))</f>
        <v>&lt;=10 yrs</v>
      </c>
    </row>
    <row r="1277" spans="2:14" ht="15" customHeight="1">
      <c r="B1277" t="s">
        <v>3280</v>
      </c>
      <c r="C1277" s="1">
        <v>41058.579606481479</v>
      </c>
      <c r="D1277" s="4" t="s">
        <v>1456</v>
      </c>
      <c r="E1277">
        <v>1500000</v>
      </c>
      <c r="F1277" t="s">
        <v>40</v>
      </c>
      <c r="G1277">
        <f>tblSalaries[[#This Row],[clean Salary (in local currency)]]*VLOOKUP(tblSalaries[[#This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VLOOKUP(tblSalaries[[#This Row],[Where do you work]],tblCountries[[Actual]:[Mapping]],2,FALSE)</f>
        <v>India</v>
      </c>
      <c r="L1277" t="s">
        <v>9</v>
      </c>
      <c r="M1277">
        <v>7</v>
      </c>
      <c r="N1277" s="16" t="str">
        <f>IF([Years of Experience]&lt;=10,"&lt;=10 yrs",IF([Years of Experience]&lt;20,"10-20 yrs",IF([Years of Experience]&lt;30,"20-30 yrs","&gt;30 yrs")))</f>
        <v>&lt;=10 yrs</v>
      </c>
    </row>
    <row r="1278" spans="2:14" ht="15" customHeight="1">
      <c r="B1278" t="s">
        <v>3281</v>
      </c>
      <c r="C1278" s="1">
        <v>41058.582291666666</v>
      </c>
      <c r="D1278" s="4" t="s">
        <v>1457</v>
      </c>
      <c r="E1278">
        <v>100000</v>
      </c>
      <c r="F1278" t="s">
        <v>6</v>
      </c>
      <c r="G1278">
        <f>tblSalaries[[#This Row],[clean Salary (in local currency)]]*VLOOKUP(tblSalaries[[#This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VLOOKUP(tblSalaries[[#This Row],[Where do you work]],tblCountries[[Actual]:[Mapping]],2,FALSE)</f>
        <v>Uganda</v>
      </c>
      <c r="L1278" t="s">
        <v>9</v>
      </c>
      <c r="M1278">
        <v>17</v>
      </c>
      <c r="N1278" s="16" t="str">
        <f>IF([Years of Experience]&lt;=10,"&lt;=10 yrs",IF([Years of Experience]&lt;20,"10-20 yrs",IF([Years of Experience]&lt;30,"20-30 yrs","&gt;30 yrs")))</f>
        <v>10-20 yrs</v>
      </c>
    </row>
    <row r="1279" spans="2:14" ht="15" customHeight="1">
      <c r="B1279" t="s">
        <v>3282</v>
      </c>
      <c r="C1279" s="1">
        <v>41058.582800925928</v>
      </c>
      <c r="D1279" s="4">
        <v>68000</v>
      </c>
      <c r="E1279">
        <v>68000</v>
      </c>
      <c r="F1279" t="s">
        <v>82</v>
      </c>
      <c r="G1279">
        <f>tblSalaries[[#This Row],[clean Salary (in local currency)]]*VLOOKUP(tblSalaries[[#This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VLOOKUP(tblSalaries[[#This Row],[Where do you work]],tblCountries[[Actual]:[Mapping]],2,FALSE)</f>
        <v>Australia</v>
      </c>
      <c r="L1279" t="s">
        <v>9</v>
      </c>
      <c r="M1279">
        <v>10</v>
      </c>
      <c r="N1279" s="16" t="str">
        <f>IF([Years of Experience]&lt;=10,"&lt;=10 yrs",IF([Years of Experience]&lt;20,"10-20 yrs",IF([Years of Experience]&lt;30,"20-30 yrs","&gt;30 yrs")))</f>
        <v>&lt;=10 yrs</v>
      </c>
    </row>
    <row r="1280" spans="2:14" ht="15" customHeight="1">
      <c r="B1280" t="s">
        <v>3283</v>
      </c>
      <c r="C1280" s="1">
        <v>41058.590601851851</v>
      </c>
      <c r="D1280" s="4" t="s">
        <v>1460</v>
      </c>
      <c r="E1280">
        <v>49000</v>
      </c>
      <c r="F1280" t="s">
        <v>82</v>
      </c>
      <c r="G1280">
        <f>tblSalaries[[#This Row],[clean Salary (in local currency)]]*VLOOKUP(tblSalaries[[#This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VLOOKUP(tblSalaries[[#This Row],[Where do you work]],tblCountries[[Actual]:[Mapping]],2,FALSE)</f>
        <v>Australia</v>
      </c>
      <c r="L1280" t="s">
        <v>9</v>
      </c>
      <c r="M1280">
        <v>30</v>
      </c>
      <c r="N1280" s="16" t="str">
        <f>IF([Years of Experience]&lt;=10,"&lt;=10 yrs",IF([Years of Experience]&lt;20,"10-20 yrs",IF([Years of Experience]&lt;30,"20-30 yrs","&gt;30 yrs")))</f>
        <v>&gt;30 yrs</v>
      </c>
    </row>
    <row r="1281" spans="2:14" ht="15" customHeight="1">
      <c r="B1281" t="s">
        <v>3284</v>
      </c>
      <c r="C1281" s="1">
        <v>41058.594513888886</v>
      </c>
      <c r="D1281" s="4" t="s">
        <v>1462</v>
      </c>
      <c r="E1281">
        <v>575000</v>
      </c>
      <c r="F1281" t="s">
        <v>40</v>
      </c>
      <c r="G1281">
        <f>tblSalaries[[#This Row],[clean Salary (in local currency)]]*VLOOKUP(tblSalaries[[#This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VLOOKUP(tblSalaries[[#This Row],[Where do you work]],tblCountries[[Actual]:[Mapping]],2,FALSE)</f>
        <v>India</v>
      </c>
      <c r="L1281" t="s">
        <v>18</v>
      </c>
      <c r="M1281">
        <v>5</v>
      </c>
      <c r="N1281" s="16" t="str">
        <f>IF([Years of Experience]&lt;=10,"&lt;=10 yrs",IF([Years of Experience]&lt;20,"10-20 yrs",IF([Years of Experience]&lt;30,"20-30 yrs","&gt;30 yrs")))</f>
        <v>&lt;=10 yrs</v>
      </c>
    </row>
    <row r="1282" spans="2:14" ht="15" customHeight="1">
      <c r="B1282" t="s">
        <v>3285</v>
      </c>
      <c r="C1282" s="1">
        <v>41058.607430555552</v>
      </c>
      <c r="D1282" s="4" t="s">
        <v>1464</v>
      </c>
      <c r="E1282">
        <v>500000</v>
      </c>
      <c r="F1282" t="s">
        <v>40</v>
      </c>
      <c r="G1282">
        <f>tblSalaries[[#This Row],[clean Salary (in local currency)]]*VLOOKUP(tblSalaries[[#This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VLOOKUP(tblSalaries[[#This Row],[Where do you work]],tblCountries[[Actual]:[Mapping]],2,FALSE)</f>
        <v>India</v>
      </c>
      <c r="L1282" t="s">
        <v>9</v>
      </c>
      <c r="M1282">
        <v>2</v>
      </c>
      <c r="N1282" s="16" t="str">
        <f>IF([Years of Experience]&lt;=10,"&lt;=10 yrs",IF([Years of Experience]&lt;20,"10-20 yrs",IF([Years of Experience]&lt;30,"20-30 yrs","&gt;30 yrs")))</f>
        <v>&lt;=10 yrs</v>
      </c>
    </row>
    <row r="1283" spans="2:14" ht="15" customHeight="1">
      <c r="B1283" t="s">
        <v>3286</v>
      </c>
      <c r="C1283" s="1">
        <v>41058.621770833335</v>
      </c>
      <c r="D1283" s="4" t="s">
        <v>1466</v>
      </c>
      <c r="E1283">
        <v>36000</v>
      </c>
      <c r="F1283" t="s">
        <v>6</v>
      </c>
      <c r="G1283">
        <f>tblSalaries[[#This Row],[clean Salary (in local currency)]]*VLOOKUP(tblSalaries[[#This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VLOOKUP(tblSalaries[[#This Row],[Where do you work]],tblCountries[[Actual]:[Mapping]],2,FALSE)</f>
        <v>Kuwait</v>
      </c>
      <c r="L1283" t="s">
        <v>18</v>
      </c>
      <c r="M1283">
        <v>10</v>
      </c>
      <c r="N1283" s="16" t="str">
        <f>IF([Years of Experience]&lt;=10,"&lt;=10 yrs",IF([Years of Experience]&lt;20,"10-20 yrs",IF([Years of Experience]&lt;30,"20-30 yrs","&gt;30 yrs")))</f>
        <v>&lt;=10 yrs</v>
      </c>
    </row>
    <row r="1284" spans="2:14" ht="15" customHeight="1">
      <c r="B1284" t="s">
        <v>3287</v>
      </c>
      <c r="C1284" s="1">
        <v>41058.621863425928</v>
      </c>
      <c r="D1284" s="4" t="s">
        <v>1467</v>
      </c>
      <c r="E1284">
        <v>210000</v>
      </c>
      <c r="F1284" t="s">
        <v>40</v>
      </c>
      <c r="G1284">
        <f>tblSalaries[[#This Row],[clean Salary (in local currency)]]*VLOOKUP(tblSalaries[[#This Row],[Currency]],tblXrate[],2,FALSE)</f>
        <v>3739.6625043629392</v>
      </c>
      <c r="H1284" t="s">
        <v>1468</v>
      </c>
      <c r="I1284" t="s">
        <v>3999</v>
      </c>
      <c r="J1284" t="s">
        <v>8</v>
      </c>
      <c r="K1284" t="str">
        <f>VLOOKUP(tblSalaries[[#This Row],[Where do you work]],tblCountries[[Actual]:[Mapping]],2,FALSE)</f>
        <v>India</v>
      </c>
      <c r="L1284" t="s">
        <v>25</v>
      </c>
      <c r="M1284">
        <v>4.5</v>
      </c>
      <c r="N1284" s="16" t="str">
        <f>IF([Years of Experience]&lt;=10,"&lt;=10 yrs",IF([Years of Experience]&lt;20,"10-20 yrs",IF([Years of Experience]&lt;30,"20-30 yrs","&gt;30 yrs")))</f>
        <v>&lt;=10 yrs</v>
      </c>
    </row>
    <row r="1285" spans="2:14" ht="15" customHeight="1">
      <c r="B1285" t="s">
        <v>3288</v>
      </c>
      <c r="C1285" s="1">
        <v>41058.624432870369</v>
      </c>
      <c r="D1285" s="4" t="s">
        <v>1469</v>
      </c>
      <c r="E1285">
        <v>48500</v>
      </c>
      <c r="F1285" t="s">
        <v>22</v>
      </c>
      <c r="G1285">
        <f>tblSalaries[[#This Row],[clean Salary (in local currency)]]*VLOOKUP(tblSalaries[[#This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VLOOKUP(tblSalaries[[#This Row],[Where do you work]],tblCountries[[Actual]:[Mapping]],2,FALSE)</f>
        <v>Netherlands</v>
      </c>
      <c r="L1285" t="s">
        <v>9</v>
      </c>
      <c r="M1285">
        <v>8</v>
      </c>
      <c r="N1285" s="16" t="str">
        <f>IF([Years of Experience]&lt;=10,"&lt;=10 yrs",IF([Years of Experience]&lt;20,"10-20 yrs",IF([Years of Experience]&lt;30,"20-30 yrs","&gt;30 yrs")))</f>
        <v>&lt;=10 yrs</v>
      </c>
    </row>
    <row r="1286" spans="2:14" ht="15" customHeight="1">
      <c r="B1286" t="s">
        <v>3289</v>
      </c>
      <c r="C1286" s="1">
        <v>41058.62703703704</v>
      </c>
      <c r="D1286" s="4" t="s">
        <v>1471</v>
      </c>
      <c r="E1286">
        <v>200000</v>
      </c>
      <c r="F1286" t="s">
        <v>40</v>
      </c>
      <c r="G1286">
        <f>tblSalaries[[#This Row],[clean Salary (in local currency)]]*VLOOKUP(tblSalaries[[#This Row],[Currency]],tblXrate[],2,FALSE)</f>
        <v>3561.5833374885137</v>
      </c>
      <c r="H1286" t="s">
        <v>360</v>
      </c>
      <c r="I1286" t="s">
        <v>3999</v>
      </c>
      <c r="J1286" t="s">
        <v>8</v>
      </c>
      <c r="K1286" t="str">
        <f>VLOOKUP(tblSalaries[[#This Row],[Where do you work]],tblCountries[[Actual]:[Mapping]],2,FALSE)</f>
        <v>India</v>
      </c>
      <c r="L1286" t="s">
        <v>18</v>
      </c>
      <c r="M1286">
        <v>3</v>
      </c>
      <c r="N1286" s="16" t="str">
        <f>IF([Years of Experience]&lt;=10,"&lt;=10 yrs",IF([Years of Experience]&lt;20,"10-20 yrs",IF([Years of Experience]&lt;30,"20-30 yrs","&gt;30 yrs")))</f>
        <v>&lt;=10 yrs</v>
      </c>
    </row>
    <row r="1287" spans="2:14" ht="15" customHeight="1">
      <c r="B1287" t="s">
        <v>3290</v>
      </c>
      <c r="C1287" s="1">
        <v>41058.627905092595</v>
      </c>
      <c r="D1287" s="4" t="s">
        <v>1472</v>
      </c>
      <c r="E1287">
        <v>360000</v>
      </c>
      <c r="F1287" t="s">
        <v>40</v>
      </c>
      <c r="G1287">
        <f>tblSalaries[[#This Row],[clean Salary (in local currency)]]*VLOOKUP(tblSalaries[[#This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VLOOKUP(tblSalaries[[#This Row],[Where do you work]],tblCountries[[Actual]:[Mapping]],2,FALSE)</f>
        <v>India</v>
      </c>
      <c r="L1287" t="s">
        <v>13</v>
      </c>
      <c r="M1287">
        <v>6</v>
      </c>
      <c r="N1287" s="16" t="str">
        <f>IF([Years of Experience]&lt;=10,"&lt;=10 yrs",IF([Years of Experience]&lt;20,"10-20 yrs",IF([Years of Experience]&lt;30,"20-30 yrs","&gt;30 yrs")))</f>
        <v>&lt;=10 yrs</v>
      </c>
    </row>
    <row r="1288" spans="2:14" ht="15" customHeight="1">
      <c r="B1288" t="s">
        <v>3291</v>
      </c>
      <c r="C1288" s="1">
        <v>41058.630694444444</v>
      </c>
      <c r="D1288" s="4" t="s">
        <v>1474</v>
      </c>
      <c r="E1288">
        <v>28500</v>
      </c>
      <c r="F1288" t="s">
        <v>22</v>
      </c>
      <c r="G1288">
        <f>tblSalaries[[#This Row],[clean Salary (in local currency)]]*VLOOKUP(tblSalaries[[#This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VLOOKUP(tblSalaries[[#This Row],[Where do you work]],tblCountries[[Actual]:[Mapping]],2,FALSE)</f>
        <v>Netherlands</v>
      </c>
      <c r="L1288" t="s">
        <v>25</v>
      </c>
      <c r="M1288">
        <v>5</v>
      </c>
      <c r="N1288" s="16" t="str">
        <f>IF([Years of Experience]&lt;=10,"&lt;=10 yrs",IF([Years of Experience]&lt;20,"10-20 yrs",IF([Years of Experience]&lt;30,"20-30 yrs","&gt;30 yrs")))</f>
        <v>&lt;=10 yrs</v>
      </c>
    </row>
    <row r="1289" spans="2:14" ht="15" customHeight="1">
      <c r="B1289" t="s">
        <v>3292</v>
      </c>
      <c r="C1289" s="1">
        <v>41058.632222222222</v>
      </c>
      <c r="D1289" s="4">
        <v>13500</v>
      </c>
      <c r="E1289">
        <v>13500</v>
      </c>
      <c r="F1289" t="s">
        <v>6</v>
      </c>
      <c r="G1289">
        <f>tblSalaries[[#This Row],[clean Salary (in local currency)]]*VLOOKUP(tblSalaries[[#This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VLOOKUP(tblSalaries[[#This Row],[Where do you work]],tblCountries[[Actual]:[Mapping]],2,FALSE)</f>
        <v>India</v>
      </c>
      <c r="L1289" t="s">
        <v>18</v>
      </c>
      <c r="M1289">
        <v>20</v>
      </c>
      <c r="N1289" s="16" t="str">
        <f>IF([Years of Experience]&lt;=10,"&lt;=10 yrs",IF([Years of Experience]&lt;20,"10-20 yrs",IF([Years of Experience]&lt;30,"20-30 yrs","&gt;30 yrs")))</f>
        <v>20-30 yrs</v>
      </c>
    </row>
    <row r="1290" spans="2:14" ht="15" customHeight="1">
      <c r="B1290" t="s">
        <v>3293</v>
      </c>
      <c r="C1290" s="1">
        <v>41058.638020833336</v>
      </c>
      <c r="D1290" s="4">
        <v>250</v>
      </c>
      <c r="E1290">
        <v>3000</v>
      </c>
      <c r="F1290" t="s">
        <v>6</v>
      </c>
      <c r="G1290">
        <f>tblSalaries[[#This Row],[clean Salary (in local currency)]]*VLOOKUP(tblSalaries[[#This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VLOOKUP(tblSalaries[[#This Row],[Where do you work]],tblCountries[[Actual]:[Mapping]],2,FALSE)</f>
        <v>Sri Lanka</v>
      </c>
      <c r="L1290" t="s">
        <v>9</v>
      </c>
      <c r="M1290">
        <v>2</v>
      </c>
      <c r="N1290" s="16" t="str">
        <f>IF([Years of Experience]&lt;=10,"&lt;=10 yrs",IF([Years of Experience]&lt;20,"10-20 yrs",IF([Years of Experience]&lt;30,"20-30 yrs","&gt;30 yrs")))</f>
        <v>&lt;=10 yrs</v>
      </c>
    </row>
    <row r="1291" spans="2:14" ht="15" customHeight="1">
      <c r="B1291" t="s">
        <v>3294</v>
      </c>
      <c r="C1291" s="1">
        <v>41058.642187500001</v>
      </c>
      <c r="D1291" s="4">
        <v>1200000</v>
      </c>
      <c r="E1291">
        <v>1200000</v>
      </c>
      <c r="F1291" t="s">
        <v>40</v>
      </c>
      <c r="G1291">
        <f>tblSalaries[[#This Row],[clean Salary (in local currency)]]*VLOOKUP(tblSalaries[[#This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VLOOKUP(tblSalaries[[#This Row],[Where do you work]],tblCountries[[Actual]:[Mapping]],2,FALSE)</f>
        <v>India</v>
      </c>
      <c r="L1291" t="s">
        <v>9</v>
      </c>
      <c r="M1291">
        <v>9</v>
      </c>
      <c r="N1291" s="16" t="str">
        <f>IF([Years of Experience]&lt;=10,"&lt;=10 yrs",IF([Years of Experience]&lt;20,"10-20 yrs",IF([Years of Experience]&lt;30,"20-30 yrs","&gt;30 yrs")))</f>
        <v>&lt;=10 yrs</v>
      </c>
    </row>
    <row r="1292" spans="2:14" ht="15" customHeight="1">
      <c r="B1292" t="s">
        <v>3295</v>
      </c>
      <c r="C1292" s="1">
        <v>41058.650289351855</v>
      </c>
      <c r="D1292" s="4" t="s">
        <v>1479</v>
      </c>
      <c r="E1292">
        <v>600000</v>
      </c>
      <c r="F1292" t="s">
        <v>40</v>
      </c>
      <c r="G1292">
        <f>tblSalaries[[#This Row],[clean Salary (in local currency)]]*VLOOKUP(tblSalaries[[#This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18</v>
      </c>
      <c r="M1292">
        <v>28</v>
      </c>
      <c r="N1292" s="16" t="str">
        <f>IF([Years of Experience]&lt;=10,"&lt;=10 yrs",IF([Years of Experience]&lt;20,"10-20 yrs",IF([Years of Experience]&lt;30,"20-30 yrs","&gt;30 yrs")))</f>
        <v>20-30 yrs</v>
      </c>
    </row>
    <row r="1293" spans="2:14" ht="15" customHeight="1">
      <c r="B1293" t="s">
        <v>3296</v>
      </c>
      <c r="C1293" s="1">
        <v>41058.65048611111</v>
      </c>
      <c r="D1293" s="4">
        <v>139000</v>
      </c>
      <c r="E1293">
        <v>139000</v>
      </c>
      <c r="F1293" t="s">
        <v>22</v>
      </c>
      <c r="G1293">
        <f>tblSalaries[[#This Row],[clean Salary (in local currency)]]*VLOOKUP(tblSalaries[[#This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VLOOKUP(tblSalaries[[#This Row],[Where do you work]],tblCountries[[Actual]:[Mapping]],2,FALSE)</f>
        <v>Germany</v>
      </c>
      <c r="L1293" t="s">
        <v>25</v>
      </c>
      <c r="M1293">
        <v>25</v>
      </c>
      <c r="N1293" s="16" t="str">
        <f>IF([Years of Experience]&lt;=10,"&lt;=10 yrs",IF([Years of Experience]&lt;20,"10-20 yrs",IF([Years of Experience]&lt;30,"20-30 yrs","&gt;30 yrs")))</f>
        <v>20-30 yrs</v>
      </c>
    </row>
    <row r="1294" spans="2:14" ht="15" customHeight="1">
      <c r="B1294" t="s">
        <v>3297</v>
      </c>
      <c r="C1294" s="1">
        <v>41058.65185185185</v>
      </c>
      <c r="D1294" s="4" t="s">
        <v>1481</v>
      </c>
      <c r="E1294">
        <v>43000</v>
      </c>
      <c r="F1294" t="s">
        <v>22</v>
      </c>
      <c r="G1294">
        <f>tblSalaries[[#This Row],[clean Salary (in local currency)]]*VLOOKUP(tblSalaries[[#This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VLOOKUP(tblSalaries[[#This Row],[Where do you work]],tblCountries[[Actual]:[Mapping]],2,FALSE)</f>
        <v>France</v>
      </c>
      <c r="L1294" t="s">
        <v>13</v>
      </c>
      <c r="M1294">
        <v>7</v>
      </c>
      <c r="N1294" s="16" t="str">
        <f>IF([Years of Experience]&lt;=10,"&lt;=10 yrs",IF([Years of Experience]&lt;20,"10-20 yrs",IF([Years of Experience]&lt;30,"20-30 yrs","&gt;30 yrs")))</f>
        <v>&lt;=10 yrs</v>
      </c>
    </row>
    <row r="1295" spans="2:14" ht="15" customHeight="1">
      <c r="B1295" t="s">
        <v>3298</v>
      </c>
      <c r="C1295" s="1">
        <v>41058.657141203701</v>
      </c>
      <c r="D1295" s="4" t="s">
        <v>1483</v>
      </c>
      <c r="E1295">
        <v>24000</v>
      </c>
      <c r="F1295" t="s">
        <v>22</v>
      </c>
      <c r="G1295">
        <f>tblSalaries[[#This Row],[clean Salary (in local currency)]]*VLOOKUP(tblSalaries[[#This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VLOOKUP(tblSalaries[[#This Row],[Where do you work]],tblCountries[[Actual]:[Mapping]],2,FALSE)</f>
        <v>Italy</v>
      </c>
      <c r="L1295" t="s">
        <v>9</v>
      </c>
      <c r="M1295">
        <v>10</v>
      </c>
      <c r="N1295" s="16" t="str">
        <f>IF([Years of Experience]&lt;=10,"&lt;=10 yrs",IF([Years of Experience]&lt;20,"10-20 yrs",IF([Years of Experience]&lt;30,"20-30 yrs","&gt;30 yrs")))</f>
        <v>&lt;=10 yrs</v>
      </c>
    </row>
    <row r="1296" spans="2:14" ht="15" customHeight="1">
      <c r="B1296" t="s">
        <v>3299</v>
      </c>
      <c r="C1296" s="1">
        <v>41058.659502314818</v>
      </c>
      <c r="D1296" s="4">
        <v>314000</v>
      </c>
      <c r="E1296">
        <v>314000</v>
      </c>
      <c r="F1296" t="s">
        <v>40</v>
      </c>
      <c r="G1296">
        <f>tblSalaries[[#This Row],[clean Salary (in local currency)]]*VLOOKUP(tblSalaries[[#This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VLOOKUP(tblSalaries[[#This Row],[Where do you work]],tblCountries[[Actual]:[Mapping]],2,FALSE)</f>
        <v>India</v>
      </c>
      <c r="L1296" t="s">
        <v>25</v>
      </c>
      <c r="M1296">
        <v>0.1</v>
      </c>
      <c r="N1296" s="16" t="str">
        <f>IF([Years of Experience]&lt;=10,"&lt;=10 yrs",IF([Years of Experience]&lt;20,"10-20 yrs",IF([Years of Experience]&lt;30,"20-30 yrs","&gt;30 yrs")))</f>
        <v>&lt;=10 yrs</v>
      </c>
    </row>
    <row r="1297" spans="2:14" ht="15" customHeight="1">
      <c r="B1297" t="s">
        <v>3300</v>
      </c>
      <c r="C1297" s="1">
        <v>41058.66065972222</v>
      </c>
      <c r="D1297" s="4" t="s">
        <v>1485</v>
      </c>
      <c r="E1297">
        <v>82000</v>
      </c>
      <c r="F1297" t="s">
        <v>6</v>
      </c>
      <c r="G1297">
        <f>tblSalaries[[#This Row],[clean Salary (in local currency)]]*VLOOKUP(tblSalaries[[#This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VLOOKUP(tblSalaries[[#This Row],[Where do you work]],tblCountries[[Actual]:[Mapping]],2,FALSE)</f>
        <v>South Africa</v>
      </c>
      <c r="L1297" t="s">
        <v>9</v>
      </c>
      <c r="M1297">
        <v>10</v>
      </c>
      <c r="N1297" s="16" t="str">
        <f>IF([Years of Experience]&lt;=10,"&lt;=10 yrs",IF([Years of Experience]&lt;20,"10-20 yrs",IF([Years of Experience]&lt;30,"20-30 yrs","&gt;30 yrs")))</f>
        <v>&lt;=10 yrs</v>
      </c>
    </row>
    <row r="1298" spans="2:14" ht="15" customHeight="1">
      <c r="B1298" t="s">
        <v>3301</v>
      </c>
      <c r="C1298" s="1">
        <v>41058.66196759259</v>
      </c>
      <c r="D1298" s="4">
        <v>10000</v>
      </c>
      <c r="E1298">
        <v>10000</v>
      </c>
      <c r="F1298" t="s">
        <v>6</v>
      </c>
      <c r="G1298">
        <f>tblSalaries[[#This Row],[clean Salary (in local currency)]]*VLOOKUP(tblSalaries[[#This Row],[Currency]],tblXrate[],2,FALSE)</f>
        <v>10000</v>
      </c>
      <c r="H1298" t="s">
        <v>360</v>
      </c>
      <c r="I1298" t="s">
        <v>3999</v>
      </c>
      <c r="J1298" t="s">
        <v>8</v>
      </c>
      <c r="K1298" t="str">
        <f>VLOOKUP(tblSalaries[[#This Row],[Where do you work]],tblCountries[[Actual]:[Mapping]],2,FALSE)</f>
        <v>India</v>
      </c>
      <c r="L1298" t="s">
        <v>25</v>
      </c>
      <c r="M1298">
        <v>0.5</v>
      </c>
      <c r="N1298" s="16" t="str">
        <f>IF([Years of Experience]&lt;=10,"&lt;=10 yrs",IF([Years of Experience]&lt;20,"10-20 yrs",IF([Years of Experience]&lt;30,"20-30 yrs","&gt;30 yrs")))</f>
        <v>&lt;=10 yrs</v>
      </c>
    </row>
    <row r="1299" spans="2:14" ht="15" customHeight="1">
      <c r="B1299" t="s">
        <v>3302</v>
      </c>
      <c r="C1299" s="1">
        <v>41058.672210648147</v>
      </c>
      <c r="D1299" s="4">
        <v>9000</v>
      </c>
      <c r="E1299">
        <v>9000</v>
      </c>
      <c r="F1299" t="s">
        <v>6</v>
      </c>
      <c r="G1299">
        <f>tblSalaries[[#This Row],[clean Salary (in local currency)]]*VLOOKUP(tblSalaries[[#This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VLOOKUP(tblSalaries[[#This Row],[Where do you work]],tblCountries[[Actual]:[Mapping]],2,FALSE)</f>
        <v>India</v>
      </c>
      <c r="L1299" t="s">
        <v>13</v>
      </c>
      <c r="M1299">
        <v>0.6</v>
      </c>
      <c r="N1299" s="16" t="str">
        <f>IF([Years of Experience]&lt;=10,"&lt;=10 yrs",IF([Years of Experience]&lt;20,"10-20 yrs",IF([Years of Experience]&lt;30,"20-30 yrs","&gt;30 yrs")))</f>
        <v>&lt;=10 yrs</v>
      </c>
    </row>
    <row r="1300" spans="2:14" ht="15" customHeight="1">
      <c r="B1300" t="s">
        <v>3303</v>
      </c>
      <c r="C1300" s="1">
        <v>41058.672685185185</v>
      </c>
      <c r="D1300" s="4">
        <v>9000</v>
      </c>
      <c r="E1300">
        <v>9000</v>
      </c>
      <c r="F1300" t="s">
        <v>6</v>
      </c>
      <c r="G1300">
        <f>tblSalaries[[#This Row],[clean Salary (in local currency)]]*VLOOKUP(tblSalaries[[#This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VLOOKUP(tblSalaries[[#This Row],[Where do you work]],tblCountries[[Actual]:[Mapping]],2,FALSE)</f>
        <v>India</v>
      </c>
      <c r="L1300" t="s">
        <v>9</v>
      </c>
      <c r="M1300">
        <v>1</v>
      </c>
      <c r="N1300" s="16" t="str">
        <f>IF([Years of Experience]&lt;=10,"&lt;=10 yrs",IF([Years of Experience]&lt;20,"10-20 yrs",IF([Years of Experience]&lt;30,"20-30 yrs","&gt;30 yrs")))</f>
        <v>&lt;=10 yrs</v>
      </c>
    </row>
    <row r="1301" spans="2:14" ht="15" customHeight="1">
      <c r="B1301" t="s">
        <v>3304</v>
      </c>
      <c r="C1301" s="1">
        <v>41058.679849537039</v>
      </c>
      <c r="D1301" s="4" t="s">
        <v>1486</v>
      </c>
      <c r="E1301">
        <v>660000</v>
      </c>
      <c r="F1301" t="s">
        <v>40</v>
      </c>
      <c r="G1301">
        <f>tblSalaries[[#This Row],[clean Salary (in local currency)]]*VLOOKUP(tblSalaries[[#This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VLOOKUP(tblSalaries[[#This Row],[Where do you work]],tblCountries[[Actual]:[Mapping]],2,FALSE)</f>
        <v>India</v>
      </c>
      <c r="L1301" t="s">
        <v>13</v>
      </c>
      <c r="M1301">
        <v>7</v>
      </c>
      <c r="N1301" s="16" t="str">
        <f>IF([Years of Experience]&lt;=10,"&lt;=10 yrs",IF([Years of Experience]&lt;20,"10-20 yrs",IF([Years of Experience]&lt;30,"20-30 yrs","&gt;30 yrs")))</f>
        <v>&lt;=10 yrs</v>
      </c>
    </row>
    <row r="1302" spans="2:14" ht="15" customHeight="1">
      <c r="B1302" t="s">
        <v>3305</v>
      </c>
      <c r="C1302" s="1">
        <v>41058.684895833336</v>
      </c>
      <c r="D1302" s="4" t="s">
        <v>1488</v>
      </c>
      <c r="E1302">
        <v>204000</v>
      </c>
      <c r="F1302" t="s">
        <v>40</v>
      </c>
      <c r="G1302">
        <f>tblSalaries[[#This Row],[clean Salary (in local currency)]]*VLOOKUP(tblSalaries[[#This Row],[Currency]],tblXrate[],2,FALSE)</f>
        <v>3632.815004238284</v>
      </c>
      <c r="H1302" t="s">
        <v>1489</v>
      </c>
      <c r="I1302" t="s">
        <v>3999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>
        <v>2</v>
      </c>
      <c r="N1302" s="16" t="str">
        <f>IF([Years of Experience]&lt;=10,"&lt;=10 yrs",IF([Years of Experience]&lt;20,"10-20 yrs",IF([Years of Experience]&lt;30,"20-30 yrs","&gt;30 yrs")))</f>
        <v>&lt;=10 yrs</v>
      </c>
    </row>
    <row r="1303" spans="2:14" ht="15" customHeight="1">
      <c r="B1303" t="s">
        <v>3306</v>
      </c>
      <c r="C1303" s="1">
        <v>41058.688263888886</v>
      </c>
      <c r="D1303" s="4">
        <v>75000</v>
      </c>
      <c r="E1303">
        <v>75000</v>
      </c>
      <c r="F1303" t="s">
        <v>22</v>
      </c>
      <c r="G1303">
        <f>tblSalaries[[#This Row],[clean Salary (in local currency)]]*VLOOKUP(tblSalaries[[#This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VLOOKUP(tblSalaries[[#This Row],[Where do you work]],tblCountries[[Actual]:[Mapping]],2,FALSE)</f>
        <v>Netherlands</v>
      </c>
      <c r="L1303" t="s">
        <v>13</v>
      </c>
      <c r="M1303">
        <v>16</v>
      </c>
      <c r="N1303" s="16" t="str">
        <f>IF([Years of Experience]&lt;=10,"&lt;=10 yrs",IF([Years of Experience]&lt;20,"10-20 yrs",IF([Years of Experience]&lt;30,"20-30 yrs","&gt;30 yrs")))</f>
        <v>10-20 yrs</v>
      </c>
    </row>
    <row r="1304" spans="2:14" ht="15" customHeight="1">
      <c r="B1304" t="s">
        <v>3307</v>
      </c>
      <c r="C1304" s="1">
        <v>41058.693877314814</v>
      </c>
      <c r="D1304" s="4" t="s">
        <v>1249</v>
      </c>
      <c r="E1304">
        <v>45000</v>
      </c>
      <c r="F1304" t="s">
        <v>69</v>
      </c>
      <c r="G1304">
        <f>tblSalaries[[#This Row],[clean Salary (in local currency)]]*VLOOKUP(tblSalaries[[#This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VLOOKUP(tblSalaries[[#This Row],[Where do you work]],tblCountries[[Actual]:[Mapping]],2,FALSE)</f>
        <v>UK</v>
      </c>
      <c r="L1304" t="s">
        <v>18</v>
      </c>
      <c r="M1304">
        <v>4</v>
      </c>
      <c r="N1304" s="16" t="str">
        <f>IF([Years of Experience]&lt;=10,"&lt;=10 yrs",IF([Years of Experience]&lt;20,"10-20 yrs",IF([Years of Experience]&lt;30,"20-30 yrs","&gt;30 yrs")))</f>
        <v>&lt;=10 yrs</v>
      </c>
    </row>
    <row r="1305" spans="2:14" ht="15" customHeight="1">
      <c r="B1305" t="s">
        <v>3308</v>
      </c>
      <c r="C1305" s="1">
        <v>41058.6953587963</v>
      </c>
      <c r="D1305" s="4" t="s">
        <v>1490</v>
      </c>
      <c r="E1305">
        <v>41000</v>
      </c>
      <c r="F1305" t="s">
        <v>22</v>
      </c>
      <c r="G1305">
        <f>tblSalaries[[#This Row],[clean Salary (in local currency)]]*VLOOKUP(tblSalaries[[#This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VLOOKUP(tblSalaries[[#This Row],[Where do you work]],tblCountries[[Actual]:[Mapping]],2,FALSE)</f>
        <v>Spain</v>
      </c>
      <c r="L1305" t="s">
        <v>9</v>
      </c>
      <c r="M1305">
        <v>12</v>
      </c>
      <c r="N1305" s="16" t="str">
        <f>IF([Years of Experience]&lt;=10,"&lt;=10 yrs",IF([Years of Experience]&lt;20,"10-20 yrs",IF([Years of Experience]&lt;30,"20-30 yrs","&gt;30 yrs")))</f>
        <v>10-20 yrs</v>
      </c>
    </row>
    <row r="1306" spans="2:14" ht="15" customHeight="1">
      <c r="B1306" t="s">
        <v>3309</v>
      </c>
      <c r="C1306" s="1">
        <v>41058.701203703706</v>
      </c>
      <c r="D1306" s="4">
        <v>275000</v>
      </c>
      <c r="E1306">
        <v>275000</v>
      </c>
      <c r="F1306" t="s">
        <v>40</v>
      </c>
      <c r="G1306">
        <f>tblSalaries[[#This Row],[clean Salary (in local currency)]]*VLOOKUP(tblSalaries[[#This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>
        <v>4</v>
      </c>
      <c r="N1306" s="16" t="str">
        <f>IF([Years of Experience]&lt;=10,"&lt;=10 yrs",IF([Years of Experience]&lt;20,"10-20 yrs",IF([Years of Experience]&lt;30,"20-30 yrs","&gt;30 yrs")))</f>
        <v>&lt;=10 yrs</v>
      </c>
    </row>
    <row r="1307" spans="2:14" ht="15" customHeight="1">
      <c r="B1307" t="s">
        <v>3310</v>
      </c>
      <c r="C1307" s="1">
        <v>41058.705358796295</v>
      </c>
      <c r="D1307" s="4">
        <v>80000</v>
      </c>
      <c r="E1307">
        <v>80000</v>
      </c>
      <c r="F1307" t="s">
        <v>670</v>
      </c>
      <c r="G1307">
        <f>tblSalaries[[#This Row],[clean Salary (in local currency)]]*VLOOKUP(tblSalaries[[#This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VLOOKUP(tblSalaries[[#This Row],[Where do you work]],tblCountries[[Actual]:[Mapping]],2,FALSE)</f>
        <v>New Zealand</v>
      </c>
      <c r="L1307" t="s">
        <v>13</v>
      </c>
      <c r="M1307">
        <v>15</v>
      </c>
      <c r="N1307" s="16" t="str">
        <f>IF([Years of Experience]&lt;=10,"&lt;=10 yrs",IF([Years of Experience]&lt;20,"10-20 yrs",IF([Years of Experience]&lt;30,"20-30 yrs","&gt;30 yrs")))</f>
        <v>10-20 yrs</v>
      </c>
    </row>
    <row r="1308" spans="2:14" ht="15" customHeight="1">
      <c r="B1308" t="s">
        <v>3311</v>
      </c>
      <c r="C1308" s="1">
        <v>41058.712164351855</v>
      </c>
      <c r="D1308" s="4">
        <v>24000</v>
      </c>
      <c r="E1308">
        <v>24000</v>
      </c>
      <c r="F1308" t="s">
        <v>6</v>
      </c>
      <c r="G1308">
        <f>tblSalaries[[#This Row],[clean Salary (in local currency)]]*VLOOKUP(tblSalaries[[#This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VLOOKUP(tblSalaries[[#This Row],[Where do you work]],tblCountries[[Actual]:[Mapping]],2,FALSE)</f>
        <v>Saudi Arabia</v>
      </c>
      <c r="L1308" t="s">
        <v>9</v>
      </c>
      <c r="M1308">
        <v>5</v>
      </c>
      <c r="N1308" s="16" t="str">
        <f>IF([Years of Experience]&lt;=10,"&lt;=10 yrs",IF([Years of Experience]&lt;20,"10-20 yrs",IF([Years of Experience]&lt;30,"20-30 yrs","&gt;30 yrs")))</f>
        <v>&lt;=10 yrs</v>
      </c>
    </row>
    <row r="1309" spans="2:14" ht="15" customHeight="1">
      <c r="B1309" t="s">
        <v>3312</v>
      </c>
      <c r="C1309" s="1">
        <v>41058.714606481481</v>
      </c>
      <c r="D1309" s="4" t="s">
        <v>1495</v>
      </c>
      <c r="E1309">
        <v>60000</v>
      </c>
      <c r="F1309" t="s">
        <v>6</v>
      </c>
      <c r="G1309">
        <f>tblSalaries[[#This Row],[clean Salary (in local currency)]]*VLOOKUP(tblSalaries[[#This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VLOOKUP(tblSalaries[[#This Row],[Where do you work]],tblCountries[[Actual]:[Mapping]],2,FALSE)</f>
        <v>CEE</v>
      </c>
      <c r="L1309" t="s">
        <v>13</v>
      </c>
      <c r="M1309">
        <v>20</v>
      </c>
      <c r="N1309" s="16" t="str">
        <f>IF([Years of Experience]&lt;=10,"&lt;=10 yrs",IF([Years of Experience]&lt;20,"10-20 yrs",IF([Years of Experience]&lt;30,"20-30 yrs","&gt;30 yrs")))</f>
        <v>20-30 yrs</v>
      </c>
    </row>
    <row r="1310" spans="2:14" ht="15" customHeight="1">
      <c r="B1310" t="s">
        <v>3313</v>
      </c>
      <c r="C1310" s="1">
        <v>41058.715185185189</v>
      </c>
      <c r="D1310" s="4">
        <v>300000</v>
      </c>
      <c r="E1310">
        <v>300000</v>
      </c>
      <c r="F1310" t="s">
        <v>40</v>
      </c>
      <c r="G1310">
        <f>tblSalaries[[#This Row],[clean Salary (in local currency)]]*VLOOKUP(tblSalaries[[#This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VLOOKUP(tblSalaries[[#This Row],[Where do you work]],tblCountries[[Actual]:[Mapping]],2,FALSE)</f>
        <v>India</v>
      </c>
      <c r="L1310" t="s">
        <v>13</v>
      </c>
      <c r="M1310">
        <v>3</v>
      </c>
      <c r="N1310" s="16" t="str">
        <f>IF([Years of Experience]&lt;=10,"&lt;=10 yrs",IF([Years of Experience]&lt;20,"10-20 yrs",IF([Years of Experience]&lt;30,"20-30 yrs","&gt;30 yrs")))</f>
        <v>&lt;=10 yrs</v>
      </c>
    </row>
    <row r="1311" spans="2:14" ht="15" customHeight="1">
      <c r="B1311" t="s">
        <v>3314</v>
      </c>
      <c r="C1311" s="1">
        <v>41058.719675925924</v>
      </c>
      <c r="D1311" s="4">
        <v>500000</v>
      </c>
      <c r="E1311">
        <v>500000</v>
      </c>
      <c r="F1311" t="s">
        <v>40</v>
      </c>
      <c r="G1311">
        <f>tblSalaries[[#This Row],[clean Salary (in local currency)]]*VLOOKUP(tblSalaries[[#This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VLOOKUP(tblSalaries[[#This Row],[Where do you work]],tblCountries[[Actual]:[Mapping]],2,FALSE)</f>
        <v>India</v>
      </c>
      <c r="L1311" t="s">
        <v>18</v>
      </c>
      <c r="M1311">
        <v>5</v>
      </c>
      <c r="N1311" s="16" t="str">
        <f>IF([Years of Experience]&lt;=10,"&lt;=10 yrs",IF([Years of Experience]&lt;20,"10-20 yrs",IF([Years of Experience]&lt;30,"20-30 yrs","&gt;30 yrs")))</f>
        <v>&lt;=10 yrs</v>
      </c>
    </row>
    <row r="1312" spans="2:14" ht="15" customHeight="1">
      <c r="B1312" t="s">
        <v>3315</v>
      </c>
      <c r="C1312" s="1">
        <v>41058.720289351855</v>
      </c>
      <c r="D1312" s="4" t="s">
        <v>1382</v>
      </c>
      <c r="E1312">
        <v>26000</v>
      </c>
      <c r="F1312" t="s">
        <v>69</v>
      </c>
      <c r="G1312">
        <f>tblSalaries[[#This Row],[clean Salary (in local currency)]]*VLOOKUP(tblSalaries[[#This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VLOOKUP(tblSalaries[[#This Row],[Where do you work]],tblCountries[[Actual]:[Mapping]],2,FALSE)</f>
        <v>UK</v>
      </c>
      <c r="L1312" t="s">
        <v>9</v>
      </c>
      <c r="M1312">
        <v>2</v>
      </c>
      <c r="N1312" s="16" t="str">
        <f>IF([Years of Experience]&lt;=10,"&lt;=10 yrs",IF([Years of Experience]&lt;20,"10-20 yrs",IF([Years of Experience]&lt;30,"20-30 yrs","&gt;30 yrs")))</f>
        <v>&lt;=10 yrs</v>
      </c>
    </row>
    <row r="1313" spans="2:14" ht="15" customHeight="1">
      <c r="B1313" t="s">
        <v>3316</v>
      </c>
      <c r="C1313" s="1">
        <v>41058.720671296294</v>
      </c>
      <c r="D1313" s="4" t="s">
        <v>1501</v>
      </c>
      <c r="E1313">
        <v>600000</v>
      </c>
      <c r="F1313" t="s">
        <v>40</v>
      </c>
      <c r="G1313">
        <f>tblSalaries[[#This Row],[clean Salary (in local currency)]]*VLOOKUP(tblSalaries[[#This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VLOOKUP(tblSalaries[[#This Row],[Where do you work]],tblCountries[[Actual]:[Mapping]],2,FALSE)</f>
        <v>India</v>
      </c>
      <c r="L1313" t="s">
        <v>25</v>
      </c>
      <c r="M1313">
        <v>7</v>
      </c>
      <c r="N1313" s="16" t="str">
        <f>IF([Years of Experience]&lt;=10,"&lt;=10 yrs",IF([Years of Experience]&lt;20,"10-20 yrs",IF([Years of Experience]&lt;30,"20-30 yrs","&gt;30 yrs")))</f>
        <v>&lt;=10 yrs</v>
      </c>
    </row>
    <row r="1314" spans="2:14" ht="15" customHeight="1">
      <c r="B1314" t="s">
        <v>3317</v>
      </c>
      <c r="C1314" s="1">
        <v>41058.729664351849</v>
      </c>
      <c r="D1314" s="4">
        <v>1200000</v>
      </c>
      <c r="E1314">
        <v>1200000</v>
      </c>
      <c r="F1314" t="s">
        <v>40</v>
      </c>
      <c r="G1314">
        <f>tblSalaries[[#This Row],[clean Salary (in local currency)]]*VLOOKUP(tblSalaries[[#This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VLOOKUP(tblSalaries[[#This Row],[Where do you work]],tblCountries[[Actual]:[Mapping]],2,FALSE)</f>
        <v>India</v>
      </c>
      <c r="L1314" t="s">
        <v>18</v>
      </c>
      <c r="M1314">
        <v>21</v>
      </c>
      <c r="N1314" s="16" t="str">
        <f>IF([Years of Experience]&lt;=10,"&lt;=10 yrs",IF([Years of Experience]&lt;20,"10-20 yrs",IF([Years of Experience]&lt;30,"20-30 yrs","&gt;30 yrs")))</f>
        <v>20-30 yrs</v>
      </c>
    </row>
    <row r="1315" spans="2:14" ht="15" customHeight="1">
      <c r="B1315" t="s">
        <v>3318</v>
      </c>
      <c r="C1315" s="1">
        <v>41058.733483796299</v>
      </c>
      <c r="D1315" s="4">
        <v>18000</v>
      </c>
      <c r="E1315">
        <v>18000</v>
      </c>
      <c r="F1315" t="s">
        <v>6</v>
      </c>
      <c r="G1315">
        <f>tblSalaries[[#This Row],[clean Salary (in local currency)]]*VLOOKUP(tblSalaries[[#This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VLOOKUP(tblSalaries[[#This Row],[Where do you work]],tblCountries[[Actual]:[Mapping]],2,FALSE)</f>
        <v>Ghana</v>
      </c>
      <c r="L1315" t="s">
        <v>9</v>
      </c>
      <c r="M1315">
        <v>12</v>
      </c>
      <c r="N1315" s="16" t="str">
        <f>IF([Years of Experience]&lt;=10,"&lt;=10 yrs",IF([Years of Experience]&lt;20,"10-20 yrs",IF([Years of Experience]&lt;30,"20-30 yrs","&gt;30 yrs")))</f>
        <v>10-20 yrs</v>
      </c>
    </row>
    <row r="1316" spans="2:14" ht="15" customHeight="1">
      <c r="B1316" t="s">
        <v>3319</v>
      </c>
      <c r="C1316" s="1">
        <v>41058.73605324074</v>
      </c>
      <c r="D1316" s="4" t="s">
        <v>1504</v>
      </c>
      <c r="E1316">
        <v>41000</v>
      </c>
      <c r="F1316" t="s">
        <v>6</v>
      </c>
      <c r="G1316">
        <f>tblSalaries[[#This Row],[clean Salary (in local currency)]]*VLOOKUP(tblSalaries[[#This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VLOOKUP(tblSalaries[[#This Row],[Where do you work]],tblCountries[[Actual]:[Mapping]],2,FALSE)</f>
        <v>Israel</v>
      </c>
      <c r="L1316" t="s">
        <v>18</v>
      </c>
      <c r="M1316">
        <v>4</v>
      </c>
      <c r="N1316" s="16" t="str">
        <f>IF([Years of Experience]&lt;=10,"&lt;=10 yrs",IF([Years of Experience]&lt;20,"10-20 yrs",IF([Years of Experience]&lt;30,"20-30 yrs","&gt;30 yrs")))</f>
        <v>&lt;=10 yrs</v>
      </c>
    </row>
    <row r="1317" spans="2:14" ht="15" customHeight="1">
      <c r="B1317" t="s">
        <v>3320</v>
      </c>
      <c r="C1317" s="1">
        <v>41058.740266203706</v>
      </c>
      <c r="D1317" s="4" t="s">
        <v>1506</v>
      </c>
      <c r="E1317">
        <v>1600000</v>
      </c>
      <c r="F1317" t="s">
        <v>40</v>
      </c>
      <c r="G1317">
        <f>tblSalaries[[#This Row],[clean Salary (in local currency)]]*VLOOKUP(tblSalaries[[#This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VLOOKUP(tblSalaries[[#This Row],[Where do you work]],tblCountries[[Actual]:[Mapping]],2,FALSE)</f>
        <v>India</v>
      </c>
      <c r="L1317" t="s">
        <v>18</v>
      </c>
      <c r="M1317">
        <v>4</v>
      </c>
      <c r="N1317" s="16" t="str">
        <f>IF([Years of Experience]&lt;=10,"&lt;=10 yrs",IF([Years of Experience]&lt;20,"10-20 yrs",IF([Years of Experience]&lt;30,"20-30 yrs","&gt;30 yrs")))</f>
        <v>&lt;=10 yrs</v>
      </c>
    </row>
    <row r="1318" spans="2:14" ht="15" customHeight="1">
      <c r="B1318" t="s">
        <v>3321</v>
      </c>
      <c r="C1318" s="1">
        <v>41058.741712962961</v>
      </c>
      <c r="D1318" s="4">
        <v>49500</v>
      </c>
      <c r="E1318">
        <v>49500</v>
      </c>
      <c r="F1318" t="s">
        <v>6</v>
      </c>
      <c r="G1318">
        <f>tblSalaries[[#This Row],[clean Salary (in local currency)]]*VLOOKUP(tblSalaries[[#This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VLOOKUP(tblSalaries[[#This Row],[Where do you work]],tblCountries[[Actual]:[Mapping]],2,FALSE)</f>
        <v>USA</v>
      </c>
      <c r="L1318" t="s">
        <v>9</v>
      </c>
      <c r="M1318">
        <v>4.5</v>
      </c>
      <c r="N1318" s="16" t="str">
        <f>IF([Years of Experience]&lt;=10,"&lt;=10 yrs",IF([Years of Experience]&lt;20,"10-20 yrs",IF([Years of Experience]&lt;30,"20-30 yrs","&gt;30 yrs")))</f>
        <v>&lt;=10 yrs</v>
      </c>
    </row>
    <row r="1319" spans="2:14" ht="15" customHeight="1">
      <c r="B1319" t="s">
        <v>3322</v>
      </c>
      <c r="C1319" s="1">
        <v>41058.750219907408</v>
      </c>
      <c r="D1319" s="4">
        <v>6600</v>
      </c>
      <c r="E1319">
        <v>6600</v>
      </c>
      <c r="F1319" t="s">
        <v>6</v>
      </c>
      <c r="G1319">
        <f>tblSalaries[[#This Row],[clean Salary (in local currency)]]*VLOOKUP(tblSalaries[[#This Row],[Currency]],tblXrate[],2,FALSE)</f>
        <v>6600</v>
      </c>
      <c r="H1319" t="s">
        <v>1508</v>
      </c>
      <c r="I1319" t="s">
        <v>3999</v>
      </c>
      <c r="J1319" t="s">
        <v>8</v>
      </c>
      <c r="K1319" t="str">
        <f>VLOOKUP(tblSalaries[[#This Row],[Where do you work]],tblCountries[[Actual]:[Mapping]],2,FALSE)</f>
        <v>India</v>
      </c>
      <c r="L1319" t="s">
        <v>18</v>
      </c>
      <c r="M1319">
        <v>6.4</v>
      </c>
      <c r="N1319" s="16" t="str">
        <f>IF([Years of Experience]&lt;=10,"&lt;=10 yrs",IF([Years of Experience]&lt;20,"10-20 yrs",IF([Years of Experience]&lt;30,"20-30 yrs","&gt;30 yrs")))</f>
        <v>&lt;=10 yrs</v>
      </c>
    </row>
    <row r="1320" spans="2:14" ht="15" customHeight="1">
      <c r="B1320" t="s">
        <v>3323</v>
      </c>
      <c r="C1320" s="1">
        <v>41058.754050925927</v>
      </c>
      <c r="D1320" s="4" t="s">
        <v>1509</v>
      </c>
      <c r="E1320">
        <v>70000</v>
      </c>
      <c r="F1320" t="s">
        <v>69</v>
      </c>
      <c r="G1320">
        <f>tblSalaries[[#This Row],[clean Salary (in local currency)]]*VLOOKUP(tblSalaries[[#This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VLOOKUP(tblSalaries[[#This Row],[Where do you work]],tblCountries[[Actual]:[Mapping]],2,FALSE)</f>
        <v>UK</v>
      </c>
      <c r="L1320" t="s">
        <v>9</v>
      </c>
      <c r="M1320">
        <v>15</v>
      </c>
      <c r="N1320" s="16" t="str">
        <f>IF([Years of Experience]&lt;=10,"&lt;=10 yrs",IF([Years of Experience]&lt;20,"10-20 yrs",IF([Years of Experience]&lt;30,"20-30 yrs","&gt;30 yrs")))</f>
        <v>10-20 yrs</v>
      </c>
    </row>
    <row r="1321" spans="2:14" ht="15" customHeight="1">
      <c r="B1321" t="s">
        <v>3324</v>
      </c>
      <c r="C1321" s="1">
        <v>41058.760277777779</v>
      </c>
      <c r="D1321" s="4" t="s">
        <v>137</v>
      </c>
      <c r="E1321">
        <v>30000</v>
      </c>
      <c r="F1321" t="s">
        <v>69</v>
      </c>
      <c r="G1321">
        <f>tblSalaries[[#This Row],[clean Salary (in local currency)]]*VLOOKUP(tblSalaries[[#This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VLOOKUP(tblSalaries[[#This Row],[Where do you work]],tblCountries[[Actual]:[Mapping]],2,FALSE)</f>
        <v>UK</v>
      </c>
      <c r="L1321" t="s">
        <v>13</v>
      </c>
      <c r="M1321">
        <v>6</v>
      </c>
      <c r="N1321" s="16" t="str">
        <f>IF([Years of Experience]&lt;=10,"&lt;=10 yrs",IF([Years of Experience]&lt;20,"10-20 yrs",IF([Years of Experience]&lt;30,"20-30 yrs","&gt;30 yrs")))</f>
        <v>&lt;=10 yrs</v>
      </c>
    </row>
    <row r="1322" spans="2:14" ht="15" customHeight="1">
      <c r="B1322" t="s">
        <v>3325</v>
      </c>
      <c r="C1322" s="1">
        <v>41058.760335648149</v>
      </c>
      <c r="D1322" s="4" t="s">
        <v>1510</v>
      </c>
      <c r="E1322">
        <v>5300</v>
      </c>
      <c r="F1322" t="s">
        <v>6</v>
      </c>
      <c r="G1322">
        <f>tblSalaries[[#This Row],[clean Salary (in local currency)]]*VLOOKUP(tblSalaries[[#This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VLOOKUP(tblSalaries[[#This Row],[Where do you work]],tblCountries[[Actual]:[Mapping]],2,FALSE)</f>
        <v>Pakistan</v>
      </c>
      <c r="L1322" t="s">
        <v>9</v>
      </c>
      <c r="M1322">
        <v>5</v>
      </c>
      <c r="N1322" s="16" t="str">
        <f>IF([Years of Experience]&lt;=10,"&lt;=10 yrs",IF([Years of Experience]&lt;20,"10-20 yrs",IF([Years of Experience]&lt;30,"20-30 yrs","&gt;30 yrs")))</f>
        <v>&lt;=10 yrs</v>
      </c>
    </row>
    <row r="1323" spans="2:14" ht="15" customHeight="1">
      <c r="B1323" t="s">
        <v>3326</v>
      </c>
      <c r="C1323" s="1">
        <v>41058.764733796299</v>
      </c>
      <c r="D1323" s="4">
        <v>34500</v>
      </c>
      <c r="E1323">
        <v>34500</v>
      </c>
      <c r="F1323" t="s">
        <v>22</v>
      </c>
      <c r="G1323">
        <f>tblSalaries[[#This Row],[clean Salary (in local currency)]]*VLOOKUP(tblSalaries[[#This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VLOOKUP(tblSalaries[[#This Row],[Where do you work]],tblCountries[[Actual]:[Mapping]],2,FALSE)</f>
        <v>Netherlands</v>
      </c>
      <c r="L1323" t="s">
        <v>9</v>
      </c>
      <c r="M1323">
        <v>15</v>
      </c>
      <c r="N1323" s="16" t="str">
        <f>IF([Years of Experience]&lt;=10,"&lt;=10 yrs",IF([Years of Experience]&lt;20,"10-20 yrs",IF([Years of Experience]&lt;30,"20-30 yrs","&gt;30 yrs")))</f>
        <v>10-20 yrs</v>
      </c>
    </row>
    <row r="1324" spans="2:14" ht="15" customHeight="1">
      <c r="B1324" t="s">
        <v>3327</v>
      </c>
      <c r="C1324" s="1">
        <v>41058.773009259261</v>
      </c>
      <c r="D1324" s="4">
        <v>80000</v>
      </c>
      <c r="E1324">
        <v>80000</v>
      </c>
      <c r="F1324" t="s">
        <v>6</v>
      </c>
      <c r="G1324">
        <f>tblSalaries[[#This Row],[clean Salary (in local currency)]]*VLOOKUP(tblSalaries[[#This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VLOOKUP(tblSalaries[[#This Row],[Where do you work]],tblCountries[[Actual]:[Mapping]],2,FALSE)</f>
        <v>USA</v>
      </c>
      <c r="L1324" t="s">
        <v>25</v>
      </c>
      <c r="M1324">
        <v>14</v>
      </c>
      <c r="N1324" s="16" t="str">
        <f>IF([Years of Experience]&lt;=10,"&lt;=10 yrs",IF([Years of Experience]&lt;20,"10-20 yrs",IF([Years of Experience]&lt;30,"20-30 yrs","&gt;30 yrs")))</f>
        <v>10-20 yrs</v>
      </c>
    </row>
    <row r="1325" spans="2:14" ht="15" customHeight="1">
      <c r="B1325" t="s">
        <v>3328</v>
      </c>
      <c r="C1325" s="1">
        <v>41058.774421296293</v>
      </c>
      <c r="D1325" s="4" t="s">
        <v>1512</v>
      </c>
      <c r="E1325">
        <v>9067</v>
      </c>
      <c r="F1325" t="s">
        <v>22</v>
      </c>
      <c r="G1325">
        <f>tblSalaries[[#This Row],[clean Salary (in local currency)]]*VLOOKUP(tblSalaries[[#This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VLOOKUP(tblSalaries[[#This Row],[Where do you work]],tblCountries[[Actual]:[Mapping]],2,FALSE)</f>
        <v>Hungary</v>
      </c>
      <c r="L1325" t="s">
        <v>18</v>
      </c>
      <c r="M1325">
        <v>3</v>
      </c>
      <c r="N1325" s="16" t="str">
        <f>IF([Years of Experience]&lt;=10,"&lt;=10 yrs",IF([Years of Experience]&lt;20,"10-20 yrs",IF([Years of Experience]&lt;30,"20-30 yrs","&gt;30 yrs")))</f>
        <v>&lt;=10 yrs</v>
      </c>
    </row>
    <row r="1326" spans="2:14" ht="15" customHeight="1">
      <c r="B1326" t="s">
        <v>3329</v>
      </c>
      <c r="C1326" s="1">
        <v>41058.774664351855</v>
      </c>
      <c r="D1326" s="4" t="s">
        <v>1514</v>
      </c>
      <c r="E1326">
        <v>150000</v>
      </c>
      <c r="F1326" t="s">
        <v>82</v>
      </c>
      <c r="G1326">
        <f>tblSalaries[[#This Row],[clean Salary (in local currency)]]*VLOOKUP(tblSalaries[[#This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VLOOKUP(tblSalaries[[#This Row],[Where do you work]],tblCountries[[Actual]:[Mapping]],2,FALSE)</f>
        <v>Australia</v>
      </c>
      <c r="L1326" t="s">
        <v>25</v>
      </c>
      <c r="M1326">
        <v>5.5</v>
      </c>
      <c r="N1326" s="16" t="str">
        <f>IF([Years of Experience]&lt;=10,"&lt;=10 yrs",IF([Years of Experience]&lt;20,"10-20 yrs",IF([Years of Experience]&lt;30,"20-30 yrs","&gt;30 yrs")))</f>
        <v>&lt;=10 yrs</v>
      </c>
    </row>
    <row r="1327" spans="2:14" ht="15" customHeight="1">
      <c r="B1327" t="s">
        <v>3330</v>
      </c>
      <c r="C1327" s="1">
        <v>41058.776979166665</v>
      </c>
      <c r="D1327" s="4">
        <v>125000</v>
      </c>
      <c r="E1327">
        <v>125000</v>
      </c>
      <c r="F1327" t="s">
        <v>6</v>
      </c>
      <c r="G1327">
        <f>tblSalaries[[#This Row],[clean Salary (in local currency)]]*VLOOKUP(tblSalaries[[#This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>
        <v>2</v>
      </c>
      <c r="N1327" s="16" t="str">
        <f>IF([Years of Experience]&lt;=10,"&lt;=10 yrs",IF([Years of Experience]&lt;20,"10-20 yrs",IF([Years of Experience]&lt;30,"20-30 yrs","&gt;30 yrs")))</f>
        <v>&lt;=10 yrs</v>
      </c>
    </row>
    <row r="1328" spans="2:14" ht="15" customHeight="1">
      <c r="B1328" t="s">
        <v>3331</v>
      </c>
      <c r="C1328" s="1">
        <v>41058.788402777776</v>
      </c>
      <c r="D1328" s="4">
        <v>100000</v>
      </c>
      <c r="E1328">
        <v>100000</v>
      </c>
      <c r="F1328" t="s">
        <v>82</v>
      </c>
      <c r="G1328">
        <f>tblSalaries[[#This Row],[clean Salary (in local currency)]]*VLOOKUP(tblSalaries[[#This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VLOOKUP(tblSalaries[[#This Row],[Where do you work]],tblCountries[[Actual]:[Mapping]],2,FALSE)</f>
        <v>Australia</v>
      </c>
      <c r="L1328" t="s">
        <v>25</v>
      </c>
      <c r="M1328">
        <v>30</v>
      </c>
      <c r="N1328" s="16" t="str">
        <f>IF([Years of Experience]&lt;=10,"&lt;=10 yrs",IF([Years of Experience]&lt;20,"10-20 yrs",IF([Years of Experience]&lt;30,"20-30 yrs","&gt;30 yrs")))</f>
        <v>&gt;30 yrs</v>
      </c>
    </row>
    <row r="1329" spans="2:14" ht="15" customHeight="1">
      <c r="B1329" t="s">
        <v>3332</v>
      </c>
      <c r="C1329" s="1">
        <v>41058.788425925923</v>
      </c>
      <c r="D1329" s="4">
        <v>105000</v>
      </c>
      <c r="E1329">
        <v>105000</v>
      </c>
      <c r="F1329" t="s">
        <v>6</v>
      </c>
      <c r="G1329">
        <f>tblSalaries[[#This Row],[clean Salary (in local currency)]]*VLOOKUP(tblSalaries[[#This Row],[Currency]],tblXrate[],2,FALSE)</f>
        <v>105000</v>
      </c>
      <c r="H1329" t="s">
        <v>1518</v>
      </c>
      <c r="I1329" t="s">
        <v>4001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>
        <v>15</v>
      </c>
      <c r="N1329" s="16" t="str">
        <f>IF([Years of Experience]&lt;=10,"&lt;=10 yrs",IF([Years of Experience]&lt;20,"10-20 yrs",IF([Years of Experience]&lt;30,"20-30 yrs","&gt;30 yrs")))</f>
        <v>10-20 yrs</v>
      </c>
    </row>
    <row r="1330" spans="2:14" ht="15" customHeight="1">
      <c r="B1330" t="s">
        <v>3333</v>
      </c>
      <c r="C1330" s="1">
        <v>41058.79241898148</v>
      </c>
      <c r="D1330" s="4">
        <v>40000</v>
      </c>
      <c r="E1330">
        <v>40000</v>
      </c>
      <c r="F1330" t="s">
        <v>22</v>
      </c>
      <c r="G1330">
        <f>tblSalaries[[#This Row],[clean Salary (in local currency)]]*VLOOKUP(tblSalaries[[#This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VLOOKUP(tblSalaries[[#This Row],[Where do you work]],tblCountries[[Actual]:[Mapping]],2,FALSE)</f>
        <v>Austria</v>
      </c>
      <c r="L1330" t="s">
        <v>9</v>
      </c>
      <c r="M1330">
        <v>20</v>
      </c>
      <c r="N1330" s="16" t="str">
        <f>IF([Years of Experience]&lt;=10,"&lt;=10 yrs",IF([Years of Experience]&lt;20,"10-20 yrs",IF([Years of Experience]&lt;30,"20-30 yrs","&gt;30 yrs")))</f>
        <v>20-30 yrs</v>
      </c>
    </row>
    <row r="1331" spans="2:14" ht="15" customHeight="1">
      <c r="B1331" t="s">
        <v>3334</v>
      </c>
      <c r="C1331" s="1">
        <v>41058.792916666665</v>
      </c>
      <c r="D1331" s="4">
        <v>75000</v>
      </c>
      <c r="E1331">
        <v>75000</v>
      </c>
      <c r="F1331" t="s">
        <v>6</v>
      </c>
      <c r="G1331">
        <f>tblSalaries[[#This Row],[clean Salary (in local currency)]]*VLOOKUP(tblSalaries[[#This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VLOOKUP(tblSalaries[[#This Row],[Where do you work]],tblCountries[[Actual]:[Mapping]],2,FALSE)</f>
        <v>USA</v>
      </c>
      <c r="L1331" t="s">
        <v>9</v>
      </c>
      <c r="M1331">
        <v>7</v>
      </c>
      <c r="N1331" s="16" t="str">
        <f>IF([Years of Experience]&lt;=10,"&lt;=10 yrs",IF([Years of Experience]&lt;20,"10-20 yrs",IF([Years of Experience]&lt;30,"20-30 yrs","&gt;30 yrs")))</f>
        <v>&lt;=10 yrs</v>
      </c>
    </row>
    <row r="1332" spans="2:14" ht="15" customHeight="1">
      <c r="B1332" t="s">
        <v>3335</v>
      </c>
      <c r="C1332" s="1">
        <v>41058.795995370368</v>
      </c>
      <c r="D1332" s="4" t="s">
        <v>1520</v>
      </c>
      <c r="E1332">
        <v>250000</v>
      </c>
      <c r="F1332" t="s">
        <v>40</v>
      </c>
      <c r="G1332">
        <f>tblSalaries[[#This Row],[clean Salary (in local currency)]]*VLOOKUP(tblSalaries[[#This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VLOOKUP(tblSalaries[[#This Row],[Where do you work]],tblCountries[[Actual]:[Mapping]],2,FALSE)</f>
        <v>India</v>
      </c>
      <c r="L1332" t="s">
        <v>13</v>
      </c>
      <c r="M1332">
        <v>8</v>
      </c>
      <c r="N1332" s="16" t="str">
        <f>IF([Years of Experience]&lt;=10,"&lt;=10 yrs",IF([Years of Experience]&lt;20,"10-20 yrs",IF([Years of Experience]&lt;30,"20-30 yrs","&gt;30 yrs")))</f>
        <v>&lt;=10 yrs</v>
      </c>
    </row>
    <row r="1333" spans="2:14" ht="15" customHeight="1">
      <c r="B1333" t="s">
        <v>3336</v>
      </c>
      <c r="C1333" s="1">
        <v>41058.797650462962</v>
      </c>
      <c r="D1333" s="4">
        <v>110000</v>
      </c>
      <c r="E1333">
        <v>110000</v>
      </c>
      <c r="F1333" t="s">
        <v>6</v>
      </c>
      <c r="G1333">
        <f>tblSalaries[[#This Row],[clean Salary (in local currency)]]*VLOOKUP(tblSalaries[[#This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25</v>
      </c>
      <c r="M1333">
        <v>10</v>
      </c>
      <c r="N1333" s="16" t="str">
        <f>IF([Years of Experience]&lt;=10,"&lt;=10 yrs",IF([Years of Experience]&lt;20,"10-20 yrs",IF([Years of Experience]&lt;30,"20-30 yrs","&gt;30 yrs")))</f>
        <v>&lt;=10 yrs</v>
      </c>
    </row>
    <row r="1334" spans="2:14" ht="15" customHeight="1">
      <c r="B1334" t="s">
        <v>3337</v>
      </c>
      <c r="C1334" s="1">
        <v>41058.798668981479</v>
      </c>
      <c r="D1334" s="4" t="s">
        <v>1523</v>
      </c>
      <c r="E1334">
        <v>27000</v>
      </c>
      <c r="F1334" t="s">
        <v>69</v>
      </c>
      <c r="G1334">
        <f>tblSalaries[[#This Row],[clean Salary (in local currency)]]*VLOOKUP(tblSalaries[[#This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VLOOKUP(tblSalaries[[#This Row],[Where do you work]],tblCountries[[Actual]:[Mapping]],2,FALSE)</f>
        <v>UK</v>
      </c>
      <c r="L1334" t="s">
        <v>9</v>
      </c>
      <c r="M1334">
        <v>1</v>
      </c>
      <c r="N1334" s="16" t="str">
        <f>IF([Years of Experience]&lt;=10,"&lt;=10 yrs",IF([Years of Experience]&lt;20,"10-20 yrs",IF([Years of Experience]&lt;30,"20-30 yrs","&gt;30 yrs")))</f>
        <v>&lt;=10 yrs</v>
      </c>
    </row>
    <row r="1335" spans="2:14" ht="15" customHeight="1">
      <c r="B1335" t="s">
        <v>3338</v>
      </c>
      <c r="C1335" s="1">
        <v>41058.799664351849</v>
      </c>
      <c r="D1335" s="4" t="s">
        <v>1525</v>
      </c>
      <c r="E1335">
        <v>450000</v>
      </c>
      <c r="F1335" t="s">
        <v>40</v>
      </c>
      <c r="G1335">
        <f>tblSalaries[[#This Row],[clean Salary (in local currency)]]*VLOOKUP(tblSalaries[[#This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VLOOKUP(tblSalaries[[#This Row],[Where do you work]],tblCountries[[Actual]:[Mapping]],2,FALSE)</f>
        <v>India</v>
      </c>
      <c r="L1335" t="s">
        <v>25</v>
      </c>
      <c r="M1335">
        <v>7</v>
      </c>
      <c r="N1335" s="16" t="str">
        <f>IF([Years of Experience]&lt;=10,"&lt;=10 yrs",IF([Years of Experience]&lt;20,"10-20 yrs",IF([Years of Experience]&lt;30,"20-30 yrs","&gt;30 yrs")))</f>
        <v>&lt;=10 yrs</v>
      </c>
    </row>
    <row r="1336" spans="2:14" ht="15" customHeight="1">
      <c r="B1336" t="s">
        <v>3339</v>
      </c>
      <c r="C1336" s="1">
        <v>41058.800219907411</v>
      </c>
      <c r="D1336" s="4">
        <v>125000</v>
      </c>
      <c r="E1336">
        <v>125000</v>
      </c>
      <c r="F1336" t="s">
        <v>6</v>
      </c>
      <c r="G1336">
        <f>tblSalaries[[#This Row],[clean Salary (in local currency)]]*VLOOKUP(tblSalaries[[#This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VLOOKUP(tblSalaries[[#This Row],[Where do you work]],tblCountries[[Actual]:[Mapping]],2,FALSE)</f>
        <v>USA</v>
      </c>
      <c r="L1336" t="s">
        <v>9</v>
      </c>
      <c r="M1336">
        <v>25</v>
      </c>
      <c r="N1336" s="16" t="str">
        <f>IF([Years of Experience]&lt;=10,"&lt;=10 yrs",IF([Years of Experience]&lt;20,"10-20 yrs",IF([Years of Experience]&lt;30,"20-30 yrs","&gt;30 yrs")))</f>
        <v>20-30 yrs</v>
      </c>
    </row>
    <row r="1337" spans="2:14" ht="15" customHeight="1">
      <c r="B1337" t="s">
        <v>3340</v>
      </c>
      <c r="C1337" s="1">
        <v>41058.808009259257</v>
      </c>
      <c r="D1337" s="4">
        <v>60000</v>
      </c>
      <c r="E1337">
        <v>60000</v>
      </c>
      <c r="F1337" t="s">
        <v>6</v>
      </c>
      <c r="G1337">
        <f>tblSalaries[[#This Row],[clean Salary (in local currency)]]*VLOOKUP(tblSalaries[[#This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VLOOKUP(tblSalaries[[#This Row],[Where do you work]],tblCountries[[Actual]:[Mapping]],2,FALSE)</f>
        <v>USA</v>
      </c>
      <c r="L1337" t="s">
        <v>13</v>
      </c>
      <c r="M1337">
        <v>12</v>
      </c>
      <c r="N1337" s="16" t="str">
        <f>IF([Years of Experience]&lt;=10,"&lt;=10 yrs",IF([Years of Experience]&lt;20,"10-20 yrs",IF([Years of Experience]&lt;30,"20-30 yrs","&gt;30 yrs")))</f>
        <v>10-20 yrs</v>
      </c>
    </row>
    <row r="1338" spans="2:14" ht="15" customHeight="1">
      <c r="B1338" t="s">
        <v>3341</v>
      </c>
      <c r="C1338" s="1">
        <v>41058.813564814816</v>
      </c>
      <c r="D1338" s="4" t="s">
        <v>1528</v>
      </c>
      <c r="E1338">
        <v>2210000</v>
      </c>
      <c r="F1338" t="s">
        <v>40</v>
      </c>
      <c r="G1338">
        <f>tblSalaries[[#This Row],[clean Salary (in local currency)]]*VLOOKUP(tblSalaries[[#This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VLOOKUP(tblSalaries[[#This Row],[Where do you work]],tblCountries[[Actual]:[Mapping]],2,FALSE)</f>
        <v>India</v>
      </c>
      <c r="L1338" t="s">
        <v>25</v>
      </c>
      <c r="M1338">
        <v>5.6</v>
      </c>
      <c r="N1338" s="16" t="str">
        <f>IF([Years of Experience]&lt;=10,"&lt;=10 yrs",IF([Years of Experience]&lt;20,"10-20 yrs",IF([Years of Experience]&lt;30,"20-30 yrs","&gt;30 yrs")))</f>
        <v>&lt;=10 yrs</v>
      </c>
    </row>
    <row r="1339" spans="2:14" ht="15" customHeight="1">
      <c r="B1339" t="s">
        <v>3342</v>
      </c>
      <c r="C1339" s="1">
        <v>41058.814664351848</v>
      </c>
      <c r="D1339" s="4">
        <v>45000</v>
      </c>
      <c r="E1339">
        <v>45000</v>
      </c>
      <c r="F1339" t="s">
        <v>22</v>
      </c>
      <c r="G1339">
        <f>tblSalaries[[#This Row],[clean Salary (in local currency)]]*VLOOKUP(tblSalaries[[#This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VLOOKUP(tblSalaries[[#This Row],[Where do you work]],tblCountries[[Actual]:[Mapping]],2,FALSE)</f>
        <v>Germany</v>
      </c>
      <c r="L1339" t="s">
        <v>9</v>
      </c>
      <c r="M1339">
        <v>12</v>
      </c>
      <c r="N1339" s="16" t="str">
        <f>IF([Years of Experience]&lt;=10,"&lt;=10 yrs",IF([Years of Experience]&lt;20,"10-20 yrs",IF([Years of Experience]&lt;30,"20-30 yrs","&gt;30 yrs")))</f>
        <v>10-20 yrs</v>
      </c>
    </row>
    <row r="1340" spans="2:14" ht="15" customHeight="1">
      <c r="B1340" t="s">
        <v>3343</v>
      </c>
      <c r="C1340" s="1">
        <v>41058.819155092591</v>
      </c>
      <c r="D1340" s="4" t="s">
        <v>1530</v>
      </c>
      <c r="E1340">
        <v>4000000</v>
      </c>
      <c r="F1340" t="s">
        <v>1531</v>
      </c>
      <c r="G1340">
        <f>tblSalaries[[#This Row],[clean Salary (in local currency)]]*VLOOKUP(tblSalaries[[#This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VLOOKUP(tblSalaries[[#This Row],[Where do you work]],tblCountries[[Actual]:[Mapping]],2,FALSE)</f>
        <v>Japan</v>
      </c>
      <c r="L1340" t="s">
        <v>9</v>
      </c>
      <c r="M1340">
        <v>8</v>
      </c>
      <c r="N1340" s="16" t="str">
        <f>IF([Years of Experience]&lt;=10,"&lt;=10 yrs",IF([Years of Experience]&lt;20,"10-20 yrs",IF([Years of Experience]&lt;30,"20-30 yrs","&gt;30 yrs")))</f>
        <v>&lt;=10 yrs</v>
      </c>
    </row>
    <row r="1341" spans="2:14" ht="15" customHeight="1">
      <c r="B1341" t="s">
        <v>3344</v>
      </c>
      <c r="C1341" s="1">
        <v>41058.824513888889</v>
      </c>
      <c r="D1341" s="4">
        <v>57500</v>
      </c>
      <c r="E1341">
        <v>57500</v>
      </c>
      <c r="F1341" t="s">
        <v>6</v>
      </c>
      <c r="G1341">
        <f>tblSalaries[[#This Row],[clean Salary (in local currency)]]*VLOOKUP(tblSalaries[[#This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>
        <v>30</v>
      </c>
      <c r="N1341" s="16" t="str">
        <f>IF([Years of Experience]&lt;=10,"&lt;=10 yrs",IF([Years of Experience]&lt;20,"10-20 yrs",IF([Years of Experience]&lt;30,"20-30 yrs","&gt;30 yrs")))</f>
        <v>&gt;30 yrs</v>
      </c>
    </row>
    <row r="1342" spans="2:14" ht="15" customHeight="1">
      <c r="B1342" t="s">
        <v>3345</v>
      </c>
      <c r="C1342" s="1">
        <v>41058.826678240737</v>
      </c>
      <c r="D1342" s="4">
        <v>62000</v>
      </c>
      <c r="E1342">
        <v>62000</v>
      </c>
      <c r="F1342" t="s">
        <v>22</v>
      </c>
      <c r="G1342">
        <f>tblSalaries[[#This Row],[clean Salary (in local currency)]]*VLOOKUP(tblSalaries[[#This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VLOOKUP(tblSalaries[[#This Row],[Where do you work]],tblCountries[[Actual]:[Mapping]],2,FALSE)</f>
        <v>Netherlands</v>
      </c>
      <c r="L1342" t="s">
        <v>9</v>
      </c>
      <c r="M1342">
        <v>15</v>
      </c>
      <c r="N1342" s="16" t="str">
        <f>IF([Years of Experience]&lt;=10,"&lt;=10 yrs",IF([Years of Experience]&lt;20,"10-20 yrs",IF([Years of Experience]&lt;30,"20-30 yrs","&gt;30 yrs")))</f>
        <v>10-20 yrs</v>
      </c>
    </row>
    <row r="1343" spans="2:14" ht="15" customHeight="1">
      <c r="B1343" t="s">
        <v>3346</v>
      </c>
      <c r="C1343" s="1">
        <v>41058.828182870369</v>
      </c>
      <c r="D1343" s="4" t="s">
        <v>1534</v>
      </c>
      <c r="E1343">
        <v>80000</v>
      </c>
      <c r="F1343" t="s">
        <v>6</v>
      </c>
      <c r="G1343">
        <f>tblSalaries[[#This Row],[clean Salary (in local currency)]]*VLOOKUP(tblSalaries[[#This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9</v>
      </c>
      <c r="M1343">
        <v>10</v>
      </c>
      <c r="N1343" s="16" t="str">
        <f>IF([Years of Experience]&lt;=10,"&lt;=10 yrs",IF([Years of Experience]&lt;20,"10-20 yrs",IF([Years of Experience]&lt;30,"20-30 yrs","&gt;30 yrs")))</f>
        <v>&lt;=10 yrs</v>
      </c>
    </row>
    <row r="1344" spans="2:14" ht="15" customHeight="1">
      <c r="B1344" t="s">
        <v>3347</v>
      </c>
      <c r="C1344" s="1">
        <v>41058.829606481479</v>
      </c>
      <c r="D1344" s="4" t="s">
        <v>1249</v>
      </c>
      <c r="E1344">
        <v>45000</v>
      </c>
      <c r="F1344" t="s">
        <v>69</v>
      </c>
      <c r="G1344">
        <f>tblSalaries[[#This Row],[clean Salary (in local currency)]]*VLOOKUP(tblSalaries[[#This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VLOOKUP(tblSalaries[[#This Row],[Where do you work]],tblCountries[[Actual]:[Mapping]],2,FALSE)</f>
        <v>UK</v>
      </c>
      <c r="L1344" t="s">
        <v>18</v>
      </c>
      <c r="M1344">
        <v>15</v>
      </c>
      <c r="N1344" s="16" t="str">
        <f>IF([Years of Experience]&lt;=10,"&lt;=10 yrs",IF([Years of Experience]&lt;20,"10-20 yrs",IF([Years of Experience]&lt;30,"20-30 yrs","&gt;30 yrs")))</f>
        <v>10-20 yrs</v>
      </c>
    </row>
    <row r="1345" spans="2:14" ht="15" customHeight="1">
      <c r="B1345" t="s">
        <v>3348</v>
      </c>
      <c r="C1345" s="1">
        <v>41058.835497685184</v>
      </c>
      <c r="D1345" s="4">
        <v>33000</v>
      </c>
      <c r="E1345">
        <v>33000</v>
      </c>
      <c r="F1345" t="s">
        <v>6</v>
      </c>
      <c r="G1345">
        <f>tblSalaries[[#This Row],[clean Salary (in local currency)]]*VLOOKUP(tblSalaries[[#This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VLOOKUP(tblSalaries[[#This Row],[Where do you work]],tblCountries[[Actual]:[Mapping]],2,FALSE)</f>
        <v>USA</v>
      </c>
      <c r="L1345" t="s">
        <v>9</v>
      </c>
      <c r="M1345">
        <v>3</v>
      </c>
      <c r="N1345" s="16" t="str">
        <f>IF([Years of Experience]&lt;=10,"&lt;=10 yrs",IF([Years of Experience]&lt;20,"10-20 yrs",IF([Years of Experience]&lt;30,"20-30 yrs","&gt;30 yrs")))</f>
        <v>&lt;=10 yrs</v>
      </c>
    </row>
    <row r="1346" spans="2:14" ht="15" customHeight="1">
      <c r="B1346" t="s">
        <v>3349</v>
      </c>
      <c r="C1346" s="1">
        <v>41058.84746527778</v>
      </c>
      <c r="D1346" s="4" t="s">
        <v>1537</v>
      </c>
      <c r="E1346">
        <v>100000</v>
      </c>
      <c r="F1346" t="s">
        <v>6</v>
      </c>
      <c r="G1346">
        <f>tblSalaries[[#This Row],[clean Salary (in local currency)]]*VLOOKUP(tblSalaries[[#This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>
        <v>1</v>
      </c>
      <c r="N1346" s="16" t="str">
        <f>IF([Years of Experience]&lt;=10,"&lt;=10 yrs",IF([Years of Experience]&lt;20,"10-20 yrs",IF([Years of Experience]&lt;30,"20-30 yrs","&gt;30 yrs")))</f>
        <v>&lt;=10 yrs</v>
      </c>
    </row>
    <row r="1347" spans="2:14" ht="15" customHeight="1">
      <c r="B1347" t="s">
        <v>3350</v>
      </c>
      <c r="C1347" s="1">
        <v>41058.861250000002</v>
      </c>
      <c r="D1347" s="4" t="s">
        <v>1538</v>
      </c>
      <c r="E1347">
        <v>60000</v>
      </c>
      <c r="F1347" t="s">
        <v>6</v>
      </c>
      <c r="G1347">
        <f>tblSalaries[[#This Row],[clean Salary (in local currency)]]*VLOOKUP(tblSalaries[[#This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VLOOKUP(tblSalaries[[#This Row],[Where do you work]],tblCountries[[Actual]:[Mapping]],2,FALSE)</f>
        <v>USA</v>
      </c>
      <c r="L1347" t="s">
        <v>18</v>
      </c>
      <c r="M1347">
        <v>20</v>
      </c>
      <c r="N1347" s="16" t="str">
        <f>IF([Years of Experience]&lt;=10,"&lt;=10 yrs",IF([Years of Experience]&lt;20,"10-20 yrs",IF([Years of Experience]&lt;30,"20-30 yrs","&gt;30 yrs")))</f>
        <v>20-30 yrs</v>
      </c>
    </row>
    <row r="1348" spans="2:14" ht="15" customHeight="1">
      <c r="B1348" t="s">
        <v>3351</v>
      </c>
      <c r="C1348" s="1">
        <v>41058.870636574073</v>
      </c>
      <c r="D1348" s="4">
        <v>95000</v>
      </c>
      <c r="E1348">
        <v>95000</v>
      </c>
      <c r="F1348" t="s">
        <v>6</v>
      </c>
      <c r="G1348">
        <f>tblSalaries[[#This Row],[clean Salary (in local currency)]]*VLOOKUP(tblSalaries[[#This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VLOOKUP(tblSalaries[[#This Row],[Where do you work]],tblCountries[[Actual]:[Mapping]],2,FALSE)</f>
        <v>USA</v>
      </c>
      <c r="L1348" t="s">
        <v>18</v>
      </c>
      <c r="M1348">
        <v>7</v>
      </c>
      <c r="N1348" s="16" t="str">
        <f>IF([Years of Experience]&lt;=10,"&lt;=10 yrs",IF([Years of Experience]&lt;20,"10-20 yrs",IF([Years of Experience]&lt;30,"20-30 yrs","&gt;30 yrs")))</f>
        <v>&lt;=10 yrs</v>
      </c>
    </row>
    <row r="1349" spans="2:14" ht="15" customHeight="1">
      <c r="B1349" t="s">
        <v>3352</v>
      </c>
      <c r="C1349" s="1">
        <v>41058.880173611113</v>
      </c>
      <c r="D1349" s="4">
        <v>24000</v>
      </c>
      <c r="E1349">
        <v>24000</v>
      </c>
      <c r="F1349" t="s">
        <v>6</v>
      </c>
      <c r="G1349">
        <f>tblSalaries[[#This Row],[clean Salary (in local currency)]]*VLOOKUP(tblSalaries[[#This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25</v>
      </c>
      <c r="M1349">
        <v>33</v>
      </c>
      <c r="N1349" s="16" t="str">
        <f>IF([Years of Experience]&lt;=10,"&lt;=10 yrs",IF([Years of Experience]&lt;20,"10-20 yrs",IF([Years of Experience]&lt;30,"20-30 yrs","&gt;30 yrs")))</f>
        <v>&gt;30 yrs</v>
      </c>
    </row>
    <row r="1350" spans="2:14" ht="15" customHeight="1">
      <c r="B1350" t="s">
        <v>3353</v>
      </c>
      <c r="C1350" s="1">
        <v>41058.887106481481</v>
      </c>
      <c r="D1350" s="4">
        <v>50000</v>
      </c>
      <c r="E1350">
        <v>50000</v>
      </c>
      <c r="F1350" t="s">
        <v>6</v>
      </c>
      <c r="G1350">
        <f>tblSalaries[[#This Row],[clean Salary (in local currency)]]*VLOOKUP(tblSalaries[[#This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VLOOKUP(tblSalaries[[#This Row],[Where do you work]],tblCountries[[Actual]:[Mapping]],2,FALSE)</f>
        <v>USA</v>
      </c>
      <c r="L1350" t="s">
        <v>9</v>
      </c>
      <c r="M1350">
        <v>0.5</v>
      </c>
      <c r="N1350" s="16" t="str">
        <f>IF([Years of Experience]&lt;=10,"&lt;=10 yrs",IF([Years of Experience]&lt;20,"10-20 yrs",IF([Years of Experience]&lt;30,"20-30 yrs","&gt;30 yrs")))</f>
        <v>&lt;=10 yrs</v>
      </c>
    </row>
    <row r="1351" spans="2:14" ht="15" customHeight="1">
      <c r="B1351" t="s">
        <v>3354</v>
      </c>
      <c r="C1351" s="1">
        <v>41058.892395833333</v>
      </c>
      <c r="D1351" s="4">
        <v>103000</v>
      </c>
      <c r="E1351">
        <v>103000</v>
      </c>
      <c r="F1351" t="s">
        <v>6</v>
      </c>
      <c r="G1351">
        <f>tblSalaries[[#This Row],[clean Salary (in local currency)]]*VLOOKUP(tblSalaries[[#This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VLOOKUP(tblSalaries[[#This Row],[Where do you work]],tblCountries[[Actual]:[Mapping]],2,FALSE)</f>
        <v>USA</v>
      </c>
      <c r="L1351" t="s">
        <v>9</v>
      </c>
      <c r="M1351">
        <v>22</v>
      </c>
      <c r="N1351" s="16" t="str">
        <f>IF([Years of Experience]&lt;=10,"&lt;=10 yrs",IF([Years of Experience]&lt;20,"10-20 yrs",IF([Years of Experience]&lt;30,"20-30 yrs","&gt;30 yrs")))</f>
        <v>20-30 yrs</v>
      </c>
    </row>
    <row r="1352" spans="2:14" ht="15" customHeight="1">
      <c r="B1352" t="s">
        <v>3355</v>
      </c>
      <c r="C1352" s="1">
        <v>41058.894016203703</v>
      </c>
      <c r="D1352" s="4">
        <v>36000</v>
      </c>
      <c r="E1352">
        <v>36000</v>
      </c>
      <c r="F1352" t="s">
        <v>6</v>
      </c>
      <c r="G1352">
        <f>tblSalaries[[#This Row],[clean Salary (in local currency)]]*VLOOKUP(tblSalaries[[#This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VLOOKUP(tblSalaries[[#This Row],[Where do you work]],tblCountries[[Actual]:[Mapping]],2,FALSE)</f>
        <v>USA</v>
      </c>
      <c r="L1352" t="s">
        <v>13</v>
      </c>
      <c r="M1352">
        <v>8</v>
      </c>
      <c r="N1352" s="16" t="str">
        <f>IF([Years of Experience]&lt;=10,"&lt;=10 yrs",IF([Years of Experience]&lt;20,"10-20 yrs",IF([Years of Experience]&lt;30,"20-30 yrs","&gt;30 yrs")))</f>
        <v>&lt;=10 yrs</v>
      </c>
    </row>
    <row r="1353" spans="2:14" ht="15" customHeight="1">
      <c r="B1353" t="s">
        <v>3356</v>
      </c>
      <c r="C1353" s="1">
        <v>41058.894525462965</v>
      </c>
      <c r="D1353" s="4">
        <v>85000</v>
      </c>
      <c r="E1353">
        <v>85000</v>
      </c>
      <c r="F1353" t="s">
        <v>6</v>
      </c>
      <c r="G1353">
        <f>tblSalaries[[#This Row],[clean Salary (in local currency)]]*VLOOKUP(tblSalaries[[#This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VLOOKUP(tblSalaries[[#This Row],[Where do you work]],tblCountries[[Actual]:[Mapping]],2,FALSE)</f>
        <v>USA</v>
      </c>
      <c r="L1353" t="s">
        <v>9</v>
      </c>
      <c r="M1353">
        <v>17</v>
      </c>
      <c r="N1353" s="16" t="str">
        <f>IF([Years of Experience]&lt;=10,"&lt;=10 yrs",IF([Years of Experience]&lt;20,"10-20 yrs",IF([Years of Experience]&lt;30,"20-30 yrs","&gt;30 yrs")))</f>
        <v>10-20 yrs</v>
      </c>
    </row>
    <row r="1354" spans="2:14" ht="15" customHeight="1">
      <c r="B1354" t="s">
        <v>3357</v>
      </c>
      <c r="C1354" s="1">
        <v>41058.895555555559</v>
      </c>
      <c r="D1354" s="4">
        <v>100000</v>
      </c>
      <c r="E1354">
        <v>100000</v>
      </c>
      <c r="F1354" t="s">
        <v>6</v>
      </c>
      <c r="G1354">
        <f>tblSalaries[[#This Row],[clean Salary (in local currency)]]*VLOOKUP(tblSalaries[[#This Row],[Currency]],tblXrate[],2,FALSE)</f>
        <v>100000</v>
      </c>
      <c r="H1354" t="s">
        <v>1541</v>
      </c>
      <c r="I1354" t="s">
        <v>4001</v>
      </c>
      <c r="J1354" t="s">
        <v>447</v>
      </c>
      <c r="K1354" t="str">
        <f>VLOOKUP(tblSalaries[[#This Row],[Where do you work]],tblCountries[[Actual]:[Mapping]],2,FALSE)</f>
        <v>Sweden</v>
      </c>
      <c r="L1354" t="s">
        <v>18</v>
      </c>
      <c r="M1354">
        <v>20</v>
      </c>
      <c r="N1354" s="16" t="str">
        <f>IF([Years of Experience]&lt;=10,"&lt;=10 yrs",IF([Years of Experience]&lt;20,"10-20 yrs",IF([Years of Experience]&lt;30,"20-30 yrs","&gt;30 yrs")))</f>
        <v>20-30 yrs</v>
      </c>
    </row>
    <row r="1355" spans="2:14" ht="15" customHeight="1">
      <c r="B1355" t="s">
        <v>3358</v>
      </c>
      <c r="C1355" s="1">
        <v>41058.898402777777</v>
      </c>
      <c r="D1355" s="4" t="s">
        <v>1542</v>
      </c>
      <c r="E1355">
        <v>83000</v>
      </c>
      <c r="F1355" t="s">
        <v>6</v>
      </c>
      <c r="G1355">
        <f>tblSalaries[[#This Row],[clean Salary (in local currency)]]*VLOOKUP(tblSalaries[[#This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VLOOKUP(tblSalaries[[#This Row],[Where do you work]],tblCountries[[Actual]:[Mapping]],2,FALSE)</f>
        <v>Canada</v>
      </c>
      <c r="L1355" t="s">
        <v>9</v>
      </c>
      <c r="M1355">
        <v>12</v>
      </c>
      <c r="N1355" s="16" t="str">
        <f>IF([Years of Experience]&lt;=10,"&lt;=10 yrs",IF([Years of Experience]&lt;20,"10-20 yrs",IF([Years of Experience]&lt;30,"20-30 yrs","&gt;30 yrs")))</f>
        <v>10-20 yrs</v>
      </c>
    </row>
    <row r="1356" spans="2:14" ht="15" customHeight="1">
      <c r="B1356" t="s">
        <v>3359</v>
      </c>
      <c r="C1356" s="1">
        <v>41058.901504629626</v>
      </c>
      <c r="D1356" s="4">
        <v>85000</v>
      </c>
      <c r="E1356">
        <v>85000</v>
      </c>
      <c r="F1356" t="s">
        <v>6</v>
      </c>
      <c r="G1356">
        <f>tblSalaries[[#This Row],[clean Salary (in local currency)]]*VLOOKUP(tblSalaries[[#This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VLOOKUP(tblSalaries[[#This Row],[Where do you work]],tblCountries[[Actual]:[Mapping]],2,FALSE)</f>
        <v>USA</v>
      </c>
      <c r="L1356" t="s">
        <v>18</v>
      </c>
      <c r="M1356">
        <v>25</v>
      </c>
      <c r="N1356" s="16" t="str">
        <f>IF([Years of Experience]&lt;=10,"&lt;=10 yrs",IF([Years of Experience]&lt;20,"10-20 yrs",IF([Years of Experience]&lt;30,"20-30 yrs","&gt;30 yrs")))</f>
        <v>20-30 yrs</v>
      </c>
    </row>
    <row r="1357" spans="2:14" ht="15" customHeight="1">
      <c r="B1357" t="s">
        <v>3360</v>
      </c>
      <c r="C1357" s="1">
        <v>41058.904675925929</v>
      </c>
      <c r="D1357" s="4">
        <v>120000</v>
      </c>
      <c r="E1357">
        <v>120000</v>
      </c>
      <c r="F1357" t="s">
        <v>6</v>
      </c>
      <c r="G1357">
        <f>tblSalaries[[#This Row],[clean Salary (in local currency)]]*VLOOKUP(tblSalaries[[#This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VLOOKUP(tblSalaries[[#This Row],[Where do you work]],tblCountries[[Actual]:[Mapping]],2,FALSE)</f>
        <v>USA</v>
      </c>
      <c r="L1357" t="s">
        <v>18</v>
      </c>
      <c r="M1357">
        <v>5</v>
      </c>
      <c r="N1357" s="16" t="str">
        <f>IF([Years of Experience]&lt;=10,"&lt;=10 yrs",IF([Years of Experience]&lt;20,"10-20 yrs",IF([Years of Experience]&lt;30,"20-30 yrs","&gt;30 yrs")))</f>
        <v>&lt;=10 yrs</v>
      </c>
    </row>
    <row r="1358" spans="2:14" ht="15" customHeight="1">
      <c r="B1358" t="s">
        <v>3361</v>
      </c>
      <c r="C1358" s="1">
        <v>41058.905555555553</v>
      </c>
      <c r="D1358" s="4">
        <v>69960</v>
      </c>
      <c r="E1358">
        <v>69960</v>
      </c>
      <c r="F1358" t="s">
        <v>6</v>
      </c>
      <c r="G1358">
        <f>tblSalaries[[#This Row],[clean Salary (in local currency)]]*VLOOKUP(tblSalaries[[#This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VLOOKUP(tblSalaries[[#This Row],[Where do you work]],tblCountries[[Actual]:[Mapping]],2,FALSE)</f>
        <v>USA</v>
      </c>
      <c r="L1358" t="s">
        <v>18</v>
      </c>
      <c r="M1358">
        <v>22</v>
      </c>
      <c r="N1358" s="16" t="str">
        <f>IF([Years of Experience]&lt;=10,"&lt;=10 yrs",IF([Years of Experience]&lt;20,"10-20 yrs",IF([Years of Experience]&lt;30,"20-30 yrs","&gt;30 yrs")))</f>
        <v>20-30 yrs</v>
      </c>
    </row>
    <row r="1359" spans="2:14" ht="15" customHeight="1">
      <c r="B1359" t="s">
        <v>3362</v>
      </c>
      <c r="C1359" s="1">
        <v>41058.907268518517</v>
      </c>
      <c r="D1359" s="4" t="s">
        <v>1546</v>
      </c>
      <c r="E1359">
        <v>97000</v>
      </c>
      <c r="F1359" t="s">
        <v>6</v>
      </c>
      <c r="G1359">
        <f>tblSalaries[[#This Row],[clean Salary (in local currency)]]*VLOOKUP(tblSalaries[[#This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VLOOKUP(tblSalaries[[#This Row],[Where do you work]],tblCountries[[Actual]:[Mapping]],2,FALSE)</f>
        <v>USA</v>
      </c>
      <c r="L1359" t="s">
        <v>9</v>
      </c>
      <c r="M1359">
        <v>14</v>
      </c>
      <c r="N1359" s="16" t="str">
        <f>IF([Years of Experience]&lt;=10,"&lt;=10 yrs",IF([Years of Experience]&lt;20,"10-20 yrs",IF([Years of Experience]&lt;30,"20-30 yrs","&gt;30 yrs")))</f>
        <v>10-20 yrs</v>
      </c>
    </row>
    <row r="1360" spans="2:14" ht="15" customHeight="1">
      <c r="B1360" t="s">
        <v>3363</v>
      </c>
      <c r="C1360" s="1">
        <v>41058.908483796295</v>
      </c>
      <c r="D1360" s="4" t="s">
        <v>1548</v>
      </c>
      <c r="E1360">
        <v>60000</v>
      </c>
      <c r="F1360" t="s">
        <v>69</v>
      </c>
      <c r="G1360">
        <f>tblSalaries[[#This Row],[clean Salary (in local currency)]]*VLOOKUP(tblSalaries[[#This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VLOOKUP(tblSalaries[[#This Row],[Where do you work]],tblCountries[[Actual]:[Mapping]],2,FALSE)</f>
        <v>UK</v>
      </c>
      <c r="L1360" t="s">
        <v>9</v>
      </c>
      <c r="M1360">
        <v>7</v>
      </c>
      <c r="N1360" s="16" t="str">
        <f>IF([Years of Experience]&lt;=10,"&lt;=10 yrs",IF([Years of Experience]&lt;20,"10-20 yrs",IF([Years of Experience]&lt;30,"20-30 yrs","&gt;30 yrs")))</f>
        <v>&lt;=10 yrs</v>
      </c>
    </row>
    <row r="1361" spans="2:14" ht="15" customHeight="1">
      <c r="B1361" t="s">
        <v>3364</v>
      </c>
      <c r="C1361" s="1">
        <v>41058.910069444442</v>
      </c>
      <c r="D1361" s="4">
        <v>39000</v>
      </c>
      <c r="E1361">
        <v>39000</v>
      </c>
      <c r="F1361" t="s">
        <v>6</v>
      </c>
      <c r="G1361">
        <f>tblSalaries[[#This Row],[clean Salary (in local currency)]]*VLOOKUP(tblSalaries[[#This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VLOOKUP(tblSalaries[[#This Row],[Where do you work]],tblCountries[[Actual]:[Mapping]],2,FALSE)</f>
        <v>South Africa</v>
      </c>
      <c r="L1361" t="s">
        <v>13</v>
      </c>
      <c r="M1361">
        <v>6</v>
      </c>
      <c r="N1361" s="16" t="str">
        <f>IF([Years of Experience]&lt;=10,"&lt;=10 yrs",IF([Years of Experience]&lt;20,"10-20 yrs",IF([Years of Experience]&lt;30,"20-30 yrs","&gt;30 yrs")))</f>
        <v>&lt;=10 yrs</v>
      </c>
    </row>
    <row r="1362" spans="2:14" ht="15" customHeight="1">
      <c r="B1362" t="s">
        <v>3365</v>
      </c>
      <c r="C1362" s="1">
        <v>41058.910243055558</v>
      </c>
      <c r="D1362" s="4" t="s">
        <v>1550</v>
      </c>
      <c r="E1362">
        <v>250000</v>
      </c>
      <c r="F1362" t="s">
        <v>40</v>
      </c>
      <c r="G1362">
        <f>tblSalaries[[#This Row],[clean Salary (in local currency)]]*VLOOKUP(tblSalaries[[#This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VLOOKUP(tblSalaries[[#This Row],[Where do you work]],tblCountries[[Actual]:[Mapping]],2,FALSE)</f>
        <v>India</v>
      </c>
      <c r="L1362" t="s">
        <v>25</v>
      </c>
      <c r="M1362">
        <v>15</v>
      </c>
      <c r="N1362" s="16" t="str">
        <f>IF([Years of Experience]&lt;=10,"&lt;=10 yrs",IF([Years of Experience]&lt;20,"10-20 yrs",IF([Years of Experience]&lt;30,"20-30 yrs","&gt;30 yrs")))</f>
        <v>10-20 yrs</v>
      </c>
    </row>
    <row r="1363" spans="2:14" ht="15" customHeight="1">
      <c r="B1363" t="s">
        <v>3366</v>
      </c>
      <c r="C1363" s="1">
        <v>41058.912881944445</v>
      </c>
      <c r="D1363" s="4">
        <v>62000</v>
      </c>
      <c r="E1363">
        <v>62000</v>
      </c>
      <c r="F1363" t="s">
        <v>6</v>
      </c>
      <c r="G1363">
        <f>tblSalaries[[#This Row],[clean Salary (in local currency)]]*VLOOKUP(tblSalaries[[#This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>
        <v>25</v>
      </c>
      <c r="N1363" s="16" t="str">
        <f>IF([Years of Experience]&lt;=10,"&lt;=10 yrs",IF([Years of Experience]&lt;20,"10-20 yrs",IF([Years of Experience]&lt;30,"20-30 yrs","&gt;30 yrs")))</f>
        <v>20-30 yrs</v>
      </c>
    </row>
    <row r="1364" spans="2:14" ht="15" customHeight="1">
      <c r="B1364" t="s">
        <v>3367</v>
      </c>
      <c r="C1364" s="1">
        <v>41058.916377314818</v>
      </c>
      <c r="D1364" s="4">
        <v>44000</v>
      </c>
      <c r="E1364">
        <v>44000</v>
      </c>
      <c r="F1364" t="s">
        <v>6</v>
      </c>
      <c r="G1364">
        <f>tblSalaries[[#This Row],[clean Salary (in local currency)]]*VLOOKUP(tblSalaries[[#This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>
        <v>15</v>
      </c>
      <c r="N1364" s="16" t="str">
        <f>IF([Years of Experience]&lt;=10,"&lt;=10 yrs",IF([Years of Experience]&lt;20,"10-20 yrs",IF([Years of Experience]&lt;30,"20-30 yrs","&gt;30 yrs")))</f>
        <v>10-20 yrs</v>
      </c>
    </row>
    <row r="1365" spans="2:14" ht="15" customHeight="1">
      <c r="B1365" t="s">
        <v>3368</v>
      </c>
      <c r="C1365" s="1">
        <v>41058.918414351851</v>
      </c>
      <c r="D1365" s="4">
        <v>150000</v>
      </c>
      <c r="E1365">
        <v>150000</v>
      </c>
      <c r="F1365" t="s">
        <v>6</v>
      </c>
      <c r="G1365">
        <f>tblSalaries[[#This Row],[clean Salary (in local currency)]]*VLOOKUP(tblSalaries[[#This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VLOOKUP(tblSalaries[[#This Row],[Where do you work]],tblCountries[[Actual]:[Mapping]],2,FALSE)</f>
        <v>USA</v>
      </c>
      <c r="L1365" t="s">
        <v>18</v>
      </c>
      <c r="M1365">
        <v>30</v>
      </c>
      <c r="N1365" s="16" t="str">
        <f>IF([Years of Experience]&lt;=10,"&lt;=10 yrs",IF([Years of Experience]&lt;20,"10-20 yrs",IF([Years of Experience]&lt;30,"20-30 yrs","&gt;30 yrs")))</f>
        <v>&gt;30 yrs</v>
      </c>
    </row>
    <row r="1366" spans="2:14" ht="15" customHeight="1">
      <c r="B1366" t="s">
        <v>3369</v>
      </c>
      <c r="C1366" s="1">
        <v>41058.919548611113</v>
      </c>
      <c r="D1366" s="4">
        <v>180000</v>
      </c>
      <c r="E1366">
        <v>180000</v>
      </c>
      <c r="F1366" t="s">
        <v>22</v>
      </c>
      <c r="G1366">
        <f>tblSalaries[[#This Row],[clean Salary (in local currency)]]*VLOOKUP(tblSalaries[[#This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VLOOKUP(tblSalaries[[#This Row],[Where do you work]],tblCountries[[Actual]:[Mapping]],2,FALSE)</f>
        <v>Europe</v>
      </c>
      <c r="L1366" t="s">
        <v>9</v>
      </c>
      <c r="M1366">
        <v>15</v>
      </c>
      <c r="N1366" s="16" t="str">
        <f>IF([Years of Experience]&lt;=10,"&lt;=10 yrs",IF([Years of Experience]&lt;20,"10-20 yrs",IF([Years of Experience]&lt;30,"20-30 yrs","&gt;30 yrs")))</f>
        <v>10-20 yrs</v>
      </c>
    </row>
    <row r="1367" spans="2:14" ht="15" customHeight="1">
      <c r="B1367" t="s">
        <v>3370</v>
      </c>
      <c r="C1367" s="1">
        <v>41058.925787037035</v>
      </c>
      <c r="D1367" s="4">
        <v>73500</v>
      </c>
      <c r="E1367">
        <v>73500</v>
      </c>
      <c r="F1367" t="s">
        <v>6</v>
      </c>
      <c r="G1367">
        <f>tblSalaries[[#This Row],[clean Salary (in local currency)]]*VLOOKUP(tblSalaries[[#This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VLOOKUP(tblSalaries[[#This Row],[Where do you work]],tblCountries[[Actual]:[Mapping]],2,FALSE)</f>
        <v>USA</v>
      </c>
      <c r="L1367" t="s">
        <v>13</v>
      </c>
      <c r="M1367">
        <v>6</v>
      </c>
      <c r="N1367" s="16" t="str">
        <f>IF([Years of Experience]&lt;=10,"&lt;=10 yrs",IF([Years of Experience]&lt;20,"10-20 yrs",IF([Years of Experience]&lt;30,"20-30 yrs","&gt;30 yrs")))</f>
        <v>&lt;=10 yrs</v>
      </c>
    </row>
    <row r="1368" spans="2:14" ht="15" customHeight="1">
      <c r="B1368" t="s">
        <v>3371</v>
      </c>
      <c r="C1368" s="1">
        <v>41058.926608796297</v>
      </c>
      <c r="D1368" s="4">
        <v>77500</v>
      </c>
      <c r="E1368">
        <v>77500</v>
      </c>
      <c r="F1368" t="s">
        <v>6</v>
      </c>
      <c r="G1368">
        <f>tblSalaries[[#This Row],[clean Salary (in local currency)]]*VLOOKUP(tblSalaries[[#This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>
        <v>7</v>
      </c>
      <c r="N1368" s="16" t="str">
        <f>IF([Years of Experience]&lt;=10,"&lt;=10 yrs",IF([Years of Experience]&lt;20,"10-20 yrs",IF([Years of Experience]&lt;30,"20-30 yrs","&gt;30 yrs")))</f>
        <v>&lt;=10 yrs</v>
      </c>
    </row>
    <row r="1369" spans="2:14" ht="15" customHeight="1">
      <c r="B1369" t="s">
        <v>3372</v>
      </c>
      <c r="C1369" s="1">
        <v>41058.929722222223</v>
      </c>
      <c r="D1369" s="4">
        <v>60800</v>
      </c>
      <c r="E1369">
        <v>60800</v>
      </c>
      <c r="F1369" t="s">
        <v>6</v>
      </c>
      <c r="G1369">
        <f>tblSalaries[[#This Row],[clean Salary (in local currency)]]*VLOOKUP(tblSalaries[[#This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VLOOKUP(tblSalaries[[#This Row],[Where do you work]],tblCountries[[Actual]:[Mapping]],2,FALSE)</f>
        <v>USA</v>
      </c>
      <c r="L1369" t="s">
        <v>13</v>
      </c>
      <c r="M1369">
        <v>10</v>
      </c>
      <c r="N1369" s="16" t="str">
        <f>IF([Years of Experience]&lt;=10,"&lt;=10 yrs",IF([Years of Experience]&lt;20,"10-20 yrs",IF([Years of Experience]&lt;30,"20-30 yrs","&gt;30 yrs")))</f>
        <v>&lt;=10 yrs</v>
      </c>
    </row>
    <row r="1370" spans="2:14" ht="15" customHeight="1">
      <c r="B1370" t="s">
        <v>3373</v>
      </c>
      <c r="C1370" s="1">
        <v>41058.933657407404</v>
      </c>
      <c r="D1370" s="4">
        <v>136000</v>
      </c>
      <c r="E1370">
        <v>136000</v>
      </c>
      <c r="F1370" t="s">
        <v>6</v>
      </c>
      <c r="G1370">
        <f>tblSalaries[[#This Row],[clean Salary (in local currency)]]*VLOOKUP(tblSalaries[[#This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VLOOKUP(tblSalaries[[#This Row],[Where do you work]],tblCountries[[Actual]:[Mapping]],2,FALSE)</f>
        <v>USA</v>
      </c>
      <c r="L1370" t="s">
        <v>9</v>
      </c>
      <c r="M1370">
        <v>10</v>
      </c>
      <c r="N1370" s="16" t="str">
        <f>IF([Years of Experience]&lt;=10,"&lt;=10 yrs",IF([Years of Experience]&lt;20,"10-20 yrs",IF([Years of Experience]&lt;30,"20-30 yrs","&gt;30 yrs")))</f>
        <v>&lt;=10 yrs</v>
      </c>
    </row>
    <row r="1371" spans="2:14" ht="15" customHeight="1">
      <c r="B1371" t="s">
        <v>3374</v>
      </c>
      <c r="C1371" s="1">
        <v>41058.939074074071</v>
      </c>
      <c r="D1371" s="4">
        <v>20000</v>
      </c>
      <c r="E1371">
        <v>20000</v>
      </c>
      <c r="F1371" t="s">
        <v>6</v>
      </c>
      <c r="G1371">
        <f>tblSalaries[[#This Row],[clean Salary (in local currency)]]*VLOOKUP(tblSalaries[[#This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VLOOKUP(tblSalaries[[#This Row],[Where do you work]],tblCountries[[Actual]:[Mapping]],2,FALSE)</f>
        <v>India</v>
      </c>
      <c r="L1371" t="s">
        <v>9</v>
      </c>
      <c r="M1371">
        <v>6</v>
      </c>
      <c r="N1371" s="16" t="str">
        <f>IF([Years of Experience]&lt;=10,"&lt;=10 yrs",IF([Years of Experience]&lt;20,"10-20 yrs",IF([Years of Experience]&lt;30,"20-30 yrs","&gt;30 yrs")))</f>
        <v>&lt;=10 yrs</v>
      </c>
    </row>
    <row r="1372" spans="2:14" ht="15" customHeight="1">
      <c r="B1372" t="s">
        <v>3375</v>
      </c>
      <c r="C1372" s="1">
        <v>41058.941168981481</v>
      </c>
      <c r="D1372" s="4">
        <v>95000</v>
      </c>
      <c r="E1372">
        <v>95000</v>
      </c>
      <c r="F1372" t="s">
        <v>6</v>
      </c>
      <c r="G1372">
        <f>tblSalaries[[#This Row],[clean Salary (in local currency)]]*VLOOKUP(tblSalaries[[#This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VLOOKUP(tblSalaries[[#This Row],[Where do you work]],tblCountries[[Actual]:[Mapping]],2,FALSE)</f>
        <v>USA</v>
      </c>
      <c r="L1372" t="s">
        <v>9</v>
      </c>
      <c r="M1372">
        <v>14</v>
      </c>
      <c r="N1372" s="16" t="str">
        <f>IF([Years of Experience]&lt;=10,"&lt;=10 yrs",IF([Years of Experience]&lt;20,"10-20 yrs",IF([Years of Experience]&lt;30,"20-30 yrs","&gt;30 yrs")))</f>
        <v>10-20 yrs</v>
      </c>
    </row>
    <row r="1373" spans="2:14" ht="15" customHeight="1">
      <c r="B1373" t="s">
        <v>3376</v>
      </c>
      <c r="C1373" s="1">
        <v>41058.949421296296</v>
      </c>
      <c r="D1373" s="4">
        <v>130000</v>
      </c>
      <c r="E1373">
        <v>130000</v>
      </c>
      <c r="F1373" t="s">
        <v>6</v>
      </c>
      <c r="G1373">
        <f>tblSalaries[[#This Row],[clean Salary (in local currency)]]*VLOOKUP(tblSalaries[[#This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>
        <v>25</v>
      </c>
      <c r="N1373" s="16" t="str">
        <f>IF([Years of Experience]&lt;=10,"&lt;=10 yrs",IF([Years of Experience]&lt;20,"10-20 yrs",IF([Years of Experience]&lt;30,"20-30 yrs","&gt;30 yrs")))</f>
        <v>20-30 yrs</v>
      </c>
    </row>
    <row r="1374" spans="2:14" ht="15" customHeight="1">
      <c r="B1374" t="s">
        <v>3377</v>
      </c>
      <c r="C1374" s="1">
        <v>41058.951574074075</v>
      </c>
      <c r="D1374" s="4">
        <v>65000</v>
      </c>
      <c r="E1374">
        <v>65000</v>
      </c>
      <c r="F1374" t="s">
        <v>6</v>
      </c>
      <c r="G1374">
        <f>tblSalaries[[#This Row],[clean Salary (in local currency)]]*VLOOKUP(tblSalaries[[#This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18</v>
      </c>
      <c r="M1374">
        <v>10</v>
      </c>
      <c r="N1374" s="16" t="str">
        <f>IF([Years of Experience]&lt;=10,"&lt;=10 yrs",IF([Years of Experience]&lt;20,"10-20 yrs",IF([Years of Experience]&lt;30,"20-30 yrs","&gt;30 yrs")))</f>
        <v>&lt;=10 yrs</v>
      </c>
    </row>
    <row r="1375" spans="2:14" ht="15" customHeight="1">
      <c r="B1375" t="s">
        <v>3378</v>
      </c>
      <c r="C1375" s="1">
        <v>41058.951620370368</v>
      </c>
      <c r="D1375" s="4">
        <v>80000</v>
      </c>
      <c r="E1375">
        <v>80000</v>
      </c>
      <c r="F1375" t="s">
        <v>6</v>
      </c>
      <c r="G1375">
        <f>tblSalaries[[#This Row],[clean Salary (in local currency)]]*VLOOKUP(tblSalaries[[#This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VLOOKUP(tblSalaries[[#This Row],[Where do you work]],tblCountries[[Actual]:[Mapping]],2,FALSE)</f>
        <v>USA</v>
      </c>
      <c r="L1375" t="s">
        <v>18</v>
      </c>
      <c r="M1375">
        <v>8</v>
      </c>
      <c r="N1375" s="16" t="str">
        <f>IF([Years of Experience]&lt;=10,"&lt;=10 yrs",IF([Years of Experience]&lt;20,"10-20 yrs",IF([Years of Experience]&lt;30,"20-30 yrs","&gt;30 yrs")))</f>
        <v>&lt;=10 yrs</v>
      </c>
    </row>
    <row r="1376" spans="2:14" ht="15" customHeight="1">
      <c r="B1376" t="s">
        <v>3379</v>
      </c>
      <c r="C1376" s="1">
        <v>41058.955833333333</v>
      </c>
      <c r="D1376" s="4" t="s">
        <v>1562</v>
      </c>
      <c r="E1376">
        <v>37000</v>
      </c>
      <c r="F1376" t="s">
        <v>6</v>
      </c>
      <c r="G1376">
        <f>tblSalaries[[#This Row],[clean Salary (in local currency)]]*VLOOKUP(tblSalaries[[#This Row],[Currency]],tblXrate[],2,FALSE)</f>
        <v>37000</v>
      </c>
      <c r="H1376" t="s">
        <v>1563</v>
      </c>
      <c r="I1376" t="s">
        <v>3999</v>
      </c>
      <c r="J1376" t="s">
        <v>15</v>
      </c>
      <c r="K1376" t="str">
        <f>VLOOKUP(tblSalaries[[#This Row],[Where do you work]],tblCountries[[Actual]:[Mapping]],2,FALSE)</f>
        <v>USA</v>
      </c>
      <c r="L1376" t="s">
        <v>18</v>
      </c>
      <c r="M1376">
        <v>30</v>
      </c>
      <c r="N1376" s="16" t="str">
        <f>IF([Years of Experience]&lt;=10,"&lt;=10 yrs",IF([Years of Experience]&lt;20,"10-20 yrs",IF([Years of Experience]&lt;30,"20-30 yrs","&gt;30 yrs")))</f>
        <v>&gt;30 yrs</v>
      </c>
    </row>
    <row r="1377" spans="2:14" ht="15" customHeight="1">
      <c r="B1377" t="s">
        <v>3380</v>
      </c>
      <c r="C1377" s="1">
        <v>41058.962500000001</v>
      </c>
      <c r="D1377" s="4">
        <v>40000</v>
      </c>
      <c r="E1377">
        <v>40000</v>
      </c>
      <c r="F1377" t="s">
        <v>6</v>
      </c>
      <c r="G1377">
        <f>tblSalaries[[#This Row],[clean Salary (in local currency)]]*VLOOKUP(tblSalaries[[#This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25</v>
      </c>
      <c r="M1377">
        <v>8</v>
      </c>
      <c r="N1377" s="16" t="str">
        <f>IF([Years of Experience]&lt;=10,"&lt;=10 yrs",IF([Years of Experience]&lt;20,"10-20 yrs",IF([Years of Experience]&lt;30,"20-30 yrs","&gt;30 yrs")))</f>
        <v>&lt;=10 yrs</v>
      </c>
    </row>
    <row r="1378" spans="2:14" ht="15" customHeight="1">
      <c r="B1378" t="s">
        <v>3381</v>
      </c>
      <c r="C1378" s="1">
        <v>41058.964409722219</v>
      </c>
      <c r="D1378" s="4">
        <v>49000</v>
      </c>
      <c r="E1378">
        <v>49000</v>
      </c>
      <c r="F1378" t="s">
        <v>6</v>
      </c>
      <c r="G1378">
        <f>tblSalaries[[#This Row],[clean Salary (in local currency)]]*VLOOKUP(tblSalaries[[#This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>
        <v>10</v>
      </c>
      <c r="N1378" s="16" t="str">
        <f>IF([Years of Experience]&lt;=10,"&lt;=10 yrs",IF([Years of Experience]&lt;20,"10-20 yrs",IF([Years of Experience]&lt;30,"20-30 yrs","&gt;30 yrs")))</f>
        <v>&lt;=10 yrs</v>
      </c>
    </row>
    <row r="1379" spans="2:14" ht="15" customHeight="1">
      <c r="B1379" t="s">
        <v>3382</v>
      </c>
      <c r="C1379" s="1">
        <v>41058.964918981481</v>
      </c>
      <c r="D1379" s="4">
        <v>65000</v>
      </c>
      <c r="E1379">
        <v>65000</v>
      </c>
      <c r="F1379" t="s">
        <v>6</v>
      </c>
      <c r="G1379">
        <f>tblSalaries[[#This Row],[clean Salary (in local currency)]]*VLOOKUP(tblSalaries[[#This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VLOOKUP(tblSalaries[[#This Row],[Where do you work]],tblCountries[[Actual]:[Mapping]],2,FALSE)</f>
        <v>USA</v>
      </c>
      <c r="L1379" t="s">
        <v>13</v>
      </c>
      <c r="M1379">
        <v>14</v>
      </c>
      <c r="N1379" s="16" t="str">
        <f>IF([Years of Experience]&lt;=10,"&lt;=10 yrs",IF([Years of Experience]&lt;20,"10-20 yrs",IF([Years of Experience]&lt;30,"20-30 yrs","&gt;30 yrs")))</f>
        <v>10-20 yrs</v>
      </c>
    </row>
    <row r="1380" spans="2:14" ht="15" customHeight="1">
      <c r="B1380" t="s">
        <v>3383</v>
      </c>
      <c r="C1380" s="1">
        <v>41058.967731481483</v>
      </c>
      <c r="D1380" s="4">
        <v>55000</v>
      </c>
      <c r="E1380">
        <v>55000</v>
      </c>
      <c r="F1380" t="s">
        <v>6</v>
      </c>
      <c r="G1380">
        <f>tblSalaries[[#This Row],[clean Salary (in local currency)]]*VLOOKUP(tblSalaries[[#This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13</v>
      </c>
      <c r="M1380">
        <v>1</v>
      </c>
      <c r="N1380" s="16" t="str">
        <f>IF([Years of Experience]&lt;=10,"&lt;=10 yrs",IF([Years of Experience]&lt;20,"10-20 yrs",IF([Years of Experience]&lt;30,"20-30 yrs","&gt;30 yrs")))</f>
        <v>&lt;=10 yrs</v>
      </c>
    </row>
    <row r="1381" spans="2:14" ht="15" customHeight="1">
      <c r="B1381" t="s">
        <v>3384</v>
      </c>
      <c r="C1381" s="1">
        <v>41058.972696759258</v>
      </c>
      <c r="D1381" s="4">
        <v>40000</v>
      </c>
      <c r="E1381">
        <v>40000</v>
      </c>
      <c r="F1381" t="s">
        <v>6</v>
      </c>
      <c r="G1381">
        <f>tblSalaries[[#This Row],[clean Salary (in local currency)]]*VLOOKUP(tblSalaries[[#This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>
        <v>1</v>
      </c>
      <c r="N1381" s="16" t="str">
        <f>IF([Years of Experience]&lt;=10,"&lt;=10 yrs",IF([Years of Experience]&lt;20,"10-20 yrs",IF([Years of Experience]&lt;30,"20-30 yrs","&gt;30 yrs")))</f>
        <v>&lt;=10 yrs</v>
      </c>
    </row>
    <row r="1382" spans="2:14" ht="15" customHeight="1">
      <c r="B1382" t="s">
        <v>3385</v>
      </c>
      <c r="C1382" s="1">
        <v>41058.97320601852</v>
      </c>
      <c r="D1382" s="4">
        <v>60000</v>
      </c>
      <c r="E1382">
        <v>60000</v>
      </c>
      <c r="F1382" t="s">
        <v>6</v>
      </c>
      <c r="G1382">
        <f>tblSalaries[[#This Row],[clean Salary (in local currency)]]*VLOOKUP(tblSalaries[[#This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>
        <v>15</v>
      </c>
      <c r="N1382" s="16" t="str">
        <f>IF([Years of Experience]&lt;=10,"&lt;=10 yrs",IF([Years of Experience]&lt;20,"10-20 yrs",IF([Years of Experience]&lt;30,"20-30 yrs","&gt;30 yrs")))</f>
        <v>10-20 yrs</v>
      </c>
    </row>
    <row r="1383" spans="2:14" ht="15" customHeight="1">
      <c r="B1383" t="s">
        <v>3386</v>
      </c>
      <c r="C1383" s="1">
        <v>41058.979895833334</v>
      </c>
      <c r="D1383" s="4" t="s">
        <v>1567</v>
      </c>
      <c r="E1383">
        <v>36000</v>
      </c>
      <c r="F1383" t="s">
        <v>22</v>
      </c>
      <c r="G1383">
        <f>tblSalaries[[#This Row],[clean Salary (in local currency)]]*VLOOKUP(tblSalaries[[#This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VLOOKUP(tblSalaries[[#This Row],[Where do you work]],tblCountries[[Actual]:[Mapping]],2,FALSE)</f>
        <v>Ireland</v>
      </c>
      <c r="L1383" t="s">
        <v>18</v>
      </c>
      <c r="M1383">
        <v>4</v>
      </c>
      <c r="N1383" s="16" t="str">
        <f>IF([Years of Experience]&lt;=10,"&lt;=10 yrs",IF([Years of Experience]&lt;20,"10-20 yrs",IF([Years of Experience]&lt;30,"20-30 yrs","&gt;30 yrs")))</f>
        <v>&lt;=10 yrs</v>
      </c>
    </row>
    <row r="1384" spans="2:14" ht="15" customHeight="1">
      <c r="B1384" t="s">
        <v>3387</v>
      </c>
      <c r="C1384" s="1">
        <v>41058.985567129632</v>
      </c>
      <c r="D1384" s="4">
        <v>150000</v>
      </c>
      <c r="E1384">
        <v>150000</v>
      </c>
      <c r="F1384" t="s">
        <v>6</v>
      </c>
      <c r="G1384">
        <f>tblSalaries[[#This Row],[clean Salary (in local currency)]]*VLOOKUP(tblSalaries[[#This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VLOOKUP(tblSalaries[[#This Row],[Where do you work]],tblCountries[[Actual]:[Mapping]],2,FALSE)</f>
        <v>USA</v>
      </c>
      <c r="L1384" t="s">
        <v>18</v>
      </c>
      <c r="M1384">
        <v>30</v>
      </c>
      <c r="N1384" s="16" t="str">
        <f>IF([Years of Experience]&lt;=10,"&lt;=10 yrs",IF([Years of Experience]&lt;20,"10-20 yrs",IF([Years of Experience]&lt;30,"20-30 yrs","&gt;30 yrs")))</f>
        <v>&gt;30 yrs</v>
      </c>
    </row>
    <row r="1385" spans="2:14" ht="15" customHeight="1">
      <c r="B1385" t="s">
        <v>3388</v>
      </c>
      <c r="C1385" s="1">
        <v>41058.989189814813</v>
      </c>
      <c r="D1385" s="4">
        <v>88000</v>
      </c>
      <c r="E1385">
        <v>88000</v>
      </c>
      <c r="F1385" t="s">
        <v>6</v>
      </c>
      <c r="G1385">
        <f>tblSalaries[[#This Row],[clean Salary (in local currency)]]*VLOOKUP(tblSalaries[[#This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9</v>
      </c>
      <c r="M1385">
        <v>21</v>
      </c>
      <c r="N1385" s="16" t="str">
        <f>IF([Years of Experience]&lt;=10,"&lt;=10 yrs",IF([Years of Experience]&lt;20,"10-20 yrs",IF([Years of Experience]&lt;30,"20-30 yrs","&gt;30 yrs")))</f>
        <v>20-30 yrs</v>
      </c>
    </row>
    <row r="1386" spans="2:14" ht="15" customHeight="1">
      <c r="B1386" t="s">
        <v>3389</v>
      </c>
      <c r="C1386" s="1">
        <v>41059.001481481479</v>
      </c>
      <c r="D1386" s="4">
        <v>64500</v>
      </c>
      <c r="E1386">
        <v>64500</v>
      </c>
      <c r="F1386" t="s">
        <v>6</v>
      </c>
      <c r="G1386">
        <f>tblSalaries[[#This Row],[clean Salary (in local currency)]]*VLOOKUP(tblSalaries[[#This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VLOOKUP(tblSalaries[[#This Row],[Where do you work]],tblCountries[[Actual]:[Mapping]],2,FALSE)</f>
        <v>USA</v>
      </c>
      <c r="L1386" t="s">
        <v>9</v>
      </c>
      <c r="M1386">
        <v>13</v>
      </c>
      <c r="N1386" s="16" t="str">
        <f>IF([Years of Experience]&lt;=10,"&lt;=10 yrs",IF([Years of Experience]&lt;20,"10-20 yrs",IF([Years of Experience]&lt;30,"20-30 yrs","&gt;30 yrs")))</f>
        <v>10-20 yrs</v>
      </c>
    </row>
    <row r="1387" spans="2:14" ht="15" customHeight="1">
      <c r="B1387" t="s">
        <v>3390</v>
      </c>
      <c r="C1387" s="1">
        <v>41059.009108796294</v>
      </c>
      <c r="D1387" s="4" t="s">
        <v>1571</v>
      </c>
      <c r="E1387">
        <v>216000</v>
      </c>
      <c r="F1387" t="s">
        <v>3958</v>
      </c>
      <c r="G1387">
        <f>tblSalaries[[#This Row],[clean Salary (in local currency)]]*VLOOKUP(tblSalaries[[#This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VLOOKUP(tblSalaries[[#This Row],[Where do you work]],tblCountries[[Actual]:[Mapping]],2,FALSE)</f>
        <v>Saudi Arabia</v>
      </c>
      <c r="L1387" t="s">
        <v>9</v>
      </c>
      <c r="M1387">
        <v>20</v>
      </c>
      <c r="N1387" s="16" t="str">
        <f>IF([Years of Experience]&lt;=10,"&lt;=10 yrs",IF([Years of Experience]&lt;20,"10-20 yrs",IF([Years of Experience]&lt;30,"20-30 yrs","&gt;30 yrs")))</f>
        <v>20-30 yrs</v>
      </c>
    </row>
    <row r="1388" spans="2:14" ht="15" customHeight="1">
      <c r="B1388" t="s">
        <v>3391</v>
      </c>
      <c r="C1388" s="1">
        <v>41059.015601851854</v>
      </c>
      <c r="D1388" s="4">
        <v>50000</v>
      </c>
      <c r="E1388">
        <v>50000</v>
      </c>
      <c r="F1388" t="s">
        <v>6</v>
      </c>
      <c r="G1388">
        <f>tblSalaries[[#This Row],[clean Salary (in local currency)]]*VLOOKUP(tblSalaries[[#This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VLOOKUP(tblSalaries[[#This Row],[Where do you work]],tblCountries[[Actual]:[Mapping]],2,FALSE)</f>
        <v>USA</v>
      </c>
      <c r="L1388" t="s">
        <v>9</v>
      </c>
      <c r="M1388">
        <v>15</v>
      </c>
      <c r="N1388" s="16" t="str">
        <f>IF([Years of Experience]&lt;=10,"&lt;=10 yrs",IF([Years of Experience]&lt;20,"10-20 yrs",IF([Years of Experience]&lt;30,"20-30 yrs","&gt;30 yrs")))</f>
        <v>10-20 yrs</v>
      </c>
    </row>
    <row r="1389" spans="2:14" ht="15" customHeight="1">
      <c r="B1389" t="s">
        <v>3392</v>
      </c>
      <c r="C1389" s="1">
        <v>41059.017858796295</v>
      </c>
      <c r="D1389" s="4">
        <v>120000</v>
      </c>
      <c r="E1389">
        <v>120000</v>
      </c>
      <c r="F1389" t="s">
        <v>6</v>
      </c>
      <c r="G1389">
        <f>tblSalaries[[#This Row],[clean Salary (in local currency)]]*VLOOKUP(tblSalaries[[#This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VLOOKUP(tblSalaries[[#This Row],[Where do you work]],tblCountries[[Actual]:[Mapping]],2,FALSE)</f>
        <v>USA</v>
      </c>
      <c r="L1389" t="s">
        <v>18</v>
      </c>
      <c r="M1389">
        <v>10</v>
      </c>
      <c r="N1389" s="16" t="str">
        <f>IF([Years of Experience]&lt;=10,"&lt;=10 yrs",IF([Years of Experience]&lt;20,"10-20 yrs",IF([Years of Experience]&lt;30,"20-30 yrs","&gt;30 yrs")))</f>
        <v>&lt;=10 yrs</v>
      </c>
    </row>
    <row r="1390" spans="2:14" ht="15" customHeight="1">
      <c r="B1390" t="s">
        <v>3393</v>
      </c>
      <c r="C1390" s="1">
        <v>41059.024224537039</v>
      </c>
      <c r="D1390" s="4">
        <v>107000</v>
      </c>
      <c r="E1390">
        <v>107000</v>
      </c>
      <c r="F1390" t="s">
        <v>6</v>
      </c>
      <c r="G1390">
        <f>tblSalaries[[#This Row],[clean Salary (in local currency)]]*VLOOKUP(tblSalaries[[#This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VLOOKUP(tblSalaries[[#This Row],[Where do you work]],tblCountries[[Actual]:[Mapping]],2,FALSE)</f>
        <v>USA</v>
      </c>
      <c r="L1390" t="s">
        <v>13</v>
      </c>
      <c r="M1390">
        <v>29</v>
      </c>
      <c r="N1390" s="16" t="str">
        <f>IF([Years of Experience]&lt;=10,"&lt;=10 yrs",IF([Years of Experience]&lt;20,"10-20 yrs",IF([Years of Experience]&lt;30,"20-30 yrs","&gt;30 yrs")))</f>
        <v>20-30 yrs</v>
      </c>
    </row>
    <row r="1391" spans="2:14" ht="15" customHeight="1">
      <c r="B1391" t="s">
        <v>3394</v>
      </c>
      <c r="C1391" s="1">
        <v>41059.029745370368</v>
      </c>
      <c r="D1391" s="4">
        <v>40000</v>
      </c>
      <c r="E1391">
        <v>40000</v>
      </c>
      <c r="F1391" t="s">
        <v>6</v>
      </c>
      <c r="G1391">
        <f>tblSalaries[[#This Row],[clean Salary (in local currency)]]*VLOOKUP(tblSalaries[[#This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VLOOKUP(tblSalaries[[#This Row],[Where do you work]],tblCountries[[Actual]:[Mapping]],2,FALSE)</f>
        <v>USA</v>
      </c>
      <c r="L1391" t="s">
        <v>18</v>
      </c>
      <c r="M1391">
        <v>6</v>
      </c>
      <c r="N1391" s="16" t="str">
        <f>IF([Years of Experience]&lt;=10,"&lt;=10 yrs",IF([Years of Experience]&lt;20,"10-20 yrs",IF([Years of Experience]&lt;30,"20-30 yrs","&gt;30 yrs")))</f>
        <v>&lt;=10 yrs</v>
      </c>
    </row>
    <row r="1392" spans="2:14" ht="15" customHeight="1">
      <c r="B1392" t="s">
        <v>3395</v>
      </c>
      <c r="C1392" s="1">
        <v>41059.034756944442</v>
      </c>
      <c r="D1392" s="4">
        <v>81000</v>
      </c>
      <c r="E1392">
        <v>81000</v>
      </c>
      <c r="F1392" t="s">
        <v>6</v>
      </c>
      <c r="G1392">
        <f>tblSalaries[[#This Row],[clean Salary (in local currency)]]*VLOOKUP(tblSalaries[[#This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>
        <v>12</v>
      </c>
      <c r="N1392" s="16" t="str">
        <f>IF([Years of Experience]&lt;=10,"&lt;=10 yrs",IF([Years of Experience]&lt;20,"10-20 yrs",IF([Years of Experience]&lt;30,"20-30 yrs","&gt;30 yrs")))</f>
        <v>10-20 yrs</v>
      </c>
    </row>
    <row r="1393" spans="2:14" ht="15" customHeight="1">
      <c r="B1393" t="s">
        <v>3396</v>
      </c>
      <c r="C1393" s="1">
        <v>41059.045439814814</v>
      </c>
      <c r="D1393" s="4">
        <v>45000</v>
      </c>
      <c r="E1393">
        <v>45000</v>
      </c>
      <c r="F1393" t="s">
        <v>6</v>
      </c>
      <c r="G1393">
        <f>tblSalaries[[#This Row],[clean Salary (in local currency)]]*VLOOKUP(tblSalaries[[#This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>
        <v>20</v>
      </c>
      <c r="N1393" s="16" t="str">
        <f>IF([Years of Experience]&lt;=10,"&lt;=10 yrs",IF([Years of Experience]&lt;20,"10-20 yrs",IF([Years of Experience]&lt;30,"20-30 yrs","&gt;30 yrs")))</f>
        <v>20-30 yrs</v>
      </c>
    </row>
    <row r="1394" spans="2:14" ht="15" customHeight="1">
      <c r="B1394" t="s">
        <v>3397</v>
      </c>
      <c r="C1394" s="1">
        <v>41059.050046296295</v>
      </c>
      <c r="D1394" s="4">
        <v>49000</v>
      </c>
      <c r="E1394">
        <v>49000</v>
      </c>
      <c r="F1394" t="s">
        <v>6</v>
      </c>
      <c r="G1394">
        <f>tblSalaries[[#This Row],[clean Salary (in local currency)]]*VLOOKUP(tblSalaries[[#This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>
        <v>5</v>
      </c>
      <c r="N1394" s="16" t="str">
        <f>IF([Years of Experience]&lt;=10,"&lt;=10 yrs",IF([Years of Experience]&lt;20,"10-20 yrs",IF([Years of Experience]&lt;30,"20-30 yrs","&gt;30 yrs")))</f>
        <v>&lt;=10 yrs</v>
      </c>
    </row>
    <row r="1395" spans="2:14" ht="15" customHeight="1">
      <c r="B1395" t="s">
        <v>3398</v>
      </c>
      <c r="C1395" s="1">
        <v>41059.050405092596</v>
      </c>
      <c r="D1395" s="4" t="s">
        <v>1578</v>
      </c>
      <c r="E1395">
        <v>750000</v>
      </c>
      <c r="F1395" t="s">
        <v>40</v>
      </c>
      <c r="G1395">
        <f>tblSalaries[[#This Row],[clean Salary (in local currency)]]*VLOOKUP(tblSalaries[[#This Row],[Currency]],tblXrate[],2,FALSE)</f>
        <v>13355.937515581925</v>
      </c>
      <c r="H1395" t="s">
        <v>1579</v>
      </c>
      <c r="I1395" t="s">
        <v>4001</v>
      </c>
      <c r="J1395" t="s">
        <v>8</v>
      </c>
      <c r="K1395" t="str">
        <f>VLOOKUP(tblSalaries[[#This Row],[Where do you work]],tblCountries[[Actual]:[Mapping]],2,FALSE)</f>
        <v>India</v>
      </c>
      <c r="L1395" t="s">
        <v>25</v>
      </c>
      <c r="M1395">
        <v>1</v>
      </c>
      <c r="N1395" s="16" t="str">
        <f>IF([Years of Experience]&lt;=10,"&lt;=10 yrs",IF([Years of Experience]&lt;20,"10-20 yrs",IF([Years of Experience]&lt;30,"20-30 yrs","&gt;30 yrs")))</f>
        <v>&lt;=10 yrs</v>
      </c>
    </row>
    <row r="1396" spans="2:14" ht="15" customHeight="1">
      <c r="B1396" t="s">
        <v>3399</v>
      </c>
      <c r="C1396" s="1">
        <v>41059.052453703705</v>
      </c>
      <c r="D1396" s="4">
        <v>72000</v>
      </c>
      <c r="E1396">
        <v>72000</v>
      </c>
      <c r="F1396" t="s">
        <v>6</v>
      </c>
      <c r="G1396">
        <f>tblSalaries[[#This Row],[clean Salary (in local currency)]]*VLOOKUP(tblSalaries[[#This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>
        <v>20</v>
      </c>
      <c r="N1396" s="16" t="str">
        <f>IF([Years of Experience]&lt;=10,"&lt;=10 yrs",IF([Years of Experience]&lt;20,"10-20 yrs",IF([Years of Experience]&lt;30,"20-30 yrs","&gt;30 yrs")))</f>
        <v>20-30 yrs</v>
      </c>
    </row>
    <row r="1397" spans="2:14" ht="15" customHeight="1">
      <c r="B1397" t="s">
        <v>3400</v>
      </c>
      <c r="C1397" s="1">
        <v>41059.059224537035</v>
      </c>
      <c r="D1397" s="4">
        <v>50000</v>
      </c>
      <c r="E1397">
        <v>50000</v>
      </c>
      <c r="F1397" t="s">
        <v>6</v>
      </c>
      <c r="G1397">
        <f>tblSalaries[[#This Row],[clean Salary (in local currency)]]*VLOOKUP(tblSalaries[[#This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>
        <v>7</v>
      </c>
      <c r="N1397" s="16" t="str">
        <f>IF([Years of Experience]&lt;=10,"&lt;=10 yrs",IF([Years of Experience]&lt;20,"10-20 yrs",IF([Years of Experience]&lt;30,"20-30 yrs","&gt;30 yrs")))</f>
        <v>&lt;=10 yrs</v>
      </c>
    </row>
    <row r="1398" spans="2:14" ht="15" customHeight="1">
      <c r="B1398" t="s">
        <v>3401</v>
      </c>
      <c r="C1398" s="1">
        <v>41059.059328703705</v>
      </c>
      <c r="D1398" s="4">
        <v>57678.400000000001</v>
      </c>
      <c r="E1398">
        <v>57678</v>
      </c>
      <c r="F1398" t="s">
        <v>6</v>
      </c>
      <c r="G1398">
        <f>tblSalaries[[#This Row],[clean Salary (in local currency)]]*VLOOKUP(tblSalaries[[#This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>
        <v>2</v>
      </c>
      <c r="N1398" s="16" t="str">
        <f>IF([Years of Experience]&lt;=10,"&lt;=10 yrs",IF([Years of Experience]&lt;20,"10-20 yrs",IF([Years of Experience]&lt;30,"20-30 yrs","&gt;30 yrs")))</f>
        <v>&lt;=10 yrs</v>
      </c>
    </row>
    <row r="1399" spans="2:14" ht="15" customHeight="1">
      <c r="B1399" t="s">
        <v>3402</v>
      </c>
      <c r="C1399" s="1">
        <v>41059.062395833331</v>
      </c>
      <c r="D1399" s="4">
        <v>80442</v>
      </c>
      <c r="E1399">
        <v>80442</v>
      </c>
      <c r="F1399" t="s">
        <v>6</v>
      </c>
      <c r="G1399">
        <f>tblSalaries[[#This Row],[clean Salary (in local currency)]]*VLOOKUP(tblSalaries[[#This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VLOOKUP(tblSalaries[[#This Row],[Where do you work]],tblCountries[[Actual]:[Mapping]],2,FALSE)</f>
        <v>USA</v>
      </c>
      <c r="L1399" t="s">
        <v>9</v>
      </c>
      <c r="M1399">
        <v>16</v>
      </c>
      <c r="N1399" s="16" t="str">
        <f>IF([Years of Experience]&lt;=10,"&lt;=10 yrs",IF([Years of Experience]&lt;20,"10-20 yrs",IF([Years of Experience]&lt;30,"20-30 yrs","&gt;30 yrs")))</f>
        <v>10-20 yrs</v>
      </c>
    </row>
    <row r="1400" spans="2:14" ht="15" customHeight="1">
      <c r="B1400" t="s">
        <v>3403</v>
      </c>
      <c r="C1400" s="1">
        <v>41059.075208333335</v>
      </c>
      <c r="D1400" s="4">
        <v>75000</v>
      </c>
      <c r="E1400">
        <v>75000</v>
      </c>
      <c r="F1400" t="s">
        <v>6</v>
      </c>
      <c r="G1400">
        <f>tblSalaries[[#This Row],[clean Salary (in local currency)]]*VLOOKUP(tblSalaries[[#This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VLOOKUP(tblSalaries[[#This Row],[Where do you work]],tblCountries[[Actual]:[Mapping]],2,FALSE)</f>
        <v>USA</v>
      </c>
      <c r="L1400" t="s">
        <v>25</v>
      </c>
      <c r="M1400">
        <v>9</v>
      </c>
      <c r="N1400" s="16" t="str">
        <f>IF([Years of Experience]&lt;=10,"&lt;=10 yrs",IF([Years of Experience]&lt;20,"10-20 yrs",IF([Years of Experience]&lt;30,"20-30 yrs","&gt;30 yrs")))</f>
        <v>&lt;=10 yrs</v>
      </c>
    </row>
    <row r="1401" spans="2:14" ht="15" customHeight="1">
      <c r="B1401" t="s">
        <v>3404</v>
      </c>
      <c r="C1401" s="1">
        <v>41059.078159722223</v>
      </c>
      <c r="D1401" s="4">
        <v>61000</v>
      </c>
      <c r="E1401">
        <v>61000</v>
      </c>
      <c r="F1401" t="s">
        <v>6</v>
      </c>
      <c r="G1401">
        <f>tblSalaries[[#This Row],[clean Salary (in local currency)]]*VLOOKUP(tblSalaries[[#This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VLOOKUP(tblSalaries[[#This Row],[Where do you work]],tblCountries[[Actual]:[Mapping]],2,FALSE)</f>
        <v>USA</v>
      </c>
      <c r="L1401" t="s">
        <v>9</v>
      </c>
      <c r="M1401">
        <v>12</v>
      </c>
      <c r="N1401" s="16" t="str">
        <f>IF([Years of Experience]&lt;=10,"&lt;=10 yrs",IF([Years of Experience]&lt;20,"10-20 yrs",IF([Years of Experience]&lt;30,"20-30 yrs","&gt;30 yrs")))</f>
        <v>10-20 yrs</v>
      </c>
    </row>
    <row r="1402" spans="2:14" ht="15" customHeight="1">
      <c r="B1402" t="s">
        <v>3405</v>
      </c>
      <c r="C1402" s="1">
        <v>41059.081921296296</v>
      </c>
      <c r="D1402" s="4">
        <v>77000</v>
      </c>
      <c r="E1402">
        <v>77000</v>
      </c>
      <c r="F1402" t="s">
        <v>6</v>
      </c>
      <c r="G1402">
        <f>tblSalaries[[#This Row],[clean Salary (in local currency)]]*VLOOKUP(tblSalaries[[#This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VLOOKUP(tblSalaries[[#This Row],[Where do you work]],tblCountries[[Actual]:[Mapping]],2,FALSE)</f>
        <v>USA</v>
      </c>
      <c r="L1402" t="s">
        <v>9</v>
      </c>
      <c r="M1402">
        <v>10</v>
      </c>
      <c r="N1402" s="16" t="str">
        <f>IF([Years of Experience]&lt;=10,"&lt;=10 yrs",IF([Years of Experience]&lt;20,"10-20 yrs",IF([Years of Experience]&lt;30,"20-30 yrs","&gt;30 yrs")))</f>
        <v>&lt;=10 yrs</v>
      </c>
    </row>
    <row r="1403" spans="2:14" ht="15" customHeight="1">
      <c r="B1403" t="s">
        <v>3406</v>
      </c>
      <c r="C1403" s="1">
        <v>41059.095856481479</v>
      </c>
      <c r="D1403" s="4" t="s">
        <v>1585</v>
      </c>
      <c r="E1403">
        <v>92000</v>
      </c>
      <c r="F1403" t="s">
        <v>6</v>
      </c>
      <c r="G1403">
        <f>tblSalaries[[#This Row],[clean Salary (in local currency)]]*VLOOKUP(tblSalaries[[#This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VLOOKUP(tblSalaries[[#This Row],[Where do you work]],tblCountries[[Actual]:[Mapping]],2,FALSE)</f>
        <v>USA</v>
      </c>
      <c r="L1403" t="s">
        <v>18</v>
      </c>
      <c r="M1403">
        <v>9</v>
      </c>
      <c r="N1403" s="16" t="str">
        <f>IF([Years of Experience]&lt;=10,"&lt;=10 yrs",IF([Years of Experience]&lt;20,"10-20 yrs",IF([Years of Experience]&lt;30,"20-30 yrs","&gt;30 yrs")))</f>
        <v>&lt;=10 yrs</v>
      </c>
    </row>
    <row r="1404" spans="2:14" ht="15" customHeight="1">
      <c r="B1404" t="s">
        <v>3407</v>
      </c>
      <c r="C1404" s="1">
        <v>41059.096180555556</v>
      </c>
      <c r="D1404" s="4">
        <v>72000</v>
      </c>
      <c r="E1404">
        <v>72000</v>
      </c>
      <c r="F1404" t="s">
        <v>6</v>
      </c>
      <c r="G1404">
        <f>tblSalaries[[#This Row],[clean Salary (in local currency)]]*VLOOKUP(tblSalaries[[#This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VLOOKUP(tblSalaries[[#This Row],[Where do you work]],tblCountries[[Actual]:[Mapping]],2,FALSE)</f>
        <v>USA</v>
      </c>
      <c r="L1404" t="s">
        <v>13</v>
      </c>
      <c r="M1404">
        <v>10</v>
      </c>
      <c r="N1404" s="16" t="str">
        <f>IF([Years of Experience]&lt;=10,"&lt;=10 yrs",IF([Years of Experience]&lt;20,"10-20 yrs",IF([Years of Experience]&lt;30,"20-30 yrs","&gt;30 yrs")))</f>
        <v>&lt;=10 yrs</v>
      </c>
    </row>
    <row r="1405" spans="2:14" ht="15" customHeight="1">
      <c r="B1405" t="s">
        <v>3408</v>
      </c>
      <c r="C1405" s="1">
        <v>41059.099062499998</v>
      </c>
      <c r="D1405" s="4">
        <v>14000</v>
      </c>
      <c r="E1405">
        <v>14000</v>
      </c>
      <c r="F1405" t="s">
        <v>6</v>
      </c>
      <c r="G1405">
        <f>tblSalaries[[#This Row],[clean Salary (in local currency)]]*VLOOKUP(tblSalaries[[#This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VLOOKUP(tblSalaries[[#This Row],[Where do you work]],tblCountries[[Actual]:[Mapping]],2,FALSE)</f>
        <v>India</v>
      </c>
      <c r="L1405" t="s">
        <v>9</v>
      </c>
      <c r="M1405">
        <v>3</v>
      </c>
      <c r="N1405" s="16" t="str">
        <f>IF([Years of Experience]&lt;=10,"&lt;=10 yrs",IF([Years of Experience]&lt;20,"10-20 yrs",IF([Years of Experience]&lt;30,"20-30 yrs","&gt;30 yrs")))</f>
        <v>&lt;=10 yrs</v>
      </c>
    </row>
    <row r="1406" spans="2:14" ht="15" customHeight="1">
      <c r="B1406" t="s">
        <v>3409</v>
      </c>
      <c r="C1406" s="1">
        <v>41059.099293981482</v>
      </c>
      <c r="D1406" s="4">
        <v>111000</v>
      </c>
      <c r="E1406">
        <v>111000</v>
      </c>
      <c r="F1406" t="s">
        <v>6</v>
      </c>
      <c r="G1406">
        <f>tblSalaries[[#This Row],[clean Salary (in local currency)]]*VLOOKUP(tblSalaries[[#This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VLOOKUP(tblSalaries[[#This Row],[Where do you work]],tblCountries[[Actual]:[Mapping]],2,FALSE)</f>
        <v>USA</v>
      </c>
      <c r="L1406" t="s">
        <v>18</v>
      </c>
      <c r="M1406">
        <v>10</v>
      </c>
      <c r="N1406" s="16" t="str">
        <f>IF([Years of Experience]&lt;=10,"&lt;=10 yrs",IF([Years of Experience]&lt;20,"10-20 yrs",IF([Years of Experience]&lt;30,"20-30 yrs","&gt;30 yrs")))</f>
        <v>&lt;=10 yrs</v>
      </c>
    </row>
    <row r="1407" spans="2:14" ht="15" customHeight="1">
      <c r="B1407" t="s">
        <v>3410</v>
      </c>
      <c r="C1407" s="1">
        <v>41059.105752314812</v>
      </c>
      <c r="D1407" s="4">
        <v>80000</v>
      </c>
      <c r="E1407">
        <v>80000</v>
      </c>
      <c r="F1407" t="s">
        <v>6</v>
      </c>
      <c r="G1407">
        <f>tblSalaries[[#This Row],[clean Salary (in local currency)]]*VLOOKUP(tblSalaries[[#This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VLOOKUP(tblSalaries[[#This Row],[Where do you work]],tblCountries[[Actual]:[Mapping]],2,FALSE)</f>
        <v>USA</v>
      </c>
      <c r="L1407" t="s">
        <v>9</v>
      </c>
      <c r="M1407">
        <v>20</v>
      </c>
      <c r="N1407" s="16" t="str">
        <f>IF([Years of Experience]&lt;=10,"&lt;=10 yrs",IF([Years of Experience]&lt;20,"10-20 yrs",IF([Years of Experience]&lt;30,"20-30 yrs","&gt;30 yrs")))</f>
        <v>20-30 yrs</v>
      </c>
    </row>
    <row r="1408" spans="2:14" ht="15" customHeight="1">
      <c r="B1408" t="s">
        <v>3411</v>
      </c>
      <c r="C1408" s="1">
        <v>41059.108101851853</v>
      </c>
      <c r="D1408" s="4" t="s">
        <v>1589</v>
      </c>
      <c r="E1408">
        <v>3250000</v>
      </c>
      <c r="F1408" t="s">
        <v>40</v>
      </c>
      <c r="G1408">
        <f>tblSalaries[[#This Row],[clean Salary (in local currency)]]*VLOOKUP(tblSalaries[[#This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VLOOKUP(tblSalaries[[#This Row],[Where do you work]],tblCountries[[Actual]:[Mapping]],2,FALSE)</f>
        <v>India</v>
      </c>
      <c r="L1408" t="s">
        <v>9</v>
      </c>
      <c r="M1408">
        <v>5.5</v>
      </c>
      <c r="N1408" s="16" t="str">
        <f>IF([Years of Experience]&lt;=10,"&lt;=10 yrs",IF([Years of Experience]&lt;20,"10-20 yrs",IF([Years of Experience]&lt;30,"20-30 yrs","&gt;30 yrs")))</f>
        <v>&lt;=10 yrs</v>
      </c>
    </row>
    <row r="1409" spans="2:14" ht="15" customHeight="1">
      <c r="B1409" t="s">
        <v>3412</v>
      </c>
      <c r="C1409" s="1">
        <v>41059.110995370371</v>
      </c>
      <c r="D1409" s="4">
        <v>25000</v>
      </c>
      <c r="E1409">
        <v>25000</v>
      </c>
      <c r="F1409" t="s">
        <v>6</v>
      </c>
      <c r="G1409">
        <f>tblSalaries[[#This Row],[clean Salary (in local currency)]]*VLOOKUP(tblSalaries[[#This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VLOOKUP(tblSalaries[[#This Row],[Where do you work]],tblCountries[[Actual]:[Mapping]],2,FALSE)</f>
        <v>India</v>
      </c>
      <c r="L1409" t="s">
        <v>18</v>
      </c>
      <c r="M1409">
        <v>8</v>
      </c>
      <c r="N1409" s="16" t="str">
        <f>IF([Years of Experience]&lt;=10,"&lt;=10 yrs",IF([Years of Experience]&lt;20,"10-20 yrs",IF([Years of Experience]&lt;30,"20-30 yrs","&gt;30 yrs")))</f>
        <v>&lt;=10 yrs</v>
      </c>
    </row>
    <row r="1410" spans="2:14" ht="15" customHeight="1">
      <c r="B1410" t="s">
        <v>3413</v>
      </c>
      <c r="C1410" s="1">
        <v>41059.139085648145</v>
      </c>
      <c r="D1410" s="4" t="s">
        <v>1591</v>
      </c>
      <c r="E1410">
        <v>24000</v>
      </c>
      <c r="F1410" t="s">
        <v>6</v>
      </c>
      <c r="G1410">
        <f>tblSalaries[[#This Row],[clean Salary (in local currency)]]*VLOOKUP(tblSalaries[[#This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VLOOKUP(tblSalaries[[#This Row],[Where do you work]],tblCountries[[Actual]:[Mapping]],2,FALSE)</f>
        <v>USA</v>
      </c>
      <c r="L1410" t="s">
        <v>25</v>
      </c>
      <c r="M1410">
        <v>2</v>
      </c>
      <c r="N1410" s="16" t="str">
        <f>IF([Years of Experience]&lt;=10,"&lt;=10 yrs",IF([Years of Experience]&lt;20,"10-20 yrs",IF([Years of Experience]&lt;30,"20-30 yrs","&gt;30 yrs")))</f>
        <v>&lt;=10 yrs</v>
      </c>
    </row>
    <row r="1411" spans="2:14" ht="15" customHeight="1">
      <c r="B1411" t="s">
        <v>3414</v>
      </c>
      <c r="C1411" s="1">
        <v>41059.17627314815</v>
      </c>
      <c r="D1411" s="4">
        <v>61000</v>
      </c>
      <c r="E1411">
        <v>61000</v>
      </c>
      <c r="F1411" t="s">
        <v>6</v>
      </c>
      <c r="G1411">
        <f>tblSalaries[[#This Row],[clean Salary (in local currency)]]*VLOOKUP(tblSalaries[[#This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>
        <v>25</v>
      </c>
      <c r="N1411" s="16" t="str">
        <f>IF([Years of Experience]&lt;=10,"&lt;=10 yrs",IF([Years of Experience]&lt;20,"10-20 yrs",IF([Years of Experience]&lt;30,"20-30 yrs","&gt;30 yrs")))</f>
        <v>20-30 yrs</v>
      </c>
    </row>
    <row r="1412" spans="2:14" ht="15" customHeight="1">
      <c r="B1412" t="s">
        <v>3415</v>
      </c>
      <c r="C1412" s="1">
        <v>41059.33699074074</v>
      </c>
      <c r="D1412" s="4" t="s">
        <v>1594</v>
      </c>
      <c r="E1412">
        <v>55000</v>
      </c>
      <c r="F1412" t="s">
        <v>82</v>
      </c>
      <c r="G1412">
        <f>tblSalaries[[#This Row],[clean Salary (in local currency)]]*VLOOKUP(tblSalaries[[#This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VLOOKUP(tblSalaries[[#This Row],[Where do you work]],tblCountries[[Actual]:[Mapping]],2,FALSE)</f>
        <v>Australia</v>
      </c>
      <c r="L1412" t="s">
        <v>18</v>
      </c>
      <c r="M1412">
        <v>11</v>
      </c>
      <c r="N1412" s="16" t="str">
        <f>IF([Years of Experience]&lt;=10,"&lt;=10 yrs",IF([Years of Experience]&lt;20,"10-20 yrs",IF([Years of Experience]&lt;30,"20-30 yrs","&gt;30 yrs")))</f>
        <v>10-20 yrs</v>
      </c>
    </row>
    <row r="1413" spans="2:14" ht="15" customHeight="1">
      <c r="B1413" t="s">
        <v>3416</v>
      </c>
      <c r="C1413" s="1">
        <v>41059.404178240744</v>
      </c>
      <c r="D1413" s="4">
        <v>70000</v>
      </c>
      <c r="E1413">
        <v>70000</v>
      </c>
      <c r="F1413" t="s">
        <v>82</v>
      </c>
      <c r="G1413">
        <f>tblSalaries[[#This Row],[clean Salary (in local currency)]]*VLOOKUP(tblSalaries[[#This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VLOOKUP(tblSalaries[[#This Row],[Where do you work]],tblCountries[[Actual]:[Mapping]],2,FALSE)</f>
        <v>Australia</v>
      </c>
      <c r="L1413" t="s">
        <v>18</v>
      </c>
      <c r="M1413">
        <v>5</v>
      </c>
      <c r="N1413" s="16" t="str">
        <f>IF([Years of Experience]&lt;=10,"&lt;=10 yrs",IF([Years of Experience]&lt;20,"10-20 yrs",IF([Years of Experience]&lt;30,"20-30 yrs","&gt;30 yrs")))</f>
        <v>&lt;=10 yrs</v>
      </c>
    </row>
    <row r="1414" spans="2:14" ht="15" customHeight="1">
      <c r="B1414" t="s">
        <v>3417</v>
      </c>
      <c r="C1414" s="1">
        <v>41059.424525462964</v>
      </c>
      <c r="D1414" s="4">
        <v>96230</v>
      </c>
      <c r="E1414">
        <v>96230</v>
      </c>
      <c r="F1414" t="s">
        <v>6</v>
      </c>
      <c r="G1414">
        <f>tblSalaries[[#This Row],[clean Salary (in local currency)]]*VLOOKUP(tblSalaries[[#This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VLOOKUP(tblSalaries[[#This Row],[Where do you work]],tblCountries[[Actual]:[Mapping]],2,FALSE)</f>
        <v>USA</v>
      </c>
      <c r="L1414" t="s">
        <v>9</v>
      </c>
      <c r="M1414">
        <v>18</v>
      </c>
      <c r="N1414" s="16" t="str">
        <f>IF([Years of Experience]&lt;=10,"&lt;=10 yrs",IF([Years of Experience]&lt;20,"10-20 yrs",IF([Years of Experience]&lt;30,"20-30 yrs","&gt;30 yrs")))</f>
        <v>10-20 yrs</v>
      </c>
    </row>
    <row r="1415" spans="2:14" ht="15" customHeight="1">
      <c r="B1415" t="s">
        <v>3418</v>
      </c>
      <c r="C1415" s="1">
        <v>41059.444722222222</v>
      </c>
      <c r="D1415" s="4">
        <v>75000</v>
      </c>
      <c r="E1415">
        <v>75000</v>
      </c>
      <c r="F1415" t="s">
        <v>6</v>
      </c>
      <c r="G1415">
        <f>tblSalaries[[#This Row],[clean Salary (in local currency)]]*VLOOKUP(tblSalaries[[#This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VLOOKUP(tblSalaries[[#This Row],[Where do you work]],tblCountries[[Actual]:[Mapping]],2,FALSE)</f>
        <v>USA</v>
      </c>
      <c r="L1415" t="s">
        <v>18</v>
      </c>
      <c r="M1415">
        <v>1.5</v>
      </c>
      <c r="N1415" s="16" t="str">
        <f>IF([Years of Experience]&lt;=10,"&lt;=10 yrs",IF([Years of Experience]&lt;20,"10-20 yrs",IF([Years of Experience]&lt;30,"20-30 yrs","&gt;30 yrs")))</f>
        <v>&lt;=10 yrs</v>
      </c>
    </row>
    <row r="1416" spans="2:14" ht="15" customHeight="1">
      <c r="B1416" t="s">
        <v>3419</v>
      </c>
      <c r="C1416" s="1">
        <v>41059.456689814811</v>
      </c>
      <c r="D1416" s="4">
        <v>8500</v>
      </c>
      <c r="E1416">
        <v>102000</v>
      </c>
      <c r="F1416" t="s">
        <v>6</v>
      </c>
      <c r="G1416">
        <f>tblSalaries[[#This Row],[clean Salary (in local currency)]]*VLOOKUP(tblSalaries[[#This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VLOOKUP(tblSalaries[[#This Row],[Where do you work]],tblCountries[[Actual]:[Mapping]],2,FALSE)</f>
        <v>USA</v>
      </c>
      <c r="L1416" t="s">
        <v>9</v>
      </c>
      <c r="M1416">
        <v>5</v>
      </c>
      <c r="N1416" s="16" t="str">
        <f>IF([Years of Experience]&lt;=10,"&lt;=10 yrs",IF([Years of Experience]&lt;20,"10-20 yrs",IF([Years of Experience]&lt;30,"20-30 yrs","&gt;30 yrs")))</f>
        <v>&lt;=10 yrs</v>
      </c>
    </row>
    <row r="1417" spans="2:14" ht="15" customHeight="1">
      <c r="B1417" t="s">
        <v>3420</v>
      </c>
      <c r="C1417" s="1">
        <v>41059.472604166665</v>
      </c>
      <c r="D1417" s="4" t="s">
        <v>1597</v>
      </c>
      <c r="E1417">
        <v>60000</v>
      </c>
      <c r="F1417" t="s">
        <v>3939</v>
      </c>
      <c r="G1417">
        <f>tblSalaries[[#This Row],[clean Salary (in local currency)]]*VLOOKUP(tblSalaries[[#This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VLOOKUP(tblSalaries[[#This Row],[Where do you work]],tblCountries[[Actual]:[Mapping]],2,FALSE)</f>
        <v>malaysia</v>
      </c>
      <c r="L1417" t="s">
        <v>9</v>
      </c>
      <c r="M1417">
        <v>3</v>
      </c>
      <c r="N1417" s="16" t="str">
        <f>IF([Years of Experience]&lt;=10,"&lt;=10 yrs",IF([Years of Experience]&lt;20,"10-20 yrs",IF([Years of Experience]&lt;30,"20-30 yrs","&gt;30 yrs")))</f>
        <v>&lt;=10 yrs</v>
      </c>
    </row>
    <row r="1418" spans="2:14" ht="15" customHeight="1">
      <c r="B1418" t="s">
        <v>3421</v>
      </c>
      <c r="C1418" s="1">
        <v>41059.485335648147</v>
      </c>
      <c r="D1418" s="4">
        <v>363</v>
      </c>
      <c r="E1418">
        <v>4356</v>
      </c>
      <c r="F1418" t="s">
        <v>6</v>
      </c>
      <c r="G1418">
        <f>tblSalaries[[#This Row],[clean Salary (in local currency)]]*VLOOKUP(tblSalaries[[#This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>
        <v>5</v>
      </c>
      <c r="N1418" s="16" t="str">
        <f>IF([Years of Experience]&lt;=10,"&lt;=10 yrs",IF([Years of Experience]&lt;20,"10-20 yrs",IF([Years of Experience]&lt;30,"20-30 yrs","&gt;30 yrs")))</f>
        <v>&lt;=10 yrs</v>
      </c>
    </row>
    <row r="1419" spans="2:14" ht="15" customHeight="1">
      <c r="B1419" t="s">
        <v>3422</v>
      </c>
      <c r="C1419" s="1">
        <v>41059.48877314815</v>
      </c>
      <c r="D1419" s="4">
        <v>300000</v>
      </c>
      <c r="E1419">
        <v>300000</v>
      </c>
      <c r="F1419" t="s">
        <v>40</v>
      </c>
      <c r="G1419">
        <f>tblSalaries[[#This Row],[clean Salary (in local currency)]]*VLOOKUP(tblSalaries[[#This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VLOOKUP(tblSalaries[[#This Row],[Where do you work]],tblCountries[[Actual]:[Mapping]],2,FALSE)</f>
        <v>India</v>
      </c>
      <c r="L1419" t="s">
        <v>9</v>
      </c>
      <c r="M1419">
        <v>4</v>
      </c>
      <c r="N1419" s="16" t="str">
        <f>IF([Years of Experience]&lt;=10,"&lt;=10 yrs",IF([Years of Experience]&lt;20,"10-20 yrs",IF([Years of Experience]&lt;30,"20-30 yrs","&gt;30 yrs")))</f>
        <v>&lt;=10 yrs</v>
      </c>
    </row>
    <row r="1420" spans="2:14" ht="15" customHeight="1">
      <c r="B1420" t="s">
        <v>3423</v>
      </c>
      <c r="C1420" s="1">
        <v>41059.508773148147</v>
      </c>
      <c r="D1420" s="4">
        <v>67000</v>
      </c>
      <c r="E1420">
        <v>67000</v>
      </c>
      <c r="F1420" t="s">
        <v>6</v>
      </c>
      <c r="G1420">
        <f>tblSalaries[[#This Row],[clean Salary (in local currency)]]*VLOOKUP(tblSalaries[[#This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VLOOKUP(tblSalaries[[#This Row],[Where do you work]],tblCountries[[Actual]:[Mapping]],2,FALSE)</f>
        <v>USA</v>
      </c>
      <c r="L1420" t="s">
        <v>18</v>
      </c>
      <c r="M1420">
        <v>20</v>
      </c>
      <c r="N1420" s="16" t="str">
        <f>IF([Years of Experience]&lt;=10,"&lt;=10 yrs",IF([Years of Experience]&lt;20,"10-20 yrs",IF([Years of Experience]&lt;30,"20-30 yrs","&gt;30 yrs")))</f>
        <v>20-30 yrs</v>
      </c>
    </row>
    <row r="1421" spans="2:14" ht="15" customHeight="1">
      <c r="B1421" t="s">
        <v>3424</v>
      </c>
      <c r="C1421" s="1">
        <v>41059.517627314817</v>
      </c>
      <c r="D1421" s="4">
        <v>480000</v>
      </c>
      <c r="E1421">
        <v>480000</v>
      </c>
      <c r="F1421" t="s">
        <v>40</v>
      </c>
      <c r="G1421">
        <f>tblSalaries[[#This Row],[clean Salary (in local currency)]]*VLOOKUP(tblSalaries[[#This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VLOOKUP(tblSalaries[[#This Row],[Where do you work]],tblCountries[[Actual]:[Mapping]],2,FALSE)</f>
        <v>India</v>
      </c>
      <c r="L1421" t="s">
        <v>9</v>
      </c>
      <c r="M1421">
        <v>7</v>
      </c>
      <c r="N1421" s="16" t="str">
        <f>IF([Years of Experience]&lt;=10,"&lt;=10 yrs",IF([Years of Experience]&lt;20,"10-20 yrs",IF([Years of Experience]&lt;30,"20-30 yrs","&gt;30 yrs")))</f>
        <v>&lt;=10 yrs</v>
      </c>
    </row>
    <row r="1422" spans="2:14" ht="15" customHeight="1">
      <c r="B1422" t="s">
        <v>3425</v>
      </c>
      <c r="C1422" s="1">
        <v>41059.524398148147</v>
      </c>
      <c r="D1422" s="4" t="s">
        <v>1600</v>
      </c>
      <c r="E1422">
        <v>900000</v>
      </c>
      <c r="F1422" t="s">
        <v>40</v>
      </c>
      <c r="G1422">
        <f>tblSalaries[[#This Row],[clean Salary (in local currency)]]*VLOOKUP(tblSalaries[[#This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VLOOKUP(tblSalaries[[#This Row],[Where do you work]],tblCountries[[Actual]:[Mapping]],2,FALSE)</f>
        <v>India</v>
      </c>
      <c r="L1422" t="s">
        <v>9</v>
      </c>
      <c r="M1422">
        <v>4</v>
      </c>
      <c r="N1422" s="16" t="str">
        <f>IF([Years of Experience]&lt;=10,"&lt;=10 yrs",IF([Years of Experience]&lt;20,"10-20 yrs",IF([Years of Experience]&lt;30,"20-30 yrs","&gt;30 yrs")))</f>
        <v>&lt;=10 yrs</v>
      </c>
    </row>
    <row r="1423" spans="2:14" ht="15" customHeight="1">
      <c r="B1423" t="s">
        <v>3426</v>
      </c>
      <c r="C1423" s="1">
        <v>41059.5393287037</v>
      </c>
      <c r="D1423" s="4" t="s">
        <v>1601</v>
      </c>
      <c r="E1423">
        <v>600000</v>
      </c>
      <c r="F1423" t="s">
        <v>40</v>
      </c>
      <c r="G1423">
        <f>tblSalaries[[#This Row],[clean Salary (in local currency)]]*VLOOKUP(tblSalaries[[#This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VLOOKUP(tblSalaries[[#This Row],[Where do you work]],tblCountries[[Actual]:[Mapping]],2,FALSE)</f>
        <v>India</v>
      </c>
      <c r="L1423" t="s">
        <v>18</v>
      </c>
      <c r="M1423">
        <v>36</v>
      </c>
      <c r="N1423" s="16" t="str">
        <f>IF([Years of Experience]&lt;=10,"&lt;=10 yrs",IF([Years of Experience]&lt;20,"10-20 yrs",IF([Years of Experience]&lt;30,"20-30 yrs","&gt;30 yrs")))</f>
        <v>&gt;30 yrs</v>
      </c>
    </row>
    <row r="1424" spans="2:14" ht="15" customHeight="1">
      <c r="B1424" t="s">
        <v>3427</v>
      </c>
      <c r="C1424" s="1">
        <v>41059.545972222222</v>
      </c>
      <c r="D1424" s="4">
        <v>30000</v>
      </c>
      <c r="E1424">
        <v>30000</v>
      </c>
      <c r="F1424" t="s">
        <v>6</v>
      </c>
      <c r="G1424">
        <f>tblSalaries[[#This Row],[clean Salary (in local currency)]]*VLOOKUP(tblSalaries[[#This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VLOOKUP(tblSalaries[[#This Row],[Where do you work]],tblCountries[[Actual]:[Mapping]],2,FALSE)</f>
        <v>UAE</v>
      </c>
      <c r="L1424" t="s">
        <v>9</v>
      </c>
      <c r="M1424">
        <v>8</v>
      </c>
      <c r="N1424" s="16" t="str">
        <f>IF([Years of Experience]&lt;=10,"&lt;=10 yrs",IF([Years of Experience]&lt;20,"10-20 yrs",IF([Years of Experience]&lt;30,"20-30 yrs","&gt;30 yrs")))</f>
        <v>&lt;=10 yrs</v>
      </c>
    </row>
    <row r="1425" spans="2:14" ht="15" customHeight="1">
      <c r="B1425" t="s">
        <v>3428</v>
      </c>
      <c r="C1425" s="1">
        <v>41059.556319444448</v>
      </c>
      <c r="D1425" s="4">
        <v>500000</v>
      </c>
      <c r="E1425">
        <v>500000</v>
      </c>
      <c r="F1425" t="s">
        <v>40</v>
      </c>
      <c r="G1425">
        <f>tblSalaries[[#This Row],[clean Salary (in local currency)]]*VLOOKUP(tblSalaries[[#This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VLOOKUP(tblSalaries[[#This Row],[Where do you work]],tblCountries[[Actual]:[Mapping]],2,FALSE)</f>
        <v>India</v>
      </c>
      <c r="L1425" t="s">
        <v>18</v>
      </c>
      <c r="M1425">
        <v>0</v>
      </c>
      <c r="N1425" s="16" t="str">
        <f>IF([Years of Experience]&lt;=10,"&lt;=10 yrs",IF([Years of Experience]&lt;20,"10-20 yrs",IF([Years of Experience]&lt;30,"20-30 yrs","&gt;30 yrs")))</f>
        <v>&lt;=10 yrs</v>
      </c>
    </row>
    <row r="1426" spans="2:14" ht="15" customHeight="1">
      <c r="B1426" t="s">
        <v>3429</v>
      </c>
      <c r="C1426" s="1">
        <v>41059.559166666666</v>
      </c>
      <c r="D1426" s="4">
        <v>20000</v>
      </c>
      <c r="E1426">
        <v>20000</v>
      </c>
      <c r="F1426" t="s">
        <v>6</v>
      </c>
      <c r="G1426">
        <f>tblSalaries[[#This Row],[clean Salary (in local currency)]]*VLOOKUP(tblSalaries[[#This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VLOOKUP(tblSalaries[[#This Row],[Where do you work]],tblCountries[[Actual]:[Mapping]],2,FALSE)</f>
        <v>India</v>
      </c>
      <c r="L1426" t="s">
        <v>186</v>
      </c>
      <c r="M1426">
        <v>10</v>
      </c>
      <c r="N1426" s="16" t="str">
        <f>IF([Years of Experience]&lt;=10,"&lt;=10 yrs",IF([Years of Experience]&lt;20,"10-20 yrs",IF([Years of Experience]&lt;30,"20-30 yrs","&gt;30 yrs")))</f>
        <v>&lt;=10 yrs</v>
      </c>
    </row>
    <row r="1427" spans="2:14" ht="15" customHeight="1">
      <c r="B1427" t="s">
        <v>3430</v>
      </c>
      <c r="C1427" s="1">
        <v>41059.563599537039</v>
      </c>
      <c r="D1427" s="4">
        <v>86000</v>
      </c>
      <c r="E1427">
        <v>86000</v>
      </c>
      <c r="F1427" t="s">
        <v>82</v>
      </c>
      <c r="G1427">
        <f>tblSalaries[[#This Row],[clean Salary (in local currency)]]*VLOOKUP(tblSalaries[[#This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VLOOKUP(tblSalaries[[#This Row],[Where do you work]],tblCountries[[Actual]:[Mapping]],2,FALSE)</f>
        <v>Australia</v>
      </c>
      <c r="L1427" t="s">
        <v>9</v>
      </c>
      <c r="M1427">
        <v>10</v>
      </c>
      <c r="N1427" s="16" t="str">
        <f>IF([Years of Experience]&lt;=10,"&lt;=10 yrs",IF([Years of Experience]&lt;20,"10-20 yrs",IF([Years of Experience]&lt;30,"20-30 yrs","&gt;30 yrs")))</f>
        <v>&lt;=10 yrs</v>
      </c>
    </row>
    <row r="1428" spans="2:14" ht="15" customHeight="1">
      <c r="B1428" t="s">
        <v>3431</v>
      </c>
      <c r="C1428" s="1">
        <v>41059.567152777781</v>
      </c>
      <c r="D1428" s="4">
        <v>1000000</v>
      </c>
      <c r="E1428">
        <v>1000000</v>
      </c>
      <c r="F1428" t="s">
        <v>40</v>
      </c>
      <c r="G1428">
        <f>tblSalaries[[#This Row],[clean Salary (in local currency)]]*VLOOKUP(tblSalaries[[#This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VLOOKUP(tblSalaries[[#This Row],[Where do you work]],tblCountries[[Actual]:[Mapping]],2,FALSE)</f>
        <v>India</v>
      </c>
      <c r="L1428" t="s">
        <v>13</v>
      </c>
      <c r="M1428">
        <v>6</v>
      </c>
      <c r="N1428" s="16" t="str">
        <f>IF([Years of Experience]&lt;=10,"&lt;=10 yrs",IF([Years of Experience]&lt;20,"10-20 yrs",IF([Years of Experience]&lt;30,"20-30 yrs","&gt;30 yrs")))</f>
        <v>&lt;=10 yrs</v>
      </c>
    </row>
    <row r="1429" spans="2:14" ht="15" customHeight="1">
      <c r="B1429" t="s">
        <v>3432</v>
      </c>
      <c r="C1429" s="1">
        <v>41059.56722222222</v>
      </c>
      <c r="D1429" s="4">
        <v>41000</v>
      </c>
      <c r="E1429">
        <v>41000</v>
      </c>
      <c r="F1429" t="s">
        <v>6</v>
      </c>
      <c r="G1429">
        <f>tblSalaries[[#This Row],[clean Salary (in local currency)]]*VLOOKUP(tblSalaries[[#This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VLOOKUP(tblSalaries[[#This Row],[Where do you work]],tblCountries[[Actual]:[Mapping]],2,FALSE)</f>
        <v>Japan</v>
      </c>
      <c r="L1429" t="s">
        <v>18</v>
      </c>
      <c r="M1429">
        <v>2</v>
      </c>
      <c r="N1429" s="16" t="str">
        <f>IF([Years of Experience]&lt;=10,"&lt;=10 yrs",IF([Years of Experience]&lt;20,"10-20 yrs",IF([Years of Experience]&lt;30,"20-30 yrs","&gt;30 yrs")))</f>
        <v>&lt;=10 yrs</v>
      </c>
    </row>
    <row r="1430" spans="2:14" ht="15" customHeight="1">
      <c r="B1430" t="s">
        <v>3433</v>
      </c>
      <c r="C1430" s="1">
        <v>41059.570613425924</v>
      </c>
      <c r="D1430" s="4">
        <v>60000</v>
      </c>
      <c r="E1430">
        <v>60000</v>
      </c>
      <c r="F1430" t="s">
        <v>6</v>
      </c>
      <c r="G1430">
        <f>tblSalaries[[#This Row],[clean Salary (in local currency)]]*VLOOKUP(tblSalaries[[#This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VLOOKUP(tblSalaries[[#This Row],[Where do you work]],tblCountries[[Actual]:[Mapping]],2,FALSE)</f>
        <v>USA</v>
      </c>
      <c r="L1430" t="s">
        <v>18</v>
      </c>
      <c r="M1430">
        <v>4</v>
      </c>
      <c r="N1430" s="16" t="str">
        <f>IF([Years of Experience]&lt;=10,"&lt;=10 yrs",IF([Years of Experience]&lt;20,"10-20 yrs",IF([Years of Experience]&lt;30,"20-30 yrs","&gt;30 yrs")))</f>
        <v>&lt;=10 yrs</v>
      </c>
    </row>
    <row r="1431" spans="2:14" ht="15" customHeight="1">
      <c r="B1431" t="s">
        <v>3434</v>
      </c>
      <c r="C1431" s="1">
        <v>41059.574895833335</v>
      </c>
      <c r="D1431" s="4" t="s">
        <v>1606</v>
      </c>
      <c r="E1431">
        <v>264000</v>
      </c>
      <c r="F1431" t="s">
        <v>585</v>
      </c>
      <c r="G1431">
        <f>tblSalaries[[#This Row],[clean Salary (in local currency)]]*VLOOKUP(tblSalaries[[#This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VLOOKUP(tblSalaries[[#This Row],[Where do you work]],tblCountries[[Actual]:[Mapping]],2,FALSE)</f>
        <v>South Africa</v>
      </c>
      <c r="L1431" t="s">
        <v>13</v>
      </c>
      <c r="M1431">
        <v>2</v>
      </c>
      <c r="N1431" s="16" t="str">
        <f>IF([Years of Experience]&lt;=10,"&lt;=10 yrs",IF([Years of Experience]&lt;20,"10-20 yrs",IF([Years of Experience]&lt;30,"20-30 yrs","&gt;30 yrs")))</f>
        <v>&lt;=10 yrs</v>
      </c>
    </row>
    <row r="1432" spans="2:14" ht="15" customHeight="1">
      <c r="B1432" t="s">
        <v>3435</v>
      </c>
      <c r="C1432" s="1">
        <v>41059.580868055556</v>
      </c>
      <c r="D1432" s="4">
        <v>50000</v>
      </c>
      <c r="E1432">
        <v>50000</v>
      </c>
      <c r="F1432" t="s">
        <v>670</v>
      </c>
      <c r="G1432">
        <f>tblSalaries[[#This Row],[clean Salary (in local currency)]]*VLOOKUP(tblSalaries[[#This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VLOOKUP(tblSalaries[[#This Row],[Where do you work]],tblCountries[[Actual]:[Mapping]],2,FALSE)</f>
        <v>New Zealand</v>
      </c>
      <c r="L1432" t="s">
        <v>9</v>
      </c>
      <c r="M1432">
        <v>5</v>
      </c>
      <c r="N1432" s="16" t="str">
        <f>IF([Years of Experience]&lt;=10,"&lt;=10 yrs",IF([Years of Experience]&lt;20,"10-20 yrs",IF([Years of Experience]&lt;30,"20-30 yrs","&gt;30 yrs")))</f>
        <v>&lt;=10 yrs</v>
      </c>
    </row>
    <row r="1433" spans="2:14" ht="15" customHeight="1">
      <c r="B1433" t="s">
        <v>3436</v>
      </c>
      <c r="C1433" s="1">
        <v>41059.581111111111</v>
      </c>
      <c r="D1433" s="4" t="s">
        <v>1610</v>
      </c>
      <c r="E1433">
        <v>320000</v>
      </c>
      <c r="F1433" t="s">
        <v>40</v>
      </c>
      <c r="G1433">
        <f>tblSalaries[[#This Row],[clean Salary (in local currency)]]*VLOOKUP(tblSalaries[[#This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VLOOKUP(tblSalaries[[#This Row],[Where do you work]],tblCountries[[Actual]:[Mapping]],2,FALSE)</f>
        <v>India</v>
      </c>
      <c r="L1433" t="s">
        <v>18</v>
      </c>
      <c r="M1433">
        <v>2</v>
      </c>
      <c r="N1433" s="16" t="str">
        <f>IF([Years of Experience]&lt;=10,"&lt;=10 yrs",IF([Years of Experience]&lt;20,"10-20 yrs",IF([Years of Experience]&lt;30,"20-30 yrs","&gt;30 yrs")))</f>
        <v>&lt;=10 yrs</v>
      </c>
    </row>
    <row r="1434" spans="2:14" ht="15" customHeight="1">
      <c r="B1434" t="s">
        <v>3437</v>
      </c>
      <c r="C1434" s="1">
        <v>41059.589699074073</v>
      </c>
      <c r="D1434" s="4" t="s">
        <v>1611</v>
      </c>
      <c r="E1434">
        <v>400000</v>
      </c>
      <c r="F1434" t="s">
        <v>40</v>
      </c>
      <c r="G1434">
        <f>tblSalaries[[#This Row],[clean Salary (in local currency)]]*VLOOKUP(tblSalaries[[#This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VLOOKUP(tblSalaries[[#This Row],[Where do you work]],tblCountries[[Actual]:[Mapping]],2,FALSE)</f>
        <v>India</v>
      </c>
      <c r="L1434" t="s">
        <v>9</v>
      </c>
      <c r="M1434">
        <v>6</v>
      </c>
      <c r="N1434" s="16" t="str">
        <f>IF([Years of Experience]&lt;=10,"&lt;=10 yrs",IF([Years of Experience]&lt;20,"10-20 yrs",IF([Years of Experience]&lt;30,"20-30 yrs","&gt;30 yrs")))</f>
        <v>&lt;=10 yrs</v>
      </c>
    </row>
    <row r="1435" spans="2:14" ht="15" customHeight="1">
      <c r="B1435" t="s">
        <v>3438</v>
      </c>
      <c r="C1435" s="1">
        <v>41059.596608796295</v>
      </c>
      <c r="D1435" s="4" t="s">
        <v>1612</v>
      </c>
      <c r="E1435">
        <v>250000</v>
      </c>
      <c r="F1435" t="s">
        <v>40</v>
      </c>
      <c r="G1435">
        <f>tblSalaries[[#This Row],[clean Salary (in local currency)]]*VLOOKUP(tblSalaries[[#This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>
        <v>15</v>
      </c>
      <c r="N1435" s="16" t="str">
        <f>IF([Years of Experience]&lt;=10,"&lt;=10 yrs",IF([Years of Experience]&lt;20,"10-20 yrs",IF([Years of Experience]&lt;30,"20-30 yrs","&gt;30 yrs")))</f>
        <v>10-20 yrs</v>
      </c>
    </row>
    <row r="1436" spans="2:14" ht="15" customHeight="1">
      <c r="B1436" t="s">
        <v>3439</v>
      </c>
      <c r="C1436" s="1">
        <v>41059.598576388889</v>
      </c>
      <c r="D1436" s="4">
        <v>360000</v>
      </c>
      <c r="E1436">
        <v>360000</v>
      </c>
      <c r="F1436" t="s">
        <v>40</v>
      </c>
      <c r="G1436">
        <f>tblSalaries[[#This Row],[clean Salary (in local currency)]]*VLOOKUP(tblSalaries[[#This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18</v>
      </c>
      <c r="M1436">
        <v>6</v>
      </c>
      <c r="N1436" s="16" t="str">
        <f>IF([Years of Experience]&lt;=10,"&lt;=10 yrs",IF([Years of Experience]&lt;20,"10-20 yrs",IF([Years of Experience]&lt;30,"20-30 yrs","&gt;30 yrs")))</f>
        <v>&lt;=10 yrs</v>
      </c>
    </row>
    <row r="1437" spans="2:14" ht="15" customHeight="1">
      <c r="B1437" t="s">
        <v>3440</v>
      </c>
      <c r="C1437" s="1">
        <v>41059.603437500002</v>
      </c>
      <c r="D1437" s="4" t="s">
        <v>1614</v>
      </c>
      <c r="E1437">
        <v>1150000</v>
      </c>
      <c r="F1437" t="s">
        <v>40</v>
      </c>
      <c r="G1437">
        <f>tblSalaries[[#This Row],[clean Salary (in local currency)]]*VLOOKUP(tblSalaries[[#This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VLOOKUP(tblSalaries[[#This Row],[Where do you work]],tblCountries[[Actual]:[Mapping]],2,FALSE)</f>
        <v>India</v>
      </c>
      <c r="L1437" t="s">
        <v>13</v>
      </c>
      <c r="M1437">
        <v>12</v>
      </c>
      <c r="N1437" s="16" t="str">
        <f>IF([Years of Experience]&lt;=10,"&lt;=10 yrs",IF([Years of Experience]&lt;20,"10-20 yrs",IF([Years of Experience]&lt;30,"20-30 yrs","&gt;30 yrs")))</f>
        <v>10-20 yrs</v>
      </c>
    </row>
    <row r="1438" spans="2:14" ht="15" customHeight="1">
      <c r="B1438" t="s">
        <v>3441</v>
      </c>
      <c r="C1438" s="1">
        <v>41059.605243055557</v>
      </c>
      <c r="D1438" s="4">
        <v>620000</v>
      </c>
      <c r="E1438">
        <v>620000</v>
      </c>
      <c r="F1438" t="s">
        <v>40</v>
      </c>
      <c r="G1438">
        <f>tblSalaries[[#This Row],[clean Salary (in local currency)]]*VLOOKUP(tblSalaries[[#This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VLOOKUP(tblSalaries[[#This Row],[Where do you work]],tblCountries[[Actual]:[Mapping]],2,FALSE)</f>
        <v>India</v>
      </c>
      <c r="L1438" t="s">
        <v>25</v>
      </c>
      <c r="M1438">
        <v>5</v>
      </c>
      <c r="N1438" s="16" t="str">
        <f>IF([Years of Experience]&lt;=10,"&lt;=10 yrs",IF([Years of Experience]&lt;20,"10-20 yrs",IF([Years of Experience]&lt;30,"20-30 yrs","&gt;30 yrs")))</f>
        <v>&lt;=10 yrs</v>
      </c>
    </row>
    <row r="1439" spans="2:14" ht="15" customHeight="1">
      <c r="B1439" t="s">
        <v>3442</v>
      </c>
      <c r="C1439" s="1">
        <v>41059.665983796294</v>
      </c>
      <c r="D1439" s="4" t="s">
        <v>1616</v>
      </c>
      <c r="E1439">
        <v>1000000</v>
      </c>
      <c r="F1439" t="s">
        <v>40</v>
      </c>
      <c r="G1439">
        <f>tblSalaries[[#This Row],[clean Salary (in local currency)]]*VLOOKUP(tblSalaries[[#This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VLOOKUP(tblSalaries[[#This Row],[Where do you work]],tblCountries[[Actual]:[Mapping]],2,FALSE)</f>
        <v>India</v>
      </c>
      <c r="L1439" t="s">
        <v>18</v>
      </c>
      <c r="M1439">
        <v>7</v>
      </c>
      <c r="N1439" s="16" t="str">
        <f>IF([Years of Experience]&lt;=10,"&lt;=10 yrs",IF([Years of Experience]&lt;20,"10-20 yrs",IF([Years of Experience]&lt;30,"20-30 yrs","&gt;30 yrs")))</f>
        <v>&lt;=10 yrs</v>
      </c>
    </row>
    <row r="1440" spans="2:14" ht="15" customHeight="1">
      <c r="B1440" t="s">
        <v>3443</v>
      </c>
      <c r="C1440" s="1">
        <v>41059.675393518519</v>
      </c>
      <c r="D1440" s="4" t="s">
        <v>733</v>
      </c>
      <c r="E1440">
        <v>200000</v>
      </c>
      <c r="F1440" t="s">
        <v>40</v>
      </c>
      <c r="G1440">
        <f>tblSalaries[[#This Row],[clean Salary (in local currency)]]*VLOOKUP(tblSalaries[[#This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VLOOKUP(tblSalaries[[#This Row],[Where do you work]],tblCountries[[Actual]:[Mapping]],2,FALSE)</f>
        <v>India</v>
      </c>
      <c r="L1440" t="s">
        <v>9</v>
      </c>
      <c r="M1440">
        <v>11</v>
      </c>
      <c r="N1440" s="16" t="str">
        <f>IF([Years of Experience]&lt;=10,"&lt;=10 yrs",IF([Years of Experience]&lt;20,"10-20 yrs",IF([Years of Experience]&lt;30,"20-30 yrs","&gt;30 yrs")))</f>
        <v>10-20 yrs</v>
      </c>
    </row>
    <row r="1441" spans="2:14" ht="15" customHeight="1">
      <c r="B1441" t="s">
        <v>3444</v>
      </c>
      <c r="C1441" s="1">
        <v>41059.682164351849</v>
      </c>
      <c r="D1441" s="4" t="s">
        <v>1617</v>
      </c>
      <c r="E1441">
        <v>17000</v>
      </c>
      <c r="F1441" t="s">
        <v>69</v>
      </c>
      <c r="G1441">
        <f>tblSalaries[[#This Row],[clean Salary (in local currency)]]*VLOOKUP(tblSalaries[[#This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VLOOKUP(tblSalaries[[#This Row],[Where do you work]],tblCountries[[Actual]:[Mapping]],2,FALSE)</f>
        <v>UK</v>
      </c>
      <c r="L1441" t="s">
        <v>18</v>
      </c>
      <c r="M1441">
        <v>5</v>
      </c>
      <c r="N1441" s="16" t="str">
        <f>IF([Years of Experience]&lt;=10,"&lt;=10 yrs",IF([Years of Experience]&lt;20,"10-20 yrs",IF([Years of Experience]&lt;30,"20-30 yrs","&gt;30 yrs")))</f>
        <v>&lt;=10 yrs</v>
      </c>
    </row>
    <row r="1442" spans="2:14" ht="15" customHeight="1">
      <c r="B1442" t="s">
        <v>3445</v>
      </c>
      <c r="C1442" s="1">
        <v>41059.700370370374</v>
      </c>
      <c r="D1442" s="4">
        <v>1700</v>
      </c>
      <c r="E1442">
        <v>20400</v>
      </c>
      <c r="F1442" t="s">
        <v>6</v>
      </c>
      <c r="G1442">
        <f>tblSalaries[[#This Row],[clean Salary (in local currency)]]*VLOOKUP(tblSalaries[[#This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VLOOKUP(tblSalaries[[#This Row],[Where do you work]],tblCountries[[Actual]:[Mapping]],2,FALSE)</f>
        <v>Myanmar</v>
      </c>
      <c r="L1442" t="s">
        <v>25</v>
      </c>
      <c r="M1442">
        <v>10</v>
      </c>
      <c r="N1442" s="16" t="str">
        <f>IF([Years of Experience]&lt;=10,"&lt;=10 yrs",IF([Years of Experience]&lt;20,"10-20 yrs",IF([Years of Experience]&lt;30,"20-30 yrs","&gt;30 yrs")))</f>
        <v>&lt;=10 yrs</v>
      </c>
    </row>
    <row r="1443" spans="2:14" ht="15" customHeight="1">
      <c r="B1443" t="s">
        <v>3446</v>
      </c>
      <c r="C1443" s="1">
        <v>41059.700868055559</v>
      </c>
      <c r="D1443" s="4" t="s">
        <v>1251</v>
      </c>
      <c r="E1443">
        <v>25000</v>
      </c>
      <c r="F1443" t="s">
        <v>69</v>
      </c>
      <c r="G1443">
        <f>tblSalaries[[#This Row],[clean Salary (in local currency)]]*VLOOKUP(tblSalaries[[#This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VLOOKUP(tblSalaries[[#This Row],[Where do you work]],tblCountries[[Actual]:[Mapping]],2,FALSE)</f>
        <v>UK</v>
      </c>
      <c r="L1443" t="s">
        <v>9</v>
      </c>
      <c r="M1443">
        <v>35</v>
      </c>
      <c r="N1443" s="16" t="str">
        <f>IF([Years of Experience]&lt;=10,"&lt;=10 yrs",IF([Years of Experience]&lt;20,"10-20 yrs",IF([Years of Experience]&lt;30,"20-30 yrs","&gt;30 yrs")))</f>
        <v>&gt;30 yrs</v>
      </c>
    </row>
    <row r="1444" spans="2:14" ht="15" customHeight="1">
      <c r="B1444" t="s">
        <v>3447</v>
      </c>
      <c r="C1444" s="1">
        <v>41059.705451388887</v>
      </c>
      <c r="D1444" s="4">
        <v>118000</v>
      </c>
      <c r="E1444">
        <v>118000</v>
      </c>
      <c r="F1444" t="s">
        <v>22</v>
      </c>
      <c r="G1444">
        <f>tblSalaries[[#This Row],[clean Salary (in local currency)]]*VLOOKUP(tblSalaries[[#This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VLOOKUP(tblSalaries[[#This Row],[Where do you work]],tblCountries[[Actual]:[Mapping]],2,FALSE)</f>
        <v>Europe</v>
      </c>
      <c r="L1444" t="s">
        <v>9</v>
      </c>
      <c r="M1444">
        <v>7</v>
      </c>
      <c r="N1444" s="16" t="str">
        <f>IF([Years of Experience]&lt;=10,"&lt;=10 yrs",IF([Years of Experience]&lt;20,"10-20 yrs",IF([Years of Experience]&lt;30,"20-30 yrs","&gt;30 yrs")))</f>
        <v>&lt;=10 yrs</v>
      </c>
    </row>
    <row r="1445" spans="2:14" ht="15" customHeight="1">
      <c r="B1445" t="s">
        <v>3448</v>
      </c>
      <c r="C1445" s="1">
        <v>41059.709143518521</v>
      </c>
      <c r="D1445" s="4">
        <v>230000</v>
      </c>
      <c r="E1445">
        <v>230000</v>
      </c>
      <c r="F1445" t="s">
        <v>40</v>
      </c>
      <c r="G1445">
        <f>tblSalaries[[#This Row],[clean Salary (in local currency)]]*VLOOKUP(tblSalaries[[#This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>
        <v>1.6</v>
      </c>
      <c r="N1445" s="16" t="str">
        <f>IF([Years of Experience]&lt;=10,"&lt;=10 yrs",IF([Years of Experience]&lt;20,"10-20 yrs",IF([Years of Experience]&lt;30,"20-30 yrs","&gt;30 yrs")))</f>
        <v>&lt;=10 yrs</v>
      </c>
    </row>
    <row r="1446" spans="2:14" ht="15" customHeight="1">
      <c r="B1446" t="s">
        <v>3449</v>
      </c>
      <c r="C1446" s="1">
        <v>41059.711724537039</v>
      </c>
      <c r="D1446" s="4" t="s">
        <v>1625</v>
      </c>
      <c r="E1446">
        <v>125000</v>
      </c>
      <c r="F1446" t="s">
        <v>82</v>
      </c>
      <c r="G1446">
        <f>tblSalaries[[#This Row],[clean Salary (in local currency)]]*VLOOKUP(tblSalaries[[#This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VLOOKUP(tblSalaries[[#This Row],[Where do you work]],tblCountries[[Actual]:[Mapping]],2,FALSE)</f>
        <v>Australia</v>
      </c>
      <c r="L1446" t="s">
        <v>9</v>
      </c>
      <c r="M1446">
        <v>7</v>
      </c>
      <c r="N1446" s="16" t="str">
        <f>IF([Years of Experience]&lt;=10,"&lt;=10 yrs",IF([Years of Experience]&lt;20,"10-20 yrs",IF([Years of Experience]&lt;30,"20-30 yrs","&gt;30 yrs")))</f>
        <v>&lt;=10 yrs</v>
      </c>
    </row>
    <row r="1447" spans="2:14" ht="15" customHeight="1">
      <c r="B1447" t="s">
        <v>3450</v>
      </c>
      <c r="C1447" s="1">
        <v>41059.713738425926</v>
      </c>
      <c r="D1447" s="4" t="s">
        <v>1627</v>
      </c>
      <c r="E1447">
        <v>37000</v>
      </c>
      <c r="F1447" t="s">
        <v>69</v>
      </c>
      <c r="G1447">
        <f>tblSalaries[[#This Row],[clean Salary (in local currency)]]*VLOOKUP(tblSalaries[[#This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VLOOKUP(tblSalaries[[#This Row],[Where do you work]],tblCountries[[Actual]:[Mapping]],2,FALSE)</f>
        <v>UK</v>
      </c>
      <c r="L1447" t="s">
        <v>13</v>
      </c>
      <c r="M1447">
        <v>20</v>
      </c>
      <c r="N1447" s="16" t="str">
        <f>IF([Years of Experience]&lt;=10,"&lt;=10 yrs",IF([Years of Experience]&lt;20,"10-20 yrs",IF([Years of Experience]&lt;30,"20-30 yrs","&gt;30 yrs")))</f>
        <v>20-30 yrs</v>
      </c>
    </row>
    <row r="1448" spans="2:14" ht="15" customHeight="1">
      <c r="B1448" t="s">
        <v>3451</v>
      </c>
      <c r="C1448" s="1">
        <v>41059.718368055554</v>
      </c>
      <c r="D1448" s="4" t="s">
        <v>1629</v>
      </c>
      <c r="E1448">
        <v>78000</v>
      </c>
      <c r="F1448" t="s">
        <v>585</v>
      </c>
      <c r="G1448">
        <f>tblSalaries[[#This Row],[clean Salary (in local currency)]]*VLOOKUP(tblSalaries[[#This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VLOOKUP(tblSalaries[[#This Row],[Where do you work]],tblCountries[[Actual]:[Mapping]],2,FALSE)</f>
        <v>South Africa</v>
      </c>
      <c r="L1448" t="s">
        <v>9</v>
      </c>
      <c r="M1448">
        <v>2</v>
      </c>
      <c r="N1448" s="16" t="str">
        <f>IF([Years of Experience]&lt;=10,"&lt;=10 yrs",IF([Years of Experience]&lt;20,"10-20 yrs",IF([Years of Experience]&lt;30,"20-30 yrs","&gt;30 yrs")))</f>
        <v>&lt;=10 yrs</v>
      </c>
    </row>
    <row r="1449" spans="2:14" ht="15" customHeight="1">
      <c r="B1449" t="s">
        <v>3452</v>
      </c>
      <c r="C1449" s="1">
        <v>41059.721273148149</v>
      </c>
      <c r="D1449" s="4" t="s">
        <v>1631</v>
      </c>
      <c r="E1449">
        <v>720000</v>
      </c>
      <c r="F1449" t="s">
        <v>40</v>
      </c>
      <c r="G1449">
        <f>tblSalaries[[#This Row],[clean Salary (in local currency)]]*VLOOKUP(tblSalaries[[#This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VLOOKUP(tblSalaries[[#This Row],[Where do you work]],tblCountries[[Actual]:[Mapping]],2,FALSE)</f>
        <v>India</v>
      </c>
      <c r="L1449" t="s">
        <v>9</v>
      </c>
      <c r="M1449">
        <v>3</v>
      </c>
      <c r="N1449" s="16" t="str">
        <f>IF([Years of Experience]&lt;=10,"&lt;=10 yrs",IF([Years of Experience]&lt;20,"10-20 yrs",IF([Years of Experience]&lt;30,"20-30 yrs","&gt;30 yrs")))</f>
        <v>&lt;=10 yrs</v>
      </c>
    </row>
    <row r="1450" spans="2:14" ht="15" customHeight="1">
      <c r="B1450" t="s">
        <v>3453</v>
      </c>
      <c r="C1450" s="1">
        <v>41059.760740740741</v>
      </c>
      <c r="D1450" s="4">
        <v>4000</v>
      </c>
      <c r="E1450">
        <v>4000</v>
      </c>
      <c r="F1450" t="s">
        <v>6</v>
      </c>
      <c r="G1450">
        <f>tblSalaries[[#This Row],[clean Salary (in local currency)]]*VLOOKUP(tblSalaries[[#This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VLOOKUP(tblSalaries[[#This Row],[Where do you work]],tblCountries[[Actual]:[Mapping]],2,FALSE)</f>
        <v>India</v>
      </c>
      <c r="L1450" t="s">
        <v>13</v>
      </c>
      <c r="M1450">
        <v>6</v>
      </c>
      <c r="N1450" s="16" t="str">
        <f>IF([Years of Experience]&lt;=10,"&lt;=10 yrs",IF([Years of Experience]&lt;20,"10-20 yrs",IF([Years of Experience]&lt;30,"20-30 yrs","&gt;30 yrs")))</f>
        <v>&lt;=10 yrs</v>
      </c>
    </row>
    <row r="1451" spans="2:14" ht="15" customHeight="1">
      <c r="B1451" t="s">
        <v>3454</v>
      </c>
      <c r="C1451" s="1">
        <v>41059.76116898148</v>
      </c>
      <c r="D1451" s="4">
        <v>42000</v>
      </c>
      <c r="E1451">
        <v>42000</v>
      </c>
      <c r="F1451" t="s">
        <v>6</v>
      </c>
      <c r="G1451">
        <f>tblSalaries[[#This Row],[clean Salary (in local currency)]]*VLOOKUP(tblSalaries[[#This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VLOOKUP(tblSalaries[[#This Row],[Where do you work]],tblCountries[[Actual]:[Mapping]],2,FALSE)</f>
        <v>USA</v>
      </c>
      <c r="L1451" t="s">
        <v>13</v>
      </c>
      <c r="M1451">
        <v>2</v>
      </c>
      <c r="N1451" s="16" t="str">
        <f>IF([Years of Experience]&lt;=10,"&lt;=10 yrs",IF([Years of Experience]&lt;20,"10-20 yrs",IF([Years of Experience]&lt;30,"20-30 yrs","&gt;30 yrs")))</f>
        <v>&lt;=10 yrs</v>
      </c>
    </row>
    <row r="1452" spans="2:14" ht="15" customHeight="1">
      <c r="B1452" t="s">
        <v>3455</v>
      </c>
      <c r="C1452" s="1">
        <v>41059.782835648148</v>
      </c>
      <c r="D1452" s="4" t="s">
        <v>1635</v>
      </c>
      <c r="E1452">
        <v>3200</v>
      </c>
      <c r="F1452" t="s">
        <v>6</v>
      </c>
      <c r="G1452">
        <f>tblSalaries[[#This Row],[clean Salary (in local currency)]]*VLOOKUP(tblSalaries[[#This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VLOOKUP(tblSalaries[[#This Row],[Where do you work]],tblCountries[[Actual]:[Mapping]],2,FALSE)</f>
        <v>India</v>
      </c>
      <c r="L1452" t="s">
        <v>13</v>
      </c>
      <c r="M1452">
        <v>19</v>
      </c>
      <c r="N1452" s="16" t="str">
        <f>IF([Years of Experience]&lt;=10,"&lt;=10 yrs",IF([Years of Experience]&lt;20,"10-20 yrs",IF([Years of Experience]&lt;30,"20-30 yrs","&gt;30 yrs")))</f>
        <v>10-20 yrs</v>
      </c>
    </row>
    <row r="1453" spans="2:14" ht="15" customHeight="1">
      <c r="B1453" t="s">
        <v>3456</v>
      </c>
      <c r="C1453" s="1">
        <v>41059.786076388889</v>
      </c>
      <c r="D1453" s="4">
        <v>60000</v>
      </c>
      <c r="E1453">
        <v>60000</v>
      </c>
      <c r="F1453" t="s">
        <v>6</v>
      </c>
      <c r="G1453">
        <f>tblSalaries[[#This Row],[clean Salary (in local currency)]]*VLOOKUP(tblSalaries[[#This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VLOOKUP(tblSalaries[[#This Row],[Where do you work]],tblCountries[[Actual]:[Mapping]],2,FALSE)</f>
        <v>Turkey</v>
      </c>
      <c r="L1453" t="s">
        <v>18</v>
      </c>
      <c r="M1453">
        <v>10</v>
      </c>
      <c r="N1453" s="16" t="str">
        <f>IF([Years of Experience]&lt;=10,"&lt;=10 yrs",IF([Years of Experience]&lt;20,"10-20 yrs",IF([Years of Experience]&lt;30,"20-30 yrs","&gt;30 yrs")))</f>
        <v>&lt;=10 yrs</v>
      </c>
    </row>
    <row r="1454" spans="2:14" ht="15" customHeight="1">
      <c r="B1454" t="s">
        <v>3457</v>
      </c>
      <c r="C1454" s="1">
        <v>41059.792592592596</v>
      </c>
      <c r="D1454" s="4">
        <v>85000</v>
      </c>
      <c r="E1454">
        <v>85000</v>
      </c>
      <c r="F1454" t="s">
        <v>6</v>
      </c>
      <c r="G1454">
        <f>tblSalaries[[#This Row],[clean Salary (in local currency)]]*VLOOKUP(tblSalaries[[#This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VLOOKUP(tblSalaries[[#This Row],[Where do you work]],tblCountries[[Actual]:[Mapping]],2,FALSE)</f>
        <v>USA</v>
      </c>
      <c r="L1454" t="s">
        <v>9</v>
      </c>
      <c r="M1454">
        <v>9</v>
      </c>
      <c r="N1454" s="16" t="str">
        <f>IF([Years of Experience]&lt;=10,"&lt;=10 yrs",IF([Years of Experience]&lt;20,"10-20 yrs",IF([Years of Experience]&lt;30,"20-30 yrs","&gt;30 yrs")))</f>
        <v>&lt;=10 yrs</v>
      </c>
    </row>
    <row r="1455" spans="2:14" ht="15" customHeight="1">
      <c r="B1455" t="s">
        <v>3458</v>
      </c>
      <c r="C1455" s="1">
        <v>41059.794953703706</v>
      </c>
      <c r="D1455" s="4">
        <v>109000</v>
      </c>
      <c r="E1455">
        <v>109000</v>
      </c>
      <c r="F1455" t="s">
        <v>6</v>
      </c>
      <c r="G1455">
        <f>tblSalaries[[#This Row],[clean Salary (in local currency)]]*VLOOKUP(tblSalaries[[#This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9</v>
      </c>
      <c r="M1455">
        <v>15</v>
      </c>
      <c r="N1455" s="16" t="str">
        <f>IF([Years of Experience]&lt;=10,"&lt;=10 yrs",IF([Years of Experience]&lt;20,"10-20 yrs",IF([Years of Experience]&lt;30,"20-30 yrs","&gt;30 yrs")))</f>
        <v>10-20 yrs</v>
      </c>
    </row>
    <row r="1456" spans="2:14" ht="15" customHeight="1">
      <c r="B1456" t="s">
        <v>3459</v>
      </c>
      <c r="C1456" s="1">
        <v>41059.81082175926</v>
      </c>
      <c r="D1456" s="4" t="s">
        <v>1641</v>
      </c>
      <c r="E1456">
        <v>60000</v>
      </c>
      <c r="F1456" t="s">
        <v>22</v>
      </c>
      <c r="G1456">
        <f>tblSalaries[[#This Row],[clean Salary (in local currency)]]*VLOOKUP(tblSalaries[[#This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VLOOKUP(tblSalaries[[#This Row],[Where do you work]],tblCountries[[Actual]:[Mapping]],2,FALSE)</f>
        <v>Italy</v>
      </c>
      <c r="L1456" t="s">
        <v>13</v>
      </c>
      <c r="M1456">
        <v>14</v>
      </c>
      <c r="N1456" s="16" t="str">
        <f>IF([Years of Experience]&lt;=10,"&lt;=10 yrs",IF([Years of Experience]&lt;20,"10-20 yrs",IF([Years of Experience]&lt;30,"20-30 yrs","&gt;30 yrs")))</f>
        <v>10-20 yrs</v>
      </c>
    </row>
    <row r="1457" spans="2:14" ht="15" customHeight="1">
      <c r="B1457" t="s">
        <v>3460</v>
      </c>
      <c r="C1457" s="1">
        <v>41059.821412037039</v>
      </c>
      <c r="D1457" s="4">
        <v>77000</v>
      </c>
      <c r="E1457">
        <v>77000</v>
      </c>
      <c r="F1457" t="s">
        <v>6</v>
      </c>
      <c r="G1457">
        <f>tblSalaries[[#This Row],[clean Salary (in local currency)]]*VLOOKUP(tblSalaries[[#This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VLOOKUP(tblSalaries[[#This Row],[Where do you work]],tblCountries[[Actual]:[Mapping]],2,FALSE)</f>
        <v>USA</v>
      </c>
      <c r="L1457" t="s">
        <v>18</v>
      </c>
      <c r="M1457">
        <v>13</v>
      </c>
      <c r="N1457" s="16" t="str">
        <f>IF([Years of Experience]&lt;=10,"&lt;=10 yrs",IF([Years of Experience]&lt;20,"10-20 yrs",IF([Years of Experience]&lt;30,"20-30 yrs","&gt;30 yrs")))</f>
        <v>10-20 yrs</v>
      </c>
    </row>
    <row r="1458" spans="2:14" ht="15" customHeight="1">
      <c r="B1458" t="s">
        <v>3461</v>
      </c>
      <c r="C1458" s="1">
        <v>41059.822025462963</v>
      </c>
      <c r="D1458" s="4">
        <v>25000</v>
      </c>
      <c r="E1458">
        <v>25000</v>
      </c>
      <c r="F1458" t="s">
        <v>6</v>
      </c>
      <c r="G1458">
        <f>tblSalaries[[#This Row],[clean Salary (in local currency)]]*VLOOKUP(tblSalaries[[#This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VLOOKUP(tblSalaries[[#This Row],[Where do you work]],tblCountries[[Actual]:[Mapping]],2,FALSE)</f>
        <v>India</v>
      </c>
      <c r="L1458" t="s">
        <v>13</v>
      </c>
      <c r="M1458">
        <v>4</v>
      </c>
      <c r="N1458" s="16" t="str">
        <f>IF([Years of Experience]&lt;=10,"&lt;=10 yrs",IF([Years of Experience]&lt;20,"10-20 yrs",IF([Years of Experience]&lt;30,"20-30 yrs","&gt;30 yrs")))</f>
        <v>&lt;=10 yrs</v>
      </c>
    </row>
    <row r="1459" spans="2:14" ht="15" customHeight="1">
      <c r="B1459" t="s">
        <v>3462</v>
      </c>
      <c r="C1459" s="1">
        <v>41059.847118055557</v>
      </c>
      <c r="D1459" s="4">
        <v>64000</v>
      </c>
      <c r="E1459">
        <v>64000</v>
      </c>
      <c r="F1459" t="s">
        <v>6</v>
      </c>
      <c r="G1459">
        <f>tblSalaries[[#This Row],[clean Salary (in local currency)]]*VLOOKUP(tblSalaries[[#This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VLOOKUP(tblSalaries[[#This Row],[Where do you work]],tblCountries[[Actual]:[Mapping]],2,FALSE)</f>
        <v>USA</v>
      </c>
      <c r="L1459" t="s">
        <v>18</v>
      </c>
      <c r="M1459">
        <v>12</v>
      </c>
      <c r="N1459" s="16" t="str">
        <f>IF([Years of Experience]&lt;=10,"&lt;=10 yrs",IF([Years of Experience]&lt;20,"10-20 yrs",IF([Years of Experience]&lt;30,"20-30 yrs","&gt;30 yrs")))</f>
        <v>10-20 yrs</v>
      </c>
    </row>
    <row r="1460" spans="2:14" ht="15" customHeight="1">
      <c r="B1460" t="s">
        <v>3463</v>
      </c>
      <c r="C1460" s="1">
        <v>41059.851504629631</v>
      </c>
      <c r="D1460" s="4">
        <v>146633</v>
      </c>
      <c r="E1460">
        <v>146633</v>
      </c>
      <c r="F1460" t="s">
        <v>69</v>
      </c>
      <c r="G1460">
        <f>tblSalaries[[#This Row],[clean Salary (in local currency)]]*VLOOKUP(tblSalaries[[#This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VLOOKUP(tblSalaries[[#This Row],[Where do you work]],tblCountries[[Actual]:[Mapping]],2,FALSE)</f>
        <v>UK</v>
      </c>
      <c r="L1460" t="s">
        <v>18</v>
      </c>
      <c r="M1460">
        <v>10</v>
      </c>
      <c r="N1460" s="16" t="str">
        <f>IF([Years of Experience]&lt;=10,"&lt;=10 yrs",IF([Years of Experience]&lt;20,"10-20 yrs",IF([Years of Experience]&lt;30,"20-30 yrs","&gt;30 yrs")))</f>
        <v>&lt;=10 yrs</v>
      </c>
    </row>
    <row r="1461" spans="2:14" ht="15" customHeight="1">
      <c r="B1461" t="s">
        <v>3464</v>
      </c>
      <c r="C1461" s="1">
        <v>41059.861631944441</v>
      </c>
      <c r="D1461" s="4">
        <v>76000</v>
      </c>
      <c r="E1461">
        <v>76000</v>
      </c>
      <c r="F1461" t="s">
        <v>6</v>
      </c>
      <c r="G1461">
        <f>tblSalaries[[#This Row],[clean Salary (in local currency)]]*VLOOKUP(tblSalaries[[#This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VLOOKUP(tblSalaries[[#This Row],[Where do you work]],tblCountries[[Actual]:[Mapping]],2,FALSE)</f>
        <v>USA</v>
      </c>
      <c r="L1461" t="s">
        <v>13</v>
      </c>
      <c r="M1461">
        <v>10</v>
      </c>
      <c r="N1461" s="16" t="str">
        <f>IF([Years of Experience]&lt;=10,"&lt;=10 yrs",IF([Years of Experience]&lt;20,"10-20 yrs",IF([Years of Experience]&lt;30,"20-30 yrs","&gt;30 yrs")))</f>
        <v>&lt;=10 yrs</v>
      </c>
    </row>
    <row r="1462" spans="2:14" ht="15" customHeight="1">
      <c r="B1462" t="s">
        <v>3465</v>
      </c>
      <c r="C1462" s="1">
        <v>41059.862812500003</v>
      </c>
      <c r="D1462" s="4">
        <v>10000</v>
      </c>
      <c r="E1462">
        <v>10000</v>
      </c>
      <c r="F1462" t="s">
        <v>69</v>
      </c>
      <c r="G1462">
        <f>tblSalaries[[#This Row],[clean Salary (in local currency)]]*VLOOKUP(tblSalaries[[#This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VLOOKUP(tblSalaries[[#This Row],[Where do you work]],tblCountries[[Actual]:[Mapping]],2,FALSE)</f>
        <v>UK</v>
      </c>
      <c r="L1462" t="s">
        <v>18</v>
      </c>
      <c r="M1462">
        <v>8</v>
      </c>
      <c r="N1462" s="16" t="str">
        <f>IF([Years of Experience]&lt;=10,"&lt;=10 yrs",IF([Years of Experience]&lt;20,"10-20 yrs",IF([Years of Experience]&lt;30,"20-30 yrs","&gt;30 yrs")))</f>
        <v>&lt;=10 yrs</v>
      </c>
    </row>
    <row r="1463" spans="2:14" ht="15" customHeight="1">
      <c r="B1463" t="s">
        <v>3466</v>
      </c>
      <c r="C1463" s="1">
        <v>41059.863043981481</v>
      </c>
      <c r="D1463" s="4" t="s">
        <v>1644</v>
      </c>
      <c r="E1463">
        <v>165000</v>
      </c>
      <c r="F1463" t="s">
        <v>82</v>
      </c>
      <c r="G1463">
        <f>tblSalaries[[#This Row],[clean Salary (in local currency)]]*VLOOKUP(tblSalaries[[#This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VLOOKUP(tblSalaries[[#This Row],[Where do you work]],tblCountries[[Actual]:[Mapping]],2,FALSE)</f>
        <v>Australia</v>
      </c>
      <c r="L1463" t="s">
        <v>18</v>
      </c>
      <c r="M1463">
        <v>17</v>
      </c>
      <c r="N1463" s="16" t="str">
        <f>IF([Years of Experience]&lt;=10,"&lt;=10 yrs",IF([Years of Experience]&lt;20,"10-20 yrs",IF([Years of Experience]&lt;30,"20-30 yrs","&gt;30 yrs")))</f>
        <v>10-20 yrs</v>
      </c>
    </row>
    <row r="1464" spans="2:14" ht="15" customHeight="1">
      <c r="B1464" t="s">
        <v>3467</v>
      </c>
      <c r="C1464" s="1">
        <v>41059.866608796299</v>
      </c>
      <c r="D1464" s="4" t="s">
        <v>1645</v>
      </c>
      <c r="E1464">
        <v>50000</v>
      </c>
      <c r="F1464" t="s">
        <v>6</v>
      </c>
      <c r="G1464">
        <f>tblSalaries[[#This Row],[clean Salary (in local currency)]]*VLOOKUP(tblSalaries[[#This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VLOOKUP(tblSalaries[[#This Row],[Where do you work]],tblCountries[[Actual]:[Mapping]],2,FALSE)</f>
        <v>Kuwait</v>
      </c>
      <c r="L1464" t="s">
        <v>9</v>
      </c>
      <c r="M1464">
        <v>13</v>
      </c>
      <c r="N1464" s="16" t="str">
        <f>IF([Years of Experience]&lt;=10,"&lt;=10 yrs",IF([Years of Experience]&lt;20,"10-20 yrs",IF([Years of Experience]&lt;30,"20-30 yrs","&gt;30 yrs")))</f>
        <v>10-20 yrs</v>
      </c>
    </row>
    <row r="1465" spans="2:14" ht="15" customHeight="1">
      <c r="B1465" t="s">
        <v>3468</v>
      </c>
      <c r="C1465" s="1">
        <v>41059.87027777778</v>
      </c>
      <c r="D1465" s="4" t="s">
        <v>1646</v>
      </c>
      <c r="E1465">
        <v>7200</v>
      </c>
      <c r="F1465" t="s">
        <v>6</v>
      </c>
      <c r="G1465">
        <f>tblSalaries[[#This Row],[clean Salary (in local currency)]]*VLOOKUP(tblSalaries[[#This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VLOOKUP(tblSalaries[[#This Row],[Where do you work]],tblCountries[[Actual]:[Mapping]],2,FALSE)</f>
        <v>Colombia</v>
      </c>
      <c r="L1465" t="s">
        <v>9</v>
      </c>
      <c r="M1465">
        <v>8</v>
      </c>
      <c r="N1465" s="16" t="str">
        <f>IF([Years of Experience]&lt;=10,"&lt;=10 yrs",IF([Years of Experience]&lt;20,"10-20 yrs",IF([Years of Experience]&lt;30,"20-30 yrs","&gt;30 yrs")))</f>
        <v>&lt;=10 yrs</v>
      </c>
    </row>
    <row r="1466" spans="2:14" ht="15" customHeight="1">
      <c r="B1466" t="s">
        <v>3469</v>
      </c>
      <c r="C1466" s="1">
        <v>41059.880486111113</v>
      </c>
      <c r="D1466" s="4">
        <v>42000</v>
      </c>
      <c r="E1466">
        <v>42000</v>
      </c>
      <c r="F1466" t="s">
        <v>22</v>
      </c>
      <c r="G1466">
        <f>tblSalaries[[#This Row],[clean Salary (in local currency)]]*VLOOKUP(tblSalaries[[#This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VLOOKUP(tblSalaries[[#This Row],[Where do you work]],tblCountries[[Actual]:[Mapping]],2,FALSE)</f>
        <v>Germany</v>
      </c>
      <c r="L1466" t="s">
        <v>13</v>
      </c>
      <c r="M1466">
        <v>7</v>
      </c>
      <c r="N1466" s="16" t="str">
        <f>IF([Years of Experience]&lt;=10,"&lt;=10 yrs",IF([Years of Experience]&lt;20,"10-20 yrs",IF([Years of Experience]&lt;30,"20-30 yrs","&gt;30 yrs")))</f>
        <v>&lt;=10 yrs</v>
      </c>
    </row>
    <row r="1467" spans="2:14" ht="15" customHeight="1">
      <c r="B1467" t="s">
        <v>3470</v>
      </c>
      <c r="C1467" s="1">
        <v>41059.888553240744</v>
      </c>
      <c r="D1467" s="4">
        <v>45000</v>
      </c>
      <c r="E1467">
        <v>45000</v>
      </c>
      <c r="F1467" t="s">
        <v>6</v>
      </c>
      <c r="G1467">
        <f>tblSalaries[[#This Row],[clean Salary (in local currency)]]*VLOOKUP(tblSalaries[[#This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VLOOKUP(tblSalaries[[#This Row],[Where do you work]],tblCountries[[Actual]:[Mapping]],2,FALSE)</f>
        <v>USA</v>
      </c>
      <c r="L1467" t="s">
        <v>18</v>
      </c>
      <c r="M1467">
        <v>10</v>
      </c>
      <c r="N1467" s="16" t="str">
        <f>IF([Years of Experience]&lt;=10,"&lt;=10 yrs",IF([Years of Experience]&lt;20,"10-20 yrs",IF([Years of Experience]&lt;30,"20-30 yrs","&gt;30 yrs")))</f>
        <v>&lt;=10 yrs</v>
      </c>
    </row>
    <row r="1468" spans="2:14" ht="15" customHeight="1">
      <c r="B1468" t="s">
        <v>3471</v>
      </c>
      <c r="C1468" s="1">
        <v>41059.893101851849</v>
      </c>
      <c r="D1468" s="4">
        <v>5000</v>
      </c>
      <c r="E1468">
        <v>5000</v>
      </c>
      <c r="F1468" t="s">
        <v>6</v>
      </c>
      <c r="G1468">
        <f>tblSalaries[[#This Row],[clean Salary (in local currency)]]*VLOOKUP(tblSalaries[[#This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VLOOKUP(tblSalaries[[#This Row],[Where do you work]],tblCountries[[Actual]:[Mapping]],2,FALSE)</f>
        <v>India</v>
      </c>
      <c r="L1468" t="s">
        <v>13</v>
      </c>
      <c r="M1468">
        <v>4</v>
      </c>
      <c r="N1468" s="16" t="str">
        <f>IF([Years of Experience]&lt;=10,"&lt;=10 yrs",IF([Years of Experience]&lt;20,"10-20 yrs",IF([Years of Experience]&lt;30,"20-30 yrs","&gt;30 yrs")))</f>
        <v>&lt;=10 yrs</v>
      </c>
    </row>
    <row r="1469" spans="2:14" ht="15" customHeight="1">
      <c r="B1469" t="s">
        <v>3472</v>
      </c>
      <c r="C1469" s="1">
        <v>41059.906319444446</v>
      </c>
      <c r="D1469" s="4">
        <v>74000</v>
      </c>
      <c r="E1469">
        <v>74000</v>
      </c>
      <c r="F1469" t="s">
        <v>82</v>
      </c>
      <c r="G1469">
        <f>tblSalaries[[#This Row],[clean Salary (in local currency)]]*VLOOKUP(tblSalaries[[#This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VLOOKUP(tblSalaries[[#This Row],[Where do you work]],tblCountries[[Actual]:[Mapping]],2,FALSE)</f>
        <v>Australia</v>
      </c>
      <c r="L1469" t="s">
        <v>13</v>
      </c>
      <c r="M1469">
        <v>20</v>
      </c>
      <c r="N1469" s="16" t="str">
        <f>IF([Years of Experience]&lt;=10,"&lt;=10 yrs",IF([Years of Experience]&lt;20,"10-20 yrs",IF([Years of Experience]&lt;30,"20-30 yrs","&gt;30 yrs")))</f>
        <v>20-30 yrs</v>
      </c>
    </row>
    <row r="1470" spans="2:14" ht="15" customHeight="1">
      <c r="B1470" t="s">
        <v>3473</v>
      </c>
      <c r="C1470" s="1">
        <v>41059.92454861111</v>
      </c>
      <c r="D1470" s="4" t="s">
        <v>816</v>
      </c>
      <c r="E1470">
        <v>15000</v>
      </c>
      <c r="F1470" t="s">
        <v>6</v>
      </c>
      <c r="G1470">
        <f>tblSalaries[[#This Row],[clean Salary (in local currency)]]*VLOOKUP(tblSalaries[[#This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VLOOKUP(tblSalaries[[#This Row],[Where do you work]],tblCountries[[Actual]:[Mapping]],2,FALSE)</f>
        <v>Romania</v>
      </c>
      <c r="L1470" t="s">
        <v>18</v>
      </c>
      <c r="M1470">
        <v>5</v>
      </c>
      <c r="N1470" s="16" t="str">
        <f>IF([Years of Experience]&lt;=10,"&lt;=10 yrs",IF([Years of Experience]&lt;20,"10-20 yrs",IF([Years of Experience]&lt;30,"20-30 yrs","&gt;30 yrs")))</f>
        <v>&lt;=10 yrs</v>
      </c>
    </row>
    <row r="1471" spans="2:14" ht="15" customHeight="1">
      <c r="B1471" t="s">
        <v>3474</v>
      </c>
      <c r="C1471" s="1">
        <v>41059.938576388886</v>
      </c>
      <c r="D1471" s="4" t="s">
        <v>1651</v>
      </c>
      <c r="E1471">
        <v>33500</v>
      </c>
      <c r="F1471" t="s">
        <v>22</v>
      </c>
      <c r="G1471">
        <f>tblSalaries[[#This Row],[clean Salary (in local currency)]]*VLOOKUP(tblSalaries[[#This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VLOOKUP(tblSalaries[[#This Row],[Where do you work]],tblCountries[[Actual]:[Mapping]],2,FALSE)</f>
        <v>Germany</v>
      </c>
      <c r="L1471" t="s">
        <v>13</v>
      </c>
      <c r="M1471">
        <v>8</v>
      </c>
      <c r="N1471" s="16" t="str">
        <f>IF([Years of Experience]&lt;=10,"&lt;=10 yrs",IF([Years of Experience]&lt;20,"10-20 yrs",IF([Years of Experience]&lt;30,"20-30 yrs","&gt;30 yrs")))</f>
        <v>&lt;=10 yrs</v>
      </c>
    </row>
    <row r="1472" spans="2:14" ht="15" customHeight="1">
      <c r="B1472" t="s">
        <v>3475</v>
      </c>
      <c r="C1472" s="1">
        <v>41059.938599537039</v>
      </c>
      <c r="D1472" s="4" t="s">
        <v>1653</v>
      </c>
      <c r="E1472">
        <v>61000</v>
      </c>
      <c r="F1472" t="s">
        <v>6</v>
      </c>
      <c r="G1472">
        <f>tblSalaries[[#This Row],[clean Salary (in local currency)]]*VLOOKUP(tblSalaries[[#This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>
        <v>5</v>
      </c>
      <c r="N1472" s="16" t="str">
        <f>IF([Years of Experience]&lt;=10,"&lt;=10 yrs",IF([Years of Experience]&lt;20,"10-20 yrs",IF([Years of Experience]&lt;30,"20-30 yrs","&gt;30 yrs")))</f>
        <v>&lt;=10 yrs</v>
      </c>
    </row>
    <row r="1473" spans="2:14" ht="15" customHeight="1">
      <c r="B1473" t="s">
        <v>3476</v>
      </c>
      <c r="C1473" s="1">
        <v>41059.939131944448</v>
      </c>
      <c r="D1473" s="4">
        <v>66000</v>
      </c>
      <c r="E1473">
        <v>66000</v>
      </c>
      <c r="F1473" t="s">
        <v>6</v>
      </c>
      <c r="G1473">
        <f>tblSalaries[[#This Row],[clean Salary (in local currency)]]*VLOOKUP(tblSalaries[[#This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VLOOKUP(tblSalaries[[#This Row],[Where do you work]],tblCountries[[Actual]:[Mapping]],2,FALSE)</f>
        <v>USA</v>
      </c>
      <c r="L1473" t="s">
        <v>9</v>
      </c>
      <c r="M1473">
        <v>2</v>
      </c>
      <c r="N1473" s="16" t="str">
        <f>IF([Years of Experience]&lt;=10,"&lt;=10 yrs",IF([Years of Experience]&lt;20,"10-20 yrs",IF([Years of Experience]&lt;30,"20-30 yrs","&gt;30 yrs")))</f>
        <v>&lt;=10 yrs</v>
      </c>
    </row>
    <row r="1474" spans="2:14" ht="15" customHeight="1">
      <c r="B1474" t="s">
        <v>3477</v>
      </c>
      <c r="C1474" s="1">
        <v>41059.958148148151</v>
      </c>
      <c r="D1474" s="4" t="s">
        <v>1655</v>
      </c>
      <c r="E1474">
        <v>278000</v>
      </c>
      <c r="F1474" t="s">
        <v>40</v>
      </c>
      <c r="G1474">
        <f>tblSalaries[[#This Row],[clean Salary (in local currency)]]*VLOOKUP(tblSalaries[[#This Row],[Currency]],tblXrate[],2,FALSE)</f>
        <v>4950.6008391090336</v>
      </c>
      <c r="H1474" t="s">
        <v>721</v>
      </c>
      <c r="I1474" t="s">
        <v>3999</v>
      </c>
      <c r="J1474" t="s">
        <v>8</v>
      </c>
      <c r="K1474" t="str">
        <f>VLOOKUP(tblSalaries[[#This Row],[Where do you work]],tblCountries[[Actual]:[Mapping]],2,FALSE)</f>
        <v>India</v>
      </c>
      <c r="L1474" t="s">
        <v>13</v>
      </c>
      <c r="M1474">
        <v>8</v>
      </c>
      <c r="N1474" s="16" t="str">
        <f>IF([Years of Experience]&lt;=10,"&lt;=10 yrs",IF([Years of Experience]&lt;20,"10-20 yrs",IF([Years of Experience]&lt;30,"20-30 yrs","&gt;30 yrs")))</f>
        <v>&lt;=10 yrs</v>
      </c>
    </row>
    <row r="1475" spans="2:14" ht="15" customHeight="1">
      <c r="B1475" t="s">
        <v>3478</v>
      </c>
      <c r="C1475" s="1">
        <v>41059.959583333337</v>
      </c>
      <c r="D1475" s="4">
        <v>55000</v>
      </c>
      <c r="E1475">
        <v>55000</v>
      </c>
      <c r="F1475" t="s">
        <v>6</v>
      </c>
      <c r="G1475">
        <f>tblSalaries[[#This Row],[clean Salary (in local currency)]]*VLOOKUP(tblSalaries[[#This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VLOOKUP(tblSalaries[[#This Row],[Where do you work]],tblCountries[[Actual]:[Mapping]],2,FALSE)</f>
        <v>USA</v>
      </c>
      <c r="L1475" t="s">
        <v>18</v>
      </c>
      <c r="M1475">
        <v>14</v>
      </c>
      <c r="N1475" s="16" t="str">
        <f>IF([Years of Experience]&lt;=10,"&lt;=10 yrs",IF([Years of Experience]&lt;20,"10-20 yrs",IF([Years of Experience]&lt;30,"20-30 yrs","&gt;30 yrs")))</f>
        <v>10-20 yrs</v>
      </c>
    </row>
    <row r="1476" spans="2:14" ht="15" customHeight="1">
      <c r="B1476" t="s">
        <v>3479</v>
      </c>
      <c r="C1476" s="1">
        <v>41059.976388888892</v>
      </c>
      <c r="D1476" s="4">
        <v>32000</v>
      </c>
      <c r="E1476">
        <v>32000</v>
      </c>
      <c r="F1476" t="s">
        <v>6</v>
      </c>
      <c r="G1476">
        <f>tblSalaries[[#This Row],[clean Salary (in local currency)]]*VLOOKUP(tblSalaries[[#This Row],[Currency]],tblXrate[],2,FALSE)</f>
        <v>32000</v>
      </c>
      <c r="H1476" t="s">
        <v>1657</v>
      </c>
      <c r="I1476" t="s">
        <v>3999</v>
      </c>
      <c r="J1476" t="s">
        <v>15</v>
      </c>
      <c r="K1476" t="str">
        <f>VLOOKUP(tblSalaries[[#This Row],[Where do you work]],tblCountries[[Actual]:[Mapping]],2,FALSE)</f>
        <v>USA</v>
      </c>
      <c r="L1476" t="s">
        <v>9</v>
      </c>
      <c r="M1476">
        <v>10</v>
      </c>
      <c r="N1476" s="16" t="str">
        <f>IF([Years of Experience]&lt;=10,"&lt;=10 yrs",IF([Years of Experience]&lt;20,"10-20 yrs",IF([Years of Experience]&lt;30,"20-30 yrs","&gt;30 yrs")))</f>
        <v>&lt;=10 yrs</v>
      </c>
    </row>
    <row r="1477" spans="2:14" ht="15" customHeight="1">
      <c r="B1477" t="s">
        <v>3480</v>
      </c>
      <c r="C1477" s="1">
        <v>41059.979143518518</v>
      </c>
      <c r="D1477" s="4">
        <v>18000</v>
      </c>
      <c r="E1477">
        <v>18000</v>
      </c>
      <c r="F1477" t="s">
        <v>6</v>
      </c>
      <c r="G1477">
        <f>tblSalaries[[#This Row],[clean Salary (in local currency)]]*VLOOKUP(tblSalaries[[#This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VLOOKUP(tblSalaries[[#This Row],[Where do you work]],tblCountries[[Actual]:[Mapping]],2,FALSE)</f>
        <v>India</v>
      </c>
      <c r="L1477" t="s">
        <v>13</v>
      </c>
      <c r="M1477">
        <v>6</v>
      </c>
      <c r="N1477" s="16" t="str">
        <f>IF([Years of Experience]&lt;=10,"&lt;=10 yrs",IF([Years of Experience]&lt;20,"10-20 yrs",IF([Years of Experience]&lt;30,"20-30 yrs","&gt;30 yrs")))</f>
        <v>&lt;=10 yrs</v>
      </c>
    </row>
    <row r="1478" spans="2:14" ht="15" customHeight="1">
      <c r="B1478" t="s">
        <v>3481</v>
      </c>
      <c r="C1478" s="1">
        <v>41059.999560185184</v>
      </c>
      <c r="D1478" s="4" t="s">
        <v>1659</v>
      </c>
      <c r="E1478">
        <v>650000</v>
      </c>
      <c r="F1478" t="s">
        <v>40</v>
      </c>
      <c r="G1478">
        <f>tblSalaries[[#This Row],[clean Salary (in local currency)]]*VLOOKUP(tblSalaries[[#This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VLOOKUP(tblSalaries[[#This Row],[Where do you work]],tblCountries[[Actual]:[Mapping]],2,FALSE)</f>
        <v>India</v>
      </c>
      <c r="L1478" t="s">
        <v>9</v>
      </c>
      <c r="M1478">
        <v>21</v>
      </c>
      <c r="N1478" s="16" t="str">
        <f>IF([Years of Experience]&lt;=10,"&lt;=10 yrs",IF([Years of Experience]&lt;20,"10-20 yrs",IF([Years of Experience]&lt;30,"20-30 yrs","&gt;30 yrs")))</f>
        <v>20-30 yrs</v>
      </c>
    </row>
    <row r="1479" spans="2:14" ht="15" customHeight="1">
      <c r="B1479" t="s">
        <v>3482</v>
      </c>
      <c r="C1479" s="1">
        <v>41060.025347222225</v>
      </c>
      <c r="D1479" s="4">
        <v>50000</v>
      </c>
      <c r="E1479">
        <v>50000</v>
      </c>
      <c r="F1479" t="s">
        <v>22</v>
      </c>
      <c r="G1479">
        <f>tblSalaries[[#This Row],[clean Salary (in local currency)]]*VLOOKUP(tblSalaries[[#This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VLOOKUP(tblSalaries[[#This Row],[Where do you work]],tblCountries[[Actual]:[Mapping]],2,FALSE)</f>
        <v>Italy</v>
      </c>
      <c r="L1479" t="s">
        <v>13</v>
      </c>
      <c r="M1479">
        <v>15</v>
      </c>
      <c r="N1479" s="16" t="str">
        <f>IF([Years of Experience]&lt;=10,"&lt;=10 yrs",IF([Years of Experience]&lt;20,"10-20 yrs",IF([Years of Experience]&lt;30,"20-30 yrs","&gt;30 yrs")))</f>
        <v>10-20 yrs</v>
      </c>
    </row>
    <row r="1480" spans="2:14" ht="15" customHeight="1">
      <c r="B1480" t="s">
        <v>3483</v>
      </c>
      <c r="C1480" s="1">
        <v>41060.032581018517</v>
      </c>
      <c r="D1480" s="4" t="s">
        <v>1661</v>
      </c>
      <c r="E1480">
        <v>4000000</v>
      </c>
      <c r="F1480" t="s">
        <v>40</v>
      </c>
      <c r="G1480">
        <f>tblSalaries[[#This Row],[clean Salary (in local currency)]]*VLOOKUP(tblSalaries[[#This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VLOOKUP(tblSalaries[[#This Row],[Where do you work]],tblCountries[[Actual]:[Mapping]],2,FALSE)</f>
        <v>India</v>
      </c>
      <c r="L1480" t="s">
        <v>13</v>
      </c>
      <c r="M1480">
        <v>5</v>
      </c>
      <c r="N1480" s="16" t="str">
        <f>IF([Years of Experience]&lt;=10,"&lt;=10 yrs",IF([Years of Experience]&lt;20,"10-20 yrs",IF([Years of Experience]&lt;30,"20-30 yrs","&gt;30 yrs")))</f>
        <v>&lt;=10 yrs</v>
      </c>
    </row>
    <row r="1481" spans="2:14" ht="15" customHeight="1">
      <c r="B1481" t="s">
        <v>3484</v>
      </c>
      <c r="C1481" s="1">
        <v>41060.047986111109</v>
      </c>
      <c r="D1481" s="4" t="s">
        <v>1663</v>
      </c>
      <c r="E1481">
        <v>10000</v>
      </c>
      <c r="F1481" t="s">
        <v>6</v>
      </c>
      <c r="G1481">
        <f>tblSalaries[[#This Row],[clean Salary (in local currency)]]*VLOOKUP(tblSalaries[[#This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VLOOKUP(tblSalaries[[#This Row],[Where do you work]],tblCountries[[Actual]:[Mapping]],2,FALSE)</f>
        <v>Brazil</v>
      </c>
      <c r="L1481" t="s">
        <v>9</v>
      </c>
      <c r="M1481">
        <v>1</v>
      </c>
      <c r="N1481" s="16" t="str">
        <f>IF([Years of Experience]&lt;=10,"&lt;=10 yrs",IF([Years of Experience]&lt;20,"10-20 yrs",IF([Years of Experience]&lt;30,"20-30 yrs","&gt;30 yrs")))</f>
        <v>&lt;=10 yrs</v>
      </c>
    </row>
    <row r="1482" spans="2:14" ht="15" customHeight="1">
      <c r="B1482" t="s">
        <v>3485</v>
      </c>
      <c r="C1482" s="1">
        <v>41060.053657407407</v>
      </c>
      <c r="D1482" s="4">
        <v>74300</v>
      </c>
      <c r="E1482">
        <v>74300</v>
      </c>
      <c r="F1482" t="s">
        <v>6</v>
      </c>
      <c r="G1482">
        <f>tblSalaries[[#This Row],[clean Salary (in local currency)]]*VLOOKUP(tblSalaries[[#This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>
        <v>3</v>
      </c>
      <c r="N1482" s="16" t="str">
        <f>IF([Years of Experience]&lt;=10,"&lt;=10 yrs",IF([Years of Experience]&lt;20,"10-20 yrs",IF([Years of Experience]&lt;30,"20-30 yrs","&gt;30 yrs")))</f>
        <v>&lt;=10 yrs</v>
      </c>
    </row>
    <row r="1483" spans="2:14" ht="15" customHeight="1">
      <c r="B1483" t="s">
        <v>3486</v>
      </c>
      <c r="C1483" s="1">
        <v>41060.054027777776</v>
      </c>
      <c r="D1483" s="4">
        <v>1500000</v>
      </c>
      <c r="E1483">
        <v>1500000</v>
      </c>
      <c r="F1483" t="s">
        <v>40</v>
      </c>
      <c r="G1483">
        <f>tblSalaries[[#This Row],[clean Salary (in local currency)]]*VLOOKUP(tblSalaries[[#This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VLOOKUP(tblSalaries[[#This Row],[Where do you work]],tblCountries[[Actual]:[Mapping]],2,FALSE)</f>
        <v>India</v>
      </c>
      <c r="L1483" t="s">
        <v>9</v>
      </c>
      <c r="M1483">
        <v>10</v>
      </c>
      <c r="N1483" s="16" t="str">
        <f>IF([Years of Experience]&lt;=10,"&lt;=10 yrs",IF([Years of Experience]&lt;20,"10-20 yrs",IF([Years of Experience]&lt;30,"20-30 yrs","&gt;30 yrs")))</f>
        <v>&lt;=10 yrs</v>
      </c>
    </row>
    <row r="1484" spans="2:14" ht="15" customHeight="1">
      <c r="B1484" t="s">
        <v>3487</v>
      </c>
      <c r="C1484" s="1">
        <v>41060.073472222219</v>
      </c>
      <c r="D1484" s="4" t="s">
        <v>1667</v>
      </c>
      <c r="E1484">
        <v>536000</v>
      </c>
      <c r="F1484" t="s">
        <v>40</v>
      </c>
      <c r="G1484">
        <f>tblSalaries[[#This Row],[clean Salary (in local currency)]]*VLOOKUP(tblSalaries[[#This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VLOOKUP(tblSalaries[[#This Row],[Where do you work]],tblCountries[[Actual]:[Mapping]],2,FALSE)</f>
        <v>India</v>
      </c>
      <c r="L1484" t="s">
        <v>9</v>
      </c>
      <c r="M1484">
        <v>4</v>
      </c>
      <c r="N1484" s="16" t="str">
        <f>IF([Years of Experience]&lt;=10,"&lt;=10 yrs",IF([Years of Experience]&lt;20,"10-20 yrs",IF([Years of Experience]&lt;30,"20-30 yrs","&gt;30 yrs")))</f>
        <v>&lt;=10 yrs</v>
      </c>
    </row>
    <row r="1485" spans="2:14" ht="15" customHeight="1">
      <c r="B1485" t="s">
        <v>3488</v>
      </c>
      <c r="C1485" s="1">
        <v>41060.076689814814</v>
      </c>
      <c r="D1485" s="4">
        <v>95000</v>
      </c>
      <c r="E1485">
        <v>95000</v>
      </c>
      <c r="F1485" t="s">
        <v>6</v>
      </c>
      <c r="G1485">
        <f>tblSalaries[[#This Row],[clean Salary (in local currency)]]*VLOOKUP(tblSalaries[[#This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9</v>
      </c>
      <c r="M1485">
        <v>15</v>
      </c>
      <c r="N1485" s="16" t="str">
        <f>IF([Years of Experience]&lt;=10,"&lt;=10 yrs",IF([Years of Experience]&lt;20,"10-20 yrs",IF([Years of Experience]&lt;30,"20-30 yrs","&gt;30 yrs")))</f>
        <v>10-20 yrs</v>
      </c>
    </row>
    <row r="1486" spans="2:14" ht="15" customHeight="1">
      <c r="B1486" t="s">
        <v>3489</v>
      </c>
      <c r="C1486" s="1">
        <v>41060.100428240738</v>
      </c>
      <c r="D1486" s="4">
        <v>64300</v>
      </c>
      <c r="E1486">
        <v>64300</v>
      </c>
      <c r="F1486" t="s">
        <v>6</v>
      </c>
      <c r="G1486">
        <f>tblSalaries[[#This Row],[clean Salary (in local currency)]]*VLOOKUP(tblSalaries[[#This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VLOOKUP(tblSalaries[[#This Row],[Where do you work]],tblCountries[[Actual]:[Mapping]],2,FALSE)</f>
        <v>USA</v>
      </c>
      <c r="L1486" t="s">
        <v>9</v>
      </c>
      <c r="M1486">
        <v>15</v>
      </c>
      <c r="N1486" s="16" t="str">
        <f>IF([Years of Experience]&lt;=10,"&lt;=10 yrs",IF([Years of Experience]&lt;20,"10-20 yrs",IF([Years of Experience]&lt;30,"20-30 yrs","&gt;30 yrs")))</f>
        <v>10-20 yrs</v>
      </c>
    </row>
    <row r="1487" spans="2:14" ht="15" customHeight="1">
      <c r="B1487" t="s">
        <v>3490</v>
      </c>
      <c r="C1487" s="1">
        <v>41060.109131944446</v>
      </c>
      <c r="D1487" s="4">
        <v>250000</v>
      </c>
      <c r="E1487">
        <v>250000</v>
      </c>
      <c r="F1487" t="s">
        <v>6</v>
      </c>
      <c r="G1487">
        <f>tblSalaries[[#This Row],[clean Salary (in local currency)]]*VLOOKUP(tblSalaries[[#This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>
        <v>20</v>
      </c>
      <c r="N1487" s="16" t="str">
        <f>IF([Years of Experience]&lt;=10,"&lt;=10 yrs",IF([Years of Experience]&lt;20,"10-20 yrs",IF([Years of Experience]&lt;30,"20-30 yrs","&gt;30 yrs")))</f>
        <v>20-30 yrs</v>
      </c>
    </row>
    <row r="1488" spans="2:14" ht="15" customHeight="1">
      <c r="B1488" t="s">
        <v>3491</v>
      </c>
      <c r="C1488" s="1">
        <v>41060.129965277774</v>
      </c>
      <c r="D1488" s="4">
        <v>89000</v>
      </c>
      <c r="E1488">
        <v>89000</v>
      </c>
      <c r="F1488" t="s">
        <v>6</v>
      </c>
      <c r="G1488">
        <f>tblSalaries[[#This Row],[clean Salary (in local currency)]]*VLOOKUP(tblSalaries[[#This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>
        <v>10</v>
      </c>
      <c r="N1488" s="16" t="str">
        <f>IF([Years of Experience]&lt;=10,"&lt;=10 yrs",IF([Years of Experience]&lt;20,"10-20 yrs",IF([Years of Experience]&lt;30,"20-30 yrs","&gt;30 yrs")))</f>
        <v>&lt;=10 yrs</v>
      </c>
    </row>
    <row r="1489" spans="2:14" ht="15" customHeight="1">
      <c r="B1489" t="s">
        <v>3492</v>
      </c>
      <c r="C1489" s="1">
        <v>41060.175219907411</v>
      </c>
      <c r="D1489" s="4">
        <v>75000</v>
      </c>
      <c r="E1489">
        <v>75000</v>
      </c>
      <c r="F1489" t="s">
        <v>6</v>
      </c>
      <c r="G1489">
        <f>tblSalaries[[#This Row],[clean Salary (in local currency)]]*VLOOKUP(tblSalaries[[#This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VLOOKUP(tblSalaries[[#This Row],[Where do you work]],tblCountries[[Actual]:[Mapping]],2,FALSE)</f>
        <v>USA</v>
      </c>
      <c r="L1489" t="s">
        <v>13</v>
      </c>
      <c r="M1489">
        <v>1.5</v>
      </c>
      <c r="N1489" s="16" t="str">
        <f>IF([Years of Experience]&lt;=10,"&lt;=10 yrs",IF([Years of Experience]&lt;20,"10-20 yrs",IF([Years of Experience]&lt;30,"20-30 yrs","&gt;30 yrs")))</f>
        <v>&lt;=10 yrs</v>
      </c>
    </row>
    <row r="1490" spans="2:14" ht="15" customHeight="1">
      <c r="B1490" t="s">
        <v>3493</v>
      </c>
      <c r="C1490" s="1">
        <v>41060.210405092592</v>
      </c>
      <c r="D1490" s="4">
        <v>45000</v>
      </c>
      <c r="E1490">
        <v>45000</v>
      </c>
      <c r="F1490" t="s">
        <v>6</v>
      </c>
      <c r="G1490">
        <f>tblSalaries[[#This Row],[clean Salary (in local currency)]]*VLOOKUP(tblSalaries[[#This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>
        <v>5</v>
      </c>
      <c r="N1490" s="16" t="str">
        <f>IF([Years of Experience]&lt;=10,"&lt;=10 yrs",IF([Years of Experience]&lt;20,"10-20 yrs",IF([Years of Experience]&lt;30,"20-30 yrs","&gt;30 yrs")))</f>
        <v>&lt;=10 yrs</v>
      </c>
    </row>
    <row r="1491" spans="2:14" ht="15" customHeight="1">
      <c r="B1491" t="s">
        <v>3494</v>
      </c>
      <c r="C1491" s="1">
        <v>41060.224976851852</v>
      </c>
      <c r="D1491" s="4">
        <v>127500</v>
      </c>
      <c r="E1491">
        <v>127500</v>
      </c>
      <c r="F1491" t="s">
        <v>6</v>
      </c>
      <c r="G1491">
        <f>tblSalaries[[#This Row],[clean Salary (in local currency)]]*VLOOKUP(tblSalaries[[#This Row],[Currency]],tblXrate[],2,FALSE)</f>
        <v>127500</v>
      </c>
      <c r="H1491" t="s">
        <v>1670</v>
      </c>
      <c r="I1491" t="s">
        <v>4001</v>
      </c>
      <c r="J1491" t="s">
        <v>15</v>
      </c>
      <c r="K1491" t="str">
        <f>VLOOKUP(tblSalaries[[#This Row],[Where do you work]],tblCountries[[Actual]:[Mapping]],2,FALSE)</f>
        <v>USA</v>
      </c>
      <c r="L1491" t="s">
        <v>13</v>
      </c>
      <c r="M1491">
        <v>22</v>
      </c>
      <c r="N1491" s="16" t="str">
        <f>IF([Years of Experience]&lt;=10,"&lt;=10 yrs",IF([Years of Experience]&lt;20,"10-20 yrs",IF([Years of Experience]&lt;30,"20-30 yrs","&gt;30 yrs")))</f>
        <v>20-30 yrs</v>
      </c>
    </row>
    <row r="1492" spans="2:14" ht="15" customHeight="1">
      <c r="B1492" t="s">
        <v>3495</v>
      </c>
      <c r="C1492" s="1">
        <v>41060.230486111112</v>
      </c>
      <c r="D1492" s="4">
        <v>170000</v>
      </c>
      <c r="E1492">
        <v>170000</v>
      </c>
      <c r="F1492" t="s">
        <v>6</v>
      </c>
      <c r="G1492">
        <f>tblSalaries[[#This Row],[clean Salary (in local currency)]]*VLOOKUP(tblSalaries[[#This Row],[Currency]],tblXrate[],2,FALSE)</f>
        <v>170000</v>
      </c>
      <c r="H1492" t="s">
        <v>29</v>
      </c>
      <c r="I1492" t="s">
        <v>4001</v>
      </c>
      <c r="J1492" t="s">
        <v>15</v>
      </c>
      <c r="K1492" t="str">
        <f>VLOOKUP(tblSalaries[[#This Row],[Where do you work]],tblCountries[[Actual]:[Mapping]],2,FALSE)</f>
        <v>USA</v>
      </c>
      <c r="L1492" t="s">
        <v>18</v>
      </c>
      <c r="M1492">
        <v>18</v>
      </c>
      <c r="N1492" s="16" t="str">
        <f>IF([Years of Experience]&lt;=10,"&lt;=10 yrs",IF([Years of Experience]&lt;20,"10-20 yrs",IF([Years of Experience]&lt;30,"20-30 yrs","&gt;30 yrs")))</f>
        <v>10-20 yrs</v>
      </c>
    </row>
    <row r="1493" spans="2:14" ht="15" customHeight="1">
      <c r="B1493" t="s">
        <v>3496</v>
      </c>
      <c r="C1493" s="1">
        <v>41060.234363425923</v>
      </c>
      <c r="D1493" s="4">
        <v>800</v>
      </c>
      <c r="E1493">
        <v>9600</v>
      </c>
      <c r="F1493" t="s">
        <v>6</v>
      </c>
      <c r="G1493">
        <f>tblSalaries[[#This Row],[clean Salary (in local currency)]]*VLOOKUP(tblSalaries[[#This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VLOOKUP(tblSalaries[[#This Row],[Where do you work]],tblCountries[[Actual]:[Mapping]],2,FALSE)</f>
        <v>Bolivia</v>
      </c>
      <c r="L1493" t="s">
        <v>13</v>
      </c>
      <c r="M1493">
        <v>2</v>
      </c>
      <c r="N1493" s="16" t="str">
        <f>IF([Years of Experience]&lt;=10,"&lt;=10 yrs",IF([Years of Experience]&lt;20,"10-20 yrs",IF([Years of Experience]&lt;30,"20-30 yrs","&gt;30 yrs")))</f>
        <v>&lt;=10 yrs</v>
      </c>
    </row>
    <row r="1494" spans="2:14" ht="15" customHeight="1">
      <c r="B1494" t="s">
        <v>3497</v>
      </c>
      <c r="C1494" s="1">
        <v>41060.259513888886</v>
      </c>
      <c r="D1494" s="4">
        <v>62000</v>
      </c>
      <c r="E1494">
        <v>62000</v>
      </c>
      <c r="F1494" t="s">
        <v>6</v>
      </c>
      <c r="G1494">
        <f>tblSalaries[[#This Row],[clean Salary (in local currency)]]*VLOOKUP(tblSalaries[[#This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>
        <v>27</v>
      </c>
      <c r="N1494" s="16" t="str">
        <f>IF([Years of Experience]&lt;=10,"&lt;=10 yrs",IF([Years of Experience]&lt;20,"10-20 yrs",IF([Years of Experience]&lt;30,"20-30 yrs","&gt;30 yrs")))</f>
        <v>20-30 yrs</v>
      </c>
    </row>
    <row r="1495" spans="2:14" ht="15" customHeight="1">
      <c r="B1495" t="s">
        <v>3498</v>
      </c>
      <c r="C1495" s="1">
        <v>41060.266076388885</v>
      </c>
      <c r="D1495" s="4">
        <v>22000</v>
      </c>
      <c r="E1495">
        <v>22000</v>
      </c>
      <c r="F1495" t="s">
        <v>6</v>
      </c>
      <c r="G1495">
        <f>tblSalaries[[#This Row],[clean Salary (in local currency)]]*VLOOKUP(tblSalaries[[#This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>
        <v>3</v>
      </c>
      <c r="N1495" s="16" t="str">
        <f>IF([Years of Experience]&lt;=10,"&lt;=10 yrs",IF([Years of Experience]&lt;20,"10-20 yrs",IF([Years of Experience]&lt;30,"20-30 yrs","&gt;30 yrs")))</f>
        <v>&lt;=10 yrs</v>
      </c>
    </row>
    <row r="1496" spans="2:14" ht="15" customHeight="1">
      <c r="B1496" t="s">
        <v>3499</v>
      </c>
      <c r="C1496" s="1">
        <v>41060.266608796293</v>
      </c>
      <c r="D1496" s="4">
        <v>45000</v>
      </c>
      <c r="E1496">
        <v>45000</v>
      </c>
      <c r="F1496" t="s">
        <v>6</v>
      </c>
      <c r="G1496">
        <f>tblSalaries[[#This Row],[clean Salary (in local currency)]]*VLOOKUP(tblSalaries[[#This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VLOOKUP(tblSalaries[[#This Row],[Where do you work]],tblCountries[[Actual]:[Mapping]],2,FALSE)</f>
        <v>USA</v>
      </c>
      <c r="L1496" t="s">
        <v>9</v>
      </c>
      <c r="M1496">
        <v>8</v>
      </c>
      <c r="N1496" s="16" t="str">
        <f>IF([Years of Experience]&lt;=10,"&lt;=10 yrs",IF([Years of Experience]&lt;20,"10-20 yrs",IF([Years of Experience]&lt;30,"20-30 yrs","&gt;30 yrs")))</f>
        <v>&lt;=10 yrs</v>
      </c>
    </row>
    <row r="1497" spans="2:14" ht="15" customHeight="1">
      <c r="B1497" t="s">
        <v>3500</v>
      </c>
      <c r="C1497" s="1">
        <v>41060.303888888891</v>
      </c>
      <c r="D1497" s="4">
        <v>145000</v>
      </c>
      <c r="E1497">
        <v>145000</v>
      </c>
      <c r="F1497" t="s">
        <v>6</v>
      </c>
      <c r="G1497">
        <f>tblSalaries[[#This Row],[clean Salary (in local currency)]]*VLOOKUP(tblSalaries[[#This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VLOOKUP(tblSalaries[[#This Row],[Where do you work]],tblCountries[[Actual]:[Mapping]],2,FALSE)</f>
        <v>USA</v>
      </c>
      <c r="L1497" t="s">
        <v>9</v>
      </c>
      <c r="M1497">
        <v>6</v>
      </c>
      <c r="N1497" s="16" t="str">
        <f>IF([Years of Experience]&lt;=10,"&lt;=10 yrs",IF([Years of Experience]&lt;20,"10-20 yrs",IF([Years of Experience]&lt;30,"20-30 yrs","&gt;30 yrs")))</f>
        <v>&lt;=10 yrs</v>
      </c>
    </row>
    <row r="1498" spans="2:14" ht="15" customHeight="1">
      <c r="B1498" t="s">
        <v>3501</v>
      </c>
      <c r="C1498" s="1">
        <v>41060.347256944442</v>
      </c>
      <c r="D1498" s="4">
        <v>89000</v>
      </c>
      <c r="E1498">
        <v>89000</v>
      </c>
      <c r="F1498" t="s">
        <v>6</v>
      </c>
      <c r="G1498">
        <f>tblSalaries[[#This Row],[clean Salary (in local currency)]]*VLOOKUP(tblSalaries[[#This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VLOOKUP(tblSalaries[[#This Row],[Where do you work]],tblCountries[[Actual]:[Mapping]],2,FALSE)</f>
        <v>USA</v>
      </c>
      <c r="L1498" t="s">
        <v>13</v>
      </c>
      <c r="M1498">
        <v>14</v>
      </c>
      <c r="N1498" s="16" t="str">
        <f>IF([Years of Experience]&lt;=10,"&lt;=10 yrs",IF([Years of Experience]&lt;20,"10-20 yrs",IF([Years of Experience]&lt;30,"20-30 yrs","&gt;30 yrs")))</f>
        <v>10-20 yrs</v>
      </c>
    </row>
    <row r="1499" spans="2:14" ht="15" customHeight="1">
      <c r="B1499" t="s">
        <v>3502</v>
      </c>
      <c r="C1499" s="1">
        <v>41060.394502314812</v>
      </c>
      <c r="D1499" s="4">
        <v>38000</v>
      </c>
      <c r="E1499">
        <v>38000</v>
      </c>
      <c r="F1499" t="s">
        <v>6</v>
      </c>
      <c r="G1499">
        <f>tblSalaries[[#This Row],[clean Salary (in local currency)]]*VLOOKUP(tblSalaries[[#This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VLOOKUP(tblSalaries[[#This Row],[Where do you work]],tblCountries[[Actual]:[Mapping]],2,FALSE)</f>
        <v>USA</v>
      </c>
      <c r="L1499" t="s">
        <v>9</v>
      </c>
      <c r="M1499">
        <v>11</v>
      </c>
      <c r="N1499" s="16" t="str">
        <f>IF([Years of Experience]&lt;=10,"&lt;=10 yrs",IF([Years of Experience]&lt;20,"10-20 yrs",IF([Years of Experience]&lt;30,"20-30 yrs","&gt;30 yrs")))</f>
        <v>10-20 yrs</v>
      </c>
    </row>
    <row r="1500" spans="2:14" ht="15" customHeight="1">
      <c r="B1500" t="s">
        <v>3503</v>
      </c>
      <c r="C1500" s="1">
        <v>41060.406354166669</v>
      </c>
      <c r="D1500" s="4">
        <v>50000</v>
      </c>
      <c r="E1500">
        <v>50000</v>
      </c>
      <c r="F1500" t="s">
        <v>86</v>
      </c>
      <c r="G1500">
        <f>tblSalaries[[#This Row],[clean Salary (in local currency)]]*VLOOKUP(tblSalaries[[#This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VLOOKUP(tblSalaries[[#This Row],[Where do you work]],tblCountries[[Actual]:[Mapping]],2,FALSE)</f>
        <v>Canada</v>
      </c>
      <c r="L1500" t="s">
        <v>9</v>
      </c>
      <c r="M1500">
        <v>3</v>
      </c>
      <c r="N1500" s="16" t="str">
        <f>IF([Years of Experience]&lt;=10,"&lt;=10 yrs",IF([Years of Experience]&lt;20,"10-20 yrs",IF([Years of Experience]&lt;30,"20-30 yrs","&gt;30 yrs")))</f>
        <v>&lt;=10 yrs</v>
      </c>
    </row>
    <row r="1501" spans="2:14" ht="15" customHeight="1">
      <c r="B1501" t="s">
        <v>3504</v>
      </c>
      <c r="C1501" s="1">
        <v>41060.437291666669</v>
      </c>
      <c r="D1501" s="4">
        <v>500000</v>
      </c>
      <c r="E1501">
        <v>500000</v>
      </c>
      <c r="F1501" t="s">
        <v>40</v>
      </c>
      <c r="G1501">
        <f>tblSalaries[[#This Row],[clean Salary (in local currency)]]*VLOOKUP(tblSalaries[[#This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VLOOKUP(tblSalaries[[#This Row],[Where do you work]],tblCountries[[Actual]:[Mapping]],2,FALSE)</f>
        <v>India</v>
      </c>
      <c r="L1501" t="s">
        <v>9</v>
      </c>
      <c r="M1501">
        <v>8</v>
      </c>
      <c r="N1501" s="16" t="str">
        <f>IF([Years of Experience]&lt;=10,"&lt;=10 yrs",IF([Years of Experience]&lt;20,"10-20 yrs",IF([Years of Experience]&lt;30,"20-30 yrs","&gt;30 yrs")))</f>
        <v>&lt;=10 yrs</v>
      </c>
    </row>
    <row r="1502" spans="2:14" ht="15" customHeight="1">
      <c r="B1502" t="s">
        <v>3505</v>
      </c>
      <c r="C1502" s="1">
        <v>41060.439664351848</v>
      </c>
      <c r="D1502" s="4" t="s">
        <v>1674</v>
      </c>
      <c r="E1502">
        <v>10000</v>
      </c>
      <c r="F1502" t="s">
        <v>6</v>
      </c>
      <c r="G1502">
        <f>tblSalaries[[#This Row],[clean Salary (in local currency)]]*VLOOKUP(tblSalaries[[#This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VLOOKUP(tblSalaries[[#This Row],[Where do you work]],tblCountries[[Actual]:[Mapping]],2,FALSE)</f>
        <v>Vietnam</v>
      </c>
      <c r="L1502" t="s">
        <v>18</v>
      </c>
      <c r="M1502">
        <v>8</v>
      </c>
      <c r="N1502" s="16" t="str">
        <f>IF([Years of Experience]&lt;=10,"&lt;=10 yrs",IF([Years of Experience]&lt;20,"10-20 yrs",IF([Years of Experience]&lt;30,"20-30 yrs","&gt;30 yrs")))</f>
        <v>&lt;=10 yrs</v>
      </c>
    </row>
    <row r="1503" spans="2:14" ht="15" customHeight="1">
      <c r="B1503" t="s">
        <v>3506</v>
      </c>
      <c r="C1503" s="1">
        <v>41060.442800925928</v>
      </c>
      <c r="D1503" s="4">
        <v>105000</v>
      </c>
      <c r="E1503">
        <v>105000</v>
      </c>
      <c r="F1503" t="s">
        <v>6</v>
      </c>
      <c r="G1503">
        <f>tblSalaries[[#This Row],[clean Salary (in local currency)]]*VLOOKUP(tblSalaries[[#This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VLOOKUP(tblSalaries[[#This Row],[Where do you work]],tblCountries[[Actual]:[Mapping]],2,FALSE)</f>
        <v>USA</v>
      </c>
      <c r="L1503" t="s">
        <v>25</v>
      </c>
      <c r="M1503">
        <v>30</v>
      </c>
      <c r="N1503" s="16" t="str">
        <f>IF([Years of Experience]&lt;=10,"&lt;=10 yrs",IF([Years of Experience]&lt;20,"10-20 yrs",IF([Years of Experience]&lt;30,"20-30 yrs","&gt;30 yrs")))</f>
        <v>&gt;30 yrs</v>
      </c>
    </row>
    <row r="1504" spans="2:14" ht="15" customHeight="1">
      <c r="B1504" t="s">
        <v>3507</v>
      </c>
      <c r="C1504" s="1">
        <v>41060.454722222225</v>
      </c>
      <c r="D1504" s="4">
        <v>1000</v>
      </c>
      <c r="E1504">
        <v>12000</v>
      </c>
      <c r="F1504" t="s">
        <v>6</v>
      </c>
      <c r="G1504">
        <f>tblSalaries[[#This Row],[clean Salary (in local currency)]]*VLOOKUP(tblSalaries[[#This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VLOOKUP(tblSalaries[[#This Row],[Where do you work]],tblCountries[[Actual]:[Mapping]],2,FALSE)</f>
        <v>MYS</v>
      </c>
      <c r="L1504" t="s">
        <v>18</v>
      </c>
      <c r="M1504">
        <v>0</v>
      </c>
      <c r="N1504" s="16" t="str">
        <f>IF([Years of Experience]&lt;=10,"&lt;=10 yrs",IF([Years of Experience]&lt;20,"10-20 yrs",IF([Years of Experience]&lt;30,"20-30 yrs","&gt;30 yrs")))</f>
        <v>&lt;=10 yrs</v>
      </c>
    </row>
    <row r="1505" spans="2:14" ht="15" customHeight="1">
      <c r="B1505" t="s">
        <v>3508</v>
      </c>
      <c r="C1505" s="1">
        <v>41060.464328703703</v>
      </c>
      <c r="D1505" s="4" t="s">
        <v>1680</v>
      </c>
      <c r="E1505">
        <v>200000</v>
      </c>
      <c r="F1505" t="s">
        <v>40</v>
      </c>
      <c r="G1505">
        <f>tblSalaries[[#This Row],[clean Salary (in local currency)]]*VLOOKUP(tblSalaries[[#This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VLOOKUP(tblSalaries[[#This Row],[Where do you work]],tblCountries[[Actual]:[Mapping]],2,FALSE)</f>
        <v>India</v>
      </c>
      <c r="L1505" t="s">
        <v>13</v>
      </c>
      <c r="M1505">
        <v>3</v>
      </c>
      <c r="N1505" s="16" t="str">
        <f>IF([Years of Experience]&lt;=10,"&lt;=10 yrs",IF([Years of Experience]&lt;20,"10-20 yrs",IF([Years of Experience]&lt;30,"20-30 yrs","&gt;30 yrs")))</f>
        <v>&lt;=10 yrs</v>
      </c>
    </row>
    <row r="1506" spans="2:14" ht="15" customHeight="1">
      <c r="B1506" t="s">
        <v>3509</v>
      </c>
      <c r="C1506" s="1">
        <v>41060.559594907405</v>
      </c>
      <c r="D1506" s="4" t="s">
        <v>1682</v>
      </c>
      <c r="E1506">
        <v>85000</v>
      </c>
      <c r="F1506" t="s">
        <v>82</v>
      </c>
      <c r="G1506">
        <f>tblSalaries[[#This Row],[clean Salary (in local currency)]]*VLOOKUP(tblSalaries[[#This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VLOOKUP(tblSalaries[[#This Row],[Where do you work]],tblCountries[[Actual]:[Mapping]],2,FALSE)</f>
        <v>Australia</v>
      </c>
      <c r="L1506" t="s">
        <v>25</v>
      </c>
      <c r="M1506">
        <v>5</v>
      </c>
      <c r="N1506" s="16" t="str">
        <f>IF([Years of Experience]&lt;=10,"&lt;=10 yrs",IF([Years of Experience]&lt;20,"10-20 yrs",IF([Years of Experience]&lt;30,"20-30 yrs","&gt;30 yrs")))</f>
        <v>&lt;=10 yrs</v>
      </c>
    </row>
    <row r="1507" spans="2:14" ht="15" customHeight="1">
      <c r="B1507" t="s">
        <v>3510</v>
      </c>
      <c r="C1507" s="1">
        <v>41060.666851851849</v>
      </c>
      <c r="D1507" s="4">
        <v>8000</v>
      </c>
      <c r="E1507">
        <v>8000</v>
      </c>
      <c r="F1507" t="s">
        <v>6</v>
      </c>
      <c r="G1507">
        <f>tblSalaries[[#This Row],[clean Salary (in local currency)]]*VLOOKUP(tblSalaries[[#This Row],[Currency]],tblXrate[],2,FALSE)</f>
        <v>8000</v>
      </c>
      <c r="H1507" t="s">
        <v>458</v>
      </c>
      <c r="I1507" t="s">
        <v>4001</v>
      </c>
      <c r="J1507" t="s">
        <v>8</v>
      </c>
      <c r="K1507" t="str">
        <f>VLOOKUP(tblSalaries[[#This Row],[Where do you work]],tblCountries[[Actual]:[Mapping]],2,FALSE)</f>
        <v>India</v>
      </c>
      <c r="L1507" t="s">
        <v>9</v>
      </c>
      <c r="M1507">
        <v>18</v>
      </c>
      <c r="N1507" s="16" t="str">
        <f>IF([Years of Experience]&lt;=10,"&lt;=10 yrs",IF([Years of Experience]&lt;20,"10-20 yrs",IF([Years of Experience]&lt;30,"20-30 yrs","&gt;30 yrs")))</f>
        <v>10-20 yrs</v>
      </c>
    </row>
    <row r="1508" spans="2:14" ht="15" customHeight="1">
      <c r="B1508" t="s">
        <v>3511</v>
      </c>
      <c r="C1508" s="1">
        <v>41060.673935185187</v>
      </c>
      <c r="D1508" s="4" t="s">
        <v>1684</v>
      </c>
      <c r="E1508">
        <v>380000</v>
      </c>
      <c r="F1508" t="s">
        <v>40</v>
      </c>
      <c r="G1508">
        <f>tblSalaries[[#This Row],[clean Salary (in local currency)]]*VLOOKUP(tblSalaries[[#This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VLOOKUP(tblSalaries[[#This Row],[Where do you work]],tblCountries[[Actual]:[Mapping]],2,FALSE)</f>
        <v>India</v>
      </c>
      <c r="L1508" t="s">
        <v>18</v>
      </c>
      <c r="M1508">
        <v>6</v>
      </c>
      <c r="N1508" s="16" t="str">
        <f>IF([Years of Experience]&lt;=10,"&lt;=10 yrs",IF([Years of Experience]&lt;20,"10-20 yrs",IF([Years of Experience]&lt;30,"20-30 yrs","&gt;30 yrs")))</f>
        <v>&lt;=10 yrs</v>
      </c>
    </row>
    <row r="1509" spans="2:14" ht="15" customHeight="1">
      <c r="B1509" t="s">
        <v>3512</v>
      </c>
      <c r="C1509" s="1">
        <v>41060.677905092591</v>
      </c>
      <c r="D1509" s="4" t="s">
        <v>1686</v>
      </c>
      <c r="E1509">
        <v>30500</v>
      </c>
      <c r="F1509" t="s">
        <v>69</v>
      </c>
      <c r="G1509">
        <f>tblSalaries[[#This Row],[clean Salary (in local currency)]]*VLOOKUP(tblSalaries[[#This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VLOOKUP(tblSalaries[[#This Row],[Where do you work]],tblCountries[[Actual]:[Mapping]],2,FALSE)</f>
        <v>UK</v>
      </c>
      <c r="L1509" t="s">
        <v>9</v>
      </c>
      <c r="M1509">
        <v>14</v>
      </c>
      <c r="N1509" s="16" t="str">
        <f>IF([Years of Experience]&lt;=10,"&lt;=10 yrs",IF([Years of Experience]&lt;20,"10-20 yrs",IF([Years of Experience]&lt;30,"20-30 yrs","&gt;30 yrs")))</f>
        <v>10-20 yrs</v>
      </c>
    </row>
    <row r="1510" spans="2:14" ht="15" customHeight="1">
      <c r="B1510" t="s">
        <v>3513</v>
      </c>
      <c r="C1510" s="1">
        <v>41060.684293981481</v>
      </c>
      <c r="D1510" s="4" t="s">
        <v>1688</v>
      </c>
      <c r="E1510">
        <v>60000</v>
      </c>
      <c r="F1510" t="s">
        <v>22</v>
      </c>
      <c r="G1510">
        <f>tblSalaries[[#This Row],[clean Salary (in local currency)]]*VLOOKUP(tblSalaries[[#This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VLOOKUP(tblSalaries[[#This Row],[Where do you work]],tblCountries[[Actual]:[Mapping]],2,FALSE)</f>
        <v>Netherlands</v>
      </c>
      <c r="L1510" t="s">
        <v>18</v>
      </c>
      <c r="M1510">
        <v>15</v>
      </c>
      <c r="N1510" s="16" t="str">
        <f>IF([Years of Experience]&lt;=10,"&lt;=10 yrs",IF([Years of Experience]&lt;20,"10-20 yrs",IF([Years of Experience]&lt;30,"20-30 yrs","&gt;30 yrs")))</f>
        <v>10-20 yrs</v>
      </c>
    </row>
    <row r="1511" spans="2:14" ht="15" customHeight="1">
      <c r="B1511" t="s">
        <v>3514</v>
      </c>
      <c r="C1511" s="1">
        <v>41060.684305555558</v>
      </c>
      <c r="D1511" s="4">
        <v>320000</v>
      </c>
      <c r="E1511">
        <v>320000</v>
      </c>
      <c r="F1511" t="s">
        <v>3958</v>
      </c>
      <c r="G1511">
        <f>tblSalaries[[#This Row],[clean Salary (in local currency)]]*VLOOKUP(tblSalaries[[#This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VLOOKUP(tblSalaries[[#This Row],[Where do you work]],tblCountries[[Actual]:[Mapping]],2,FALSE)</f>
        <v>Saudi Arabia</v>
      </c>
      <c r="L1511" t="s">
        <v>18</v>
      </c>
      <c r="M1511">
        <v>15</v>
      </c>
      <c r="N1511" s="16" t="str">
        <f>IF([Years of Experience]&lt;=10,"&lt;=10 yrs",IF([Years of Experience]&lt;20,"10-20 yrs",IF([Years of Experience]&lt;30,"20-30 yrs","&gt;30 yrs")))</f>
        <v>10-20 yrs</v>
      </c>
    </row>
    <row r="1512" spans="2:14" ht="15" customHeight="1">
      <c r="B1512" t="s">
        <v>3515</v>
      </c>
      <c r="C1512" s="1">
        <v>41060.687604166669</v>
      </c>
      <c r="D1512" s="4">
        <v>48360</v>
      </c>
      <c r="E1512">
        <v>48360</v>
      </c>
      <c r="F1512" t="s">
        <v>69</v>
      </c>
      <c r="G1512">
        <f>tblSalaries[[#This Row],[clean Salary (in local currency)]]*VLOOKUP(tblSalaries[[#This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VLOOKUP(tblSalaries[[#This Row],[Where do you work]],tblCountries[[Actual]:[Mapping]],2,FALSE)</f>
        <v>UK</v>
      </c>
      <c r="L1512" t="s">
        <v>13</v>
      </c>
      <c r="M1512">
        <v>8</v>
      </c>
      <c r="N1512" s="16" t="str">
        <f>IF([Years of Experience]&lt;=10,"&lt;=10 yrs",IF([Years of Experience]&lt;20,"10-20 yrs",IF([Years of Experience]&lt;30,"20-30 yrs","&gt;30 yrs")))</f>
        <v>&lt;=10 yrs</v>
      </c>
    </row>
    <row r="1513" spans="2:14" ht="15" customHeight="1">
      <c r="B1513" t="s">
        <v>3516</v>
      </c>
      <c r="C1513" s="1">
        <v>41060.714571759258</v>
      </c>
      <c r="D1513" s="4">
        <v>30000</v>
      </c>
      <c r="E1513">
        <v>30000</v>
      </c>
      <c r="F1513" t="s">
        <v>6</v>
      </c>
      <c r="G1513">
        <f>tblSalaries[[#This Row],[clean Salary (in local currency)]]*VLOOKUP(tblSalaries[[#This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VLOOKUP(tblSalaries[[#This Row],[Where do you work]],tblCountries[[Actual]:[Mapping]],2,FALSE)</f>
        <v>Pakistan</v>
      </c>
      <c r="L1513" t="s">
        <v>9</v>
      </c>
      <c r="M1513">
        <v>5</v>
      </c>
      <c r="N1513" s="16" t="str">
        <f>IF([Years of Experience]&lt;=10,"&lt;=10 yrs",IF([Years of Experience]&lt;20,"10-20 yrs",IF([Years of Experience]&lt;30,"20-30 yrs","&gt;30 yrs")))</f>
        <v>&lt;=10 yrs</v>
      </c>
    </row>
    <row r="1514" spans="2:14" ht="15" customHeight="1">
      <c r="B1514" t="s">
        <v>3517</v>
      </c>
      <c r="C1514" s="1">
        <v>41060.723437499997</v>
      </c>
      <c r="D1514" s="4">
        <v>34000</v>
      </c>
      <c r="E1514">
        <v>34000</v>
      </c>
      <c r="F1514" t="s">
        <v>6</v>
      </c>
      <c r="G1514">
        <f>tblSalaries[[#This Row],[clean Salary (in local currency)]]*VLOOKUP(tblSalaries[[#This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VLOOKUP(tblSalaries[[#This Row],[Where do you work]],tblCountries[[Actual]:[Mapping]],2,FALSE)</f>
        <v>India</v>
      </c>
      <c r="L1514" t="s">
        <v>13</v>
      </c>
      <c r="M1514">
        <v>4</v>
      </c>
      <c r="N1514" s="16" t="str">
        <f>IF([Years of Experience]&lt;=10,"&lt;=10 yrs",IF([Years of Experience]&lt;20,"10-20 yrs",IF([Years of Experience]&lt;30,"20-30 yrs","&gt;30 yrs")))</f>
        <v>&lt;=10 yrs</v>
      </c>
    </row>
    <row r="1515" spans="2:14" ht="15" customHeight="1">
      <c r="B1515" t="s">
        <v>3518</v>
      </c>
      <c r="C1515" s="1">
        <v>41060.73233796296</v>
      </c>
      <c r="D1515" s="4" t="s">
        <v>1695</v>
      </c>
      <c r="E1515">
        <v>180000</v>
      </c>
      <c r="F1515" t="s">
        <v>40</v>
      </c>
      <c r="G1515">
        <f>tblSalaries[[#This Row],[clean Salary (in local currency)]]*VLOOKUP(tblSalaries[[#This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VLOOKUP(tblSalaries[[#This Row],[Where do you work]],tblCountries[[Actual]:[Mapping]],2,FALSE)</f>
        <v>India</v>
      </c>
      <c r="L1515" t="s">
        <v>9</v>
      </c>
      <c r="M1515">
        <v>5</v>
      </c>
      <c r="N1515" s="16" t="str">
        <f>IF([Years of Experience]&lt;=10,"&lt;=10 yrs",IF([Years of Experience]&lt;20,"10-20 yrs",IF([Years of Experience]&lt;30,"20-30 yrs","&gt;30 yrs")))</f>
        <v>&lt;=10 yrs</v>
      </c>
    </row>
    <row r="1516" spans="2:14" ht="15" customHeight="1">
      <c r="B1516" t="s">
        <v>3519</v>
      </c>
      <c r="C1516" s="1">
        <v>41060.733020833337</v>
      </c>
      <c r="D1516" s="4" t="s">
        <v>1697</v>
      </c>
      <c r="E1516">
        <v>45000</v>
      </c>
      <c r="F1516" t="s">
        <v>6</v>
      </c>
      <c r="G1516">
        <f>tblSalaries[[#This Row],[clean Salary (in local currency)]]*VLOOKUP(tblSalaries[[#This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VLOOKUP(tblSalaries[[#This Row],[Where do you work]],tblCountries[[Actual]:[Mapping]],2,FALSE)</f>
        <v>Germany</v>
      </c>
      <c r="L1516" t="s">
        <v>18</v>
      </c>
      <c r="M1516">
        <v>5</v>
      </c>
      <c r="N1516" s="16" t="str">
        <f>IF([Years of Experience]&lt;=10,"&lt;=10 yrs",IF([Years of Experience]&lt;20,"10-20 yrs",IF([Years of Experience]&lt;30,"20-30 yrs","&gt;30 yrs")))</f>
        <v>&lt;=10 yrs</v>
      </c>
    </row>
    <row r="1517" spans="2:14" ht="15" customHeight="1">
      <c r="B1517" t="s">
        <v>3520</v>
      </c>
      <c r="C1517" s="1">
        <v>41060.774652777778</v>
      </c>
      <c r="D1517" s="4">
        <v>24864</v>
      </c>
      <c r="E1517">
        <v>24864</v>
      </c>
      <c r="F1517" t="s">
        <v>6</v>
      </c>
      <c r="G1517">
        <f>tblSalaries[[#This Row],[clean Salary (in local currency)]]*VLOOKUP(tblSalaries[[#This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VLOOKUP(tblSalaries[[#This Row],[Where do you work]],tblCountries[[Actual]:[Mapping]],2,FALSE)</f>
        <v>Libya</v>
      </c>
      <c r="L1517" t="s">
        <v>13</v>
      </c>
      <c r="M1517">
        <v>8</v>
      </c>
      <c r="N1517" s="16" t="str">
        <f>IF([Years of Experience]&lt;=10,"&lt;=10 yrs",IF([Years of Experience]&lt;20,"10-20 yrs",IF([Years of Experience]&lt;30,"20-30 yrs","&gt;30 yrs")))</f>
        <v>&lt;=10 yrs</v>
      </c>
    </row>
    <row r="1518" spans="2:14" ht="15" customHeight="1">
      <c r="B1518" t="s">
        <v>3521</v>
      </c>
      <c r="C1518" s="1">
        <v>41060.827418981484</v>
      </c>
      <c r="D1518" s="4" t="s">
        <v>137</v>
      </c>
      <c r="E1518">
        <v>30000</v>
      </c>
      <c r="F1518" t="s">
        <v>69</v>
      </c>
      <c r="G1518">
        <f>tblSalaries[[#This Row],[clean Salary (in local currency)]]*VLOOKUP(tblSalaries[[#This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VLOOKUP(tblSalaries[[#This Row],[Where do you work]],tblCountries[[Actual]:[Mapping]],2,FALSE)</f>
        <v>UK</v>
      </c>
      <c r="L1518" t="s">
        <v>9</v>
      </c>
      <c r="M1518">
        <v>7</v>
      </c>
      <c r="N1518" s="16" t="str">
        <f>IF([Years of Experience]&lt;=10,"&lt;=10 yrs",IF([Years of Experience]&lt;20,"10-20 yrs",IF([Years of Experience]&lt;30,"20-30 yrs","&gt;30 yrs")))</f>
        <v>&lt;=10 yrs</v>
      </c>
    </row>
    <row r="1519" spans="2:14" ht="15" customHeight="1">
      <c r="B1519" t="s">
        <v>3522</v>
      </c>
      <c r="C1519" s="1">
        <v>41060.842673611114</v>
      </c>
      <c r="D1519" s="4">
        <v>1000000</v>
      </c>
      <c r="E1519">
        <v>1000000</v>
      </c>
      <c r="F1519" t="s">
        <v>40</v>
      </c>
      <c r="G1519">
        <f>tblSalaries[[#This Row],[clean Salary (in local currency)]]*VLOOKUP(tblSalaries[[#This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VLOOKUP(tblSalaries[[#This Row],[Where do you work]],tblCountries[[Actual]:[Mapping]],2,FALSE)</f>
        <v>India</v>
      </c>
      <c r="L1519" t="s">
        <v>13</v>
      </c>
      <c r="M1519">
        <v>10</v>
      </c>
      <c r="N1519" s="16" t="str">
        <f>IF([Years of Experience]&lt;=10,"&lt;=10 yrs",IF([Years of Experience]&lt;20,"10-20 yrs",IF([Years of Experience]&lt;30,"20-30 yrs","&gt;30 yrs")))</f>
        <v>&lt;=10 yrs</v>
      </c>
    </row>
    <row r="1520" spans="2:14" ht="15" customHeight="1">
      <c r="B1520" t="s">
        <v>3523</v>
      </c>
      <c r="C1520" s="1">
        <v>41060.843287037038</v>
      </c>
      <c r="D1520" s="4" t="s">
        <v>68</v>
      </c>
      <c r="E1520">
        <v>35000</v>
      </c>
      <c r="F1520" t="s">
        <v>69</v>
      </c>
      <c r="G1520">
        <f>tblSalaries[[#This Row],[clean Salary (in local currency)]]*VLOOKUP(tblSalaries[[#This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VLOOKUP(tblSalaries[[#This Row],[Where do you work]],tblCountries[[Actual]:[Mapping]],2,FALSE)</f>
        <v>UK</v>
      </c>
      <c r="L1520" t="s">
        <v>9</v>
      </c>
      <c r="M1520">
        <v>3</v>
      </c>
      <c r="N1520" s="16" t="str">
        <f>IF([Years of Experience]&lt;=10,"&lt;=10 yrs",IF([Years of Experience]&lt;20,"10-20 yrs",IF([Years of Experience]&lt;30,"20-30 yrs","&gt;30 yrs")))</f>
        <v>&lt;=10 yrs</v>
      </c>
    </row>
    <row r="1521" spans="2:14" ht="15" customHeight="1">
      <c r="B1521" t="s">
        <v>3524</v>
      </c>
      <c r="C1521" s="1">
        <v>41060.878495370373</v>
      </c>
      <c r="D1521" s="4" t="s">
        <v>1701</v>
      </c>
      <c r="E1521">
        <v>55000</v>
      </c>
      <c r="F1521" t="s">
        <v>22</v>
      </c>
      <c r="G1521">
        <f>tblSalaries[[#This Row],[clean Salary (in local currency)]]*VLOOKUP(tblSalaries[[#This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VLOOKUP(tblSalaries[[#This Row],[Where do you work]],tblCountries[[Actual]:[Mapping]],2,FALSE)</f>
        <v>Netherlands</v>
      </c>
      <c r="L1521" t="s">
        <v>25</v>
      </c>
      <c r="M1521">
        <v>5</v>
      </c>
      <c r="N1521" s="16" t="str">
        <f>IF([Years of Experience]&lt;=10,"&lt;=10 yrs",IF([Years of Experience]&lt;20,"10-20 yrs",IF([Years of Experience]&lt;30,"20-30 yrs","&gt;30 yrs")))</f>
        <v>&lt;=10 yrs</v>
      </c>
    </row>
    <row r="1522" spans="2:14" ht="15" customHeight="1">
      <c r="B1522" t="s">
        <v>3525</v>
      </c>
      <c r="C1522" s="1">
        <v>41060.879687499997</v>
      </c>
      <c r="D1522" s="4">
        <v>70970</v>
      </c>
      <c r="E1522">
        <v>70970</v>
      </c>
      <c r="F1522" t="s">
        <v>6</v>
      </c>
      <c r="G1522">
        <f>tblSalaries[[#This Row],[clean Salary (in local currency)]]*VLOOKUP(tblSalaries[[#This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VLOOKUP(tblSalaries[[#This Row],[Where do you work]],tblCountries[[Actual]:[Mapping]],2,FALSE)</f>
        <v>USA</v>
      </c>
      <c r="L1522" t="s">
        <v>9</v>
      </c>
      <c r="M1522">
        <v>17</v>
      </c>
      <c r="N1522" s="16" t="str">
        <f>IF([Years of Experience]&lt;=10,"&lt;=10 yrs",IF([Years of Experience]&lt;20,"10-20 yrs",IF([Years of Experience]&lt;30,"20-30 yrs","&gt;30 yrs")))</f>
        <v>10-20 yrs</v>
      </c>
    </row>
    <row r="1523" spans="2:14" ht="15" customHeight="1">
      <c r="B1523" t="s">
        <v>3526</v>
      </c>
      <c r="C1523" s="1">
        <v>41060.906284722223</v>
      </c>
      <c r="D1523" s="4" t="s">
        <v>1704</v>
      </c>
      <c r="E1523">
        <v>60000</v>
      </c>
      <c r="F1523" t="s">
        <v>22</v>
      </c>
      <c r="G1523">
        <f>tblSalaries[[#This Row],[clean Salary (in local currency)]]*VLOOKUP(tblSalaries[[#This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VLOOKUP(tblSalaries[[#This Row],[Where do you work]],tblCountries[[Actual]:[Mapping]],2,FALSE)</f>
        <v>Netherlands</v>
      </c>
      <c r="L1523" t="s">
        <v>9</v>
      </c>
      <c r="M1523">
        <v>7</v>
      </c>
      <c r="N1523" s="16" t="str">
        <f>IF([Years of Experience]&lt;=10,"&lt;=10 yrs",IF([Years of Experience]&lt;20,"10-20 yrs",IF([Years of Experience]&lt;30,"20-30 yrs","&gt;30 yrs")))</f>
        <v>&lt;=10 yrs</v>
      </c>
    </row>
    <row r="1524" spans="2:14" ht="15" customHeight="1">
      <c r="B1524" t="s">
        <v>3527</v>
      </c>
      <c r="C1524" s="1">
        <v>41060.908067129632</v>
      </c>
      <c r="D1524" s="4">
        <v>110000</v>
      </c>
      <c r="E1524">
        <v>110000</v>
      </c>
      <c r="F1524" t="s">
        <v>6</v>
      </c>
      <c r="G1524">
        <f>tblSalaries[[#This Row],[clean Salary (in local currency)]]*VLOOKUP(tblSalaries[[#This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VLOOKUP(tblSalaries[[#This Row],[Where do you work]],tblCountries[[Actual]:[Mapping]],2,FALSE)</f>
        <v>Norway</v>
      </c>
      <c r="L1524" t="s">
        <v>13</v>
      </c>
      <c r="M1524">
        <v>5</v>
      </c>
      <c r="N1524" s="16" t="str">
        <f>IF([Years of Experience]&lt;=10,"&lt;=10 yrs",IF([Years of Experience]&lt;20,"10-20 yrs",IF([Years of Experience]&lt;30,"20-30 yrs","&gt;30 yrs")))</f>
        <v>&lt;=10 yrs</v>
      </c>
    </row>
    <row r="1525" spans="2:14" ht="15" customHeight="1">
      <c r="B1525" t="s">
        <v>3528</v>
      </c>
      <c r="C1525" s="1">
        <v>41060.908738425926</v>
      </c>
      <c r="D1525" s="4">
        <v>1200</v>
      </c>
      <c r="E1525">
        <v>14400</v>
      </c>
      <c r="F1525" t="s">
        <v>6</v>
      </c>
      <c r="G1525">
        <f>tblSalaries[[#This Row],[clean Salary (in local currency)]]*VLOOKUP(tblSalaries[[#This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VLOOKUP(tblSalaries[[#This Row],[Where do you work]],tblCountries[[Actual]:[Mapping]],2,FALSE)</f>
        <v>Bulgaria</v>
      </c>
      <c r="L1525" t="s">
        <v>13</v>
      </c>
      <c r="M1525">
        <v>15</v>
      </c>
      <c r="N1525" s="16" t="str">
        <f>IF([Years of Experience]&lt;=10,"&lt;=10 yrs",IF([Years of Experience]&lt;20,"10-20 yrs",IF([Years of Experience]&lt;30,"20-30 yrs","&gt;30 yrs")))</f>
        <v>10-20 yrs</v>
      </c>
    </row>
    <row r="1526" spans="2:14" ht="15" customHeight="1">
      <c r="B1526" t="s">
        <v>3529</v>
      </c>
      <c r="C1526" s="1">
        <v>41060.920173611114</v>
      </c>
      <c r="D1526" s="4">
        <v>125000</v>
      </c>
      <c r="E1526">
        <v>125000</v>
      </c>
      <c r="F1526" t="s">
        <v>6</v>
      </c>
      <c r="G1526">
        <f>tblSalaries[[#This Row],[clean Salary (in local currency)]]*VLOOKUP(tblSalaries[[#This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VLOOKUP(tblSalaries[[#This Row],[Where do you work]],tblCountries[[Actual]:[Mapping]],2,FALSE)</f>
        <v>USA</v>
      </c>
      <c r="L1526" t="s">
        <v>13</v>
      </c>
      <c r="M1526">
        <v>8</v>
      </c>
      <c r="N1526" s="16" t="str">
        <f>IF([Years of Experience]&lt;=10,"&lt;=10 yrs",IF([Years of Experience]&lt;20,"10-20 yrs",IF([Years of Experience]&lt;30,"20-30 yrs","&gt;30 yrs")))</f>
        <v>&lt;=10 yrs</v>
      </c>
    </row>
    <row r="1527" spans="2:14" ht="15" customHeight="1">
      <c r="B1527" t="s">
        <v>3530</v>
      </c>
      <c r="C1527" s="1">
        <v>41060.921516203707</v>
      </c>
      <c r="D1527" s="4">
        <v>74000</v>
      </c>
      <c r="E1527">
        <v>74000</v>
      </c>
      <c r="F1527" t="s">
        <v>86</v>
      </c>
      <c r="G1527">
        <f>tblSalaries[[#This Row],[clean Salary (in local currency)]]*VLOOKUP(tblSalaries[[#This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VLOOKUP(tblSalaries[[#This Row],[Where do you work]],tblCountries[[Actual]:[Mapping]],2,FALSE)</f>
        <v>Canada</v>
      </c>
      <c r="L1527" t="s">
        <v>9</v>
      </c>
      <c r="M1527">
        <v>10</v>
      </c>
      <c r="N1527" s="16" t="str">
        <f>IF([Years of Experience]&lt;=10,"&lt;=10 yrs",IF([Years of Experience]&lt;20,"10-20 yrs",IF([Years of Experience]&lt;30,"20-30 yrs","&gt;30 yrs")))</f>
        <v>&lt;=10 yrs</v>
      </c>
    </row>
    <row r="1528" spans="2:14" ht="15" customHeight="1">
      <c r="B1528" t="s">
        <v>3531</v>
      </c>
      <c r="C1528" s="1">
        <v>41060.95579861111</v>
      </c>
      <c r="D1528" s="4" t="s">
        <v>1708</v>
      </c>
      <c r="E1528">
        <v>59000</v>
      </c>
      <c r="F1528" t="s">
        <v>6</v>
      </c>
      <c r="G1528">
        <f>tblSalaries[[#This Row],[clean Salary (in local currency)]]*VLOOKUP(tblSalaries[[#This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>
        <v>15</v>
      </c>
      <c r="N1528" s="16" t="str">
        <f>IF([Years of Experience]&lt;=10,"&lt;=10 yrs",IF([Years of Experience]&lt;20,"10-20 yrs",IF([Years of Experience]&lt;30,"20-30 yrs","&gt;30 yrs")))</f>
        <v>10-20 yrs</v>
      </c>
    </row>
    <row r="1529" spans="2:14" ht="15" customHeight="1">
      <c r="B1529" t="s">
        <v>3532</v>
      </c>
      <c r="C1529" s="1">
        <v>41060.96402777778</v>
      </c>
      <c r="D1529" s="4">
        <v>71500</v>
      </c>
      <c r="E1529">
        <v>71500</v>
      </c>
      <c r="F1529" t="s">
        <v>6</v>
      </c>
      <c r="G1529">
        <f>tblSalaries[[#This Row],[clean Salary (in local currency)]]*VLOOKUP(tblSalaries[[#This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VLOOKUP(tblSalaries[[#This Row],[Where do you work]],tblCountries[[Actual]:[Mapping]],2,FALSE)</f>
        <v>USA</v>
      </c>
      <c r="L1529" t="s">
        <v>9</v>
      </c>
      <c r="M1529">
        <v>5</v>
      </c>
      <c r="N1529" s="16" t="str">
        <f>IF([Years of Experience]&lt;=10,"&lt;=10 yrs",IF([Years of Experience]&lt;20,"10-20 yrs",IF([Years of Experience]&lt;30,"20-30 yrs","&gt;30 yrs")))</f>
        <v>&lt;=10 yrs</v>
      </c>
    </row>
    <row r="1530" spans="2:14" ht="15" customHeight="1">
      <c r="B1530" t="s">
        <v>3533</v>
      </c>
      <c r="C1530" s="1">
        <v>41060.964675925927</v>
      </c>
      <c r="D1530" s="4" t="s">
        <v>1251</v>
      </c>
      <c r="E1530">
        <v>25000</v>
      </c>
      <c r="F1530" t="s">
        <v>69</v>
      </c>
      <c r="G1530">
        <f>tblSalaries[[#This Row],[clean Salary (in local currency)]]*VLOOKUP(tblSalaries[[#This Row],[Currency]],tblXrate[],2,FALSE)</f>
        <v>39404.456801682099</v>
      </c>
      <c r="H1530" t="s">
        <v>1711</v>
      </c>
      <c r="I1530" t="s">
        <v>3999</v>
      </c>
      <c r="J1530" t="s">
        <v>71</v>
      </c>
      <c r="K1530" t="str">
        <f>VLOOKUP(tblSalaries[[#This Row],[Where do you work]],tblCountries[[Actual]:[Mapping]],2,FALSE)</f>
        <v>UK</v>
      </c>
      <c r="L1530" t="s">
        <v>9</v>
      </c>
      <c r="M1530">
        <v>2</v>
      </c>
      <c r="N1530" s="16" t="str">
        <f>IF([Years of Experience]&lt;=10,"&lt;=10 yrs",IF([Years of Experience]&lt;20,"10-20 yrs",IF([Years of Experience]&lt;30,"20-30 yrs","&gt;30 yrs")))</f>
        <v>&lt;=10 yrs</v>
      </c>
    </row>
    <row r="1531" spans="2:14" ht="15" customHeight="1">
      <c r="B1531" t="s">
        <v>3534</v>
      </c>
      <c r="C1531" s="1">
        <v>41060.965787037036</v>
      </c>
      <c r="D1531" s="4" t="s">
        <v>1712</v>
      </c>
      <c r="E1531">
        <v>70000</v>
      </c>
      <c r="F1531" t="s">
        <v>22</v>
      </c>
      <c r="G1531">
        <f>tblSalaries[[#This Row],[clean Salary (in local currency)]]*VLOOKUP(tblSalaries[[#This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VLOOKUP(tblSalaries[[#This Row],[Where do you work]],tblCountries[[Actual]:[Mapping]],2,FALSE)</f>
        <v>Germany</v>
      </c>
      <c r="L1531" t="s">
        <v>25</v>
      </c>
      <c r="M1531">
        <v>5</v>
      </c>
      <c r="N1531" s="16" t="str">
        <f>IF([Years of Experience]&lt;=10,"&lt;=10 yrs",IF([Years of Experience]&lt;20,"10-20 yrs",IF([Years of Experience]&lt;30,"20-30 yrs","&gt;30 yrs")))</f>
        <v>&lt;=10 yrs</v>
      </c>
    </row>
    <row r="1532" spans="2:14" ht="15" customHeight="1">
      <c r="B1532" t="s">
        <v>3535</v>
      </c>
      <c r="C1532" s="1">
        <v>41060.992083333331</v>
      </c>
      <c r="D1532" s="4" t="s">
        <v>1714</v>
      </c>
      <c r="E1532">
        <v>90000</v>
      </c>
      <c r="F1532" t="s">
        <v>6</v>
      </c>
      <c r="G1532">
        <f>tblSalaries[[#This Row],[clean Salary (in local currency)]]*VLOOKUP(tblSalaries[[#This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>
        <v>25</v>
      </c>
      <c r="N1532" s="16" t="str">
        <f>IF([Years of Experience]&lt;=10,"&lt;=10 yrs",IF([Years of Experience]&lt;20,"10-20 yrs",IF([Years of Experience]&lt;30,"20-30 yrs","&gt;30 yrs")))</f>
        <v>20-30 yrs</v>
      </c>
    </row>
    <row r="1533" spans="2:14" ht="15" customHeight="1">
      <c r="B1533" t="s">
        <v>3536</v>
      </c>
      <c r="C1533" s="1">
        <v>41061.001782407409</v>
      </c>
      <c r="D1533" s="4" t="s">
        <v>1186</v>
      </c>
      <c r="E1533">
        <v>700000</v>
      </c>
      <c r="F1533" t="s">
        <v>40</v>
      </c>
      <c r="G1533">
        <f>tblSalaries[[#This Row],[clean Salary (in local currency)]]*VLOOKUP(tblSalaries[[#This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VLOOKUP(tblSalaries[[#This Row],[Where do you work]],tblCountries[[Actual]:[Mapping]],2,FALSE)</f>
        <v>India</v>
      </c>
      <c r="L1533" t="s">
        <v>13</v>
      </c>
      <c r="M1533">
        <v>30</v>
      </c>
      <c r="N1533" s="16" t="str">
        <f>IF([Years of Experience]&lt;=10,"&lt;=10 yrs",IF([Years of Experience]&lt;20,"10-20 yrs",IF([Years of Experience]&lt;30,"20-30 yrs","&gt;30 yrs")))</f>
        <v>&gt;30 yrs</v>
      </c>
    </row>
    <row r="1534" spans="2:14" ht="15" customHeight="1">
      <c r="B1534" t="s">
        <v>3537</v>
      </c>
      <c r="C1534" s="1">
        <v>41061.01290509259</v>
      </c>
      <c r="D1534" s="4" t="s">
        <v>1717</v>
      </c>
      <c r="E1534">
        <v>40000</v>
      </c>
      <c r="F1534" t="s">
        <v>6</v>
      </c>
      <c r="G1534">
        <f>tblSalaries[[#This Row],[clean Salary (in local currency)]]*VLOOKUP(tblSalaries[[#This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>
        <v>8</v>
      </c>
      <c r="N1534" s="16" t="str">
        <f>IF([Years of Experience]&lt;=10,"&lt;=10 yrs",IF([Years of Experience]&lt;20,"10-20 yrs",IF([Years of Experience]&lt;30,"20-30 yrs","&gt;30 yrs")))</f>
        <v>&lt;=10 yrs</v>
      </c>
    </row>
    <row r="1535" spans="2:14" ht="15" customHeight="1">
      <c r="B1535" t="s">
        <v>3538</v>
      </c>
      <c r="C1535" s="1">
        <v>41061.016597222224</v>
      </c>
      <c r="D1535" s="4">
        <v>30000</v>
      </c>
      <c r="E1535">
        <v>30000</v>
      </c>
      <c r="F1535" t="s">
        <v>6</v>
      </c>
      <c r="G1535">
        <f>tblSalaries[[#This Row],[clean Salary (in local currency)]]*VLOOKUP(tblSalaries[[#This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13</v>
      </c>
      <c r="M1535">
        <v>4</v>
      </c>
      <c r="N1535" s="16" t="str">
        <f>IF([Years of Experience]&lt;=10,"&lt;=10 yrs",IF([Years of Experience]&lt;20,"10-20 yrs",IF([Years of Experience]&lt;30,"20-30 yrs","&gt;30 yrs")))</f>
        <v>&lt;=10 yrs</v>
      </c>
    </row>
    <row r="1536" spans="2:14" ht="15" customHeight="1">
      <c r="B1536" t="s">
        <v>3539</v>
      </c>
      <c r="C1536" s="1">
        <v>41061.061828703707</v>
      </c>
      <c r="D1536" s="4">
        <v>46325</v>
      </c>
      <c r="E1536">
        <v>46325</v>
      </c>
      <c r="F1536" t="s">
        <v>6</v>
      </c>
      <c r="G1536">
        <f>tblSalaries[[#This Row],[clean Salary (in local currency)]]*VLOOKUP(tblSalaries[[#This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VLOOKUP(tblSalaries[[#This Row],[Where do you work]],tblCountries[[Actual]:[Mapping]],2,FALSE)</f>
        <v>USA</v>
      </c>
      <c r="L1536" t="s">
        <v>9</v>
      </c>
      <c r="M1536">
        <v>1</v>
      </c>
      <c r="N1536" s="16" t="str">
        <f>IF([Years of Experience]&lt;=10,"&lt;=10 yrs",IF([Years of Experience]&lt;20,"10-20 yrs",IF([Years of Experience]&lt;30,"20-30 yrs","&gt;30 yrs")))</f>
        <v>&lt;=10 yrs</v>
      </c>
    </row>
    <row r="1537" spans="2:14" ht="15" customHeight="1">
      <c r="B1537" t="s">
        <v>3540</v>
      </c>
      <c r="C1537" s="1">
        <v>41061.074803240743</v>
      </c>
      <c r="D1537" s="4">
        <v>15000</v>
      </c>
      <c r="E1537">
        <v>15000</v>
      </c>
      <c r="F1537" t="s">
        <v>6</v>
      </c>
      <c r="G1537">
        <f>tblSalaries[[#This Row],[clean Salary (in local currency)]]*VLOOKUP(tblSalaries[[#This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VLOOKUP(tblSalaries[[#This Row],[Where do you work]],tblCountries[[Actual]:[Mapping]],2,FALSE)</f>
        <v>USA</v>
      </c>
      <c r="L1537" t="s">
        <v>13</v>
      </c>
      <c r="M1537">
        <v>8</v>
      </c>
      <c r="N1537" s="16" t="str">
        <f>IF([Years of Experience]&lt;=10,"&lt;=10 yrs",IF([Years of Experience]&lt;20,"10-20 yrs",IF([Years of Experience]&lt;30,"20-30 yrs","&gt;30 yrs")))</f>
        <v>&lt;=10 yrs</v>
      </c>
    </row>
    <row r="1538" spans="2:14" ht="15" customHeight="1">
      <c r="B1538" t="s">
        <v>3541</v>
      </c>
      <c r="C1538" s="1">
        <v>41061.106273148151</v>
      </c>
      <c r="D1538" s="4">
        <v>31200</v>
      </c>
      <c r="E1538">
        <v>31200</v>
      </c>
      <c r="F1538" t="s">
        <v>6</v>
      </c>
      <c r="G1538">
        <f>tblSalaries[[#This Row],[clean Salary (in local currency)]]*VLOOKUP(tblSalaries[[#This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>
        <v>15</v>
      </c>
      <c r="N1538" s="16" t="str">
        <f>IF([Years of Experience]&lt;=10,"&lt;=10 yrs",IF([Years of Experience]&lt;20,"10-20 yrs",IF([Years of Experience]&lt;30,"20-30 yrs","&gt;30 yrs")))</f>
        <v>10-20 yrs</v>
      </c>
    </row>
    <row r="1539" spans="2:14" ht="15" customHeight="1">
      <c r="B1539" t="s">
        <v>3542</v>
      </c>
      <c r="C1539" s="1">
        <v>41061.115520833337</v>
      </c>
      <c r="D1539" s="4" t="s">
        <v>457</v>
      </c>
      <c r="E1539">
        <v>500000</v>
      </c>
      <c r="F1539" t="s">
        <v>40</v>
      </c>
      <c r="G1539">
        <f>tblSalaries[[#This Row],[clean Salary (in local currency)]]*VLOOKUP(tblSalaries[[#This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VLOOKUP(tblSalaries[[#This Row],[Where do you work]],tblCountries[[Actual]:[Mapping]],2,FALSE)</f>
        <v>India</v>
      </c>
      <c r="L1539" t="s">
        <v>9</v>
      </c>
      <c r="M1539">
        <v>9</v>
      </c>
      <c r="N1539" s="16" t="str">
        <f>IF([Years of Experience]&lt;=10,"&lt;=10 yrs",IF([Years of Experience]&lt;20,"10-20 yrs",IF([Years of Experience]&lt;30,"20-30 yrs","&gt;30 yrs")))</f>
        <v>&lt;=10 yrs</v>
      </c>
    </row>
    <row r="1540" spans="2:14" ht="15" customHeight="1">
      <c r="B1540" t="s">
        <v>3543</v>
      </c>
      <c r="C1540" s="1">
        <v>41061.125740740739</v>
      </c>
      <c r="D1540" s="4">
        <v>1320</v>
      </c>
      <c r="E1540">
        <v>15840</v>
      </c>
      <c r="F1540" t="s">
        <v>6</v>
      </c>
      <c r="G1540">
        <f>tblSalaries[[#This Row],[clean Salary (in local currency)]]*VLOOKUP(tblSalaries[[#This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VLOOKUP(tblSalaries[[#This Row],[Where do you work]],tblCountries[[Actual]:[Mapping]],2,FALSE)</f>
        <v>Peru</v>
      </c>
      <c r="L1540" t="s">
        <v>13</v>
      </c>
      <c r="M1540">
        <v>8</v>
      </c>
      <c r="N1540" s="16" t="str">
        <f>IF([Years of Experience]&lt;=10,"&lt;=10 yrs",IF([Years of Experience]&lt;20,"10-20 yrs",IF([Years of Experience]&lt;30,"20-30 yrs","&gt;30 yrs")))</f>
        <v>&lt;=10 yrs</v>
      </c>
    </row>
    <row r="1541" spans="2:14" ht="15" customHeight="1">
      <c r="B1541" t="s">
        <v>3544</v>
      </c>
      <c r="C1541" s="1">
        <v>41061.130219907405</v>
      </c>
      <c r="D1541" s="4" t="s">
        <v>1723</v>
      </c>
      <c r="E1541">
        <v>850000</v>
      </c>
      <c r="F1541" t="s">
        <v>40</v>
      </c>
      <c r="G1541">
        <f>tblSalaries[[#This Row],[clean Salary (in local currency)]]*VLOOKUP(tblSalaries[[#This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VLOOKUP(tblSalaries[[#This Row],[Where do you work]],tblCountries[[Actual]:[Mapping]],2,FALSE)</f>
        <v>India</v>
      </c>
      <c r="L1541" t="s">
        <v>9</v>
      </c>
      <c r="M1541">
        <v>5</v>
      </c>
      <c r="N1541" s="16" t="str">
        <f>IF([Years of Experience]&lt;=10,"&lt;=10 yrs",IF([Years of Experience]&lt;20,"10-20 yrs",IF([Years of Experience]&lt;30,"20-30 yrs","&gt;30 yrs")))</f>
        <v>&lt;=10 yrs</v>
      </c>
    </row>
    <row r="1542" spans="2:14" ht="15" customHeight="1">
      <c r="B1542" t="s">
        <v>3545</v>
      </c>
      <c r="C1542" s="1">
        <v>41061.174212962964</v>
      </c>
      <c r="D1542" s="4">
        <v>41000</v>
      </c>
      <c r="E1542">
        <v>41000</v>
      </c>
      <c r="F1542" t="s">
        <v>6</v>
      </c>
      <c r="G1542">
        <f>tblSalaries[[#This Row],[clean Salary (in local currency)]]*VLOOKUP(tblSalaries[[#This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VLOOKUP(tblSalaries[[#This Row],[Where do you work]],tblCountries[[Actual]:[Mapping]],2,FALSE)</f>
        <v>USA</v>
      </c>
      <c r="L1542" t="s">
        <v>9</v>
      </c>
      <c r="M1542">
        <v>10</v>
      </c>
      <c r="N1542" s="16" t="str">
        <f>IF([Years of Experience]&lt;=10,"&lt;=10 yrs",IF([Years of Experience]&lt;20,"10-20 yrs",IF([Years of Experience]&lt;30,"20-30 yrs","&gt;30 yrs")))</f>
        <v>&lt;=10 yrs</v>
      </c>
    </row>
    <row r="1543" spans="2:14" ht="15" customHeight="1">
      <c r="B1543" t="s">
        <v>3546</v>
      </c>
      <c r="C1543" s="1">
        <v>41061.197557870371</v>
      </c>
      <c r="D1543" s="4">
        <v>11000</v>
      </c>
      <c r="E1543">
        <v>11000</v>
      </c>
      <c r="F1543" t="s">
        <v>6</v>
      </c>
      <c r="G1543">
        <f>tblSalaries[[#This Row],[clean Salary (in local currency)]]*VLOOKUP(tblSalaries[[#This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VLOOKUP(tblSalaries[[#This Row],[Where do you work]],tblCountries[[Actual]:[Mapping]],2,FALSE)</f>
        <v>Mexico</v>
      </c>
      <c r="L1543" t="s">
        <v>9</v>
      </c>
      <c r="M1543">
        <v>2</v>
      </c>
      <c r="N1543" s="16" t="str">
        <f>IF([Years of Experience]&lt;=10,"&lt;=10 yrs",IF([Years of Experience]&lt;20,"10-20 yrs",IF([Years of Experience]&lt;30,"20-30 yrs","&gt;30 yrs")))</f>
        <v>&lt;=10 yrs</v>
      </c>
    </row>
    <row r="1544" spans="2:14" ht="15" customHeight="1">
      <c r="B1544" t="s">
        <v>3547</v>
      </c>
      <c r="C1544" s="1">
        <v>41061.230914351851</v>
      </c>
      <c r="D1544" s="4" t="s">
        <v>1725</v>
      </c>
      <c r="E1544">
        <v>35000</v>
      </c>
      <c r="F1544" t="s">
        <v>69</v>
      </c>
      <c r="G1544">
        <f>tblSalaries[[#This Row],[clean Salary (in local currency)]]*VLOOKUP(tblSalaries[[#This Row],[Currency]],tblXrate[],2,FALSE)</f>
        <v>55166.239522354947</v>
      </c>
      <c r="H1544" t="s">
        <v>1726</v>
      </c>
      <c r="I1544" t="s">
        <v>4001</v>
      </c>
      <c r="J1544" t="s">
        <v>71</v>
      </c>
      <c r="K1544" t="str">
        <f>VLOOKUP(tblSalaries[[#This Row],[Where do you work]],tblCountries[[Actual]:[Mapping]],2,FALSE)</f>
        <v>UK</v>
      </c>
      <c r="L1544" t="s">
        <v>18</v>
      </c>
      <c r="M1544">
        <v>30</v>
      </c>
      <c r="N1544" s="16" t="str">
        <f>IF([Years of Experience]&lt;=10,"&lt;=10 yrs",IF([Years of Experience]&lt;20,"10-20 yrs",IF([Years of Experience]&lt;30,"20-30 yrs","&gt;30 yrs")))</f>
        <v>&gt;30 yrs</v>
      </c>
    </row>
    <row r="1545" spans="2:14" ht="15" customHeight="1">
      <c r="B1545" t="s">
        <v>3548</v>
      </c>
      <c r="C1545" s="1">
        <v>41061.234398148146</v>
      </c>
      <c r="D1545" s="4">
        <v>240000</v>
      </c>
      <c r="E1545">
        <v>240000</v>
      </c>
      <c r="F1545" t="s">
        <v>3951</v>
      </c>
      <c r="G1545">
        <f>tblSalaries[[#This Row],[clean Salary (in local currency)]]*VLOOKUP(tblSalaries[[#This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VLOOKUP(tblSalaries[[#This Row],[Where do you work]],tblCountries[[Actual]:[Mapping]],2,FALSE)</f>
        <v>Philippines</v>
      </c>
      <c r="L1545" t="s">
        <v>9</v>
      </c>
      <c r="M1545">
        <v>15</v>
      </c>
      <c r="N1545" s="16" t="str">
        <f>IF([Years of Experience]&lt;=10,"&lt;=10 yrs",IF([Years of Experience]&lt;20,"10-20 yrs",IF([Years of Experience]&lt;30,"20-30 yrs","&gt;30 yrs")))</f>
        <v>10-20 yrs</v>
      </c>
    </row>
    <row r="1546" spans="2:14" ht="15" customHeight="1">
      <c r="B1546" t="s">
        <v>3549</v>
      </c>
      <c r="C1546" s="1">
        <v>41061.244571759256</v>
      </c>
      <c r="D1546" s="4">
        <v>17728.57</v>
      </c>
      <c r="E1546">
        <v>17728</v>
      </c>
      <c r="F1546" t="s">
        <v>6</v>
      </c>
      <c r="G1546">
        <f>tblSalaries[[#This Row],[clean Salary (in local currency)]]*VLOOKUP(tblSalaries[[#This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VLOOKUP(tblSalaries[[#This Row],[Where do you work]],tblCountries[[Actual]:[Mapping]],2,FALSE)</f>
        <v>Mexico</v>
      </c>
      <c r="L1546" t="s">
        <v>9</v>
      </c>
      <c r="M1546">
        <v>3</v>
      </c>
      <c r="N1546" s="16" t="str">
        <f>IF([Years of Experience]&lt;=10,"&lt;=10 yrs",IF([Years of Experience]&lt;20,"10-20 yrs",IF([Years of Experience]&lt;30,"20-30 yrs","&gt;30 yrs")))</f>
        <v>&lt;=10 yrs</v>
      </c>
    </row>
    <row r="1547" spans="2:14" ht="15" customHeight="1">
      <c r="B1547" t="s">
        <v>3550</v>
      </c>
      <c r="C1547" s="1">
        <v>41061.247453703705</v>
      </c>
      <c r="D1547" s="4" t="s">
        <v>1728</v>
      </c>
      <c r="E1547">
        <v>120000</v>
      </c>
      <c r="F1547" t="s">
        <v>1729</v>
      </c>
      <c r="G1547">
        <f>tblSalaries[[#This Row],[clean Salary (in local currency)]]*VLOOKUP(tblSalaries[[#This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VLOOKUP(tblSalaries[[#This Row],[Where do you work]],tblCountries[[Actual]:[Mapping]],2,FALSE)</f>
        <v>Morocco</v>
      </c>
      <c r="L1547" t="s">
        <v>13</v>
      </c>
      <c r="M1547">
        <v>8</v>
      </c>
      <c r="N1547" s="16" t="str">
        <f>IF([Years of Experience]&lt;=10,"&lt;=10 yrs",IF([Years of Experience]&lt;20,"10-20 yrs",IF([Years of Experience]&lt;30,"20-30 yrs","&gt;30 yrs")))</f>
        <v>&lt;=10 yrs</v>
      </c>
    </row>
    <row r="1548" spans="2:14" ht="15" customHeight="1">
      <c r="B1548" t="s">
        <v>3551</v>
      </c>
      <c r="C1548" s="1">
        <v>41061.262025462966</v>
      </c>
      <c r="D1548" s="4">
        <v>50000</v>
      </c>
      <c r="E1548">
        <v>50000</v>
      </c>
      <c r="F1548" t="s">
        <v>6</v>
      </c>
      <c r="G1548">
        <f>tblSalaries[[#This Row],[clean Salary (in local currency)]]*VLOOKUP(tblSalaries[[#This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VLOOKUP(tblSalaries[[#This Row],[Where do you work]],tblCountries[[Actual]:[Mapping]],2,FALSE)</f>
        <v>USA</v>
      </c>
      <c r="L1548" t="s">
        <v>9</v>
      </c>
      <c r="M1548">
        <v>15</v>
      </c>
      <c r="N1548" s="16" t="str">
        <f>IF([Years of Experience]&lt;=10,"&lt;=10 yrs",IF([Years of Experience]&lt;20,"10-20 yrs",IF([Years of Experience]&lt;30,"20-30 yrs","&gt;30 yrs")))</f>
        <v>10-20 yrs</v>
      </c>
    </row>
    <row r="1549" spans="2:14" ht="15" customHeight="1">
      <c r="B1549" t="s">
        <v>3552</v>
      </c>
      <c r="C1549" s="1">
        <v>41061.272094907406</v>
      </c>
      <c r="D1549" s="4">
        <v>80000</v>
      </c>
      <c r="E1549">
        <v>80000</v>
      </c>
      <c r="F1549" t="s">
        <v>86</v>
      </c>
      <c r="G1549">
        <f>tblSalaries[[#This Row],[clean Salary (in local currency)]]*VLOOKUP(tblSalaries[[#This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VLOOKUP(tblSalaries[[#This Row],[Where do you work]],tblCountries[[Actual]:[Mapping]],2,FALSE)</f>
        <v>Canada</v>
      </c>
      <c r="L1549" t="s">
        <v>9</v>
      </c>
      <c r="M1549">
        <v>7</v>
      </c>
      <c r="N1549" s="16" t="str">
        <f>IF([Years of Experience]&lt;=10,"&lt;=10 yrs",IF([Years of Experience]&lt;20,"10-20 yrs",IF([Years of Experience]&lt;30,"20-30 yrs","&gt;30 yrs")))</f>
        <v>&lt;=10 yrs</v>
      </c>
    </row>
    <row r="1550" spans="2:14" ht="15" customHeight="1">
      <c r="B1550" t="s">
        <v>3553</v>
      </c>
      <c r="C1550" s="1">
        <v>41061.287407407406</v>
      </c>
      <c r="D1550" s="4">
        <v>85000</v>
      </c>
      <c r="E1550">
        <v>85000</v>
      </c>
      <c r="F1550" t="s">
        <v>6</v>
      </c>
      <c r="G1550">
        <f>tblSalaries[[#This Row],[clean Salary (in local currency)]]*VLOOKUP(tblSalaries[[#This Row],[Currency]],tblXrate[],2,FALSE)</f>
        <v>85000</v>
      </c>
      <c r="H1550" t="s">
        <v>1733</v>
      </c>
      <c r="I1550" t="s">
        <v>3999</v>
      </c>
      <c r="J1550" t="s">
        <v>15</v>
      </c>
      <c r="K1550" t="str">
        <f>VLOOKUP(tblSalaries[[#This Row],[Where do you work]],tblCountries[[Actual]:[Mapping]],2,FALSE)</f>
        <v>USA</v>
      </c>
      <c r="L1550" t="s">
        <v>9</v>
      </c>
      <c r="M1550">
        <v>10</v>
      </c>
      <c r="N1550" s="16" t="str">
        <f>IF([Years of Experience]&lt;=10,"&lt;=10 yrs",IF([Years of Experience]&lt;20,"10-20 yrs",IF([Years of Experience]&lt;30,"20-30 yrs","&gt;30 yrs")))</f>
        <v>&lt;=10 yrs</v>
      </c>
    </row>
    <row r="1551" spans="2:14" ht="15" customHeight="1">
      <c r="B1551" t="s">
        <v>3554</v>
      </c>
      <c r="C1551" s="1">
        <v>41061.30736111111</v>
      </c>
      <c r="D1551" s="4">
        <v>100000</v>
      </c>
      <c r="E1551">
        <v>100000</v>
      </c>
      <c r="F1551" t="s">
        <v>82</v>
      </c>
      <c r="G1551">
        <f>tblSalaries[[#This Row],[clean Salary (in local currency)]]*VLOOKUP(tblSalaries[[#This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VLOOKUP(tblSalaries[[#This Row],[Where do you work]],tblCountries[[Actual]:[Mapping]],2,FALSE)</f>
        <v>Australia</v>
      </c>
      <c r="L1551" t="s">
        <v>9</v>
      </c>
      <c r="M1551">
        <v>20</v>
      </c>
      <c r="N1551" s="16" t="str">
        <f>IF([Years of Experience]&lt;=10,"&lt;=10 yrs",IF([Years of Experience]&lt;20,"10-20 yrs",IF([Years of Experience]&lt;30,"20-30 yrs","&gt;30 yrs")))</f>
        <v>20-30 yrs</v>
      </c>
    </row>
    <row r="1552" spans="2:14" ht="15" customHeight="1">
      <c r="B1552" t="s">
        <v>3555</v>
      </c>
      <c r="C1552" s="1">
        <v>41061.337893518517</v>
      </c>
      <c r="D1552" s="4" t="s">
        <v>1734</v>
      </c>
      <c r="E1552">
        <v>5650000</v>
      </c>
      <c r="F1552" t="s">
        <v>40</v>
      </c>
      <c r="G1552">
        <f>tblSalaries[[#This Row],[clean Salary (in local currency)]]*VLOOKUP(tblSalaries[[#This Row],[Currency]],tblXrate[],2,FALSE)</f>
        <v>100614.72928405051</v>
      </c>
      <c r="H1552" t="s">
        <v>360</v>
      </c>
      <c r="I1552" t="s">
        <v>3999</v>
      </c>
      <c r="J1552" t="s">
        <v>8</v>
      </c>
      <c r="K1552" t="str">
        <f>VLOOKUP(tblSalaries[[#This Row],[Where do you work]],tblCountries[[Actual]:[Mapping]],2,FALSE)</f>
        <v>India</v>
      </c>
      <c r="L1552" t="s">
        <v>18</v>
      </c>
      <c r="M1552">
        <v>6</v>
      </c>
      <c r="N1552" s="16" t="str">
        <f>IF([Years of Experience]&lt;=10,"&lt;=10 yrs",IF([Years of Experience]&lt;20,"10-20 yrs",IF([Years of Experience]&lt;30,"20-30 yrs","&gt;30 yrs")))</f>
        <v>&lt;=10 yrs</v>
      </c>
    </row>
    <row r="1553" spans="2:14" ht="15" customHeight="1">
      <c r="B1553" t="s">
        <v>3556</v>
      </c>
      <c r="C1553" s="1">
        <v>41061.369803240741</v>
      </c>
      <c r="D1553" s="4">
        <v>85000</v>
      </c>
      <c r="E1553">
        <v>85000</v>
      </c>
      <c r="F1553" t="s">
        <v>82</v>
      </c>
      <c r="G1553">
        <f>tblSalaries[[#This Row],[clean Salary (in local currency)]]*VLOOKUP(tblSalaries[[#This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VLOOKUP(tblSalaries[[#This Row],[Where do you work]],tblCountries[[Actual]:[Mapping]],2,FALSE)</f>
        <v>Australia</v>
      </c>
      <c r="L1553" t="s">
        <v>9</v>
      </c>
      <c r="M1553">
        <v>30</v>
      </c>
      <c r="N1553" s="16" t="str">
        <f>IF([Years of Experience]&lt;=10,"&lt;=10 yrs",IF([Years of Experience]&lt;20,"10-20 yrs",IF([Years of Experience]&lt;30,"20-30 yrs","&gt;30 yrs")))</f>
        <v>&gt;30 yrs</v>
      </c>
    </row>
    <row r="1554" spans="2:14" ht="15" customHeight="1">
      <c r="B1554" t="s">
        <v>3557</v>
      </c>
      <c r="C1554" s="1">
        <v>41061.45517361111</v>
      </c>
      <c r="D1554" s="4" t="s">
        <v>1736</v>
      </c>
      <c r="E1554">
        <v>120000</v>
      </c>
      <c r="F1554" t="s">
        <v>82</v>
      </c>
      <c r="G1554">
        <f>tblSalaries[[#This Row],[clean Salary (in local currency)]]*VLOOKUP(tblSalaries[[#This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VLOOKUP(tblSalaries[[#This Row],[Where do you work]],tblCountries[[Actual]:[Mapping]],2,FALSE)</f>
        <v>Australia</v>
      </c>
      <c r="L1554" t="s">
        <v>18</v>
      </c>
      <c r="M1554">
        <v>5</v>
      </c>
      <c r="N1554" s="16" t="str">
        <f>IF([Years of Experience]&lt;=10,"&lt;=10 yrs",IF([Years of Experience]&lt;20,"10-20 yrs",IF([Years of Experience]&lt;30,"20-30 yrs","&gt;30 yrs")))</f>
        <v>&lt;=10 yrs</v>
      </c>
    </row>
    <row r="1555" spans="2:14" ht="15" customHeight="1">
      <c r="B1555" t="s">
        <v>3558</v>
      </c>
      <c r="C1555" s="1">
        <v>41061.456932870373</v>
      </c>
      <c r="D1555" s="4" t="s">
        <v>419</v>
      </c>
      <c r="E1555">
        <v>360000</v>
      </c>
      <c r="F1555" t="s">
        <v>40</v>
      </c>
      <c r="G1555">
        <f>tblSalaries[[#This Row],[clean Salary (in local currency)]]*VLOOKUP(tblSalaries[[#This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VLOOKUP(tblSalaries[[#This Row],[Where do you work]],tblCountries[[Actual]:[Mapping]],2,FALSE)</f>
        <v>India</v>
      </c>
      <c r="L1555" t="s">
        <v>18</v>
      </c>
      <c r="M1555">
        <v>8</v>
      </c>
      <c r="N1555" s="16" t="str">
        <f>IF([Years of Experience]&lt;=10,"&lt;=10 yrs",IF([Years of Experience]&lt;20,"10-20 yrs",IF([Years of Experience]&lt;30,"20-30 yrs","&gt;30 yrs")))</f>
        <v>&lt;=10 yrs</v>
      </c>
    </row>
    <row r="1556" spans="2:14" ht="15" customHeight="1">
      <c r="B1556" t="s">
        <v>3559</v>
      </c>
      <c r="C1556" s="1">
        <v>41061.543958333335</v>
      </c>
      <c r="D1556" s="4">
        <v>44000</v>
      </c>
      <c r="E1556">
        <v>44000</v>
      </c>
      <c r="F1556" t="s">
        <v>6</v>
      </c>
      <c r="G1556">
        <f>tblSalaries[[#This Row],[clean Salary (in local currency)]]*VLOOKUP(tblSalaries[[#This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9</v>
      </c>
      <c r="M1556">
        <v>3.5</v>
      </c>
      <c r="N1556" s="16" t="str">
        <f>IF([Years of Experience]&lt;=10,"&lt;=10 yrs",IF([Years of Experience]&lt;20,"10-20 yrs",IF([Years of Experience]&lt;30,"20-30 yrs","&gt;30 yrs")))</f>
        <v>&lt;=10 yrs</v>
      </c>
    </row>
    <row r="1557" spans="2:14" ht="15" customHeight="1">
      <c r="B1557" t="s">
        <v>3560</v>
      </c>
      <c r="C1557" s="1">
        <v>41061.606030092589</v>
      </c>
      <c r="D1557" s="4">
        <v>250000</v>
      </c>
      <c r="E1557">
        <v>250000</v>
      </c>
      <c r="F1557" t="s">
        <v>40</v>
      </c>
      <c r="G1557">
        <f>tblSalaries[[#This Row],[clean Salary (in local currency)]]*VLOOKUP(tblSalaries[[#This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VLOOKUP(tblSalaries[[#This Row],[Where do you work]],tblCountries[[Actual]:[Mapping]],2,FALSE)</f>
        <v>India</v>
      </c>
      <c r="L1557" t="s">
        <v>9</v>
      </c>
      <c r="M1557">
        <v>2.5</v>
      </c>
      <c r="N1557" s="16" t="str">
        <f>IF([Years of Experience]&lt;=10,"&lt;=10 yrs",IF([Years of Experience]&lt;20,"10-20 yrs",IF([Years of Experience]&lt;30,"20-30 yrs","&gt;30 yrs")))</f>
        <v>&lt;=10 yrs</v>
      </c>
    </row>
    <row r="1558" spans="2:14" ht="15" customHeight="1">
      <c r="B1558" t="s">
        <v>3561</v>
      </c>
      <c r="C1558" s="1">
        <v>41061.618530092594</v>
      </c>
      <c r="D1558" s="4">
        <v>4500</v>
      </c>
      <c r="E1558">
        <v>4500</v>
      </c>
      <c r="F1558" t="s">
        <v>6</v>
      </c>
      <c r="G1558">
        <f>tblSalaries[[#This Row],[clean Salary (in local currency)]]*VLOOKUP(tblSalaries[[#This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VLOOKUP(tblSalaries[[#This Row],[Where do you work]],tblCountries[[Actual]:[Mapping]],2,FALSE)</f>
        <v>Pakistan</v>
      </c>
      <c r="L1558" t="s">
        <v>9</v>
      </c>
      <c r="M1558">
        <v>6</v>
      </c>
      <c r="N1558" s="16" t="str">
        <f>IF([Years of Experience]&lt;=10,"&lt;=10 yrs",IF([Years of Experience]&lt;20,"10-20 yrs",IF([Years of Experience]&lt;30,"20-30 yrs","&gt;30 yrs")))</f>
        <v>&lt;=10 yrs</v>
      </c>
    </row>
    <row r="1559" spans="2:14" ht="15" customHeight="1">
      <c r="B1559" t="s">
        <v>3562</v>
      </c>
      <c r="C1559" s="1">
        <v>41061.631562499999</v>
      </c>
      <c r="D1559" s="4">
        <v>1700000</v>
      </c>
      <c r="E1559">
        <v>1700000</v>
      </c>
      <c r="F1559" t="s">
        <v>40</v>
      </c>
      <c r="G1559">
        <f>tblSalaries[[#This Row],[clean Salary (in local currency)]]*VLOOKUP(tblSalaries[[#This Row],[Currency]],tblXrate[],2,FALSE)</f>
        <v>30273.458368652366</v>
      </c>
      <c r="H1559" t="s">
        <v>1741</v>
      </c>
      <c r="I1559" t="s">
        <v>4001</v>
      </c>
      <c r="J1559" t="s">
        <v>8</v>
      </c>
      <c r="K1559" t="str">
        <f>VLOOKUP(tblSalaries[[#This Row],[Where do you work]],tblCountries[[Actual]:[Mapping]],2,FALSE)</f>
        <v>India</v>
      </c>
      <c r="L1559" t="s">
        <v>9</v>
      </c>
      <c r="M1559">
        <v>6</v>
      </c>
      <c r="N1559" s="16" t="str">
        <f>IF([Years of Experience]&lt;=10,"&lt;=10 yrs",IF([Years of Experience]&lt;20,"10-20 yrs",IF([Years of Experience]&lt;30,"20-30 yrs","&gt;30 yrs")))</f>
        <v>&lt;=10 yrs</v>
      </c>
    </row>
    <row r="1560" spans="2:14" ht="15" customHeight="1">
      <c r="B1560" t="s">
        <v>3563</v>
      </c>
      <c r="C1560" s="1">
        <v>41061.652314814812</v>
      </c>
      <c r="D1560" s="4" t="s">
        <v>1742</v>
      </c>
      <c r="E1560">
        <v>52000</v>
      </c>
      <c r="F1560" t="s">
        <v>6</v>
      </c>
      <c r="G1560">
        <f>tblSalaries[[#This Row],[clean Salary (in local currency)]]*VLOOKUP(tblSalaries[[#This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VLOOKUP(tblSalaries[[#This Row],[Where do you work]],tblCountries[[Actual]:[Mapping]],2,FALSE)</f>
        <v>USA</v>
      </c>
      <c r="L1560" t="s">
        <v>13</v>
      </c>
      <c r="M1560">
        <v>5</v>
      </c>
      <c r="N1560" s="16" t="str">
        <f>IF([Years of Experience]&lt;=10,"&lt;=10 yrs",IF([Years of Experience]&lt;20,"10-20 yrs",IF([Years of Experience]&lt;30,"20-30 yrs","&gt;30 yrs")))</f>
        <v>&lt;=10 yrs</v>
      </c>
    </row>
    <row r="1561" spans="2:14" ht="15" customHeight="1">
      <c r="B1561" t="s">
        <v>3564</v>
      </c>
      <c r="C1561" s="1">
        <v>41061.755636574075</v>
      </c>
      <c r="D1561" s="4" t="s">
        <v>1743</v>
      </c>
      <c r="E1561">
        <v>75000</v>
      </c>
      <c r="F1561" t="s">
        <v>6</v>
      </c>
      <c r="G1561">
        <f>tblSalaries[[#This Row],[clean Salary (in local currency)]]*VLOOKUP(tblSalaries[[#This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VLOOKUP(tblSalaries[[#This Row],[Where do you work]],tblCountries[[Actual]:[Mapping]],2,FALSE)</f>
        <v>Germany</v>
      </c>
      <c r="L1561" t="s">
        <v>18</v>
      </c>
      <c r="M1561">
        <v>9</v>
      </c>
      <c r="N1561" s="16" t="str">
        <f>IF([Years of Experience]&lt;=10,"&lt;=10 yrs",IF([Years of Experience]&lt;20,"10-20 yrs",IF([Years of Experience]&lt;30,"20-30 yrs","&gt;30 yrs")))</f>
        <v>&lt;=10 yrs</v>
      </c>
    </row>
    <row r="1562" spans="2:14" ht="15" customHeight="1">
      <c r="B1562" t="s">
        <v>3565</v>
      </c>
      <c r="C1562" s="1">
        <v>41061.762858796297</v>
      </c>
      <c r="D1562" s="4" t="s">
        <v>1744</v>
      </c>
      <c r="E1562">
        <v>1000000</v>
      </c>
      <c r="F1562" t="s">
        <v>40</v>
      </c>
      <c r="G1562">
        <f>tblSalaries[[#This Row],[clean Salary (in local currency)]]*VLOOKUP(tblSalaries[[#This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VLOOKUP(tblSalaries[[#This Row],[Where do you work]],tblCountries[[Actual]:[Mapping]],2,FALSE)</f>
        <v>India</v>
      </c>
      <c r="L1562" t="s">
        <v>13</v>
      </c>
      <c r="M1562">
        <v>4</v>
      </c>
      <c r="N1562" s="16" t="str">
        <f>IF([Years of Experience]&lt;=10,"&lt;=10 yrs",IF([Years of Experience]&lt;20,"10-20 yrs",IF([Years of Experience]&lt;30,"20-30 yrs","&gt;30 yrs")))</f>
        <v>&lt;=10 yrs</v>
      </c>
    </row>
    <row r="1563" spans="2:14" ht="15" customHeight="1">
      <c r="B1563" t="s">
        <v>3566</v>
      </c>
      <c r="C1563" s="1">
        <v>41061.790763888886</v>
      </c>
      <c r="D1563" s="4">
        <v>177600</v>
      </c>
      <c r="E1563">
        <v>177600</v>
      </c>
      <c r="F1563" t="s">
        <v>6</v>
      </c>
      <c r="G1563">
        <f>tblSalaries[[#This Row],[clean Salary (in local currency)]]*VLOOKUP(tblSalaries[[#This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VLOOKUP(tblSalaries[[#This Row],[Where do you work]],tblCountries[[Actual]:[Mapping]],2,FALSE)</f>
        <v>Lesotho</v>
      </c>
      <c r="L1563" t="s">
        <v>9</v>
      </c>
      <c r="M1563">
        <v>6</v>
      </c>
      <c r="N1563" s="16" t="str">
        <f>IF([Years of Experience]&lt;=10,"&lt;=10 yrs",IF([Years of Experience]&lt;20,"10-20 yrs",IF([Years of Experience]&lt;30,"20-30 yrs","&gt;30 yrs")))</f>
        <v>&lt;=10 yrs</v>
      </c>
    </row>
    <row r="1564" spans="2:14" ht="15" customHeight="1">
      <c r="B1564" t="s">
        <v>3567</v>
      </c>
      <c r="C1564" s="1">
        <v>41061.82136574074</v>
      </c>
      <c r="D1564" s="4">
        <v>650000</v>
      </c>
      <c r="E1564">
        <v>650000</v>
      </c>
      <c r="F1564" t="s">
        <v>40</v>
      </c>
      <c r="G1564">
        <f>tblSalaries[[#This Row],[clean Salary (in local currency)]]*VLOOKUP(tblSalaries[[#This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VLOOKUP(tblSalaries[[#This Row],[Where do you work]],tblCountries[[Actual]:[Mapping]],2,FALSE)</f>
        <v>India</v>
      </c>
      <c r="L1564" t="s">
        <v>9</v>
      </c>
      <c r="M1564">
        <v>5</v>
      </c>
      <c r="N1564" s="16" t="str">
        <f>IF([Years of Experience]&lt;=10,"&lt;=10 yrs",IF([Years of Experience]&lt;20,"10-20 yrs",IF([Years of Experience]&lt;30,"20-30 yrs","&gt;30 yrs")))</f>
        <v>&lt;=10 yrs</v>
      </c>
    </row>
    <row r="1565" spans="2:14" ht="15" customHeight="1">
      <c r="B1565" t="s">
        <v>3568</v>
      </c>
      <c r="C1565" s="1">
        <v>41061.823993055557</v>
      </c>
      <c r="D1565" s="4" t="s">
        <v>1746</v>
      </c>
      <c r="E1565">
        <v>21000</v>
      </c>
      <c r="F1565" t="s">
        <v>22</v>
      </c>
      <c r="G1565">
        <f>tblSalaries[[#This Row],[clean Salary (in local currency)]]*VLOOKUP(tblSalaries[[#This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VLOOKUP(tblSalaries[[#This Row],[Where do you work]],tblCountries[[Actual]:[Mapping]],2,FALSE)</f>
        <v>Portugal</v>
      </c>
      <c r="L1565" t="s">
        <v>9</v>
      </c>
      <c r="M1565">
        <v>10</v>
      </c>
      <c r="N1565" s="16" t="str">
        <f>IF([Years of Experience]&lt;=10,"&lt;=10 yrs",IF([Years of Experience]&lt;20,"10-20 yrs",IF([Years of Experience]&lt;30,"20-30 yrs","&gt;30 yrs")))</f>
        <v>&lt;=10 yrs</v>
      </c>
    </row>
    <row r="1566" spans="2:14" ht="15" customHeight="1">
      <c r="B1566" t="s">
        <v>3569</v>
      </c>
      <c r="C1566" s="1">
        <v>41061.831770833334</v>
      </c>
      <c r="D1566" s="4" t="s">
        <v>1310</v>
      </c>
      <c r="E1566">
        <v>80000</v>
      </c>
      <c r="F1566" t="s">
        <v>69</v>
      </c>
      <c r="G1566">
        <f>tblSalaries[[#This Row],[clean Salary (in local currency)]]*VLOOKUP(tblSalaries[[#This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VLOOKUP(tblSalaries[[#This Row],[Where do you work]],tblCountries[[Actual]:[Mapping]],2,FALSE)</f>
        <v>UK</v>
      </c>
      <c r="L1566" t="s">
        <v>9</v>
      </c>
      <c r="M1566">
        <v>12</v>
      </c>
      <c r="N1566" s="16" t="str">
        <f>IF([Years of Experience]&lt;=10,"&lt;=10 yrs",IF([Years of Experience]&lt;20,"10-20 yrs",IF([Years of Experience]&lt;30,"20-30 yrs","&gt;30 yrs")))</f>
        <v>10-20 yrs</v>
      </c>
    </row>
    <row r="1567" spans="2:14" ht="15" customHeight="1">
      <c r="B1567" t="s">
        <v>3570</v>
      </c>
      <c r="C1567" s="1">
        <v>41061.841921296298</v>
      </c>
      <c r="D1567" s="4" t="s">
        <v>1749</v>
      </c>
      <c r="E1567">
        <v>6000</v>
      </c>
      <c r="F1567" t="s">
        <v>6</v>
      </c>
      <c r="G1567">
        <f>tblSalaries[[#This Row],[clean Salary (in local currency)]]*VLOOKUP(tblSalaries[[#This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VLOOKUP(tblSalaries[[#This Row],[Where do you work]],tblCountries[[Actual]:[Mapping]],2,FALSE)</f>
        <v>India</v>
      </c>
      <c r="L1567" t="s">
        <v>9</v>
      </c>
      <c r="M1567">
        <v>2</v>
      </c>
      <c r="N1567" s="16" t="str">
        <f>IF([Years of Experience]&lt;=10,"&lt;=10 yrs",IF([Years of Experience]&lt;20,"10-20 yrs",IF([Years of Experience]&lt;30,"20-30 yrs","&gt;30 yrs")))</f>
        <v>&lt;=10 yrs</v>
      </c>
    </row>
    <row r="1568" spans="2:14" ht="15" customHeight="1">
      <c r="B1568" t="s">
        <v>3571</v>
      </c>
      <c r="C1568" s="1">
        <v>41061.852349537039</v>
      </c>
      <c r="D1568" s="4">
        <v>10000</v>
      </c>
      <c r="E1568">
        <v>10000</v>
      </c>
      <c r="F1568" t="s">
        <v>6</v>
      </c>
      <c r="G1568">
        <f>tblSalaries[[#This Row],[clean Salary (in local currency)]]*VLOOKUP(tblSalaries[[#This Row],[Currency]],tblXrate[],2,FALSE)</f>
        <v>10000</v>
      </c>
      <c r="H1568" t="s">
        <v>360</v>
      </c>
      <c r="I1568" t="s">
        <v>3999</v>
      </c>
      <c r="J1568" t="s">
        <v>8</v>
      </c>
      <c r="K1568" t="str">
        <f>VLOOKUP(tblSalaries[[#This Row],[Where do you work]],tblCountries[[Actual]:[Mapping]],2,FALSE)</f>
        <v>India</v>
      </c>
      <c r="L1568" t="s">
        <v>13</v>
      </c>
      <c r="M1568">
        <v>6</v>
      </c>
      <c r="N1568" s="16" t="str">
        <f>IF([Years of Experience]&lt;=10,"&lt;=10 yrs",IF([Years of Experience]&lt;20,"10-20 yrs",IF([Years of Experience]&lt;30,"20-30 yrs","&gt;30 yrs")))</f>
        <v>&lt;=10 yrs</v>
      </c>
    </row>
    <row r="1569" spans="2:14" ht="15" customHeight="1">
      <c r="B1569" t="s">
        <v>3572</v>
      </c>
      <c r="C1569" s="1">
        <v>41061.8596412037</v>
      </c>
      <c r="D1569" s="4">
        <v>50000</v>
      </c>
      <c r="E1569">
        <v>50000</v>
      </c>
      <c r="F1569" t="s">
        <v>6</v>
      </c>
      <c r="G1569">
        <f>tblSalaries[[#This Row],[clean Salary (in local currency)]]*VLOOKUP(tblSalaries[[#This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VLOOKUP(tblSalaries[[#This Row],[Where do you work]],tblCountries[[Actual]:[Mapping]],2,FALSE)</f>
        <v>USA</v>
      </c>
      <c r="L1569" t="s">
        <v>13</v>
      </c>
      <c r="M1569">
        <v>2</v>
      </c>
      <c r="N1569" s="16" t="str">
        <f>IF([Years of Experience]&lt;=10,"&lt;=10 yrs",IF([Years of Experience]&lt;20,"10-20 yrs",IF([Years of Experience]&lt;30,"20-30 yrs","&gt;30 yrs")))</f>
        <v>&lt;=10 yrs</v>
      </c>
    </row>
    <row r="1570" spans="2:14" ht="15" customHeight="1">
      <c r="B1570" t="s">
        <v>3573</v>
      </c>
      <c r="C1570" s="1">
        <v>41061.860381944447</v>
      </c>
      <c r="D1570" s="4">
        <v>10000</v>
      </c>
      <c r="E1570">
        <v>10000</v>
      </c>
      <c r="F1570" t="s">
        <v>6</v>
      </c>
      <c r="G1570">
        <f>tblSalaries[[#This Row],[clean Salary (in local currency)]]*VLOOKUP(tblSalaries[[#This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VLOOKUP(tblSalaries[[#This Row],[Where do you work]],tblCountries[[Actual]:[Mapping]],2,FALSE)</f>
        <v>India</v>
      </c>
      <c r="L1570" t="s">
        <v>13</v>
      </c>
      <c r="M1570">
        <v>12</v>
      </c>
      <c r="N1570" s="16" t="str">
        <f>IF([Years of Experience]&lt;=10,"&lt;=10 yrs",IF([Years of Experience]&lt;20,"10-20 yrs",IF([Years of Experience]&lt;30,"20-30 yrs","&gt;30 yrs")))</f>
        <v>10-20 yrs</v>
      </c>
    </row>
    <row r="1571" spans="2:14" ht="15" customHeight="1">
      <c r="B1571" t="s">
        <v>3574</v>
      </c>
      <c r="C1571" s="1">
        <v>41061.87023148148</v>
      </c>
      <c r="D1571" s="4">
        <v>50000</v>
      </c>
      <c r="E1571">
        <v>50000</v>
      </c>
      <c r="F1571" t="s">
        <v>6</v>
      </c>
      <c r="G1571">
        <f>tblSalaries[[#This Row],[clean Salary (in local currency)]]*VLOOKUP(tblSalaries[[#This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VLOOKUP(tblSalaries[[#This Row],[Where do you work]],tblCountries[[Actual]:[Mapping]],2,FALSE)</f>
        <v>USA</v>
      </c>
      <c r="L1571" t="s">
        <v>13</v>
      </c>
      <c r="M1571">
        <v>12</v>
      </c>
      <c r="N1571" s="16" t="str">
        <f>IF([Years of Experience]&lt;=10,"&lt;=10 yrs",IF([Years of Experience]&lt;20,"10-20 yrs",IF([Years of Experience]&lt;30,"20-30 yrs","&gt;30 yrs")))</f>
        <v>10-20 yrs</v>
      </c>
    </row>
    <row r="1572" spans="2:14" ht="15" customHeight="1">
      <c r="B1572" t="s">
        <v>3575</v>
      </c>
      <c r="C1572" s="1">
        <v>41061.930856481478</v>
      </c>
      <c r="D1572" s="4" t="s">
        <v>1752</v>
      </c>
      <c r="E1572">
        <v>20000</v>
      </c>
      <c r="F1572" t="s">
        <v>6</v>
      </c>
      <c r="G1572">
        <f>tblSalaries[[#This Row],[clean Salary (in local currency)]]*VLOOKUP(tblSalaries[[#This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VLOOKUP(tblSalaries[[#This Row],[Where do you work]],tblCountries[[Actual]:[Mapping]],2,FALSE)</f>
        <v>India</v>
      </c>
      <c r="L1572" t="s">
        <v>9</v>
      </c>
      <c r="M1572">
        <v>1</v>
      </c>
      <c r="N1572" s="16" t="str">
        <f>IF([Years of Experience]&lt;=10,"&lt;=10 yrs",IF([Years of Experience]&lt;20,"10-20 yrs",IF([Years of Experience]&lt;30,"20-30 yrs","&gt;30 yrs")))</f>
        <v>&lt;=10 yrs</v>
      </c>
    </row>
    <row r="1573" spans="2:14" ht="15" customHeight="1">
      <c r="B1573" t="s">
        <v>3576</v>
      </c>
      <c r="C1573" s="1">
        <v>41061.97896990741</v>
      </c>
      <c r="D1573" s="4" t="s">
        <v>655</v>
      </c>
      <c r="E1573">
        <v>20000</v>
      </c>
      <c r="F1573" t="s">
        <v>69</v>
      </c>
      <c r="G1573">
        <f>tblSalaries[[#This Row],[clean Salary (in local currency)]]*VLOOKUP(tblSalaries[[#This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VLOOKUP(tblSalaries[[#This Row],[Where do you work]],tblCountries[[Actual]:[Mapping]],2,FALSE)</f>
        <v>UK</v>
      </c>
      <c r="L1573" t="s">
        <v>13</v>
      </c>
      <c r="M1573">
        <v>3</v>
      </c>
      <c r="N1573" s="16" t="str">
        <f>IF([Years of Experience]&lt;=10,"&lt;=10 yrs",IF([Years of Experience]&lt;20,"10-20 yrs",IF([Years of Experience]&lt;30,"20-30 yrs","&gt;30 yrs")))</f>
        <v>&lt;=10 yrs</v>
      </c>
    </row>
    <row r="1574" spans="2:14" ht="15" customHeight="1">
      <c r="B1574" t="s">
        <v>3577</v>
      </c>
      <c r="C1574" s="1">
        <v>41062.061851851853</v>
      </c>
      <c r="D1574" s="4" t="s">
        <v>1753</v>
      </c>
      <c r="E1574">
        <v>50000</v>
      </c>
      <c r="F1574" t="s">
        <v>22</v>
      </c>
      <c r="G1574">
        <f>tblSalaries[[#This Row],[clean Salary (in local currency)]]*VLOOKUP(tblSalaries[[#This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VLOOKUP(tblSalaries[[#This Row],[Where do you work]],tblCountries[[Actual]:[Mapping]],2,FALSE)</f>
        <v>Netherlands</v>
      </c>
      <c r="L1574" t="s">
        <v>9</v>
      </c>
      <c r="M1574">
        <v>10</v>
      </c>
      <c r="N1574" s="16" t="str">
        <f>IF([Years of Experience]&lt;=10,"&lt;=10 yrs",IF([Years of Experience]&lt;20,"10-20 yrs",IF([Years of Experience]&lt;30,"20-30 yrs","&gt;30 yrs")))</f>
        <v>&lt;=10 yrs</v>
      </c>
    </row>
    <row r="1575" spans="2:14" ht="15" customHeight="1">
      <c r="B1575" t="s">
        <v>3578</v>
      </c>
      <c r="C1575" s="1">
        <v>41062.071805555555</v>
      </c>
      <c r="D1575" s="4">
        <v>2300</v>
      </c>
      <c r="E1575">
        <v>27600</v>
      </c>
      <c r="F1575" t="s">
        <v>22</v>
      </c>
      <c r="G1575">
        <f>tblSalaries[[#This Row],[clean Salary (in local currency)]]*VLOOKUP(tblSalaries[[#This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VLOOKUP(tblSalaries[[#This Row],[Where do you work]],tblCountries[[Actual]:[Mapping]],2,FALSE)</f>
        <v>Hungary</v>
      </c>
      <c r="L1575" t="s">
        <v>13</v>
      </c>
      <c r="M1575">
        <v>15</v>
      </c>
      <c r="N1575" s="16" t="str">
        <f>IF([Years of Experience]&lt;=10,"&lt;=10 yrs",IF([Years of Experience]&lt;20,"10-20 yrs",IF([Years of Experience]&lt;30,"20-30 yrs","&gt;30 yrs")))</f>
        <v>10-20 yrs</v>
      </c>
    </row>
    <row r="1576" spans="2:14" ht="15" customHeight="1">
      <c r="B1576" t="s">
        <v>3579</v>
      </c>
      <c r="C1576" s="1">
        <v>41062.100451388891</v>
      </c>
      <c r="D1576" s="4">
        <v>55000</v>
      </c>
      <c r="E1576">
        <v>55000</v>
      </c>
      <c r="F1576" t="s">
        <v>6</v>
      </c>
      <c r="G1576">
        <f>tblSalaries[[#This Row],[clean Salary (in local currency)]]*VLOOKUP(tblSalaries[[#This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9</v>
      </c>
      <c r="M1576">
        <v>2</v>
      </c>
      <c r="N1576" s="16" t="str">
        <f>IF([Years of Experience]&lt;=10,"&lt;=10 yrs",IF([Years of Experience]&lt;20,"10-20 yrs",IF([Years of Experience]&lt;30,"20-30 yrs","&gt;30 yrs")))</f>
        <v>&lt;=10 yrs</v>
      </c>
    </row>
    <row r="1577" spans="2:14" ht="15" customHeight="1">
      <c r="B1577" t="s">
        <v>3580</v>
      </c>
      <c r="C1577" s="1">
        <v>41062.103125000001</v>
      </c>
      <c r="D1577" s="4">
        <v>38000</v>
      </c>
      <c r="E1577">
        <v>38000</v>
      </c>
      <c r="F1577" t="s">
        <v>6</v>
      </c>
      <c r="G1577">
        <f>tblSalaries[[#This Row],[clean Salary (in local currency)]]*VLOOKUP(tblSalaries[[#This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VLOOKUP(tblSalaries[[#This Row],[Where do you work]],tblCountries[[Actual]:[Mapping]],2,FALSE)</f>
        <v>USA</v>
      </c>
      <c r="L1577" t="s">
        <v>13</v>
      </c>
      <c r="M1577">
        <v>1</v>
      </c>
      <c r="N1577" s="16" t="str">
        <f>IF([Years of Experience]&lt;=10,"&lt;=10 yrs",IF([Years of Experience]&lt;20,"10-20 yrs",IF([Years of Experience]&lt;30,"20-30 yrs","&gt;30 yrs")))</f>
        <v>&lt;=10 yrs</v>
      </c>
    </row>
    <row r="1578" spans="2:14" ht="15" customHeight="1">
      <c r="B1578" t="s">
        <v>3581</v>
      </c>
      <c r="C1578" s="1">
        <v>41062.13113425926</v>
      </c>
      <c r="D1578" s="4">
        <v>1800000</v>
      </c>
      <c r="E1578">
        <v>1800000</v>
      </c>
      <c r="F1578" t="s">
        <v>40</v>
      </c>
      <c r="G1578">
        <f>tblSalaries[[#This Row],[clean Salary (in local currency)]]*VLOOKUP(tblSalaries[[#This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VLOOKUP(tblSalaries[[#This Row],[Where do you work]],tblCountries[[Actual]:[Mapping]],2,FALSE)</f>
        <v>India</v>
      </c>
      <c r="L1578" t="s">
        <v>13</v>
      </c>
      <c r="M1578">
        <v>1</v>
      </c>
      <c r="N1578" s="16" t="str">
        <f>IF([Years of Experience]&lt;=10,"&lt;=10 yrs",IF([Years of Experience]&lt;20,"10-20 yrs",IF([Years of Experience]&lt;30,"20-30 yrs","&gt;30 yrs")))</f>
        <v>&lt;=10 yrs</v>
      </c>
    </row>
    <row r="1579" spans="2:14" ht="15" customHeight="1">
      <c r="B1579" t="s">
        <v>3582</v>
      </c>
      <c r="C1579" s="1">
        <v>41062.134687500002</v>
      </c>
      <c r="D1579" s="4">
        <v>35500</v>
      </c>
      <c r="E1579">
        <v>35500</v>
      </c>
      <c r="F1579" t="s">
        <v>6</v>
      </c>
      <c r="G1579">
        <f>tblSalaries[[#This Row],[clean Salary (in local currency)]]*VLOOKUP(tblSalaries[[#This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9</v>
      </c>
      <c r="M1579">
        <v>20</v>
      </c>
      <c r="N1579" s="16" t="str">
        <f>IF([Years of Experience]&lt;=10,"&lt;=10 yrs",IF([Years of Experience]&lt;20,"10-20 yrs",IF([Years of Experience]&lt;30,"20-30 yrs","&gt;30 yrs")))</f>
        <v>20-30 yrs</v>
      </c>
    </row>
    <row r="1580" spans="2:14" ht="15" customHeight="1">
      <c r="B1580" t="s">
        <v>3583</v>
      </c>
      <c r="C1580" s="1">
        <v>41062.141076388885</v>
      </c>
      <c r="D1580" s="4">
        <v>62000</v>
      </c>
      <c r="E1580">
        <v>62000</v>
      </c>
      <c r="F1580" t="s">
        <v>6</v>
      </c>
      <c r="G1580">
        <f>tblSalaries[[#This Row],[clean Salary (in local currency)]]*VLOOKUP(tblSalaries[[#This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18</v>
      </c>
      <c r="M1580">
        <v>5</v>
      </c>
      <c r="N1580" s="16" t="str">
        <f>IF([Years of Experience]&lt;=10,"&lt;=10 yrs",IF([Years of Experience]&lt;20,"10-20 yrs",IF([Years of Experience]&lt;30,"20-30 yrs","&gt;30 yrs")))</f>
        <v>&lt;=10 yrs</v>
      </c>
    </row>
    <row r="1581" spans="2:14" ht="15" customHeight="1">
      <c r="B1581" t="s">
        <v>3584</v>
      </c>
      <c r="C1581" s="1">
        <v>41062.145358796297</v>
      </c>
      <c r="D1581" s="4" t="s">
        <v>1755</v>
      </c>
      <c r="E1581">
        <v>21500</v>
      </c>
      <c r="F1581" t="s">
        <v>69</v>
      </c>
      <c r="G1581">
        <f>tblSalaries[[#This Row],[clean Salary (in local currency)]]*VLOOKUP(tblSalaries[[#This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VLOOKUP(tblSalaries[[#This Row],[Where do you work]],tblCountries[[Actual]:[Mapping]],2,FALSE)</f>
        <v>UK</v>
      </c>
      <c r="L1581" t="s">
        <v>13</v>
      </c>
      <c r="M1581">
        <v>1</v>
      </c>
      <c r="N1581" s="16" t="str">
        <f>IF([Years of Experience]&lt;=10,"&lt;=10 yrs",IF([Years of Experience]&lt;20,"10-20 yrs",IF([Years of Experience]&lt;30,"20-30 yrs","&gt;30 yrs")))</f>
        <v>&lt;=10 yrs</v>
      </c>
    </row>
    <row r="1582" spans="2:14" ht="15" customHeight="1">
      <c r="B1582" t="s">
        <v>3585</v>
      </c>
      <c r="C1582" s="1">
        <v>41062.201180555552</v>
      </c>
      <c r="D1582" s="4">
        <v>60000</v>
      </c>
      <c r="E1582">
        <v>60000</v>
      </c>
      <c r="F1582" t="s">
        <v>6</v>
      </c>
      <c r="G1582">
        <f>tblSalaries[[#This Row],[clean Salary (in local currency)]]*VLOOKUP(tblSalaries[[#This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>
        <v>1</v>
      </c>
      <c r="N1582" s="16" t="str">
        <f>IF([Years of Experience]&lt;=10,"&lt;=10 yrs",IF([Years of Experience]&lt;20,"10-20 yrs",IF([Years of Experience]&lt;30,"20-30 yrs","&gt;30 yrs")))</f>
        <v>&lt;=10 yrs</v>
      </c>
    </row>
    <row r="1583" spans="2:14" ht="15" customHeight="1">
      <c r="B1583" t="s">
        <v>3586</v>
      </c>
      <c r="C1583" s="1">
        <v>41062.265104166669</v>
      </c>
      <c r="D1583" s="4">
        <v>32884.800000000003</v>
      </c>
      <c r="E1583">
        <v>32884</v>
      </c>
      <c r="F1583" t="s">
        <v>6</v>
      </c>
      <c r="G1583">
        <f>tblSalaries[[#This Row],[clean Salary (in local currency)]]*VLOOKUP(tblSalaries[[#This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VLOOKUP(tblSalaries[[#This Row],[Where do you work]],tblCountries[[Actual]:[Mapping]],2,FALSE)</f>
        <v>USA</v>
      </c>
      <c r="L1583" t="s">
        <v>13</v>
      </c>
      <c r="M1583">
        <v>10</v>
      </c>
      <c r="N1583" s="16" t="str">
        <f>IF([Years of Experience]&lt;=10,"&lt;=10 yrs",IF([Years of Experience]&lt;20,"10-20 yrs",IF([Years of Experience]&lt;30,"20-30 yrs","&gt;30 yrs")))</f>
        <v>&lt;=10 yrs</v>
      </c>
    </row>
    <row r="1584" spans="2:14" ht="15" customHeight="1">
      <c r="B1584" t="s">
        <v>3587</v>
      </c>
      <c r="C1584" s="1">
        <v>41062.271770833337</v>
      </c>
      <c r="D1584" s="4" t="s">
        <v>1756</v>
      </c>
      <c r="E1584">
        <v>42000</v>
      </c>
      <c r="F1584" t="s">
        <v>6</v>
      </c>
      <c r="G1584">
        <f>tblSalaries[[#This Row],[clean Salary (in local currency)]]*VLOOKUP(tblSalaries[[#This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VLOOKUP(tblSalaries[[#This Row],[Where do you work]],tblCountries[[Actual]:[Mapping]],2,FALSE)</f>
        <v>USA</v>
      </c>
      <c r="L1584" t="s">
        <v>9</v>
      </c>
      <c r="M1584">
        <v>2</v>
      </c>
      <c r="N1584" s="16" t="str">
        <f>IF([Years of Experience]&lt;=10,"&lt;=10 yrs",IF([Years of Experience]&lt;20,"10-20 yrs",IF([Years of Experience]&lt;30,"20-30 yrs","&gt;30 yrs")))</f>
        <v>&lt;=10 yrs</v>
      </c>
    </row>
    <row r="1585" spans="2:14" ht="15" customHeight="1">
      <c r="B1585" t="s">
        <v>3588</v>
      </c>
      <c r="C1585" s="1">
        <v>41062.280150462961</v>
      </c>
      <c r="D1585" s="4">
        <v>68000</v>
      </c>
      <c r="E1585">
        <v>68000</v>
      </c>
      <c r="F1585" t="s">
        <v>6</v>
      </c>
      <c r="G1585">
        <f>tblSalaries[[#This Row],[clean Salary (in local currency)]]*VLOOKUP(tblSalaries[[#This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VLOOKUP(tblSalaries[[#This Row],[Where do you work]],tblCountries[[Actual]:[Mapping]],2,FALSE)</f>
        <v>USA</v>
      </c>
      <c r="L1585" t="s">
        <v>9</v>
      </c>
      <c r="M1585">
        <v>12</v>
      </c>
      <c r="N1585" s="16" t="str">
        <f>IF([Years of Experience]&lt;=10,"&lt;=10 yrs",IF([Years of Experience]&lt;20,"10-20 yrs",IF([Years of Experience]&lt;30,"20-30 yrs","&gt;30 yrs")))</f>
        <v>10-20 yrs</v>
      </c>
    </row>
    <row r="1586" spans="2:14" ht="15" customHeight="1">
      <c r="B1586" t="s">
        <v>3589</v>
      </c>
      <c r="C1586" s="1">
        <v>41062.320856481485</v>
      </c>
      <c r="D1586" s="4">
        <v>85000</v>
      </c>
      <c r="E1586">
        <v>85000</v>
      </c>
      <c r="F1586" t="s">
        <v>6</v>
      </c>
      <c r="G1586">
        <f>tblSalaries[[#This Row],[clean Salary (in local currency)]]*VLOOKUP(tblSalaries[[#This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VLOOKUP(tblSalaries[[#This Row],[Where do you work]],tblCountries[[Actual]:[Mapping]],2,FALSE)</f>
        <v>USA</v>
      </c>
      <c r="L1586" t="s">
        <v>18</v>
      </c>
      <c r="M1586">
        <v>8</v>
      </c>
      <c r="N1586" s="16" t="str">
        <f>IF([Years of Experience]&lt;=10,"&lt;=10 yrs",IF([Years of Experience]&lt;20,"10-20 yrs",IF([Years of Experience]&lt;30,"20-30 yrs","&gt;30 yrs")))</f>
        <v>&lt;=10 yrs</v>
      </c>
    </row>
    <row r="1587" spans="2:14" ht="15" customHeight="1">
      <c r="B1587" t="s">
        <v>3590</v>
      </c>
      <c r="C1587" s="1">
        <v>41062.466180555559</v>
      </c>
      <c r="D1587" s="4" t="s">
        <v>1758</v>
      </c>
      <c r="E1587">
        <v>13000</v>
      </c>
      <c r="F1587" t="s">
        <v>6</v>
      </c>
      <c r="G1587">
        <f>tblSalaries[[#This Row],[clean Salary (in local currency)]]*VLOOKUP(tblSalaries[[#This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VLOOKUP(tblSalaries[[#This Row],[Where do you work]],tblCountries[[Actual]:[Mapping]],2,FALSE)</f>
        <v>Brazil</v>
      </c>
      <c r="L1587" t="s">
        <v>13</v>
      </c>
      <c r="M1587">
        <v>4</v>
      </c>
      <c r="N1587" s="16" t="str">
        <f>IF([Years of Experience]&lt;=10,"&lt;=10 yrs",IF([Years of Experience]&lt;20,"10-20 yrs",IF([Years of Experience]&lt;30,"20-30 yrs","&gt;30 yrs")))</f>
        <v>&lt;=10 yrs</v>
      </c>
    </row>
    <row r="1588" spans="2:14" ht="15" customHeight="1">
      <c r="B1588" t="s">
        <v>3591</v>
      </c>
      <c r="C1588" s="1">
        <v>41062.582476851851</v>
      </c>
      <c r="D1588" s="4">
        <v>15000</v>
      </c>
      <c r="E1588">
        <v>15000</v>
      </c>
      <c r="F1588" t="s">
        <v>6</v>
      </c>
      <c r="G1588">
        <f>tblSalaries[[#This Row],[clean Salary (in local currency)]]*VLOOKUP(tblSalaries[[#This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9</v>
      </c>
      <c r="M1588">
        <v>5</v>
      </c>
      <c r="N1588" s="16" t="str">
        <f>IF([Years of Experience]&lt;=10,"&lt;=10 yrs",IF([Years of Experience]&lt;20,"10-20 yrs",IF([Years of Experience]&lt;30,"20-30 yrs","&gt;30 yrs")))</f>
        <v>&lt;=10 yrs</v>
      </c>
    </row>
    <row r="1589" spans="2:14" ht="15" customHeight="1">
      <c r="B1589" t="s">
        <v>3592</v>
      </c>
      <c r="C1589" s="1">
        <v>41062.732175925928</v>
      </c>
      <c r="D1589" s="4" t="s">
        <v>1761</v>
      </c>
      <c r="E1589">
        <v>50000</v>
      </c>
      <c r="F1589" t="s">
        <v>6</v>
      </c>
      <c r="G1589">
        <f>tblSalaries[[#This Row],[clean Salary (in local currency)]]*VLOOKUP(tblSalaries[[#This Row],[Currency]],tblXrate[],2,FALSE)</f>
        <v>50000</v>
      </c>
      <c r="H1589" t="s">
        <v>1762</v>
      </c>
      <c r="I1589" t="s">
        <v>4001</v>
      </c>
      <c r="J1589" t="s">
        <v>8</v>
      </c>
      <c r="K1589" t="str">
        <f>VLOOKUP(tblSalaries[[#This Row],[Where do you work]],tblCountries[[Actual]:[Mapping]],2,FALSE)</f>
        <v>India</v>
      </c>
      <c r="L1589" t="s">
        <v>25</v>
      </c>
      <c r="M1589">
        <v>8</v>
      </c>
      <c r="N1589" s="16" t="str">
        <f>IF([Years of Experience]&lt;=10,"&lt;=10 yrs",IF([Years of Experience]&lt;20,"10-20 yrs",IF([Years of Experience]&lt;30,"20-30 yrs","&gt;30 yrs")))</f>
        <v>&lt;=10 yrs</v>
      </c>
    </row>
    <row r="1590" spans="2:14" ht="15" customHeight="1">
      <c r="B1590" t="s">
        <v>3593</v>
      </c>
      <c r="C1590" s="1">
        <v>41062.783009259256</v>
      </c>
      <c r="D1590" s="4">
        <v>7000</v>
      </c>
      <c r="E1590">
        <v>7000</v>
      </c>
      <c r="F1590" t="s">
        <v>6</v>
      </c>
      <c r="G1590">
        <f>tblSalaries[[#This Row],[clean Salary (in local currency)]]*VLOOKUP(tblSalaries[[#This Row],[Currency]],tblXrate[],2,FALSE)</f>
        <v>7000</v>
      </c>
      <c r="H1590" t="s">
        <v>1763</v>
      </c>
      <c r="I1590" t="s">
        <v>3999</v>
      </c>
      <c r="J1590" t="s">
        <v>8</v>
      </c>
      <c r="K1590" t="str">
        <f>VLOOKUP(tblSalaries[[#This Row],[Where do you work]],tblCountries[[Actual]:[Mapping]],2,FALSE)</f>
        <v>India</v>
      </c>
      <c r="L1590" t="s">
        <v>9</v>
      </c>
      <c r="M1590">
        <v>1</v>
      </c>
      <c r="N1590" s="16" t="str">
        <f>IF([Years of Experience]&lt;=10,"&lt;=10 yrs",IF([Years of Experience]&lt;20,"10-20 yrs",IF([Years of Experience]&lt;30,"20-30 yrs","&gt;30 yrs")))</f>
        <v>&lt;=10 yrs</v>
      </c>
    </row>
    <row r="1591" spans="2:14" ht="15" customHeight="1">
      <c r="B1591" t="s">
        <v>3594</v>
      </c>
      <c r="C1591" s="1">
        <v>41062.801793981482</v>
      </c>
      <c r="D1591" s="4">
        <v>140000</v>
      </c>
      <c r="E1591">
        <v>140000</v>
      </c>
      <c r="F1591" t="s">
        <v>6</v>
      </c>
      <c r="G1591">
        <f>tblSalaries[[#This Row],[clean Salary (in local currency)]]*VLOOKUP(tblSalaries[[#This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>
        <v>12</v>
      </c>
      <c r="N1591" s="16" t="str">
        <f>IF([Years of Experience]&lt;=10,"&lt;=10 yrs",IF([Years of Experience]&lt;20,"10-20 yrs",IF([Years of Experience]&lt;30,"20-30 yrs","&gt;30 yrs")))</f>
        <v>10-20 yrs</v>
      </c>
    </row>
    <row r="1592" spans="2:14" ht="15" customHeight="1">
      <c r="B1592" t="s">
        <v>3595</v>
      </c>
      <c r="C1592" s="1">
        <v>41062.868518518517</v>
      </c>
      <c r="D1592" s="4">
        <v>400000</v>
      </c>
      <c r="E1592">
        <v>400000</v>
      </c>
      <c r="F1592" t="s">
        <v>40</v>
      </c>
      <c r="G1592">
        <f>tblSalaries[[#This Row],[clean Salary (in local currency)]]*VLOOKUP(tblSalaries[[#This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VLOOKUP(tblSalaries[[#This Row],[Where do you work]],tblCountries[[Actual]:[Mapping]],2,FALSE)</f>
        <v>India</v>
      </c>
      <c r="L1592" t="s">
        <v>25</v>
      </c>
      <c r="M1592">
        <v>2.5</v>
      </c>
      <c r="N1592" s="16" t="str">
        <f>IF([Years of Experience]&lt;=10,"&lt;=10 yrs",IF([Years of Experience]&lt;20,"10-20 yrs",IF([Years of Experience]&lt;30,"20-30 yrs","&gt;30 yrs")))</f>
        <v>&lt;=10 yrs</v>
      </c>
    </row>
    <row r="1593" spans="2:14" ht="15" customHeight="1">
      <c r="B1593" t="s">
        <v>3596</v>
      </c>
      <c r="C1593" s="1">
        <v>41062.870127314818</v>
      </c>
      <c r="D1593" s="4" t="s">
        <v>1765</v>
      </c>
      <c r="E1593">
        <v>37000</v>
      </c>
      <c r="F1593" t="s">
        <v>69</v>
      </c>
      <c r="G1593">
        <f>tblSalaries[[#This Row],[clean Salary (in local currency)]]*VLOOKUP(tblSalaries[[#This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VLOOKUP(tblSalaries[[#This Row],[Where do you work]],tblCountries[[Actual]:[Mapping]],2,FALSE)</f>
        <v>UK</v>
      </c>
      <c r="L1593" t="s">
        <v>9</v>
      </c>
      <c r="M1593">
        <v>9</v>
      </c>
      <c r="N1593" s="16" t="str">
        <f>IF([Years of Experience]&lt;=10,"&lt;=10 yrs",IF([Years of Experience]&lt;20,"10-20 yrs",IF([Years of Experience]&lt;30,"20-30 yrs","&gt;30 yrs")))</f>
        <v>&lt;=10 yrs</v>
      </c>
    </row>
    <row r="1594" spans="2:14" ht="15" customHeight="1">
      <c r="B1594" t="s">
        <v>3597</v>
      </c>
      <c r="C1594" s="1">
        <v>41062.904652777775</v>
      </c>
      <c r="D1594" s="4" t="s">
        <v>1767</v>
      </c>
      <c r="E1594">
        <v>680000</v>
      </c>
      <c r="F1594" t="s">
        <v>40</v>
      </c>
      <c r="G1594">
        <f>tblSalaries[[#This Row],[clean Salary (in local currency)]]*VLOOKUP(tblSalaries[[#This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VLOOKUP(tblSalaries[[#This Row],[Where do you work]],tblCountries[[Actual]:[Mapping]],2,FALSE)</f>
        <v>India</v>
      </c>
      <c r="L1594" t="s">
        <v>25</v>
      </c>
      <c r="M1594">
        <v>2</v>
      </c>
      <c r="N1594" s="16" t="str">
        <f>IF([Years of Experience]&lt;=10,"&lt;=10 yrs",IF([Years of Experience]&lt;20,"10-20 yrs",IF([Years of Experience]&lt;30,"20-30 yrs","&gt;30 yrs")))</f>
        <v>&lt;=10 yrs</v>
      </c>
    </row>
    <row r="1595" spans="2:14" ht="15" customHeight="1">
      <c r="B1595" t="s">
        <v>3598</v>
      </c>
      <c r="C1595" s="1">
        <v>41062.939953703702</v>
      </c>
      <c r="D1595" s="4">
        <v>55000</v>
      </c>
      <c r="E1595">
        <v>55000</v>
      </c>
      <c r="F1595" t="s">
        <v>6</v>
      </c>
      <c r="G1595">
        <f>tblSalaries[[#This Row],[clean Salary (in local currency)]]*VLOOKUP(tblSalaries[[#This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VLOOKUP(tblSalaries[[#This Row],[Where do you work]],tblCountries[[Actual]:[Mapping]],2,FALSE)</f>
        <v>USA</v>
      </c>
      <c r="L1595" t="s">
        <v>9</v>
      </c>
      <c r="M1595">
        <v>1</v>
      </c>
      <c r="N1595" s="16" t="str">
        <f>IF([Years of Experience]&lt;=10,"&lt;=10 yrs",IF([Years of Experience]&lt;20,"10-20 yrs",IF([Years of Experience]&lt;30,"20-30 yrs","&gt;30 yrs")))</f>
        <v>&lt;=10 yrs</v>
      </c>
    </row>
    <row r="1596" spans="2:14" ht="15" customHeight="1">
      <c r="B1596" t="s">
        <v>3599</v>
      </c>
      <c r="C1596" s="1">
        <v>41062.943703703706</v>
      </c>
      <c r="D1596" s="4">
        <v>60000</v>
      </c>
      <c r="E1596">
        <v>60000</v>
      </c>
      <c r="F1596" t="s">
        <v>6</v>
      </c>
      <c r="G1596">
        <f>tblSalaries[[#This Row],[clean Salary (in local currency)]]*VLOOKUP(tblSalaries[[#This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VLOOKUP(tblSalaries[[#This Row],[Where do you work]],tblCountries[[Actual]:[Mapping]],2,FALSE)</f>
        <v>Indonesia</v>
      </c>
      <c r="L1596" t="s">
        <v>18</v>
      </c>
      <c r="M1596">
        <v>16</v>
      </c>
      <c r="N1596" s="16" t="str">
        <f>IF([Years of Experience]&lt;=10,"&lt;=10 yrs",IF([Years of Experience]&lt;20,"10-20 yrs",IF([Years of Experience]&lt;30,"20-30 yrs","&gt;30 yrs")))</f>
        <v>10-20 yrs</v>
      </c>
    </row>
    <row r="1597" spans="2:14" ht="15" customHeight="1">
      <c r="B1597" t="s">
        <v>3600</v>
      </c>
      <c r="C1597" s="1">
        <v>41063.065243055556</v>
      </c>
      <c r="D1597" s="4">
        <v>320000</v>
      </c>
      <c r="E1597">
        <v>320000</v>
      </c>
      <c r="F1597" t="s">
        <v>40</v>
      </c>
      <c r="G1597">
        <f>tblSalaries[[#This Row],[clean Salary (in local currency)]]*VLOOKUP(tblSalaries[[#This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9</v>
      </c>
      <c r="M1597">
        <v>5</v>
      </c>
      <c r="N1597" s="16" t="str">
        <f>IF([Years of Experience]&lt;=10,"&lt;=10 yrs",IF([Years of Experience]&lt;20,"10-20 yrs",IF([Years of Experience]&lt;30,"20-30 yrs","&gt;30 yrs")))</f>
        <v>&lt;=10 yrs</v>
      </c>
    </row>
    <row r="1598" spans="2:14" ht="15" customHeight="1">
      <c r="B1598" t="s">
        <v>3601</v>
      </c>
      <c r="C1598" s="1">
        <v>41063.067164351851</v>
      </c>
      <c r="D1598" s="4" t="s">
        <v>1769</v>
      </c>
      <c r="E1598">
        <v>288000</v>
      </c>
      <c r="F1598" t="s">
        <v>3941</v>
      </c>
      <c r="G1598">
        <f>tblSalaries[[#This Row],[clean Salary (in local currency)]]*VLOOKUP(tblSalaries[[#This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VLOOKUP(tblSalaries[[#This Row],[Where do you work]],tblCountries[[Actual]:[Mapping]],2,FALSE)</f>
        <v>Mauritius</v>
      </c>
      <c r="L1598" t="s">
        <v>9</v>
      </c>
      <c r="M1598">
        <v>7</v>
      </c>
      <c r="N1598" s="16" t="str">
        <f>IF([Years of Experience]&lt;=10,"&lt;=10 yrs",IF([Years of Experience]&lt;20,"10-20 yrs",IF([Years of Experience]&lt;30,"20-30 yrs","&gt;30 yrs")))</f>
        <v>&lt;=10 yrs</v>
      </c>
    </row>
    <row r="1599" spans="2:14" ht="15" customHeight="1">
      <c r="B1599" t="s">
        <v>3602</v>
      </c>
      <c r="C1599" s="1">
        <v>41063.088009259256</v>
      </c>
      <c r="D1599" s="4" t="s">
        <v>330</v>
      </c>
      <c r="E1599">
        <v>60000</v>
      </c>
      <c r="F1599" t="s">
        <v>69</v>
      </c>
      <c r="G1599">
        <f>tblSalaries[[#This Row],[clean Salary (in local currency)]]*VLOOKUP(tblSalaries[[#This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VLOOKUP(tblSalaries[[#This Row],[Where do you work]],tblCountries[[Actual]:[Mapping]],2,FALSE)</f>
        <v>UK</v>
      </c>
      <c r="L1599" t="s">
        <v>9</v>
      </c>
      <c r="M1599">
        <v>5</v>
      </c>
      <c r="N1599" s="16" t="str">
        <f>IF([Years of Experience]&lt;=10,"&lt;=10 yrs",IF([Years of Experience]&lt;20,"10-20 yrs",IF([Years of Experience]&lt;30,"20-30 yrs","&gt;30 yrs")))</f>
        <v>&lt;=10 yrs</v>
      </c>
    </row>
    <row r="1600" spans="2:14" ht="15" customHeight="1">
      <c r="B1600" t="s">
        <v>3603</v>
      </c>
      <c r="C1600" s="1">
        <v>41063.121203703704</v>
      </c>
      <c r="D1600" s="4">
        <v>36000</v>
      </c>
      <c r="E1600">
        <v>36000</v>
      </c>
      <c r="F1600" t="s">
        <v>6</v>
      </c>
      <c r="G1600">
        <f>tblSalaries[[#This Row],[clean Salary (in local currency)]]*VLOOKUP(tblSalaries[[#This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VLOOKUP(tblSalaries[[#This Row],[Where do you work]],tblCountries[[Actual]:[Mapping]],2,FALSE)</f>
        <v>Azerbaijan</v>
      </c>
      <c r="L1600" t="s">
        <v>9</v>
      </c>
      <c r="M1600">
        <v>5</v>
      </c>
      <c r="N1600" s="16" t="str">
        <f>IF([Years of Experience]&lt;=10,"&lt;=10 yrs",IF([Years of Experience]&lt;20,"10-20 yrs",IF([Years of Experience]&lt;30,"20-30 yrs","&gt;30 yrs")))</f>
        <v>&lt;=10 yrs</v>
      </c>
    </row>
    <row r="1601" spans="2:14" ht="15" customHeight="1">
      <c r="B1601" t="s">
        <v>3604</v>
      </c>
      <c r="C1601" s="1">
        <v>41063.17690972222</v>
      </c>
      <c r="D1601" s="4" t="s">
        <v>1774</v>
      </c>
      <c r="E1601">
        <v>3700000</v>
      </c>
      <c r="F1601" t="s">
        <v>40</v>
      </c>
      <c r="G1601">
        <f>tblSalaries[[#This Row],[clean Salary (in local currency)]]*VLOOKUP(tblSalaries[[#This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>
        <v>4</v>
      </c>
      <c r="N1601" s="16" t="str">
        <f>IF([Years of Experience]&lt;=10,"&lt;=10 yrs",IF([Years of Experience]&lt;20,"10-20 yrs",IF([Years of Experience]&lt;30,"20-30 yrs","&gt;30 yrs")))</f>
        <v>&lt;=10 yrs</v>
      </c>
    </row>
    <row r="1602" spans="2:14" ht="15" customHeight="1">
      <c r="B1602" t="s">
        <v>3605</v>
      </c>
      <c r="C1602" s="1">
        <v>41063.196458333332</v>
      </c>
      <c r="D1602" s="4">
        <v>106000</v>
      </c>
      <c r="E1602">
        <v>106000</v>
      </c>
      <c r="F1602" t="s">
        <v>6</v>
      </c>
      <c r="G1602">
        <f>tblSalaries[[#This Row],[clean Salary (in local currency)]]*VLOOKUP(tblSalaries[[#This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VLOOKUP(tblSalaries[[#This Row],[Where do you work]],tblCountries[[Actual]:[Mapping]],2,FALSE)</f>
        <v>Denmark</v>
      </c>
      <c r="L1602" t="s">
        <v>25</v>
      </c>
      <c r="M1602">
        <v>7</v>
      </c>
      <c r="N1602" s="16" t="str">
        <f>IF([Years of Experience]&lt;=10,"&lt;=10 yrs",IF([Years of Experience]&lt;20,"10-20 yrs",IF([Years of Experience]&lt;30,"20-30 yrs","&gt;30 yrs")))</f>
        <v>&lt;=10 yrs</v>
      </c>
    </row>
    <row r="1603" spans="2:14" ht="15" customHeight="1">
      <c r="B1603" t="s">
        <v>3606</v>
      </c>
      <c r="C1603" s="1">
        <v>41063.30332175926</v>
      </c>
      <c r="D1603" s="4" t="s">
        <v>1777</v>
      </c>
      <c r="E1603">
        <v>485000</v>
      </c>
      <c r="F1603" t="s">
        <v>1362</v>
      </c>
      <c r="G1603">
        <f>tblSalaries[[#This Row],[clean Salary (in local currency)]]*VLOOKUP(tblSalaries[[#This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VLOOKUP(tblSalaries[[#This Row],[Where do you work]],tblCountries[[Actual]:[Mapping]],2,FALSE)</f>
        <v>Denmark</v>
      </c>
      <c r="L1603" t="s">
        <v>9</v>
      </c>
      <c r="M1603">
        <v>18</v>
      </c>
      <c r="N1603" s="16" t="str">
        <f>IF([Years of Experience]&lt;=10,"&lt;=10 yrs",IF([Years of Experience]&lt;20,"10-20 yrs",IF([Years of Experience]&lt;30,"20-30 yrs","&gt;30 yrs")))</f>
        <v>10-20 yrs</v>
      </c>
    </row>
    <row r="1604" spans="2:14" ht="15" customHeight="1">
      <c r="B1604" t="s">
        <v>3607</v>
      </c>
      <c r="C1604" s="1">
        <v>41063.404629629629</v>
      </c>
      <c r="D1604" s="4">
        <v>75000</v>
      </c>
      <c r="E1604">
        <v>75000</v>
      </c>
      <c r="F1604" t="s">
        <v>670</v>
      </c>
      <c r="G1604">
        <f>tblSalaries[[#This Row],[clean Salary (in local currency)]]*VLOOKUP(tblSalaries[[#This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VLOOKUP(tblSalaries[[#This Row],[Where do you work]],tblCountries[[Actual]:[Mapping]],2,FALSE)</f>
        <v>New Zealand</v>
      </c>
      <c r="L1604" t="s">
        <v>18</v>
      </c>
      <c r="M1604">
        <v>10</v>
      </c>
      <c r="N1604" s="16" t="str">
        <f>IF([Years of Experience]&lt;=10,"&lt;=10 yrs",IF([Years of Experience]&lt;20,"10-20 yrs",IF([Years of Experience]&lt;30,"20-30 yrs","&gt;30 yrs")))</f>
        <v>&lt;=10 yrs</v>
      </c>
    </row>
    <row r="1605" spans="2:14" ht="15" customHeight="1">
      <c r="B1605" t="s">
        <v>3608</v>
      </c>
      <c r="C1605" s="1">
        <v>41063.424108796295</v>
      </c>
      <c r="D1605" s="4">
        <v>6545</v>
      </c>
      <c r="E1605">
        <v>6545</v>
      </c>
      <c r="F1605" t="s">
        <v>6</v>
      </c>
      <c r="G1605">
        <f>tblSalaries[[#This Row],[clean Salary (in local currency)]]*VLOOKUP(tblSalaries[[#This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VLOOKUP(tblSalaries[[#This Row],[Where do you work]],tblCountries[[Actual]:[Mapping]],2,FALSE)</f>
        <v>India</v>
      </c>
      <c r="L1605" t="s">
        <v>13</v>
      </c>
      <c r="M1605">
        <v>9</v>
      </c>
      <c r="N1605" s="16" t="str">
        <f>IF([Years of Experience]&lt;=10,"&lt;=10 yrs",IF([Years of Experience]&lt;20,"10-20 yrs",IF([Years of Experience]&lt;30,"20-30 yrs","&gt;30 yrs")))</f>
        <v>&lt;=10 yrs</v>
      </c>
    </row>
    <row r="1606" spans="2:14" ht="15" customHeight="1">
      <c r="B1606" t="s">
        <v>3609</v>
      </c>
      <c r="C1606" s="1">
        <v>41063.506562499999</v>
      </c>
      <c r="D1606" s="4" t="s">
        <v>1780</v>
      </c>
      <c r="E1606">
        <v>1000000</v>
      </c>
      <c r="F1606" t="s">
        <v>40</v>
      </c>
      <c r="G1606">
        <f>tblSalaries[[#This Row],[clean Salary (in local currency)]]*VLOOKUP(tblSalaries[[#This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VLOOKUP(tblSalaries[[#This Row],[Where do you work]],tblCountries[[Actual]:[Mapping]],2,FALSE)</f>
        <v>India</v>
      </c>
      <c r="L1606" t="s">
        <v>18</v>
      </c>
      <c r="M1606">
        <v>13</v>
      </c>
      <c r="N1606" s="16" t="str">
        <f>IF([Years of Experience]&lt;=10,"&lt;=10 yrs",IF([Years of Experience]&lt;20,"10-20 yrs",IF([Years of Experience]&lt;30,"20-30 yrs","&gt;30 yrs")))</f>
        <v>10-20 yrs</v>
      </c>
    </row>
    <row r="1607" spans="2:14" ht="15" customHeight="1">
      <c r="B1607" t="s">
        <v>3610</v>
      </c>
      <c r="C1607" s="1">
        <v>41063.511284722219</v>
      </c>
      <c r="D1607" s="4">
        <v>54000</v>
      </c>
      <c r="E1607">
        <v>54000</v>
      </c>
      <c r="F1607" t="s">
        <v>6</v>
      </c>
      <c r="G1607">
        <f>tblSalaries[[#This Row],[clean Salary (in local currency)]]*VLOOKUP(tblSalaries[[#This Row],[Currency]],tblXrate[],2,FALSE)</f>
        <v>54000</v>
      </c>
      <c r="H1607" t="s">
        <v>1782</v>
      </c>
      <c r="I1607" t="s">
        <v>4001</v>
      </c>
      <c r="J1607" t="s">
        <v>15</v>
      </c>
      <c r="K1607" t="str">
        <f>VLOOKUP(tblSalaries[[#This Row],[Where do you work]],tblCountries[[Actual]:[Mapping]],2,FALSE)</f>
        <v>USA</v>
      </c>
      <c r="L1607" t="s">
        <v>9</v>
      </c>
      <c r="M1607">
        <v>10</v>
      </c>
      <c r="N1607" s="16" t="str">
        <f>IF([Years of Experience]&lt;=10,"&lt;=10 yrs",IF([Years of Experience]&lt;20,"10-20 yrs",IF([Years of Experience]&lt;30,"20-30 yrs","&gt;30 yrs")))</f>
        <v>&lt;=10 yrs</v>
      </c>
    </row>
    <row r="1608" spans="2:14" ht="15" customHeight="1">
      <c r="B1608" t="s">
        <v>3611</v>
      </c>
      <c r="C1608" s="1">
        <v>41063.518831018519</v>
      </c>
      <c r="D1608" s="4">
        <v>100000</v>
      </c>
      <c r="E1608">
        <v>100000</v>
      </c>
      <c r="F1608" t="s">
        <v>6</v>
      </c>
      <c r="G1608">
        <f>tblSalaries[[#This Row],[clean Salary (in local currency)]]*VLOOKUP(tblSalaries[[#This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VLOOKUP(tblSalaries[[#This Row],[Where do you work]],tblCountries[[Actual]:[Mapping]],2,FALSE)</f>
        <v>USA</v>
      </c>
      <c r="L1608" t="s">
        <v>18</v>
      </c>
      <c r="M1608">
        <v>4</v>
      </c>
      <c r="N1608" s="16" t="str">
        <f>IF([Years of Experience]&lt;=10,"&lt;=10 yrs",IF([Years of Experience]&lt;20,"10-20 yrs",IF([Years of Experience]&lt;30,"20-30 yrs","&gt;30 yrs")))</f>
        <v>&lt;=10 yrs</v>
      </c>
    </row>
    <row r="1609" spans="2:14" ht="15" customHeight="1">
      <c r="B1609" t="s">
        <v>3612</v>
      </c>
      <c r="C1609" s="1">
        <v>41063.563043981485</v>
      </c>
      <c r="D1609" s="4">
        <v>50000</v>
      </c>
      <c r="E1609">
        <v>50000</v>
      </c>
      <c r="F1609" t="s">
        <v>86</v>
      </c>
      <c r="G1609">
        <f>tblSalaries[[#This Row],[clean Salary (in local currency)]]*VLOOKUP(tblSalaries[[#This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VLOOKUP(tblSalaries[[#This Row],[Where do you work]],tblCountries[[Actual]:[Mapping]],2,FALSE)</f>
        <v>Canada</v>
      </c>
      <c r="L1609" t="s">
        <v>9</v>
      </c>
      <c r="M1609">
        <v>5</v>
      </c>
      <c r="N1609" s="16" t="str">
        <f>IF([Years of Experience]&lt;=10,"&lt;=10 yrs",IF([Years of Experience]&lt;20,"10-20 yrs",IF([Years of Experience]&lt;30,"20-30 yrs","&gt;30 yrs")))</f>
        <v>&lt;=10 yrs</v>
      </c>
    </row>
    <row r="1610" spans="2:14" ht="15" customHeight="1">
      <c r="B1610" t="s">
        <v>3613</v>
      </c>
      <c r="C1610" s="1">
        <v>41063.602418981478</v>
      </c>
      <c r="D1610" s="4">
        <v>4019</v>
      </c>
      <c r="E1610">
        <v>4019</v>
      </c>
      <c r="F1610" t="s">
        <v>6</v>
      </c>
      <c r="G1610">
        <f>tblSalaries[[#This Row],[clean Salary (in local currency)]]*VLOOKUP(tblSalaries[[#This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VLOOKUP(tblSalaries[[#This Row],[Where do you work]],tblCountries[[Actual]:[Mapping]],2,FALSE)</f>
        <v>Philippines</v>
      </c>
      <c r="L1610" t="s">
        <v>18</v>
      </c>
      <c r="M1610">
        <v>3</v>
      </c>
      <c r="N1610" s="16" t="str">
        <f>IF([Years of Experience]&lt;=10,"&lt;=10 yrs",IF([Years of Experience]&lt;20,"10-20 yrs",IF([Years of Experience]&lt;30,"20-30 yrs","&gt;30 yrs")))</f>
        <v>&lt;=10 yrs</v>
      </c>
    </row>
    <row r="1611" spans="2:14" ht="15" customHeight="1">
      <c r="B1611" t="s">
        <v>3614</v>
      </c>
      <c r="C1611" s="1">
        <v>41063.607592592591</v>
      </c>
      <c r="D1611" s="4">
        <v>15000</v>
      </c>
      <c r="E1611">
        <v>15000</v>
      </c>
      <c r="F1611" t="s">
        <v>6</v>
      </c>
      <c r="G1611">
        <f>tblSalaries[[#This Row],[clean Salary (in local currency)]]*VLOOKUP(tblSalaries[[#This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VLOOKUP(tblSalaries[[#This Row],[Where do you work]],tblCountries[[Actual]:[Mapping]],2,FALSE)</f>
        <v>Pakistan</v>
      </c>
      <c r="L1611" t="s">
        <v>9</v>
      </c>
      <c r="M1611">
        <v>5</v>
      </c>
      <c r="N1611" s="16" t="str">
        <f>IF([Years of Experience]&lt;=10,"&lt;=10 yrs",IF([Years of Experience]&lt;20,"10-20 yrs",IF([Years of Experience]&lt;30,"20-30 yrs","&gt;30 yrs")))</f>
        <v>&lt;=10 yrs</v>
      </c>
    </row>
    <row r="1612" spans="2:14" ht="15" customHeight="1">
      <c r="B1612" t="s">
        <v>3615</v>
      </c>
      <c r="C1612" s="1">
        <v>41063.619687500002</v>
      </c>
      <c r="D1612" s="4" t="s">
        <v>395</v>
      </c>
      <c r="E1612">
        <v>1000000</v>
      </c>
      <c r="F1612" t="s">
        <v>40</v>
      </c>
      <c r="G1612">
        <f>tblSalaries[[#This Row],[clean Salary (in local currency)]]*VLOOKUP(tblSalaries[[#This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VLOOKUP(tblSalaries[[#This Row],[Where do you work]],tblCountries[[Actual]:[Mapping]],2,FALSE)</f>
        <v>India</v>
      </c>
      <c r="L1612" t="s">
        <v>13</v>
      </c>
      <c r="M1612">
        <v>4</v>
      </c>
      <c r="N1612" s="16" t="str">
        <f>IF([Years of Experience]&lt;=10,"&lt;=10 yrs",IF([Years of Experience]&lt;20,"10-20 yrs",IF([Years of Experience]&lt;30,"20-30 yrs","&gt;30 yrs")))</f>
        <v>&lt;=10 yrs</v>
      </c>
    </row>
    <row r="1613" spans="2:14" ht="15" customHeight="1">
      <c r="B1613" t="s">
        <v>3616</v>
      </c>
      <c r="C1613" s="1">
        <v>41063.700624999998</v>
      </c>
      <c r="D1613" s="4">
        <v>12000</v>
      </c>
      <c r="E1613">
        <v>12000</v>
      </c>
      <c r="F1613" t="s">
        <v>6</v>
      </c>
      <c r="G1613">
        <f>tblSalaries[[#This Row],[clean Salary (in local currency)]]*VLOOKUP(tblSalaries[[#This Row],[Currency]],tblXrate[],2,FALSE)</f>
        <v>12000</v>
      </c>
      <c r="H1613" t="s">
        <v>1786</v>
      </c>
      <c r="I1613" t="s">
        <v>3999</v>
      </c>
      <c r="J1613" t="s">
        <v>8</v>
      </c>
      <c r="K1613" t="str">
        <f>VLOOKUP(tblSalaries[[#This Row],[Where do you work]],tblCountries[[Actual]:[Mapping]],2,FALSE)</f>
        <v>India</v>
      </c>
      <c r="L1613" t="s">
        <v>13</v>
      </c>
      <c r="M1613">
        <v>3</v>
      </c>
      <c r="N1613" s="16" t="str">
        <f>IF([Years of Experience]&lt;=10,"&lt;=10 yrs",IF([Years of Experience]&lt;20,"10-20 yrs",IF([Years of Experience]&lt;30,"20-30 yrs","&gt;30 yrs")))</f>
        <v>&lt;=10 yrs</v>
      </c>
    </row>
    <row r="1614" spans="2:14" ht="15" customHeight="1">
      <c r="B1614" t="s">
        <v>3617</v>
      </c>
      <c r="C1614" s="1">
        <v>41063.735578703701</v>
      </c>
      <c r="D1614" s="4" t="s">
        <v>1787</v>
      </c>
      <c r="E1614">
        <v>125000</v>
      </c>
      <c r="F1614" t="s">
        <v>40</v>
      </c>
      <c r="G1614">
        <f>tblSalaries[[#This Row],[clean Salary (in local currency)]]*VLOOKUP(tblSalaries[[#This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VLOOKUP(tblSalaries[[#This Row],[Where do you work]],tblCountries[[Actual]:[Mapping]],2,FALSE)</f>
        <v>India</v>
      </c>
      <c r="L1614" t="s">
        <v>18</v>
      </c>
      <c r="M1614">
        <v>4</v>
      </c>
      <c r="N1614" s="16" t="str">
        <f>IF([Years of Experience]&lt;=10,"&lt;=10 yrs",IF([Years of Experience]&lt;20,"10-20 yrs",IF([Years of Experience]&lt;30,"20-30 yrs","&gt;30 yrs")))</f>
        <v>&lt;=10 yrs</v>
      </c>
    </row>
    <row r="1615" spans="2:14" ht="15" customHeight="1">
      <c r="B1615" t="s">
        <v>3618</v>
      </c>
      <c r="C1615" s="1">
        <v>41063.819652777776</v>
      </c>
      <c r="D1615" s="4">
        <v>86000</v>
      </c>
      <c r="E1615">
        <v>86000</v>
      </c>
      <c r="F1615" t="s">
        <v>6</v>
      </c>
      <c r="G1615">
        <f>tblSalaries[[#This Row],[clean Salary (in local currency)]]*VLOOKUP(tblSalaries[[#This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VLOOKUP(tblSalaries[[#This Row],[Where do you work]],tblCountries[[Actual]:[Mapping]],2,FALSE)</f>
        <v>Philippines</v>
      </c>
      <c r="L1615" t="s">
        <v>13</v>
      </c>
      <c r="M1615">
        <v>3</v>
      </c>
      <c r="N1615" s="16" t="str">
        <f>IF([Years of Experience]&lt;=10,"&lt;=10 yrs",IF([Years of Experience]&lt;20,"10-20 yrs",IF([Years of Experience]&lt;30,"20-30 yrs","&gt;30 yrs")))</f>
        <v>&lt;=10 yrs</v>
      </c>
    </row>
    <row r="1616" spans="2:14" ht="15" customHeight="1">
      <c r="B1616" t="s">
        <v>3619</v>
      </c>
      <c r="C1616" s="1">
        <v>41064.072951388887</v>
      </c>
      <c r="D1616" s="4">
        <v>340000</v>
      </c>
      <c r="E1616">
        <v>340000</v>
      </c>
      <c r="F1616" t="s">
        <v>40</v>
      </c>
      <c r="G1616">
        <f>tblSalaries[[#This Row],[clean Salary (in local currency)]]*VLOOKUP(tblSalaries[[#This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VLOOKUP(tblSalaries[[#This Row],[Where do you work]],tblCountries[[Actual]:[Mapping]],2,FALSE)</f>
        <v>India</v>
      </c>
      <c r="L1616" t="s">
        <v>9</v>
      </c>
      <c r="M1616">
        <v>5</v>
      </c>
      <c r="N1616" s="16" t="str">
        <f>IF([Years of Experience]&lt;=10,"&lt;=10 yrs",IF([Years of Experience]&lt;20,"10-20 yrs",IF([Years of Experience]&lt;30,"20-30 yrs","&gt;30 yrs")))</f>
        <v>&lt;=10 yrs</v>
      </c>
    </row>
    <row r="1617" spans="2:14" ht="15" customHeight="1">
      <c r="B1617" t="s">
        <v>3620</v>
      </c>
      <c r="C1617" s="1">
        <v>41064.086030092592</v>
      </c>
      <c r="D1617" s="4" t="s">
        <v>1789</v>
      </c>
      <c r="E1617">
        <v>3360</v>
      </c>
      <c r="F1617" t="s">
        <v>6</v>
      </c>
      <c r="G1617">
        <f>tblSalaries[[#This Row],[clean Salary (in local currency)]]*VLOOKUP(tblSalaries[[#This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VLOOKUP(tblSalaries[[#This Row],[Where do you work]],tblCountries[[Actual]:[Mapping]],2,FALSE)</f>
        <v>India</v>
      </c>
      <c r="L1617" t="s">
        <v>25</v>
      </c>
      <c r="M1617">
        <v>3</v>
      </c>
      <c r="N1617" s="16" t="str">
        <f>IF([Years of Experience]&lt;=10,"&lt;=10 yrs",IF([Years of Experience]&lt;20,"10-20 yrs",IF([Years of Experience]&lt;30,"20-30 yrs","&gt;30 yrs")))</f>
        <v>&lt;=10 yrs</v>
      </c>
    </row>
    <row r="1618" spans="2:14" ht="15" customHeight="1">
      <c r="B1618" t="s">
        <v>3621</v>
      </c>
      <c r="C1618" s="1">
        <v>41064.10429398148</v>
      </c>
      <c r="D1618" s="4">
        <v>10000</v>
      </c>
      <c r="E1618">
        <v>10000</v>
      </c>
      <c r="F1618" t="s">
        <v>6</v>
      </c>
      <c r="G1618">
        <f>tblSalaries[[#This Row],[clean Salary (in local currency)]]*VLOOKUP(tblSalaries[[#This Row],[Currency]],tblXrate[],2,FALSE)</f>
        <v>10000</v>
      </c>
      <c r="H1618" t="s">
        <v>452</v>
      </c>
      <c r="I1618" t="s">
        <v>4001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>
        <v>1</v>
      </c>
      <c r="N1618" s="16" t="str">
        <f>IF([Years of Experience]&lt;=10,"&lt;=10 yrs",IF([Years of Experience]&lt;20,"10-20 yrs",IF([Years of Experience]&lt;30,"20-30 yrs","&gt;30 yrs")))</f>
        <v>&lt;=10 yrs</v>
      </c>
    </row>
    <row r="1619" spans="2:14" ht="15" customHeight="1">
      <c r="B1619" t="s">
        <v>3622</v>
      </c>
      <c r="C1619" s="1">
        <v>41064.188807870371</v>
      </c>
      <c r="D1619" s="4">
        <v>70000</v>
      </c>
      <c r="E1619">
        <v>70000</v>
      </c>
      <c r="F1619" t="s">
        <v>6</v>
      </c>
      <c r="G1619">
        <f>tblSalaries[[#This Row],[clean Salary (in local currency)]]*VLOOKUP(tblSalaries[[#This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VLOOKUP(tblSalaries[[#This Row],[Where do you work]],tblCountries[[Actual]:[Mapping]],2,FALSE)</f>
        <v>USA</v>
      </c>
      <c r="L1619" t="s">
        <v>9</v>
      </c>
      <c r="M1619">
        <v>9</v>
      </c>
      <c r="N1619" s="16" t="str">
        <f>IF([Years of Experience]&lt;=10,"&lt;=10 yrs",IF([Years of Experience]&lt;20,"10-20 yrs",IF([Years of Experience]&lt;30,"20-30 yrs","&gt;30 yrs")))</f>
        <v>&lt;=10 yrs</v>
      </c>
    </row>
    <row r="1620" spans="2:14" ht="15" customHeight="1">
      <c r="B1620" t="s">
        <v>3623</v>
      </c>
      <c r="C1620" s="1">
        <v>41064.409537037034</v>
      </c>
      <c r="D1620" s="4">
        <v>155000</v>
      </c>
      <c r="E1620">
        <v>155000</v>
      </c>
      <c r="F1620" t="s">
        <v>6</v>
      </c>
      <c r="G1620">
        <f>tblSalaries[[#This Row],[clean Salary (in local currency)]]*VLOOKUP(tblSalaries[[#This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VLOOKUP(tblSalaries[[#This Row],[Where do you work]],tblCountries[[Actual]:[Mapping]],2,FALSE)</f>
        <v>USA</v>
      </c>
      <c r="L1620" t="s">
        <v>25</v>
      </c>
      <c r="M1620">
        <v>14</v>
      </c>
      <c r="N1620" s="16" t="str">
        <f>IF([Years of Experience]&lt;=10,"&lt;=10 yrs",IF([Years of Experience]&lt;20,"10-20 yrs",IF([Years of Experience]&lt;30,"20-30 yrs","&gt;30 yrs")))</f>
        <v>10-20 yrs</v>
      </c>
    </row>
    <row r="1621" spans="2:14" ht="15" customHeight="1">
      <c r="B1621" t="s">
        <v>3624</v>
      </c>
      <c r="C1621" s="1">
        <v>41064.432951388888</v>
      </c>
      <c r="D1621" s="4">
        <v>225000</v>
      </c>
      <c r="E1621">
        <v>225000</v>
      </c>
      <c r="F1621" t="s">
        <v>6</v>
      </c>
      <c r="G1621">
        <f>tblSalaries[[#This Row],[clean Salary (in local currency)]]*VLOOKUP(tblSalaries[[#This Row],[Currency]],tblXrate[],2,FALSE)</f>
        <v>225000</v>
      </c>
      <c r="H1621" t="s">
        <v>1793</v>
      </c>
      <c r="I1621" t="s">
        <v>4001</v>
      </c>
      <c r="J1621" t="s">
        <v>15</v>
      </c>
      <c r="K1621" t="str">
        <f>VLOOKUP(tblSalaries[[#This Row],[Where do you work]],tblCountries[[Actual]:[Mapping]],2,FALSE)</f>
        <v>USA</v>
      </c>
      <c r="L1621" t="s">
        <v>9</v>
      </c>
      <c r="M1621">
        <v>15</v>
      </c>
      <c r="N1621" s="16" t="str">
        <f>IF([Years of Experience]&lt;=10,"&lt;=10 yrs",IF([Years of Experience]&lt;20,"10-20 yrs",IF([Years of Experience]&lt;30,"20-30 yrs","&gt;30 yrs")))</f>
        <v>10-20 yrs</v>
      </c>
    </row>
    <row r="1622" spans="2:14" ht="15" customHeight="1">
      <c r="B1622" t="s">
        <v>3625</v>
      </c>
      <c r="C1622" s="1">
        <v>41064.515335648146</v>
      </c>
      <c r="D1622" s="4">
        <v>10000</v>
      </c>
      <c r="E1622">
        <v>10000</v>
      </c>
      <c r="F1622" t="s">
        <v>6</v>
      </c>
      <c r="G1622">
        <f>tblSalaries[[#This Row],[clean Salary (in local currency)]]*VLOOKUP(tblSalaries[[#This Row],[Currency]],tblXrate[],2,FALSE)</f>
        <v>10000</v>
      </c>
      <c r="H1622" t="s">
        <v>721</v>
      </c>
      <c r="I1622" t="s">
        <v>3999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>
        <v>2</v>
      </c>
      <c r="N1622" s="16" t="str">
        <f>IF([Years of Experience]&lt;=10,"&lt;=10 yrs",IF([Years of Experience]&lt;20,"10-20 yrs",IF([Years of Experience]&lt;30,"20-30 yrs","&gt;30 yrs")))</f>
        <v>&lt;=10 yrs</v>
      </c>
    </row>
    <row r="1623" spans="2:14" ht="15" customHeight="1">
      <c r="B1623" t="s">
        <v>3626</v>
      </c>
      <c r="C1623" s="1">
        <v>41064.540347222224</v>
      </c>
      <c r="D1623" s="4">
        <v>300000</v>
      </c>
      <c r="E1623">
        <v>300000</v>
      </c>
      <c r="F1623" t="s">
        <v>40</v>
      </c>
      <c r="G1623">
        <f>tblSalaries[[#This Row],[clean Salary (in local currency)]]*VLOOKUP(tblSalaries[[#This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VLOOKUP(tblSalaries[[#This Row],[Where do you work]],tblCountries[[Actual]:[Mapping]],2,FALSE)</f>
        <v>India</v>
      </c>
      <c r="L1623" t="s">
        <v>9</v>
      </c>
      <c r="M1623">
        <v>8</v>
      </c>
      <c r="N1623" s="16" t="str">
        <f>IF([Years of Experience]&lt;=10,"&lt;=10 yrs",IF([Years of Experience]&lt;20,"10-20 yrs",IF([Years of Experience]&lt;30,"20-30 yrs","&gt;30 yrs")))</f>
        <v>&lt;=10 yrs</v>
      </c>
    </row>
    <row r="1624" spans="2:14" ht="15" customHeight="1">
      <c r="B1624" t="s">
        <v>3627</v>
      </c>
      <c r="C1624" s="1">
        <v>41064.563090277778</v>
      </c>
      <c r="D1624" s="4">
        <v>84000</v>
      </c>
      <c r="E1624">
        <v>84000</v>
      </c>
      <c r="F1624" t="s">
        <v>82</v>
      </c>
      <c r="G1624">
        <f>tblSalaries[[#This Row],[clean Salary (in local currency)]]*VLOOKUP(tblSalaries[[#This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VLOOKUP(tblSalaries[[#This Row],[Where do you work]],tblCountries[[Actual]:[Mapping]],2,FALSE)</f>
        <v>Australia</v>
      </c>
      <c r="L1624" t="s">
        <v>9</v>
      </c>
      <c r="M1624">
        <v>6</v>
      </c>
      <c r="N1624" s="16" t="str">
        <f>IF([Years of Experience]&lt;=10,"&lt;=10 yrs",IF([Years of Experience]&lt;20,"10-20 yrs",IF([Years of Experience]&lt;30,"20-30 yrs","&gt;30 yrs")))</f>
        <v>&lt;=10 yrs</v>
      </c>
    </row>
    <row r="1625" spans="2:14" ht="15" customHeight="1">
      <c r="B1625" t="s">
        <v>3628</v>
      </c>
      <c r="C1625" s="1">
        <v>41064.601215277777</v>
      </c>
      <c r="D1625" s="4" t="s">
        <v>1795</v>
      </c>
      <c r="E1625">
        <v>240000</v>
      </c>
      <c r="F1625" t="s">
        <v>40</v>
      </c>
      <c r="G1625">
        <f>tblSalaries[[#This Row],[clean Salary (in local currency)]]*VLOOKUP(tblSalaries[[#This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VLOOKUP(tblSalaries[[#This Row],[Where do you work]],tblCountries[[Actual]:[Mapping]],2,FALSE)</f>
        <v>India</v>
      </c>
      <c r="L1625" t="s">
        <v>18</v>
      </c>
      <c r="M1625">
        <v>15</v>
      </c>
      <c r="N1625" s="16" t="str">
        <f>IF([Years of Experience]&lt;=10,"&lt;=10 yrs",IF([Years of Experience]&lt;20,"10-20 yrs",IF([Years of Experience]&lt;30,"20-30 yrs","&gt;30 yrs")))</f>
        <v>10-20 yrs</v>
      </c>
    </row>
    <row r="1626" spans="2:14" ht="15" customHeight="1">
      <c r="B1626" t="s">
        <v>3629</v>
      </c>
      <c r="C1626" s="1">
        <v>41064.688298611109</v>
      </c>
      <c r="D1626" s="4" t="s">
        <v>1797</v>
      </c>
      <c r="E1626">
        <v>500000</v>
      </c>
      <c r="F1626" t="s">
        <v>40</v>
      </c>
      <c r="G1626">
        <f>tblSalaries[[#This Row],[clean Salary (in local currency)]]*VLOOKUP(tblSalaries[[#This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VLOOKUP(tblSalaries[[#This Row],[Where do you work]],tblCountries[[Actual]:[Mapping]],2,FALSE)</f>
        <v>India</v>
      </c>
      <c r="L1626" t="s">
        <v>13</v>
      </c>
      <c r="M1626">
        <v>20</v>
      </c>
      <c r="N1626" s="16" t="str">
        <f>IF([Years of Experience]&lt;=10,"&lt;=10 yrs",IF([Years of Experience]&lt;20,"10-20 yrs",IF([Years of Experience]&lt;30,"20-30 yrs","&gt;30 yrs")))</f>
        <v>20-30 yrs</v>
      </c>
    </row>
    <row r="1627" spans="2:14" ht="15" customHeight="1">
      <c r="B1627" t="s">
        <v>3630</v>
      </c>
      <c r="C1627" s="1">
        <v>41064.752326388887</v>
      </c>
      <c r="D1627" s="4">
        <v>42000</v>
      </c>
      <c r="E1627">
        <v>42000</v>
      </c>
      <c r="F1627" t="s">
        <v>69</v>
      </c>
      <c r="G1627">
        <f>tblSalaries[[#This Row],[clean Salary (in local currency)]]*VLOOKUP(tblSalaries[[#This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VLOOKUP(tblSalaries[[#This Row],[Where do you work]],tblCountries[[Actual]:[Mapping]],2,FALSE)</f>
        <v>UK</v>
      </c>
      <c r="L1627" t="s">
        <v>9</v>
      </c>
      <c r="M1627">
        <v>23</v>
      </c>
      <c r="N1627" s="16" t="str">
        <f>IF([Years of Experience]&lt;=10,"&lt;=10 yrs",IF([Years of Experience]&lt;20,"10-20 yrs",IF([Years of Experience]&lt;30,"20-30 yrs","&gt;30 yrs")))</f>
        <v>20-30 yrs</v>
      </c>
    </row>
    <row r="1628" spans="2:14" ht="15" customHeight="1">
      <c r="B1628" t="s">
        <v>3631</v>
      </c>
      <c r="C1628" s="1">
        <v>41064.788819444446</v>
      </c>
      <c r="D1628" s="4" t="s">
        <v>1798</v>
      </c>
      <c r="E1628">
        <v>320000</v>
      </c>
      <c r="F1628" t="s">
        <v>40</v>
      </c>
      <c r="G1628">
        <f>tblSalaries[[#This Row],[clean Salary (in local currency)]]*VLOOKUP(tblSalaries[[#This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VLOOKUP(tblSalaries[[#This Row],[Where do you work]],tblCountries[[Actual]:[Mapping]],2,FALSE)</f>
        <v>India</v>
      </c>
      <c r="L1628" t="s">
        <v>9</v>
      </c>
      <c r="M1628">
        <v>2.5</v>
      </c>
      <c r="N1628" s="16" t="str">
        <f>IF([Years of Experience]&lt;=10,"&lt;=10 yrs",IF([Years of Experience]&lt;20,"10-20 yrs",IF([Years of Experience]&lt;30,"20-30 yrs","&gt;30 yrs")))</f>
        <v>&lt;=10 yrs</v>
      </c>
    </row>
    <row r="1629" spans="2:14" ht="15" customHeight="1">
      <c r="B1629" t="s">
        <v>3632</v>
      </c>
      <c r="C1629" s="1">
        <v>41064.799513888887</v>
      </c>
      <c r="D1629" s="4" t="s">
        <v>1799</v>
      </c>
      <c r="E1629">
        <v>22000</v>
      </c>
      <c r="F1629" t="s">
        <v>69</v>
      </c>
      <c r="G1629">
        <f>tblSalaries[[#This Row],[clean Salary (in local currency)]]*VLOOKUP(tblSalaries[[#This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VLOOKUP(tblSalaries[[#This Row],[Where do you work]],tblCountries[[Actual]:[Mapping]],2,FALSE)</f>
        <v>UK</v>
      </c>
      <c r="L1629" t="s">
        <v>9</v>
      </c>
      <c r="M1629">
        <v>17</v>
      </c>
      <c r="N1629" s="16" t="str">
        <f>IF([Years of Experience]&lt;=10,"&lt;=10 yrs",IF([Years of Experience]&lt;20,"10-20 yrs",IF([Years of Experience]&lt;30,"20-30 yrs","&gt;30 yrs")))</f>
        <v>10-20 yrs</v>
      </c>
    </row>
    <row r="1630" spans="2:14" ht="15" customHeight="1">
      <c r="B1630" t="s">
        <v>3633</v>
      </c>
      <c r="C1630" s="1">
        <v>41064.82371527778</v>
      </c>
      <c r="D1630" s="4" t="s">
        <v>1801</v>
      </c>
      <c r="E1630">
        <v>31200</v>
      </c>
      <c r="F1630" t="s">
        <v>6</v>
      </c>
      <c r="G1630">
        <f>tblSalaries[[#This Row],[clean Salary (in local currency)]]*VLOOKUP(tblSalaries[[#This Row],[Currency]],tblXrate[],2,FALSE)</f>
        <v>31200</v>
      </c>
      <c r="H1630" t="s">
        <v>467</v>
      </c>
      <c r="I1630" t="s">
        <v>3999</v>
      </c>
      <c r="J1630" t="s">
        <v>1802</v>
      </c>
      <c r="K1630" t="str">
        <f>VLOOKUP(tblSalaries[[#This Row],[Where do you work]],tblCountries[[Actual]:[Mapping]],2,FALSE)</f>
        <v>Israel</v>
      </c>
      <c r="L1630" t="s">
        <v>13</v>
      </c>
      <c r="M1630">
        <v>11</v>
      </c>
      <c r="N1630" s="16" t="str">
        <f>IF([Years of Experience]&lt;=10,"&lt;=10 yrs",IF([Years of Experience]&lt;20,"10-20 yrs",IF([Years of Experience]&lt;30,"20-30 yrs","&gt;30 yrs")))</f>
        <v>10-20 yrs</v>
      </c>
    </row>
    <row r="1631" spans="2:14" ht="15" customHeight="1">
      <c r="B1631" t="s">
        <v>3634</v>
      </c>
      <c r="C1631" s="1">
        <v>41064.905034722222</v>
      </c>
      <c r="D1631" s="4">
        <v>56000</v>
      </c>
      <c r="E1631">
        <v>56000</v>
      </c>
      <c r="F1631" t="s">
        <v>86</v>
      </c>
      <c r="G1631">
        <f>tblSalaries[[#This Row],[clean Salary (in local currency)]]*VLOOKUP(tblSalaries[[#This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VLOOKUP(tblSalaries[[#This Row],[Where do you work]],tblCountries[[Actual]:[Mapping]],2,FALSE)</f>
        <v>Canada</v>
      </c>
      <c r="L1631" t="s">
        <v>13</v>
      </c>
      <c r="M1631">
        <v>1</v>
      </c>
      <c r="N1631" s="16" t="str">
        <f>IF([Years of Experience]&lt;=10,"&lt;=10 yrs",IF([Years of Experience]&lt;20,"10-20 yrs",IF([Years of Experience]&lt;30,"20-30 yrs","&gt;30 yrs")))</f>
        <v>&lt;=10 yrs</v>
      </c>
    </row>
    <row r="1632" spans="2:14" ht="15" customHeight="1">
      <c r="B1632" t="s">
        <v>3635</v>
      </c>
      <c r="C1632" s="1">
        <v>41064.927777777775</v>
      </c>
      <c r="D1632" s="4">
        <v>13000</v>
      </c>
      <c r="E1632">
        <v>13000</v>
      </c>
      <c r="F1632" t="s">
        <v>6</v>
      </c>
      <c r="G1632">
        <f>tblSalaries[[#This Row],[clean Salary (in local currency)]]*VLOOKUP(tblSalaries[[#This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VLOOKUP(tblSalaries[[#This Row],[Where do you work]],tblCountries[[Actual]:[Mapping]],2,FALSE)</f>
        <v>Slovakia</v>
      </c>
      <c r="L1632" t="s">
        <v>13</v>
      </c>
      <c r="M1632">
        <v>6</v>
      </c>
      <c r="N1632" s="16" t="str">
        <f>IF([Years of Experience]&lt;=10,"&lt;=10 yrs",IF([Years of Experience]&lt;20,"10-20 yrs",IF([Years of Experience]&lt;30,"20-30 yrs","&gt;30 yrs")))</f>
        <v>&lt;=10 yrs</v>
      </c>
    </row>
    <row r="1633" spans="2:14" ht="15" customHeight="1">
      <c r="B1633" t="s">
        <v>3636</v>
      </c>
      <c r="C1633" s="1">
        <v>41064.958449074074</v>
      </c>
      <c r="D1633" s="4">
        <v>92000</v>
      </c>
      <c r="E1633">
        <v>92000</v>
      </c>
      <c r="F1633" t="s">
        <v>6</v>
      </c>
      <c r="G1633">
        <f>tblSalaries[[#This Row],[clean Salary (in local currency)]]*VLOOKUP(tblSalaries[[#This Row],[Currency]],tblXrate[],2,FALSE)</f>
        <v>92000</v>
      </c>
      <c r="H1633" t="s">
        <v>1805</v>
      </c>
      <c r="I1633" t="s">
        <v>3999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>
        <v>12</v>
      </c>
      <c r="N1633" s="16" t="str">
        <f>IF([Years of Experience]&lt;=10,"&lt;=10 yrs",IF([Years of Experience]&lt;20,"10-20 yrs",IF([Years of Experience]&lt;30,"20-30 yrs","&gt;30 yrs")))</f>
        <v>10-20 yrs</v>
      </c>
    </row>
    <row r="1634" spans="2:14" ht="15" customHeight="1">
      <c r="B1634" t="s">
        <v>3637</v>
      </c>
      <c r="C1634" s="1">
        <v>41064.971307870372</v>
      </c>
      <c r="D1634" s="4">
        <v>85000</v>
      </c>
      <c r="E1634">
        <v>85000</v>
      </c>
      <c r="F1634" t="s">
        <v>6</v>
      </c>
      <c r="G1634">
        <f>tblSalaries[[#This Row],[clean Salary (in local currency)]]*VLOOKUP(tblSalaries[[#This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13</v>
      </c>
      <c r="M1634">
        <v>10</v>
      </c>
      <c r="N1634" s="16" t="str">
        <f>IF([Years of Experience]&lt;=10,"&lt;=10 yrs",IF([Years of Experience]&lt;20,"10-20 yrs",IF([Years of Experience]&lt;30,"20-30 yrs","&gt;30 yrs")))</f>
        <v>&lt;=10 yrs</v>
      </c>
    </row>
    <row r="1635" spans="2:14" ht="15" customHeight="1">
      <c r="B1635" t="s">
        <v>3638</v>
      </c>
      <c r="C1635" s="1">
        <v>41064.985208333332</v>
      </c>
      <c r="D1635" s="4" t="s">
        <v>1807</v>
      </c>
      <c r="E1635">
        <v>11000</v>
      </c>
      <c r="F1635" t="s">
        <v>6</v>
      </c>
      <c r="G1635">
        <f>tblSalaries[[#This Row],[clean Salary (in local currency)]]*VLOOKUP(tblSalaries[[#This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VLOOKUP(tblSalaries[[#This Row],[Where do you work]],tblCountries[[Actual]:[Mapping]],2,FALSE)</f>
        <v>Tunisia</v>
      </c>
      <c r="L1635" t="s">
        <v>9</v>
      </c>
      <c r="M1635">
        <v>8</v>
      </c>
      <c r="N1635" s="16" t="str">
        <f>IF([Years of Experience]&lt;=10,"&lt;=10 yrs",IF([Years of Experience]&lt;20,"10-20 yrs",IF([Years of Experience]&lt;30,"20-30 yrs","&gt;30 yrs")))</f>
        <v>&lt;=10 yrs</v>
      </c>
    </row>
    <row r="1636" spans="2:14" ht="15" customHeight="1">
      <c r="B1636" t="s">
        <v>3639</v>
      </c>
      <c r="C1636" s="1">
        <v>41064.985266203701</v>
      </c>
      <c r="D1636" s="4" t="s">
        <v>1810</v>
      </c>
      <c r="E1636">
        <v>30000</v>
      </c>
      <c r="F1636" t="s">
        <v>22</v>
      </c>
      <c r="G1636">
        <f>tblSalaries[[#This Row],[clean Salary (in local currency)]]*VLOOKUP(tblSalaries[[#This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VLOOKUP(tblSalaries[[#This Row],[Where do you work]],tblCountries[[Actual]:[Mapping]],2,FALSE)</f>
        <v>Spain</v>
      </c>
      <c r="L1636" t="s">
        <v>25</v>
      </c>
      <c r="M1636">
        <v>12</v>
      </c>
      <c r="N1636" s="16" t="str">
        <f>IF([Years of Experience]&lt;=10,"&lt;=10 yrs",IF([Years of Experience]&lt;20,"10-20 yrs",IF([Years of Experience]&lt;30,"20-30 yrs","&gt;30 yrs")))</f>
        <v>10-20 yrs</v>
      </c>
    </row>
    <row r="1637" spans="2:14" ht="15" customHeight="1">
      <c r="B1637" t="s">
        <v>3640</v>
      </c>
      <c r="C1637" s="1">
        <v>41064.987349537034</v>
      </c>
      <c r="D1637" s="4">
        <v>49000</v>
      </c>
      <c r="E1637">
        <v>49000</v>
      </c>
      <c r="F1637" t="s">
        <v>6</v>
      </c>
      <c r="G1637">
        <f>tblSalaries[[#This Row],[clean Salary (in local currency)]]*VLOOKUP(tblSalaries[[#This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VLOOKUP(tblSalaries[[#This Row],[Where do you work]],tblCountries[[Actual]:[Mapping]],2,FALSE)</f>
        <v>USA</v>
      </c>
      <c r="L1637" t="s">
        <v>18</v>
      </c>
      <c r="M1637">
        <v>3</v>
      </c>
      <c r="N1637" s="16" t="str">
        <f>IF([Years of Experience]&lt;=10,"&lt;=10 yrs",IF([Years of Experience]&lt;20,"10-20 yrs",IF([Years of Experience]&lt;30,"20-30 yrs","&gt;30 yrs")))</f>
        <v>&lt;=10 yrs</v>
      </c>
    </row>
    <row r="1638" spans="2:14" ht="15" customHeight="1">
      <c r="B1638" t="s">
        <v>3641</v>
      </c>
      <c r="C1638" s="1">
        <v>41065.015439814815</v>
      </c>
      <c r="D1638" s="4">
        <v>59000</v>
      </c>
      <c r="E1638">
        <v>59000</v>
      </c>
      <c r="F1638" t="s">
        <v>6</v>
      </c>
      <c r="G1638">
        <f>tblSalaries[[#This Row],[clean Salary (in local currency)]]*VLOOKUP(tblSalaries[[#This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VLOOKUP(tblSalaries[[#This Row],[Where do you work]],tblCountries[[Actual]:[Mapping]],2,FALSE)</f>
        <v>USA</v>
      </c>
      <c r="L1638" t="s">
        <v>25</v>
      </c>
      <c r="M1638">
        <v>3</v>
      </c>
      <c r="N1638" s="16" t="str">
        <f>IF([Years of Experience]&lt;=10,"&lt;=10 yrs",IF([Years of Experience]&lt;20,"10-20 yrs",IF([Years of Experience]&lt;30,"20-30 yrs","&gt;30 yrs")))</f>
        <v>&lt;=10 yrs</v>
      </c>
    </row>
    <row r="1639" spans="2:14" ht="15" customHeight="1">
      <c r="B1639" t="s">
        <v>3642</v>
      </c>
      <c r="C1639" s="1">
        <v>41065.085972222223</v>
      </c>
      <c r="D1639" s="4">
        <v>55000</v>
      </c>
      <c r="E1639">
        <v>55000</v>
      </c>
      <c r="F1639" t="s">
        <v>6</v>
      </c>
      <c r="G1639">
        <f>tblSalaries[[#This Row],[clean Salary (in local currency)]]*VLOOKUP(tblSalaries[[#This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VLOOKUP(tblSalaries[[#This Row],[Where do you work]],tblCountries[[Actual]:[Mapping]],2,FALSE)</f>
        <v>USA</v>
      </c>
      <c r="L1639" t="s">
        <v>9</v>
      </c>
      <c r="M1639">
        <v>15</v>
      </c>
      <c r="N1639" s="16" t="str">
        <f>IF([Years of Experience]&lt;=10,"&lt;=10 yrs",IF([Years of Experience]&lt;20,"10-20 yrs",IF([Years of Experience]&lt;30,"20-30 yrs","&gt;30 yrs")))</f>
        <v>10-20 yrs</v>
      </c>
    </row>
    <row r="1640" spans="2:14" ht="15" customHeight="1">
      <c r="B1640" t="s">
        <v>3643</v>
      </c>
      <c r="C1640" s="1">
        <v>41065.097928240742</v>
      </c>
      <c r="D1640" s="4">
        <v>75000</v>
      </c>
      <c r="E1640">
        <v>75000</v>
      </c>
      <c r="F1640" t="s">
        <v>6</v>
      </c>
      <c r="G1640">
        <f>tblSalaries[[#This Row],[clean Salary (in local currency)]]*VLOOKUP(tblSalaries[[#This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VLOOKUP(tblSalaries[[#This Row],[Where do you work]],tblCountries[[Actual]:[Mapping]],2,FALSE)</f>
        <v>USA</v>
      </c>
      <c r="L1640" t="s">
        <v>9</v>
      </c>
      <c r="M1640">
        <v>10</v>
      </c>
      <c r="N1640" s="16" t="str">
        <f>IF([Years of Experience]&lt;=10,"&lt;=10 yrs",IF([Years of Experience]&lt;20,"10-20 yrs",IF([Years of Experience]&lt;30,"20-30 yrs","&gt;30 yrs")))</f>
        <v>&lt;=10 yrs</v>
      </c>
    </row>
    <row r="1641" spans="2:14" ht="15" customHeight="1">
      <c r="B1641" t="s">
        <v>3644</v>
      </c>
      <c r="C1641" s="1">
        <v>41065.159745370373</v>
      </c>
      <c r="D1641" s="4">
        <v>3300</v>
      </c>
      <c r="E1641">
        <v>39600</v>
      </c>
      <c r="F1641" t="s">
        <v>22</v>
      </c>
      <c r="G1641">
        <f>tblSalaries[[#This Row],[clean Salary (in local currency)]]*VLOOKUP(tblSalaries[[#This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VLOOKUP(tblSalaries[[#This Row],[Where do you work]],tblCountries[[Actual]:[Mapping]],2,FALSE)</f>
        <v>Europe</v>
      </c>
      <c r="L1641" t="s">
        <v>25</v>
      </c>
      <c r="M1641">
        <v>5</v>
      </c>
      <c r="N1641" s="16" t="str">
        <f>IF([Years of Experience]&lt;=10,"&lt;=10 yrs",IF([Years of Experience]&lt;20,"10-20 yrs",IF([Years of Experience]&lt;30,"20-30 yrs","&gt;30 yrs")))</f>
        <v>&lt;=10 yrs</v>
      </c>
    </row>
    <row r="1642" spans="2:14" ht="15" customHeight="1">
      <c r="B1642" t="s">
        <v>3645</v>
      </c>
      <c r="C1642" s="1">
        <v>41065.163611111115</v>
      </c>
      <c r="D1642" s="4" t="s">
        <v>1816</v>
      </c>
      <c r="E1642">
        <v>30500</v>
      </c>
      <c r="F1642" t="s">
        <v>6</v>
      </c>
      <c r="G1642">
        <f>tblSalaries[[#This Row],[clean Salary (in local currency)]]*VLOOKUP(tblSalaries[[#This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VLOOKUP(tblSalaries[[#This Row],[Where do you work]],tblCountries[[Actual]:[Mapping]],2,FALSE)</f>
        <v>Brazil</v>
      </c>
      <c r="L1642" t="s">
        <v>13</v>
      </c>
      <c r="M1642">
        <v>8</v>
      </c>
      <c r="N1642" s="16" t="str">
        <f>IF([Years of Experience]&lt;=10,"&lt;=10 yrs",IF([Years of Experience]&lt;20,"10-20 yrs",IF([Years of Experience]&lt;30,"20-30 yrs","&gt;30 yrs")))</f>
        <v>&lt;=10 yrs</v>
      </c>
    </row>
    <row r="1643" spans="2:14" ht="15" customHeight="1">
      <c r="B1643" t="s">
        <v>3646</v>
      </c>
      <c r="C1643" s="1">
        <v>41065.170937499999</v>
      </c>
      <c r="D1643" s="4">
        <v>80000</v>
      </c>
      <c r="E1643">
        <v>80000</v>
      </c>
      <c r="F1643" t="s">
        <v>6</v>
      </c>
      <c r="G1643">
        <f>tblSalaries[[#This Row],[clean Salary (in local currency)]]*VLOOKUP(tblSalaries[[#This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VLOOKUP(tblSalaries[[#This Row],[Where do you work]],tblCountries[[Actual]:[Mapping]],2,FALSE)</f>
        <v>USA</v>
      </c>
      <c r="L1643" t="s">
        <v>18</v>
      </c>
      <c r="M1643">
        <v>2</v>
      </c>
      <c r="N1643" s="16" t="str">
        <f>IF([Years of Experience]&lt;=10,"&lt;=10 yrs",IF([Years of Experience]&lt;20,"10-20 yrs",IF([Years of Experience]&lt;30,"20-30 yrs","&gt;30 yrs")))</f>
        <v>&lt;=10 yrs</v>
      </c>
    </row>
    <row r="1644" spans="2:14" ht="15" customHeight="1">
      <c r="B1644" t="s">
        <v>3647</v>
      </c>
      <c r="C1644" s="1">
        <v>41065.210462962961</v>
      </c>
      <c r="D1644" s="4">
        <v>1000</v>
      </c>
      <c r="E1644">
        <v>12000</v>
      </c>
      <c r="F1644" t="s">
        <v>6</v>
      </c>
      <c r="G1644">
        <f>tblSalaries[[#This Row],[clean Salary (in local currency)]]*VLOOKUP(tblSalaries[[#This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VLOOKUP(tblSalaries[[#This Row],[Where do you work]],tblCountries[[Actual]:[Mapping]],2,FALSE)</f>
        <v>USA</v>
      </c>
      <c r="L1644" t="s">
        <v>18</v>
      </c>
      <c r="M1644">
        <v>1</v>
      </c>
      <c r="N1644" s="16" t="str">
        <f>IF([Years of Experience]&lt;=10,"&lt;=10 yrs",IF([Years of Experience]&lt;20,"10-20 yrs",IF([Years of Experience]&lt;30,"20-30 yrs","&gt;30 yrs")))</f>
        <v>&lt;=10 yrs</v>
      </c>
    </row>
    <row r="1645" spans="2:14" ht="15" customHeight="1">
      <c r="B1645" t="s">
        <v>3648</v>
      </c>
      <c r="C1645" s="1">
        <v>41065.210648148146</v>
      </c>
      <c r="D1645" s="4">
        <v>48500</v>
      </c>
      <c r="E1645">
        <v>48500</v>
      </c>
      <c r="F1645" t="s">
        <v>6</v>
      </c>
      <c r="G1645">
        <f>tblSalaries[[#This Row],[clean Salary (in local currency)]]*VLOOKUP(tblSalaries[[#This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VLOOKUP(tblSalaries[[#This Row],[Where do you work]],tblCountries[[Actual]:[Mapping]],2,FALSE)</f>
        <v>USA</v>
      </c>
      <c r="L1645" t="s">
        <v>9</v>
      </c>
      <c r="M1645">
        <v>6</v>
      </c>
      <c r="N1645" s="16" t="str">
        <f>IF([Years of Experience]&lt;=10,"&lt;=10 yrs",IF([Years of Experience]&lt;20,"10-20 yrs",IF([Years of Experience]&lt;30,"20-30 yrs","&gt;30 yrs")))</f>
        <v>&lt;=10 yrs</v>
      </c>
    </row>
    <row r="1646" spans="2:14" ht="15" customHeight="1">
      <c r="B1646" t="s">
        <v>3649</v>
      </c>
      <c r="C1646" s="1">
        <v>41065.285833333335</v>
      </c>
      <c r="D1646" s="4" t="s">
        <v>1238</v>
      </c>
      <c r="E1646">
        <v>40000</v>
      </c>
      <c r="F1646" t="s">
        <v>69</v>
      </c>
      <c r="G1646">
        <f>tblSalaries[[#This Row],[clean Salary (in local currency)]]*VLOOKUP(tblSalaries[[#This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VLOOKUP(tblSalaries[[#This Row],[Where do you work]],tblCountries[[Actual]:[Mapping]],2,FALSE)</f>
        <v>UK</v>
      </c>
      <c r="L1646" t="s">
        <v>18</v>
      </c>
      <c r="M1646">
        <v>25</v>
      </c>
      <c r="N1646" s="16" t="str">
        <f>IF([Years of Experience]&lt;=10,"&lt;=10 yrs",IF([Years of Experience]&lt;20,"10-20 yrs",IF([Years of Experience]&lt;30,"20-30 yrs","&gt;30 yrs")))</f>
        <v>20-30 yrs</v>
      </c>
    </row>
    <row r="1647" spans="2:14" ht="15" customHeight="1">
      <c r="B1647" t="s">
        <v>3650</v>
      </c>
      <c r="C1647" s="1">
        <v>41065.295277777775</v>
      </c>
      <c r="D1647" s="4" t="s">
        <v>1821</v>
      </c>
      <c r="E1647">
        <v>192000</v>
      </c>
      <c r="F1647" t="s">
        <v>40</v>
      </c>
      <c r="G1647">
        <f>tblSalaries[[#This Row],[clean Salary (in local currency)]]*VLOOKUP(tblSalaries[[#This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9</v>
      </c>
      <c r="M1647">
        <v>5</v>
      </c>
      <c r="N1647" s="16" t="str">
        <f>IF([Years of Experience]&lt;=10,"&lt;=10 yrs",IF([Years of Experience]&lt;20,"10-20 yrs",IF([Years of Experience]&lt;30,"20-30 yrs","&gt;30 yrs")))</f>
        <v>&lt;=10 yrs</v>
      </c>
    </row>
    <row r="1648" spans="2:14" ht="15" customHeight="1">
      <c r="B1648" t="s">
        <v>3651</v>
      </c>
      <c r="C1648" s="1">
        <v>41065.446921296294</v>
      </c>
      <c r="D1648" s="4">
        <v>110000</v>
      </c>
      <c r="E1648">
        <v>110000</v>
      </c>
      <c r="F1648" t="s">
        <v>670</v>
      </c>
      <c r="G1648">
        <f>tblSalaries[[#This Row],[clean Salary (in local currency)]]*VLOOKUP(tblSalaries[[#This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VLOOKUP(tblSalaries[[#This Row],[Where do you work]],tblCountries[[Actual]:[Mapping]],2,FALSE)</f>
        <v>New Zealand</v>
      </c>
      <c r="L1648" t="s">
        <v>9</v>
      </c>
      <c r="M1648">
        <v>6</v>
      </c>
      <c r="N1648" s="16" t="str">
        <f>IF([Years of Experience]&lt;=10,"&lt;=10 yrs",IF([Years of Experience]&lt;20,"10-20 yrs",IF([Years of Experience]&lt;30,"20-30 yrs","&gt;30 yrs")))</f>
        <v>&lt;=10 yrs</v>
      </c>
    </row>
    <row r="1649" spans="2:14" ht="15" customHeight="1">
      <c r="B1649" t="s">
        <v>3652</v>
      </c>
      <c r="C1649" s="1">
        <v>41065.529606481483</v>
      </c>
      <c r="D1649" s="4" t="s">
        <v>1823</v>
      </c>
      <c r="E1649">
        <v>71000</v>
      </c>
      <c r="F1649" t="s">
        <v>670</v>
      </c>
      <c r="G1649">
        <f>tblSalaries[[#This Row],[clean Salary (in local currency)]]*VLOOKUP(tblSalaries[[#This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VLOOKUP(tblSalaries[[#This Row],[Where do you work]],tblCountries[[Actual]:[Mapping]],2,FALSE)</f>
        <v>New Zealand</v>
      </c>
      <c r="L1649" t="s">
        <v>13</v>
      </c>
      <c r="M1649">
        <v>6</v>
      </c>
      <c r="N1649" s="16" t="str">
        <f>IF([Years of Experience]&lt;=10,"&lt;=10 yrs",IF([Years of Experience]&lt;20,"10-20 yrs",IF([Years of Experience]&lt;30,"20-30 yrs","&gt;30 yrs")))</f>
        <v>&lt;=10 yrs</v>
      </c>
    </row>
    <row r="1650" spans="2:14" ht="15" customHeight="1">
      <c r="B1650" t="s">
        <v>3653</v>
      </c>
      <c r="C1650" s="1">
        <v>41065.749756944446</v>
      </c>
      <c r="D1650" s="4" t="s">
        <v>1372</v>
      </c>
      <c r="E1650">
        <v>450000</v>
      </c>
      <c r="F1650" t="s">
        <v>40</v>
      </c>
      <c r="G1650">
        <f>tblSalaries[[#This Row],[clean Salary (in local currency)]]*VLOOKUP(tblSalaries[[#This Row],[Currency]],tblXrate[],2,FALSE)</f>
        <v>8013.5625093491553</v>
      </c>
      <c r="H1650" t="s">
        <v>1824</v>
      </c>
      <c r="I1650" t="s">
        <v>3999</v>
      </c>
      <c r="J1650" t="s">
        <v>8</v>
      </c>
      <c r="K1650" t="str">
        <f>VLOOKUP(tblSalaries[[#This Row],[Where do you work]],tblCountries[[Actual]:[Mapping]],2,FALSE)</f>
        <v>India</v>
      </c>
      <c r="L1650" t="s">
        <v>13</v>
      </c>
      <c r="M1650">
        <v>4</v>
      </c>
      <c r="N1650" s="16" t="str">
        <f>IF([Years of Experience]&lt;=10,"&lt;=10 yrs",IF([Years of Experience]&lt;20,"10-20 yrs",IF([Years of Experience]&lt;30,"20-30 yrs","&gt;30 yrs")))</f>
        <v>&lt;=10 yrs</v>
      </c>
    </row>
    <row r="1651" spans="2:14" ht="15" customHeight="1">
      <c r="B1651" t="s">
        <v>3654</v>
      </c>
      <c r="C1651" s="1">
        <v>41065.772210648145</v>
      </c>
      <c r="D1651" s="4" t="s">
        <v>1825</v>
      </c>
      <c r="E1651">
        <v>200000</v>
      </c>
      <c r="F1651" t="s">
        <v>40</v>
      </c>
      <c r="G1651">
        <f>tblSalaries[[#This Row],[clean Salary (in local currency)]]*VLOOKUP(tblSalaries[[#This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VLOOKUP(tblSalaries[[#This Row],[Where do you work]],tblCountries[[Actual]:[Mapping]],2,FALSE)</f>
        <v>India</v>
      </c>
      <c r="L1651" t="s">
        <v>25</v>
      </c>
      <c r="M1651">
        <v>16</v>
      </c>
      <c r="N1651" s="16" t="str">
        <f>IF([Years of Experience]&lt;=10,"&lt;=10 yrs",IF([Years of Experience]&lt;20,"10-20 yrs",IF([Years of Experience]&lt;30,"20-30 yrs","&gt;30 yrs")))</f>
        <v>10-20 yrs</v>
      </c>
    </row>
    <row r="1652" spans="2:14" ht="15" customHeight="1">
      <c r="B1652" t="s">
        <v>3655</v>
      </c>
      <c r="C1652" s="1">
        <v>41065.801435185182</v>
      </c>
      <c r="D1652" s="4">
        <v>62000</v>
      </c>
      <c r="E1652">
        <v>62000</v>
      </c>
      <c r="F1652" t="s">
        <v>6</v>
      </c>
      <c r="G1652">
        <f>tblSalaries[[#This Row],[clean Salary (in local currency)]]*VLOOKUP(tblSalaries[[#This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>
        <v>12</v>
      </c>
      <c r="N1652" s="16" t="str">
        <f>IF([Years of Experience]&lt;=10,"&lt;=10 yrs",IF([Years of Experience]&lt;20,"10-20 yrs",IF([Years of Experience]&lt;30,"20-30 yrs","&gt;30 yrs")))</f>
        <v>10-20 yrs</v>
      </c>
    </row>
    <row r="1653" spans="2:14" ht="15" customHeight="1">
      <c r="B1653" t="s">
        <v>3656</v>
      </c>
      <c r="C1653" s="1">
        <v>41065.802812499998</v>
      </c>
      <c r="D1653" s="4">
        <v>21000</v>
      </c>
      <c r="E1653">
        <v>21000</v>
      </c>
      <c r="F1653" t="s">
        <v>22</v>
      </c>
      <c r="G1653">
        <f>tblSalaries[[#This Row],[clean Salary (in local currency)]]*VLOOKUP(tblSalaries[[#This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VLOOKUP(tblSalaries[[#This Row],[Where do you work]],tblCountries[[Actual]:[Mapping]],2,FALSE)</f>
        <v>Portugal</v>
      </c>
      <c r="L1653" t="s">
        <v>9</v>
      </c>
      <c r="M1653">
        <v>5</v>
      </c>
      <c r="N1653" s="16" t="str">
        <f>IF([Years of Experience]&lt;=10,"&lt;=10 yrs",IF([Years of Experience]&lt;20,"10-20 yrs",IF([Years of Experience]&lt;30,"20-30 yrs","&gt;30 yrs")))</f>
        <v>&lt;=10 yrs</v>
      </c>
    </row>
    <row r="1654" spans="2:14" ht="15" customHeight="1">
      <c r="B1654" t="s">
        <v>3657</v>
      </c>
      <c r="C1654" s="1">
        <v>41065.817511574074</v>
      </c>
      <c r="D1654" s="4" t="s">
        <v>1249</v>
      </c>
      <c r="E1654">
        <v>45000</v>
      </c>
      <c r="F1654" t="s">
        <v>69</v>
      </c>
      <c r="G1654">
        <f>tblSalaries[[#This Row],[clean Salary (in local currency)]]*VLOOKUP(tblSalaries[[#This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VLOOKUP(tblSalaries[[#This Row],[Where do you work]],tblCountries[[Actual]:[Mapping]],2,FALSE)</f>
        <v>UK</v>
      </c>
      <c r="L1654" t="s">
        <v>13</v>
      </c>
      <c r="M1654">
        <v>5</v>
      </c>
      <c r="N1654" s="16" t="str">
        <f>IF([Years of Experience]&lt;=10,"&lt;=10 yrs",IF([Years of Experience]&lt;20,"10-20 yrs",IF([Years of Experience]&lt;30,"20-30 yrs","&gt;30 yrs")))</f>
        <v>&lt;=10 yrs</v>
      </c>
    </row>
    <row r="1655" spans="2:14" ht="15" customHeight="1">
      <c r="B1655" t="s">
        <v>3658</v>
      </c>
      <c r="C1655" s="1">
        <v>41065.833043981482</v>
      </c>
      <c r="D1655" s="4">
        <v>33000</v>
      </c>
      <c r="E1655">
        <v>33000</v>
      </c>
      <c r="F1655" t="s">
        <v>22</v>
      </c>
      <c r="G1655">
        <f>tblSalaries[[#This Row],[clean Salary (in local currency)]]*VLOOKUP(tblSalaries[[#This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VLOOKUP(tblSalaries[[#This Row],[Where do you work]],tblCountries[[Actual]:[Mapping]],2,FALSE)</f>
        <v>France</v>
      </c>
      <c r="L1655" t="s">
        <v>9</v>
      </c>
      <c r="M1655">
        <v>6</v>
      </c>
      <c r="N1655" s="16" t="str">
        <f>IF([Years of Experience]&lt;=10,"&lt;=10 yrs",IF([Years of Experience]&lt;20,"10-20 yrs",IF([Years of Experience]&lt;30,"20-30 yrs","&gt;30 yrs")))</f>
        <v>&lt;=10 yrs</v>
      </c>
    </row>
    <row r="1656" spans="2:14" ht="15" customHeight="1">
      <c r="B1656" t="s">
        <v>3659</v>
      </c>
      <c r="C1656" s="1">
        <v>41065.863437499997</v>
      </c>
      <c r="D1656" s="4">
        <v>90000</v>
      </c>
      <c r="E1656">
        <v>90000</v>
      </c>
      <c r="F1656" t="s">
        <v>6</v>
      </c>
      <c r="G1656">
        <f>tblSalaries[[#This Row],[clean Salary (in local currency)]]*VLOOKUP(tblSalaries[[#This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18</v>
      </c>
      <c r="M1656">
        <v>8</v>
      </c>
      <c r="N1656" s="16" t="str">
        <f>IF([Years of Experience]&lt;=10,"&lt;=10 yrs",IF([Years of Experience]&lt;20,"10-20 yrs",IF([Years of Experience]&lt;30,"20-30 yrs","&gt;30 yrs")))</f>
        <v>&lt;=10 yrs</v>
      </c>
    </row>
    <row r="1657" spans="2:14" ht="15" customHeight="1">
      <c r="B1657" t="s">
        <v>3660</v>
      </c>
      <c r="C1657" s="1">
        <v>41065.880046296297</v>
      </c>
      <c r="D1657" s="4" t="s">
        <v>1828</v>
      </c>
      <c r="E1657">
        <v>400000</v>
      </c>
      <c r="F1657" t="s">
        <v>1829</v>
      </c>
      <c r="G1657">
        <f>tblSalaries[[#This Row],[clean Salary (in local currency)]]*VLOOKUP(tblSalaries[[#This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VLOOKUP(tblSalaries[[#This Row],[Where do you work]],tblCountries[[Actual]:[Mapping]],2,FALSE)</f>
        <v>Norway</v>
      </c>
      <c r="L1657" t="s">
        <v>13</v>
      </c>
      <c r="M1657">
        <v>5</v>
      </c>
      <c r="N1657" s="16" t="str">
        <f>IF([Years of Experience]&lt;=10,"&lt;=10 yrs",IF([Years of Experience]&lt;20,"10-20 yrs",IF([Years of Experience]&lt;30,"20-30 yrs","&gt;30 yrs")))</f>
        <v>&lt;=10 yrs</v>
      </c>
    </row>
    <row r="1658" spans="2:14" ht="15" customHeight="1">
      <c r="B1658" t="s">
        <v>3661</v>
      </c>
      <c r="C1658" s="1">
        <v>41065.898460648146</v>
      </c>
      <c r="D1658" s="4">
        <v>85000</v>
      </c>
      <c r="E1658">
        <v>85000</v>
      </c>
      <c r="F1658" t="s">
        <v>6</v>
      </c>
      <c r="G1658">
        <f>tblSalaries[[#This Row],[clean Salary (in local currency)]]*VLOOKUP(tblSalaries[[#This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>
        <v>12</v>
      </c>
      <c r="N1658" s="16" t="str">
        <f>IF([Years of Experience]&lt;=10,"&lt;=10 yrs",IF([Years of Experience]&lt;20,"10-20 yrs",IF([Years of Experience]&lt;30,"20-30 yrs","&gt;30 yrs")))</f>
        <v>10-20 yrs</v>
      </c>
    </row>
    <row r="1659" spans="2:14" ht="15" customHeight="1">
      <c r="B1659" t="s">
        <v>3662</v>
      </c>
      <c r="C1659" s="1">
        <v>41065.909143518518</v>
      </c>
      <c r="D1659" s="4">
        <v>50000</v>
      </c>
      <c r="E1659">
        <v>50000</v>
      </c>
      <c r="F1659" t="s">
        <v>69</v>
      </c>
      <c r="G1659">
        <f>tblSalaries[[#This Row],[clean Salary (in local currency)]]*VLOOKUP(tblSalaries[[#This Row],[Currency]],tblXrate[],2,FALSE)</f>
        <v>78808.913603364199</v>
      </c>
      <c r="H1659" t="s">
        <v>1024</v>
      </c>
      <c r="I1659" t="s">
        <v>4001</v>
      </c>
      <c r="J1659" t="s">
        <v>71</v>
      </c>
      <c r="K1659" t="str">
        <f>VLOOKUP(tblSalaries[[#This Row],[Where do you work]],tblCountries[[Actual]:[Mapping]],2,FALSE)</f>
        <v>UK</v>
      </c>
      <c r="L1659" t="s">
        <v>9</v>
      </c>
      <c r="M1659">
        <v>10</v>
      </c>
      <c r="N1659" s="16" t="str">
        <f>IF([Years of Experience]&lt;=10,"&lt;=10 yrs",IF([Years of Experience]&lt;20,"10-20 yrs",IF([Years of Experience]&lt;30,"20-30 yrs","&gt;30 yrs")))</f>
        <v>&lt;=10 yrs</v>
      </c>
    </row>
    <row r="1660" spans="2:14" ht="15" customHeight="1">
      <c r="B1660" t="s">
        <v>3663</v>
      </c>
      <c r="C1660" s="1">
        <v>41065.916435185187</v>
      </c>
      <c r="D1660" s="4">
        <v>65000</v>
      </c>
      <c r="E1660">
        <v>65000</v>
      </c>
      <c r="F1660" t="s">
        <v>6</v>
      </c>
      <c r="G1660">
        <f>tblSalaries[[#This Row],[clean Salary (in local currency)]]*VLOOKUP(tblSalaries[[#This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VLOOKUP(tblSalaries[[#This Row],[Where do you work]],tblCountries[[Actual]:[Mapping]],2,FALSE)</f>
        <v>USA</v>
      </c>
      <c r="L1660" t="s">
        <v>9</v>
      </c>
      <c r="M1660">
        <v>8</v>
      </c>
      <c r="N1660" s="16" t="str">
        <f>IF([Years of Experience]&lt;=10,"&lt;=10 yrs",IF([Years of Experience]&lt;20,"10-20 yrs",IF([Years of Experience]&lt;30,"20-30 yrs","&gt;30 yrs")))</f>
        <v>&lt;=10 yrs</v>
      </c>
    </row>
    <row r="1661" spans="2:14" ht="15" customHeight="1">
      <c r="B1661" t="s">
        <v>3664</v>
      </c>
      <c r="C1661" s="1">
        <v>41065.920254629629</v>
      </c>
      <c r="D1661" s="4">
        <v>75000</v>
      </c>
      <c r="E1661">
        <v>75000</v>
      </c>
      <c r="F1661" t="s">
        <v>6</v>
      </c>
      <c r="G1661">
        <f>tblSalaries[[#This Row],[clean Salary (in local currency)]]*VLOOKUP(tblSalaries[[#This Row],[Currency]],tblXrate[],2,FALSE)</f>
        <v>75000</v>
      </c>
      <c r="H1661" t="s">
        <v>1831</v>
      </c>
      <c r="I1661" t="s">
        <v>4001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>
        <v>3</v>
      </c>
      <c r="N1661" s="16" t="str">
        <f>IF([Years of Experience]&lt;=10,"&lt;=10 yrs",IF([Years of Experience]&lt;20,"10-20 yrs",IF([Years of Experience]&lt;30,"20-30 yrs","&gt;30 yrs")))</f>
        <v>&lt;=10 yrs</v>
      </c>
    </row>
    <row r="1662" spans="2:14" ht="15" customHeight="1">
      <c r="B1662" t="s">
        <v>3665</v>
      </c>
      <c r="C1662" s="1">
        <v>41065.947534722225</v>
      </c>
      <c r="D1662" s="4">
        <v>92000</v>
      </c>
      <c r="E1662">
        <v>92000</v>
      </c>
      <c r="F1662" t="s">
        <v>6</v>
      </c>
      <c r="G1662">
        <f>tblSalaries[[#This Row],[clean Salary (in local currency)]]*VLOOKUP(tblSalaries[[#This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VLOOKUP(tblSalaries[[#This Row],[Where do you work]],tblCountries[[Actual]:[Mapping]],2,FALSE)</f>
        <v>USA</v>
      </c>
      <c r="L1662" t="s">
        <v>9</v>
      </c>
      <c r="M1662">
        <v>9</v>
      </c>
      <c r="N1662" s="16" t="str">
        <f>IF([Years of Experience]&lt;=10,"&lt;=10 yrs",IF([Years of Experience]&lt;20,"10-20 yrs",IF([Years of Experience]&lt;30,"20-30 yrs","&gt;30 yrs")))</f>
        <v>&lt;=10 yrs</v>
      </c>
    </row>
    <row r="1663" spans="2:14" ht="15" customHeight="1">
      <c r="B1663" t="s">
        <v>3666</v>
      </c>
      <c r="C1663" s="1">
        <v>41065.951620370368</v>
      </c>
      <c r="D1663" s="4">
        <v>40000</v>
      </c>
      <c r="E1663">
        <v>40000</v>
      </c>
      <c r="F1663" t="s">
        <v>22</v>
      </c>
      <c r="G1663">
        <f>tblSalaries[[#This Row],[clean Salary (in local currency)]]*VLOOKUP(tblSalaries[[#This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VLOOKUP(tblSalaries[[#This Row],[Where do you work]],tblCountries[[Actual]:[Mapping]],2,FALSE)</f>
        <v>Germany</v>
      </c>
      <c r="L1663" t="s">
        <v>18</v>
      </c>
      <c r="M1663">
        <v>3</v>
      </c>
      <c r="N1663" s="16" t="str">
        <f>IF([Years of Experience]&lt;=10,"&lt;=10 yrs",IF([Years of Experience]&lt;20,"10-20 yrs",IF([Years of Experience]&lt;30,"20-30 yrs","&gt;30 yrs")))</f>
        <v>&lt;=10 yrs</v>
      </c>
    </row>
    <row r="1664" spans="2:14" ht="15" customHeight="1">
      <c r="B1664" t="s">
        <v>3667</v>
      </c>
      <c r="C1664" s="1">
        <v>41065.965092592596</v>
      </c>
      <c r="D1664" s="4" t="s">
        <v>1833</v>
      </c>
      <c r="E1664">
        <v>35500</v>
      </c>
      <c r="F1664" t="s">
        <v>69</v>
      </c>
      <c r="G1664">
        <f>tblSalaries[[#This Row],[clean Salary (in local currency)]]*VLOOKUP(tblSalaries[[#This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VLOOKUP(tblSalaries[[#This Row],[Where do you work]],tblCountries[[Actual]:[Mapping]],2,FALSE)</f>
        <v>UK</v>
      </c>
      <c r="L1664" t="s">
        <v>9</v>
      </c>
      <c r="M1664">
        <v>8</v>
      </c>
      <c r="N1664" s="16" t="str">
        <f>IF([Years of Experience]&lt;=10,"&lt;=10 yrs",IF([Years of Experience]&lt;20,"10-20 yrs",IF([Years of Experience]&lt;30,"20-30 yrs","&gt;30 yrs")))</f>
        <v>&lt;=10 yrs</v>
      </c>
    </row>
    <row r="1665" spans="2:14" ht="15" customHeight="1">
      <c r="B1665" t="s">
        <v>3668</v>
      </c>
      <c r="C1665" s="1">
        <v>41066.034201388888</v>
      </c>
      <c r="D1665" s="4">
        <v>45000</v>
      </c>
      <c r="E1665">
        <v>45000</v>
      </c>
      <c r="F1665" t="s">
        <v>6</v>
      </c>
      <c r="G1665">
        <f>tblSalaries[[#This Row],[clean Salary (in local currency)]]*VLOOKUP(tblSalaries[[#This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18</v>
      </c>
      <c r="M1665">
        <v>4</v>
      </c>
      <c r="N1665" s="16" t="str">
        <f>IF([Years of Experience]&lt;=10,"&lt;=10 yrs",IF([Years of Experience]&lt;20,"10-20 yrs",IF([Years of Experience]&lt;30,"20-30 yrs","&gt;30 yrs")))</f>
        <v>&lt;=10 yrs</v>
      </c>
    </row>
    <row r="1666" spans="2:14" ht="15" customHeight="1">
      <c r="B1666" t="s">
        <v>3669</v>
      </c>
      <c r="C1666" s="1">
        <v>41066.044849537036</v>
      </c>
      <c r="D1666" s="4" t="s">
        <v>1835</v>
      </c>
      <c r="E1666">
        <v>400000</v>
      </c>
      <c r="F1666" t="s">
        <v>40</v>
      </c>
      <c r="G1666">
        <f>tblSalaries[[#This Row],[clean Salary (in local currency)]]*VLOOKUP(tblSalaries[[#This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VLOOKUP(tblSalaries[[#This Row],[Where do you work]],tblCountries[[Actual]:[Mapping]],2,FALSE)</f>
        <v>India</v>
      </c>
      <c r="L1666" t="s">
        <v>9</v>
      </c>
      <c r="M1666">
        <v>4</v>
      </c>
      <c r="N1666" s="16" t="str">
        <f>IF([Years of Experience]&lt;=10,"&lt;=10 yrs",IF([Years of Experience]&lt;20,"10-20 yrs",IF([Years of Experience]&lt;30,"20-30 yrs","&gt;30 yrs")))</f>
        <v>&lt;=10 yrs</v>
      </c>
    </row>
    <row r="1667" spans="2:14" ht="15" customHeight="1">
      <c r="B1667" t="s">
        <v>3670</v>
      </c>
      <c r="C1667" s="1">
        <v>41066.060370370367</v>
      </c>
      <c r="D1667" s="4" t="s">
        <v>1836</v>
      </c>
      <c r="E1667">
        <v>38920</v>
      </c>
      <c r="F1667" t="s">
        <v>22</v>
      </c>
      <c r="G1667">
        <f>tblSalaries[[#This Row],[clean Salary (in local currency)]]*VLOOKUP(tblSalaries[[#This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VLOOKUP(tblSalaries[[#This Row],[Where do you work]],tblCountries[[Actual]:[Mapping]],2,FALSE)</f>
        <v>Belgium</v>
      </c>
      <c r="L1667" t="s">
        <v>9</v>
      </c>
      <c r="M1667">
        <v>1.5</v>
      </c>
      <c r="N1667" s="16" t="str">
        <f>IF([Years of Experience]&lt;=10,"&lt;=10 yrs",IF([Years of Experience]&lt;20,"10-20 yrs",IF([Years of Experience]&lt;30,"20-30 yrs","&gt;30 yrs")))</f>
        <v>&lt;=10 yrs</v>
      </c>
    </row>
    <row r="1668" spans="2:14" ht="15" customHeight="1">
      <c r="B1668" t="s">
        <v>3671</v>
      </c>
      <c r="C1668" s="1">
        <v>41066.070601851854</v>
      </c>
      <c r="D1668" s="4" t="s">
        <v>1838</v>
      </c>
      <c r="E1668">
        <v>45000</v>
      </c>
      <c r="F1668" t="s">
        <v>6</v>
      </c>
      <c r="G1668">
        <f>tblSalaries[[#This Row],[clean Salary (in local currency)]]*VLOOKUP(tblSalaries[[#This Row],[Currency]],tblXrate[],2,FALSE)</f>
        <v>45000</v>
      </c>
      <c r="H1668" t="s">
        <v>29</v>
      </c>
      <c r="I1668" t="s">
        <v>4001</v>
      </c>
      <c r="J1668" t="s">
        <v>166</v>
      </c>
      <c r="K1668" t="str">
        <f>VLOOKUP(tblSalaries[[#This Row],[Where do you work]],tblCountries[[Actual]:[Mapping]],2,FALSE)</f>
        <v>Mexico</v>
      </c>
      <c r="L1668" t="s">
        <v>9</v>
      </c>
      <c r="M1668">
        <v>5</v>
      </c>
      <c r="N1668" s="16" t="str">
        <f>IF([Years of Experience]&lt;=10,"&lt;=10 yrs",IF([Years of Experience]&lt;20,"10-20 yrs",IF([Years of Experience]&lt;30,"20-30 yrs","&gt;30 yrs")))</f>
        <v>&lt;=10 yrs</v>
      </c>
    </row>
    <row r="1669" spans="2:14" ht="15" customHeight="1">
      <c r="B1669" t="s">
        <v>3672</v>
      </c>
      <c r="C1669" s="1">
        <v>41066.091643518521</v>
      </c>
      <c r="D1669" s="4" t="s">
        <v>1839</v>
      </c>
      <c r="E1669">
        <v>60000</v>
      </c>
      <c r="F1669" t="s">
        <v>6</v>
      </c>
      <c r="G1669">
        <f>tblSalaries[[#This Row],[clean Salary (in local currency)]]*VLOOKUP(tblSalaries[[#This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13</v>
      </c>
      <c r="M1669">
        <v>1</v>
      </c>
      <c r="N1669" s="16" t="str">
        <f>IF([Years of Experience]&lt;=10,"&lt;=10 yrs",IF([Years of Experience]&lt;20,"10-20 yrs",IF([Years of Experience]&lt;30,"20-30 yrs","&gt;30 yrs")))</f>
        <v>&lt;=10 yrs</v>
      </c>
    </row>
    <row r="1670" spans="2:14" ht="15" customHeight="1">
      <c r="B1670" t="s">
        <v>3673</v>
      </c>
      <c r="C1670" s="1">
        <v>41066.095300925925</v>
      </c>
      <c r="D1670" s="4">
        <v>65000</v>
      </c>
      <c r="E1670">
        <v>65000</v>
      </c>
      <c r="F1670" t="s">
        <v>6</v>
      </c>
      <c r="G1670">
        <f>tblSalaries[[#This Row],[clean Salary (in local currency)]]*VLOOKUP(tblSalaries[[#This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13</v>
      </c>
      <c r="M1670">
        <v>4</v>
      </c>
      <c r="N1670" s="16" t="str">
        <f>IF([Years of Experience]&lt;=10,"&lt;=10 yrs",IF([Years of Experience]&lt;20,"10-20 yrs",IF([Years of Experience]&lt;30,"20-30 yrs","&gt;30 yrs")))</f>
        <v>&lt;=10 yrs</v>
      </c>
    </row>
    <row r="1671" spans="2:14" ht="15" customHeight="1">
      <c r="B1671" t="s">
        <v>3674</v>
      </c>
      <c r="C1671" s="1">
        <v>41066.135370370372</v>
      </c>
      <c r="D1671" s="4">
        <v>73000</v>
      </c>
      <c r="E1671">
        <v>73000</v>
      </c>
      <c r="F1671" t="s">
        <v>6</v>
      </c>
      <c r="G1671">
        <f>tblSalaries[[#This Row],[clean Salary (in local currency)]]*VLOOKUP(tblSalaries[[#This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VLOOKUP(tblSalaries[[#This Row],[Where do you work]],tblCountries[[Actual]:[Mapping]],2,FALSE)</f>
        <v>USA</v>
      </c>
      <c r="L1671" t="s">
        <v>18</v>
      </c>
      <c r="M1671">
        <v>6</v>
      </c>
      <c r="N1671" s="16" t="str">
        <f>IF([Years of Experience]&lt;=10,"&lt;=10 yrs",IF([Years of Experience]&lt;20,"10-20 yrs",IF([Years of Experience]&lt;30,"20-30 yrs","&gt;30 yrs")))</f>
        <v>&lt;=10 yrs</v>
      </c>
    </row>
    <row r="1672" spans="2:14" ht="15" customHeight="1">
      <c r="B1672" t="s">
        <v>3675</v>
      </c>
      <c r="C1672" s="1">
        <v>41066.167268518519</v>
      </c>
      <c r="D1672" s="4">
        <v>54000</v>
      </c>
      <c r="E1672">
        <v>54000</v>
      </c>
      <c r="F1672" t="s">
        <v>6</v>
      </c>
      <c r="G1672">
        <f>tblSalaries[[#This Row],[clean Salary (in local currency)]]*VLOOKUP(tblSalaries[[#This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VLOOKUP(tblSalaries[[#This Row],[Where do you work]],tblCountries[[Actual]:[Mapping]],2,FALSE)</f>
        <v>USA</v>
      </c>
      <c r="L1672" t="s">
        <v>13</v>
      </c>
      <c r="M1672">
        <v>6</v>
      </c>
      <c r="N1672" s="16" t="str">
        <f>IF([Years of Experience]&lt;=10,"&lt;=10 yrs",IF([Years of Experience]&lt;20,"10-20 yrs",IF([Years of Experience]&lt;30,"20-30 yrs","&gt;30 yrs")))</f>
        <v>&lt;=10 yrs</v>
      </c>
    </row>
    <row r="1673" spans="2:14" ht="15" customHeight="1">
      <c r="B1673" t="s">
        <v>3676</v>
      </c>
      <c r="C1673" s="1">
        <v>41066.245127314818</v>
      </c>
      <c r="D1673" s="4">
        <v>81000</v>
      </c>
      <c r="E1673">
        <v>81000</v>
      </c>
      <c r="F1673" t="s">
        <v>6</v>
      </c>
      <c r="G1673">
        <f>tblSalaries[[#This Row],[clean Salary (in local currency)]]*VLOOKUP(tblSalaries[[#This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VLOOKUP(tblSalaries[[#This Row],[Where do you work]],tblCountries[[Actual]:[Mapping]],2,FALSE)</f>
        <v>USA</v>
      </c>
      <c r="L1673" t="s">
        <v>9</v>
      </c>
      <c r="M1673">
        <v>6</v>
      </c>
      <c r="N1673" s="16" t="str">
        <f>IF([Years of Experience]&lt;=10,"&lt;=10 yrs",IF([Years of Experience]&lt;20,"10-20 yrs",IF([Years of Experience]&lt;30,"20-30 yrs","&gt;30 yrs")))</f>
        <v>&lt;=10 yrs</v>
      </c>
    </row>
    <row r="1674" spans="2:14" ht="15" customHeight="1">
      <c r="B1674" t="s">
        <v>3677</v>
      </c>
      <c r="C1674" s="1">
        <v>41066.311666666668</v>
      </c>
      <c r="D1674" s="4">
        <v>10000</v>
      </c>
      <c r="E1674">
        <v>10000</v>
      </c>
      <c r="F1674" t="s">
        <v>6</v>
      </c>
      <c r="G1674">
        <f>tblSalaries[[#This Row],[clean Salary (in local currency)]]*VLOOKUP(tblSalaries[[#This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VLOOKUP(tblSalaries[[#This Row],[Where do you work]],tblCountries[[Actual]:[Mapping]],2,FALSE)</f>
        <v>USA</v>
      </c>
      <c r="L1674" t="s">
        <v>9</v>
      </c>
      <c r="M1674">
        <v>2</v>
      </c>
      <c r="N1674" s="16" t="str">
        <f>IF([Years of Experience]&lt;=10,"&lt;=10 yrs",IF([Years of Experience]&lt;20,"10-20 yrs",IF([Years of Experience]&lt;30,"20-30 yrs","&gt;30 yrs")))</f>
        <v>&lt;=10 yrs</v>
      </c>
    </row>
    <row r="1675" spans="2:14" ht="15" customHeight="1">
      <c r="B1675" t="s">
        <v>3678</v>
      </c>
      <c r="C1675" s="1">
        <v>41066.351342592592</v>
      </c>
      <c r="D1675" s="4">
        <v>42000</v>
      </c>
      <c r="E1675">
        <v>42000</v>
      </c>
      <c r="F1675" t="s">
        <v>6</v>
      </c>
      <c r="G1675">
        <f>tblSalaries[[#This Row],[clean Salary (in local currency)]]*VLOOKUP(tblSalaries[[#This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VLOOKUP(tblSalaries[[#This Row],[Where do you work]],tblCountries[[Actual]:[Mapping]],2,FALSE)</f>
        <v>USA</v>
      </c>
      <c r="L1675" t="s">
        <v>9</v>
      </c>
      <c r="M1675">
        <v>1</v>
      </c>
      <c r="N1675" s="16" t="str">
        <f>IF([Years of Experience]&lt;=10,"&lt;=10 yrs",IF([Years of Experience]&lt;20,"10-20 yrs",IF([Years of Experience]&lt;30,"20-30 yrs","&gt;30 yrs")))</f>
        <v>&lt;=10 yrs</v>
      </c>
    </row>
    <row r="1676" spans="2:14" ht="15" customHeight="1">
      <c r="B1676" t="s">
        <v>3679</v>
      </c>
      <c r="C1676" s="1">
        <v>41066.39707175926</v>
      </c>
      <c r="D1676" s="4">
        <v>80000</v>
      </c>
      <c r="E1676">
        <v>80000</v>
      </c>
      <c r="F1676" t="s">
        <v>82</v>
      </c>
      <c r="G1676">
        <f>tblSalaries[[#This Row],[clean Salary (in local currency)]]*VLOOKUP(tblSalaries[[#This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VLOOKUP(tblSalaries[[#This Row],[Where do you work]],tblCountries[[Actual]:[Mapping]],2,FALSE)</f>
        <v>Australia</v>
      </c>
      <c r="L1676" t="s">
        <v>9</v>
      </c>
      <c r="M1676">
        <v>5</v>
      </c>
      <c r="N1676" s="16" t="str">
        <f>IF([Years of Experience]&lt;=10,"&lt;=10 yrs",IF([Years of Experience]&lt;20,"10-20 yrs",IF([Years of Experience]&lt;30,"20-30 yrs","&gt;30 yrs")))</f>
        <v>&lt;=10 yrs</v>
      </c>
    </row>
    <row r="1677" spans="2:14" ht="15" customHeight="1">
      <c r="B1677" t="s">
        <v>3680</v>
      </c>
      <c r="C1677" s="1">
        <v>41066.473009259258</v>
      </c>
      <c r="D1677" s="4">
        <v>36000</v>
      </c>
      <c r="E1677">
        <v>36000</v>
      </c>
      <c r="F1677" t="s">
        <v>86</v>
      </c>
      <c r="G1677">
        <f>tblSalaries[[#This Row],[clean Salary (in local currency)]]*VLOOKUP(tblSalaries[[#This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VLOOKUP(tblSalaries[[#This Row],[Where do you work]],tblCountries[[Actual]:[Mapping]],2,FALSE)</f>
        <v>Canada</v>
      </c>
      <c r="L1677" t="s">
        <v>13</v>
      </c>
      <c r="M1677">
        <v>2</v>
      </c>
      <c r="N1677" s="16" t="str">
        <f>IF([Years of Experience]&lt;=10,"&lt;=10 yrs",IF([Years of Experience]&lt;20,"10-20 yrs",IF([Years of Experience]&lt;30,"20-30 yrs","&gt;30 yrs")))</f>
        <v>&lt;=10 yrs</v>
      </c>
    </row>
    <row r="1678" spans="2:14" ht="15" customHeight="1">
      <c r="B1678" t="s">
        <v>3681</v>
      </c>
      <c r="C1678" s="1">
        <v>41066.66920138889</v>
      </c>
      <c r="D1678" s="4">
        <v>500000</v>
      </c>
      <c r="E1678">
        <v>500000</v>
      </c>
      <c r="F1678" t="s">
        <v>40</v>
      </c>
      <c r="G1678">
        <f>tblSalaries[[#This Row],[clean Salary (in local currency)]]*VLOOKUP(tblSalaries[[#This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VLOOKUP(tblSalaries[[#This Row],[Where do you work]],tblCountries[[Actual]:[Mapping]],2,FALSE)</f>
        <v>India</v>
      </c>
      <c r="L1678" t="s">
        <v>9</v>
      </c>
      <c r="M1678">
        <v>4</v>
      </c>
      <c r="N1678" s="16" t="str">
        <f>IF([Years of Experience]&lt;=10,"&lt;=10 yrs",IF([Years of Experience]&lt;20,"10-20 yrs",IF([Years of Experience]&lt;30,"20-30 yrs","&gt;30 yrs")))</f>
        <v>&lt;=10 yrs</v>
      </c>
    </row>
    <row r="1679" spans="2:14" ht="15" customHeight="1">
      <c r="B1679" t="s">
        <v>3682</v>
      </c>
      <c r="C1679" s="1">
        <v>41066.737280092595</v>
      </c>
      <c r="D1679" s="4">
        <v>600000</v>
      </c>
      <c r="E1679">
        <v>600000</v>
      </c>
      <c r="F1679" t="s">
        <v>40</v>
      </c>
      <c r="G1679">
        <f>tblSalaries[[#This Row],[clean Salary (in local currency)]]*VLOOKUP(tblSalaries[[#This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>
        <v>5</v>
      </c>
      <c r="N1679" s="16" t="str">
        <f>IF([Years of Experience]&lt;=10,"&lt;=10 yrs",IF([Years of Experience]&lt;20,"10-20 yrs",IF([Years of Experience]&lt;30,"20-30 yrs","&gt;30 yrs")))</f>
        <v>&lt;=10 yrs</v>
      </c>
    </row>
    <row r="1680" spans="2:14" ht="15" customHeight="1">
      <c r="B1680" t="s">
        <v>3683</v>
      </c>
      <c r="C1680" s="1">
        <v>41066.786145833335</v>
      </c>
      <c r="D1680" s="4">
        <v>700</v>
      </c>
      <c r="E1680">
        <v>8400</v>
      </c>
      <c r="F1680" t="s">
        <v>6</v>
      </c>
      <c r="G1680">
        <f>tblSalaries[[#This Row],[clean Salary (in local currency)]]*VLOOKUP(tblSalaries[[#This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VLOOKUP(tblSalaries[[#This Row],[Where do you work]],tblCountries[[Actual]:[Mapping]],2,FALSE)</f>
        <v>Indonesia</v>
      </c>
      <c r="L1680" t="s">
        <v>9</v>
      </c>
      <c r="M1680">
        <v>14</v>
      </c>
      <c r="N1680" s="16" t="str">
        <f>IF([Years of Experience]&lt;=10,"&lt;=10 yrs",IF([Years of Experience]&lt;20,"10-20 yrs",IF([Years of Experience]&lt;30,"20-30 yrs","&gt;30 yrs")))</f>
        <v>10-20 yrs</v>
      </c>
    </row>
    <row r="1681" spans="2:14" ht="15" customHeight="1">
      <c r="B1681" t="s">
        <v>3684</v>
      </c>
      <c r="C1681" s="1">
        <v>41066.818819444445</v>
      </c>
      <c r="D1681" s="4">
        <v>550000</v>
      </c>
      <c r="E1681">
        <v>550000</v>
      </c>
      <c r="F1681" t="s">
        <v>40</v>
      </c>
      <c r="G1681">
        <f>tblSalaries[[#This Row],[clean Salary (in local currency)]]*VLOOKUP(tblSalaries[[#This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VLOOKUP(tblSalaries[[#This Row],[Where do you work]],tblCountries[[Actual]:[Mapping]],2,FALSE)</f>
        <v>India</v>
      </c>
      <c r="L1681" t="s">
        <v>9</v>
      </c>
      <c r="M1681">
        <v>13</v>
      </c>
      <c r="N1681" s="16" t="str">
        <f>IF([Years of Experience]&lt;=10,"&lt;=10 yrs",IF([Years of Experience]&lt;20,"10-20 yrs",IF([Years of Experience]&lt;30,"20-30 yrs","&gt;30 yrs")))</f>
        <v>10-20 yrs</v>
      </c>
    </row>
    <row r="1682" spans="2:14" ht="15" customHeight="1">
      <c r="B1682" t="s">
        <v>3685</v>
      </c>
      <c r="C1682" s="1">
        <v>41066.829733796294</v>
      </c>
      <c r="D1682" s="4">
        <v>1200</v>
      </c>
      <c r="E1682">
        <v>14400</v>
      </c>
      <c r="F1682" t="s">
        <v>6</v>
      </c>
      <c r="G1682">
        <f>tblSalaries[[#This Row],[clean Salary (in local currency)]]*VLOOKUP(tblSalaries[[#This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VLOOKUP(tblSalaries[[#This Row],[Where do you work]],tblCountries[[Actual]:[Mapping]],2,FALSE)</f>
        <v>India</v>
      </c>
      <c r="L1682" t="s">
        <v>25</v>
      </c>
      <c r="M1682">
        <v>8</v>
      </c>
      <c r="N1682" s="16" t="str">
        <f>IF([Years of Experience]&lt;=10,"&lt;=10 yrs",IF([Years of Experience]&lt;20,"10-20 yrs",IF([Years of Experience]&lt;30,"20-30 yrs","&gt;30 yrs")))</f>
        <v>&lt;=10 yrs</v>
      </c>
    </row>
    <row r="1683" spans="2:14" ht="15" customHeight="1">
      <c r="B1683" t="s">
        <v>3686</v>
      </c>
      <c r="C1683" s="1">
        <v>41066.838692129626</v>
      </c>
      <c r="D1683" s="4" t="s">
        <v>1848</v>
      </c>
      <c r="E1683">
        <v>150000</v>
      </c>
      <c r="F1683" t="s">
        <v>40</v>
      </c>
      <c r="G1683">
        <f>tblSalaries[[#This Row],[clean Salary (in local currency)]]*VLOOKUP(tblSalaries[[#This Row],[Currency]],tblXrate[],2,FALSE)</f>
        <v>2671.1875031163854</v>
      </c>
      <c r="H1683" t="s">
        <v>721</v>
      </c>
      <c r="I1683" t="s">
        <v>3999</v>
      </c>
      <c r="J1683" t="s">
        <v>8</v>
      </c>
      <c r="K1683" t="str">
        <f>VLOOKUP(tblSalaries[[#This Row],[Where do you work]],tblCountries[[Actual]:[Mapping]],2,FALSE)</f>
        <v>India</v>
      </c>
      <c r="L1683" t="s">
        <v>13</v>
      </c>
      <c r="M1683">
        <v>3</v>
      </c>
      <c r="N1683" s="16" t="str">
        <f>IF([Years of Experience]&lt;=10,"&lt;=10 yrs",IF([Years of Experience]&lt;20,"10-20 yrs",IF([Years of Experience]&lt;30,"20-30 yrs","&gt;30 yrs")))</f>
        <v>&lt;=10 yrs</v>
      </c>
    </row>
    <row r="1684" spans="2:14" ht="15" customHeight="1">
      <c r="B1684" t="s">
        <v>3687</v>
      </c>
      <c r="C1684" s="1">
        <v>41066.862210648149</v>
      </c>
      <c r="D1684" s="4">
        <v>22000</v>
      </c>
      <c r="E1684">
        <v>22000</v>
      </c>
      <c r="F1684" t="s">
        <v>6</v>
      </c>
      <c r="G1684">
        <f>tblSalaries[[#This Row],[clean Salary (in local currency)]]*VLOOKUP(tblSalaries[[#This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>
        <v>6</v>
      </c>
      <c r="N1684" s="16" t="str">
        <f>IF([Years of Experience]&lt;=10,"&lt;=10 yrs",IF([Years of Experience]&lt;20,"10-20 yrs",IF([Years of Experience]&lt;30,"20-30 yrs","&gt;30 yrs")))</f>
        <v>&lt;=10 yrs</v>
      </c>
    </row>
    <row r="1685" spans="2:14" ht="15" customHeight="1">
      <c r="B1685" t="s">
        <v>3688</v>
      </c>
      <c r="C1685" s="1">
        <v>41066.888090277775</v>
      </c>
      <c r="D1685" s="4">
        <v>100000</v>
      </c>
      <c r="E1685">
        <v>100000</v>
      </c>
      <c r="F1685" t="s">
        <v>6</v>
      </c>
      <c r="G1685">
        <f>tblSalaries[[#This Row],[clean Salary (in local currency)]]*VLOOKUP(tblSalaries[[#This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VLOOKUP(tblSalaries[[#This Row],[Where do you work]],tblCountries[[Actual]:[Mapping]],2,FALSE)</f>
        <v>Russia</v>
      </c>
      <c r="L1685" t="s">
        <v>13</v>
      </c>
      <c r="M1685">
        <v>6</v>
      </c>
      <c r="N1685" s="16" t="str">
        <f>IF([Years of Experience]&lt;=10,"&lt;=10 yrs",IF([Years of Experience]&lt;20,"10-20 yrs",IF([Years of Experience]&lt;30,"20-30 yrs","&gt;30 yrs")))</f>
        <v>&lt;=10 yrs</v>
      </c>
    </row>
    <row r="1686" spans="2:14" ht="15" customHeight="1">
      <c r="B1686" t="s">
        <v>3689</v>
      </c>
      <c r="C1686" s="1">
        <v>41066.889328703706</v>
      </c>
      <c r="D1686" s="4">
        <v>40000</v>
      </c>
      <c r="E1686">
        <v>40000</v>
      </c>
      <c r="F1686" t="s">
        <v>69</v>
      </c>
      <c r="G1686">
        <f>tblSalaries[[#This Row],[clean Salary (in local currency)]]*VLOOKUP(tblSalaries[[#This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>
        <v>15</v>
      </c>
      <c r="N1686" s="16" t="str">
        <f>IF([Years of Experience]&lt;=10,"&lt;=10 yrs",IF([Years of Experience]&lt;20,"10-20 yrs",IF([Years of Experience]&lt;30,"20-30 yrs","&gt;30 yrs")))</f>
        <v>10-20 yrs</v>
      </c>
    </row>
    <row r="1687" spans="2:14" ht="15" customHeight="1">
      <c r="B1687" t="s">
        <v>3690</v>
      </c>
      <c r="C1687" s="1">
        <v>41066.926701388889</v>
      </c>
      <c r="D1687" s="4" t="s">
        <v>1851</v>
      </c>
      <c r="E1687">
        <v>36000</v>
      </c>
      <c r="F1687" t="s">
        <v>69</v>
      </c>
      <c r="G1687">
        <f>tblSalaries[[#This Row],[clean Salary (in local currency)]]*VLOOKUP(tblSalaries[[#This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VLOOKUP(tblSalaries[[#This Row],[Where do you work]],tblCountries[[Actual]:[Mapping]],2,FALSE)</f>
        <v>UK</v>
      </c>
      <c r="L1687" t="s">
        <v>25</v>
      </c>
      <c r="M1687">
        <v>25</v>
      </c>
      <c r="N1687" s="16" t="str">
        <f>IF([Years of Experience]&lt;=10,"&lt;=10 yrs",IF([Years of Experience]&lt;20,"10-20 yrs",IF([Years of Experience]&lt;30,"20-30 yrs","&gt;30 yrs")))</f>
        <v>20-30 yrs</v>
      </c>
    </row>
    <row r="1688" spans="2:14" ht="15" customHeight="1">
      <c r="B1688" t="s">
        <v>3691</v>
      </c>
      <c r="C1688" s="1">
        <v>41066.946018518516</v>
      </c>
      <c r="D1688" s="4">
        <v>25000</v>
      </c>
      <c r="E1688">
        <v>25000</v>
      </c>
      <c r="F1688" t="s">
        <v>6</v>
      </c>
      <c r="G1688">
        <f>tblSalaries[[#This Row],[clean Salary (in local currency)]]*VLOOKUP(tblSalaries[[#This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VLOOKUP(tblSalaries[[#This Row],[Where do you work]],tblCountries[[Actual]:[Mapping]],2,FALSE)</f>
        <v>India</v>
      </c>
      <c r="L1688" t="s">
        <v>13</v>
      </c>
      <c r="M1688">
        <v>8</v>
      </c>
      <c r="N1688" s="16" t="str">
        <f>IF([Years of Experience]&lt;=10,"&lt;=10 yrs",IF([Years of Experience]&lt;20,"10-20 yrs",IF([Years of Experience]&lt;30,"20-30 yrs","&gt;30 yrs")))</f>
        <v>&lt;=10 yrs</v>
      </c>
    </row>
    <row r="1689" spans="2:14" ht="15" customHeight="1">
      <c r="B1689" t="s">
        <v>3692</v>
      </c>
      <c r="C1689" s="1">
        <v>41067.022499999999</v>
      </c>
      <c r="D1689" s="4" t="s">
        <v>1854</v>
      </c>
      <c r="E1689">
        <v>500000</v>
      </c>
      <c r="F1689" t="s">
        <v>40</v>
      </c>
      <c r="G1689">
        <f>tblSalaries[[#This Row],[clean Salary (in local currency)]]*VLOOKUP(tblSalaries[[#This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VLOOKUP(tblSalaries[[#This Row],[Where do you work]],tblCountries[[Actual]:[Mapping]],2,FALSE)</f>
        <v>India</v>
      </c>
      <c r="L1689" t="s">
        <v>9</v>
      </c>
      <c r="M1689">
        <v>2</v>
      </c>
      <c r="N1689" s="16" t="str">
        <f>IF([Years of Experience]&lt;=10,"&lt;=10 yrs",IF([Years of Experience]&lt;20,"10-20 yrs",IF([Years of Experience]&lt;30,"20-30 yrs","&gt;30 yrs")))</f>
        <v>&lt;=10 yrs</v>
      </c>
    </row>
    <row r="1690" spans="2:14" ht="15" customHeight="1">
      <c r="B1690" t="s">
        <v>3693</v>
      </c>
      <c r="C1690" s="1">
        <v>41067.265474537038</v>
      </c>
      <c r="D1690" s="4" t="s">
        <v>1855</v>
      </c>
      <c r="E1690">
        <v>27000</v>
      </c>
      <c r="F1690" t="s">
        <v>69</v>
      </c>
      <c r="G1690">
        <f>tblSalaries[[#This Row],[clean Salary (in local currency)]]*VLOOKUP(tblSalaries[[#This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9</v>
      </c>
      <c r="M1690">
        <v>2</v>
      </c>
      <c r="N1690" s="16" t="str">
        <f>IF([Years of Experience]&lt;=10,"&lt;=10 yrs",IF([Years of Experience]&lt;20,"10-20 yrs",IF([Years of Experience]&lt;30,"20-30 yrs","&gt;30 yrs")))</f>
        <v>&lt;=10 yrs</v>
      </c>
    </row>
    <row r="1691" spans="2:14" ht="15" customHeight="1">
      <c r="B1691" t="s">
        <v>3694</v>
      </c>
      <c r="C1691" s="1">
        <v>41067.358923611115</v>
      </c>
      <c r="D1691" s="4">
        <v>134000</v>
      </c>
      <c r="E1691">
        <v>134000</v>
      </c>
      <c r="F1691" t="s">
        <v>86</v>
      </c>
      <c r="G1691">
        <f>tblSalaries[[#This Row],[clean Salary (in local currency)]]*VLOOKUP(tblSalaries[[#This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VLOOKUP(tblSalaries[[#This Row],[Where do you work]],tblCountries[[Actual]:[Mapping]],2,FALSE)</f>
        <v>Canada</v>
      </c>
      <c r="L1691" t="s">
        <v>13</v>
      </c>
      <c r="M1691">
        <v>20</v>
      </c>
      <c r="N1691" s="16" t="str">
        <f>IF([Years of Experience]&lt;=10,"&lt;=10 yrs",IF([Years of Experience]&lt;20,"10-20 yrs",IF([Years of Experience]&lt;30,"20-30 yrs","&gt;30 yrs")))</f>
        <v>20-30 yrs</v>
      </c>
    </row>
    <row r="1692" spans="2:14" ht="15" customHeight="1">
      <c r="B1692" t="s">
        <v>3695</v>
      </c>
      <c r="C1692" s="1">
        <v>41067.392881944441</v>
      </c>
      <c r="D1692" s="4">
        <v>70000</v>
      </c>
      <c r="E1692">
        <v>70000</v>
      </c>
      <c r="F1692" t="s">
        <v>86</v>
      </c>
      <c r="G1692">
        <f>tblSalaries[[#This Row],[clean Salary (in local currency)]]*VLOOKUP(tblSalaries[[#This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VLOOKUP(tblSalaries[[#This Row],[Where do you work]],tblCountries[[Actual]:[Mapping]],2,FALSE)</f>
        <v>Canada</v>
      </c>
      <c r="L1692" t="s">
        <v>13</v>
      </c>
      <c r="M1692">
        <v>2</v>
      </c>
      <c r="N1692" s="16" t="str">
        <f>IF([Years of Experience]&lt;=10,"&lt;=10 yrs",IF([Years of Experience]&lt;20,"10-20 yrs",IF([Years of Experience]&lt;30,"20-30 yrs","&gt;30 yrs")))</f>
        <v>&lt;=10 yrs</v>
      </c>
    </row>
    <row r="1693" spans="2:14" ht="15" customHeight="1">
      <c r="B1693" t="s">
        <v>3696</v>
      </c>
      <c r="C1693" s="1">
        <v>41067.587939814817</v>
      </c>
      <c r="D1693" s="4" t="s">
        <v>1858</v>
      </c>
      <c r="E1693">
        <v>6000</v>
      </c>
      <c r="F1693" t="s">
        <v>6</v>
      </c>
      <c r="G1693">
        <f>tblSalaries[[#This Row],[clean Salary (in local currency)]]*VLOOKUP(tblSalaries[[#This Row],[Currency]],tblXrate[],2,FALSE)</f>
        <v>6000</v>
      </c>
      <c r="H1693" t="s">
        <v>1859</v>
      </c>
      <c r="I1693" t="s">
        <v>3999</v>
      </c>
      <c r="J1693" t="s">
        <v>1860</v>
      </c>
      <c r="K1693" t="str">
        <f>VLOOKUP(tblSalaries[[#This Row],[Where do you work]],tblCountries[[Actual]:[Mapping]],2,FALSE)</f>
        <v>Armenia</v>
      </c>
      <c r="L1693" t="s">
        <v>13</v>
      </c>
      <c r="M1693">
        <v>5</v>
      </c>
      <c r="N1693" s="16" t="str">
        <f>IF([Years of Experience]&lt;=10,"&lt;=10 yrs",IF([Years of Experience]&lt;20,"10-20 yrs",IF([Years of Experience]&lt;30,"20-30 yrs","&gt;30 yrs")))</f>
        <v>&lt;=10 yrs</v>
      </c>
    </row>
    <row r="1694" spans="2:14" ht="15" customHeight="1">
      <c r="B1694" t="s">
        <v>3697</v>
      </c>
      <c r="C1694" s="1">
        <v>41067.638807870368</v>
      </c>
      <c r="D1694" s="4">
        <v>50000</v>
      </c>
      <c r="E1694">
        <v>50000</v>
      </c>
      <c r="F1694" t="s">
        <v>69</v>
      </c>
      <c r="G1694">
        <f>tblSalaries[[#This Row],[clean Salary (in local currency)]]*VLOOKUP(tblSalaries[[#This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18</v>
      </c>
      <c r="M1694">
        <v>2</v>
      </c>
      <c r="N1694" s="16" t="str">
        <f>IF([Years of Experience]&lt;=10,"&lt;=10 yrs",IF([Years of Experience]&lt;20,"10-20 yrs",IF([Years of Experience]&lt;30,"20-30 yrs","&gt;30 yrs")))</f>
        <v>&lt;=10 yrs</v>
      </c>
    </row>
    <row r="1695" spans="2:14" ht="15" customHeight="1">
      <c r="B1695" t="s">
        <v>3698</v>
      </c>
      <c r="C1695" s="1">
        <v>41067.697928240741</v>
      </c>
      <c r="D1695" s="4">
        <v>421000</v>
      </c>
      <c r="E1695">
        <v>421000</v>
      </c>
      <c r="F1695" t="s">
        <v>40</v>
      </c>
      <c r="G1695">
        <f>tblSalaries[[#This Row],[clean Salary (in local currency)]]*VLOOKUP(tblSalaries[[#This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VLOOKUP(tblSalaries[[#This Row],[Where do you work]],tblCountries[[Actual]:[Mapping]],2,FALSE)</f>
        <v>India</v>
      </c>
      <c r="L1695" t="s">
        <v>9</v>
      </c>
      <c r="M1695">
        <v>4</v>
      </c>
      <c r="N1695" s="16" t="str">
        <f>IF([Years of Experience]&lt;=10,"&lt;=10 yrs",IF([Years of Experience]&lt;20,"10-20 yrs",IF([Years of Experience]&lt;30,"20-30 yrs","&gt;30 yrs")))</f>
        <v>&lt;=10 yrs</v>
      </c>
    </row>
    <row r="1696" spans="2:14" ht="15" customHeight="1">
      <c r="B1696" t="s">
        <v>3699</v>
      </c>
      <c r="C1696" s="1">
        <v>41067.704097222224</v>
      </c>
      <c r="D1696" s="4">
        <v>10000</v>
      </c>
      <c r="E1696">
        <v>10000</v>
      </c>
      <c r="F1696" t="s">
        <v>6</v>
      </c>
      <c r="G1696">
        <f>tblSalaries[[#This Row],[clean Salary (in local currency)]]*VLOOKUP(tblSalaries[[#This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VLOOKUP(tblSalaries[[#This Row],[Where do you work]],tblCountries[[Actual]:[Mapping]],2,FALSE)</f>
        <v>India</v>
      </c>
      <c r="L1696" t="s">
        <v>9</v>
      </c>
      <c r="M1696">
        <v>11</v>
      </c>
      <c r="N1696" s="16" t="str">
        <f>IF([Years of Experience]&lt;=10,"&lt;=10 yrs",IF([Years of Experience]&lt;20,"10-20 yrs",IF([Years of Experience]&lt;30,"20-30 yrs","&gt;30 yrs")))</f>
        <v>10-20 yrs</v>
      </c>
    </row>
    <row r="1697" spans="2:14" ht="15" customHeight="1">
      <c r="B1697" t="s">
        <v>3700</v>
      </c>
      <c r="C1697" s="1">
        <v>41067.714791666665</v>
      </c>
      <c r="D1697" s="4">
        <v>360000</v>
      </c>
      <c r="E1697">
        <v>360000</v>
      </c>
      <c r="F1697" t="s">
        <v>40</v>
      </c>
      <c r="G1697">
        <f>tblSalaries[[#This Row],[clean Salary (in local currency)]]*VLOOKUP(tblSalaries[[#This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VLOOKUP(tblSalaries[[#This Row],[Where do you work]],tblCountries[[Actual]:[Mapping]],2,FALSE)</f>
        <v>India</v>
      </c>
      <c r="L1697" t="s">
        <v>25</v>
      </c>
      <c r="M1697">
        <v>2</v>
      </c>
      <c r="N1697" s="16" t="str">
        <f>IF([Years of Experience]&lt;=10,"&lt;=10 yrs",IF([Years of Experience]&lt;20,"10-20 yrs",IF([Years of Experience]&lt;30,"20-30 yrs","&gt;30 yrs")))</f>
        <v>&lt;=10 yrs</v>
      </c>
    </row>
    <row r="1698" spans="2:14" ht="15" customHeight="1">
      <c r="B1698" t="s">
        <v>3701</v>
      </c>
      <c r="C1698" s="1">
        <v>41067.717847222222</v>
      </c>
      <c r="D1698" s="4">
        <v>40000</v>
      </c>
      <c r="E1698">
        <v>40000</v>
      </c>
      <c r="F1698" t="s">
        <v>69</v>
      </c>
      <c r="G1698">
        <f>tblSalaries[[#This Row],[clean Salary (in local currency)]]*VLOOKUP(tblSalaries[[#This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VLOOKUP(tblSalaries[[#This Row],[Where do you work]],tblCountries[[Actual]:[Mapping]],2,FALSE)</f>
        <v>UK</v>
      </c>
      <c r="L1698" t="s">
        <v>9</v>
      </c>
      <c r="M1698">
        <v>5</v>
      </c>
      <c r="N1698" s="16" t="str">
        <f>IF([Years of Experience]&lt;=10,"&lt;=10 yrs",IF([Years of Experience]&lt;20,"10-20 yrs",IF([Years of Experience]&lt;30,"20-30 yrs","&gt;30 yrs")))</f>
        <v>&lt;=10 yrs</v>
      </c>
    </row>
    <row r="1699" spans="2:14" ht="15" customHeight="1">
      <c r="B1699" t="s">
        <v>3702</v>
      </c>
      <c r="C1699" s="1">
        <v>41067.840752314813</v>
      </c>
      <c r="D1699" s="4">
        <v>60000</v>
      </c>
      <c r="E1699">
        <v>60000</v>
      </c>
      <c r="F1699" t="s">
        <v>82</v>
      </c>
      <c r="G1699">
        <f>tblSalaries[[#This Row],[clean Salary (in local currency)]]*VLOOKUP(tblSalaries[[#This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VLOOKUP(tblSalaries[[#This Row],[Where do you work]],tblCountries[[Actual]:[Mapping]],2,FALSE)</f>
        <v>Australia</v>
      </c>
      <c r="L1699" t="s">
        <v>18</v>
      </c>
      <c r="M1699">
        <v>3</v>
      </c>
      <c r="N1699" s="16" t="str">
        <f>IF([Years of Experience]&lt;=10,"&lt;=10 yrs",IF([Years of Experience]&lt;20,"10-20 yrs",IF([Years of Experience]&lt;30,"20-30 yrs","&gt;30 yrs")))</f>
        <v>&lt;=10 yrs</v>
      </c>
    </row>
    <row r="1700" spans="2:14" ht="15" customHeight="1">
      <c r="B1700" t="s">
        <v>3703</v>
      </c>
      <c r="C1700" s="1">
        <v>41067.866712962961</v>
      </c>
      <c r="D1700" s="4" t="s">
        <v>1864</v>
      </c>
      <c r="E1700">
        <v>73000</v>
      </c>
      <c r="F1700" t="s">
        <v>69</v>
      </c>
      <c r="G1700">
        <f>tblSalaries[[#This Row],[clean Salary (in local currency)]]*VLOOKUP(tblSalaries[[#This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VLOOKUP(tblSalaries[[#This Row],[Where do you work]],tblCountries[[Actual]:[Mapping]],2,FALSE)</f>
        <v>UK</v>
      </c>
      <c r="L1700" t="s">
        <v>9</v>
      </c>
      <c r="M1700">
        <v>8</v>
      </c>
      <c r="N1700" s="16" t="str">
        <f>IF([Years of Experience]&lt;=10,"&lt;=10 yrs",IF([Years of Experience]&lt;20,"10-20 yrs",IF([Years of Experience]&lt;30,"20-30 yrs","&gt;30 yrs")))</f>
        <v>&lt;=10 yrs</v>
      </c>
    </row>
    <row r="1701" spans="2:14" ht="15" customHeight="1">
      <c r="B1701" t="s">
        <v>3704</v>
      </c>
      <c r="C1701" s="1">
        <v>41067.981516203705</v>
      </c>
      <c r="D1701" s="4">
        <v>45000</v>
      </c>
      <c r="E1701">
        <v>45000</v>
      </c>
      <c r="F1701" t="s">
        <v>6</v>
      </c>
      <c r="G1701">
        <f>tblSalaries[[#This Row],[clean Salary (in local currency)]]*VLOOKUP(tblSalaries[[#This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>
        <v>2</v>
      </c>
      <c r="N1701" s="16" t="str">
        <f>IF([Years of Experience]&lt;=10,"&lt;=10 yrs",IF([Years of Experience]&lt;20,"10-20 yrs",IF([Years of Experience]&lt;30,"20-30 yrs","&gt;30 yrs")))</f>
        <v>&lt;=10 yrs</v>
      </c>
    </row>
    <row r="1702" spans="2:14" ht="15" customHeight="1">
      <c r="B1702" t="s">
        <v>3705</v>
      </c>
      <c r="C1702" s="1">
        <v>41067.992002314815</v>
      </c>
      <c r="D1702" s="4">
        <v>36000</v>
      </c>
      <c r="E1702">
        <v>36000</v>
      </c>
      <c r="F1702" t="s">
        <v>6</v>
      </c>
      <c r="G1702">
        <f>tblSalaries[[#This Row],[clean Salary (in local currency)]]*VLOOKUP(tblSalaries[[#This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VLOOKUP(tblSalaries[[#This Row],[Where do you work]],tblCountries[[Actual]:[Mapping]],2,FALSE)</f>
        <v>USA</v>
      </c>
      <c r="L1702" t="s">
        <v>9</v>
      </c>
      <c r="M1702">
        <v>4</v>
      </c>
      <c r="N1702" s="16" t="str">
        <f>IF([Years of Experience]&lt;=10,"&lt;=10 yrs",IF([Years of Experience]&lt;20,"10-20 yrs",IF([Years of Experience]&lt;30,"20-30 yrs","&gt;30 yrs")))</f>
        <v>&lt;=10 yrs</v>
      </c>
    </row>
    <row r="1703" spans="2:14" ht="15" customHeight="1">
      <c r="B1703" t="s">
        <v>3706</v>
      </c>
      <c r="C1703" s="1">
        <v>41068.001261574071</v>
      </c>
      <c r="D1703" s="4">
        <v>68000</v>
      </c>
      <c r="E1703">
        <v>68000</v>
      </c>
      <c r="F1703" t="s">
        <v>6</v>
      </c>
      <c r="G1703">
        <f>tblSalaries[[#This Row],[clean Salary (in local currency)]]*VLOOKUP(tblSalaries[[#This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9</v>
      </c>
      <c r="M1703">
        <v>2.5</v>
      </c>
      <c r="N1703" s="16" t="str">
        <f>IF([Years of Experience]&lt;=10,"&lt;=10 yrs",IF([Years of Experience]&lt;20,"10-20 yrs",IF([Years of Experience]&lt;30,"20-30 yrs","&gt;30 yrs")))</f>
        <v>&lt;=10 yrs</v>
      </c>
    </row>
    <row r="1704" spans="2:14" ht="15" customHeight="1">
      <c r="B1704" t="s">
        <v>3707</v>
      </c>
      <c r="C1704" s="1">
        <v>41068.014849537038</v>
      </c>
      <c r="D1704" s="4">
        <v>75000</v>
      </c>
      <c r="E1704">
        <v>75000</v>
      </c>
      <c r="F1704" t="s">
        <v>6</v>
      </c>
      <c r="G1704">
        <f>tblSalaries[[#This Row],[clean Salary (in local currency)]]*VLOOKUP(tblSalaries[[#This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VLOOKUP(tblSalaries[[#This Row],[Where do you work]],tblCountries[[Actual]:[Mapping]],2,FALSE)</f>
        <v>USA</v>
      </c>
      <c r="L1704" t="s">
        <v>13</v>
      </c>
      <c r="M1704">
        <v>5</v>
      </c>
      <c r="N1704" s="16" t="str">
        <f>IF([Years of Experience]&lt;=10,"&lt;=10 yrs",IF([Years of Experience]&lt;20,"10-20 yrs",IF([Years of Experience]&lt;30,"20-30 yrs","&gt;30 yrs")))</f>
        <v>&lt;=10 yrs</v>
      </c>
    </row>
    <row r="1705" spans="2:14" ht="15" customHeight="1">
      <c r="B1705" t="s">
        <v>3708</v>
      </c>
      <c r="C1705" s="1">
        <v>41068.102233796293</v>
      </c>
      <c r="D1705" s="4">
        <v>88000</v>
      </c>
      <c r="E1705">
        <v>88000</v>
      </c>
      <c r="F1705" t="s">
        <v>6</v>
      </c>
      <c r="G1705">
        <f>tblSalaries[[#This Row],[clean Salary (in local currency)]]*VLOOKUP(tblSalaries[[#This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VLOOKUP(tblSalaries[[#This Row],[Where do you work]],tblCountries[[Actual]:[Mapping]],2,FALSE)</f>
        <v>USA</v>
      </c>
      <c r="L1705" t="s">
        <v>13</v>
      </c>
      <c r="M1705">
        <v>10</v>
      </c>
      <c r="N1705" s="16" t="str">
        <f>IF([Years of Experience]&lt;=10,"&lt;=10 yrs",IF([Years of Experience]&lt;20,"10-20 yrs",IF([Years of Experience]&lt;30,"20-30 yrs","&gt;30 yrs")))</f>
        <v>&lt;=10 yrs</v>
      </c>
    </row>
    <row r="1706" spans="2:14" ht="15" customHeight="1">
      <c r="B1706" t="s">
        <v>3709</v>
      </c>
      <c r="C1706" s="1">
        <v>41068.103298611109</v>
      </c>
      <c r="D1706" s="4" t="s">
        <v>1868</v>
      </c>
      <c r="E1706">
        <v>258000</v>
      </c>
      <c r="F1706" t="s">
        <v>40</v>
      </c>
      <c r="G1706">
        <f>tblSalaries[[#This Row],[clean Salary (in local currency)]]*VLOOKUP(tblSalaries[[#This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VLOOKUP(tblSalaries[[#This Row],[Where do you work]],tblCountries[[Actual]:[Mapping]],2,FALSE)</f>
        <v>India</v>
      </c>
      <c r="L1706" t="s">
        <v>9</v>
      </c>
      <c r="M1706">
        <v>4</v>
      </c>
      <c r="N1706" s="16" t="str">
        <f>IF([Years of Experience]&lt;=10,"&lt;=10 yrs",IF([Years of Experience]&lt;20,"10-20 yrs",IF([Years of Experience]&lt;30,"20-30 yrs","&gt;30 yrs")))</f>
        <v>&lt;=10 yrs</v>
      </c>
    </row>
    <row r="1707" spans="2:14" ht="15" customHeight="1">
      <c r="B1707" t="s">
        <v>3710</v>
      </c>
      <c r="C1707" s="1">
        <v>41068.141203703701</v>
      </c>
      <c r="D1707" s="4">
        <v>69000</v>
      </c>
      <c r="E1707">
        <v>69000</v>
      </c>
      <c r="F1707" t="s">
        <v>6</v>
      </c>
      <c r="G1707">
        <f>tblSalaries[[#This Row],[clean Salary (in local currency)]]*VLOOKUP(tblSalaries[[#This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VLOOKUP(tblSalaries[[#This Row],[Where do you work]],tblCountries[[Actual]:[Mapping]],2,FALSE)</f>
        <v>USA</v>
      </c>
      <c r="L1707" t="s">
        <v>13</v>
      </c>
      <c r="M1707">
        <v>15</v>
      </c>
      <c r="N1707" s="16" t="str">
        <f>IF([Years of Experience]&lt;=10,"&lt;=10 yrs",IF([Years of Experience]&lt;20,"10-20 yrs",IF([Years of Experience]&lt;30,"20-30 yrs","&gt;30 yrs")))</f>
        <v>10-20 yrs</v>
      </c>
    </row>
    <row r="1708" spans="2:14" ht="15" customHeight="1">
      <c r="B1708" t="s">
        <v>3711</v>
      </c>
      <c r="C1708" s="1">
        <v>41068.149201388886</v>
      </c>
      <c r="D1708" s="4">
        <v>30000</v>
      </c>
      <c r="E1708">
        <v>30000</v>
      </c>
      <c r="F1708" t="s">
        <v>6</v>
      </c>
      <c r="G1708">
        <f>tblSalaries[[#This Row],[clean Salary (in local currency)]]*VLOOKUP(tblSalaries[[#This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>
        <v>1</v>
      </c>
      <c r="N1708" s="16" t="str">
        <f>IF([Years of Experience]&lt;=10,"&lt;=10 yrs",IF([Years of Experience]&lt;20,"10-20 yrs",IF([Years of Experience]&lt;30,"20-30 yrs","&gt;30 yrs")))</f>
        <v>&lt;=10 yrs</v>
      </c>
    </row>
    <row r="1709" spans="2:14" ht="15" customHeight="1">
      <c r="B1709" t="s">
        <v>3712</v>
      </c>
      <c r="C1709" s="1">
        <v>41068.202604166669</v>
      </c>
      <c r="D1709" s="4">
        <v>80000</v>
      </c>
      <c r="E1709">
        <v>80000</v>
      </c>
      <c r="F1709" t="s">
        <v>6</v>
      </c>
      <c r="G1709">
        <f>tblSalaries[[#This Row],[clean Salary (in local currency)]]*VLOOKUP(tblSalaries[[#This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VLOOKUP(tblSalaries[[#This Row],[Where do you work]],tblCountries[[Actual]:[Mapping]],2,FALSE)</f>
        <v>USA</v>
      </c>
      <c r="L1709" t="s">
        <v>9</v>
      </c>
      <c r="M1709">
        <v>7</v>
      </c>
      <c r="N1709" s="16" t="str">
        <f>IF([Years of Experience]&lt;=10,"&lt;=10 yrs",IF([Years of Experience]&lt;20,"10-20 yrs",IF([Years of Experience]&lt;30,"20-30 yrs","&gt;30 yrs")))</f>
        <v>&lt;=10 yrs</v>
      </c>
    </row>
    <row r="1710" spans="2:14" ht="15" customHeight="1">
      <c r="B1710" t="s">
        <v>3713</v>
      </c>
      <c r="C1710" s="1">
        <v>41068.279537037037</v>
      </c>
      <c r="D1710" s="4">
        <v>75000</v>
      </c>
      <c r="E1710">
        <v>75000</v>
      </c>
      <c r="F1710" t="s">
        <v>6</v>
      </c>
      <c r="G1710">
        <f>tblSalaries[[#This Row],[clean Salary (in local currency)]]*VLOOKUP(tblSalaries[[#This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VLOOKUP(tblSalaries[[#This Row],[Where do you work]],tblCountries[[Actual]:[Mapping]],2,FALSE)</f>
        <v>USA</v>
      </c>
      <c r="L1710" t="s">
        <v>13</v>
      </c>
      <c r="M1710">
        <v>1</v>
      </c>
      <c r="N1710" s="16" t="str">
        <f>IF([Years of Experience]&lt;=10,"&lt;=10 yrs",IF([Years of Experience]&lt;20,"10-20 yrs",IF([Years of Experience]&lt;30,"20-30 yrs","&gt;30 yrs")))</f>
        <v>&lt;=10 yrs</v>
      </c>
    </row>
    <row r="1711" spans="2:14" ht="15" customHeight="1">
      <c r="B1711" t="s">
        <v>3714</v>
      </c>
      <c r="C1711" s="1">
        <v>41068.344375000001</v>
      </c>
      <c r="D1711" s="4">
        <v>31200</v>
      </c>
      <c r="E1711">
        <v>31200</v>
      </c>
      <c r="F1711" t="s">
        <v>6</v>
      </c>
      <c r="G1711">
        <f>tblSalaries[[#This Row],[clean Salary (in local currency)]]*VLOOKUP(tblSalaries[[#This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VLOOKUP(tblSalaries[[#This Row],[Where do you work]],tblCountries[[Actual]:[Mapping]],2,FALSE)</f>
        <v>Brazil</v>
      </c>
      <c r="L1711" t="s">
        <v>9</v>
      </c>
      <c r="M1711">
        <v>4</v>
      </c>
      <c r="N1711" s="16" t="str">
        <f>IF([Years of Experience]&lt;=10,"&lt;=10 yrs",IF([Years of Experience]&lt;20,"10-20 yrs",IF([Years of Experience]&lt;30,"20-30 yrs","&gt;30 yrs")))</f>
        <v>&lt;=10 yrs</v>
      </c>
    </row>
    <row r="1712" spans="2:14" ht="15" customHeight="1">
      <c r="B1712" t="s">
        <v>3715</v>
      </c>
      <c r="C1712" s="1">
        <v>41068.407627314817</v>
      </c>
      <c r="D1712" s="4">
        <v>85000</v>
      </c>
      <c r="E1712">
        <v>85000</v>
      </c>
      <c r="F1712" t="s">
        <v>6</v>
      </c>
      <c r="G1712">
        <f>tblSalaries[[#This Row],[clean Salary (in local currency)]]*VLOOKUP(tblSalaries[[#This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VLOOKUP(tblSalaries[[#This Row],[Where do you work]],tblCountries[[Actual]:[Mapping]],2,FALSE)</f>
        <v>USA</v>
      </c>
      <c r="L1712" t="s">
        <v>9</v>
      </c>
      <c r="M1712">
        <v>20</v>
      </c>
      <c r="N1712" s="16" t="str">
        <f>IF([Years of Experience]&lt;=10,"&lt;=10 yrs",IF([Years of Experience]&lt;20,"10-20 yrs",IF([Years of Experience]&lt;30,"20-30 yrs","&gt;30 yrs")))</f>
        <v>20-30 yrs</v>
      </c>
    </row>
    <row r="1713" spans="2:14" ht="15" customHeight="1">
      <c r="B1713" t="s">
        <v>3716</v>
      </c>
      <c r="C1713" s="1">
        <v>41068.568576388891</v>
      </c>
      <c r="D1713" s="4" t="s">
        <v>1872</v>
      </c>
      <c r="E1713">
        <v>950000</v>
      </c>
      <c r="F1713" t="s">
        <v>40</v>
      </c>
      <c r="G1713">
        <f>tblSalaries[[#This Row],[clean Salary (in local currency)]]*VLOOKUP(tblSalaries[[#This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>
        <v>9</v>
      </c>
      <c r="N1713" s="16" t="str">
        <f>IF([Years of Experience]&lt;=10,"&lt;=10 yrs",IF([Years of Experience]&lt;20,"10-20 yrs",IF([Years of Experience]&lt;30,"20-30 yrs","&gt;30 yrs")))</f>
        <v>&lt;=10 yrs</v>
      </c>
    </row>
    <row r="1714" spans="2:14" ht="15" customHeight="1">
      <c r="B1714" t="s">
        <v>3717</v>
      </c>
      <c r="C1714" s="1">
        <v>41068.580370370371</v>
      </c>
      <c r="D1714" s="4" t="s">
        <v>1874</v>
      </c>
      <c r="E1714">
        <v>180000</v>
      </c>
      <c r="F1714" t="s">
        <v>40</v>
      </c>
      <c r="G1714">
        <f>tblSalaries[[#This Row],[clean Salary (in local currency)]]*VLOOKUP(tblSalaries[[#This Row],[Currency]],tblXrate[],2,FALSE)</f>
        <v>3205.4250037396623</v>
      </c>
      <c r="H1714" t="s">
        <v>544</v>
      </c>
      <c r="I1714" t="s">
        <v>3999</v>
      </c>
      <c r="J1714" t="s">
        <v>8</v>
      </c>
      <c r="K1714" t="str">
        <f>VLOOKUP(tblSalaries[[#This Row],[Where do you work]],tblCountries[[Actual]:[Mapping]],2,FALSE)</f>
        <v>India</v>
      </c>
      <c r="L1714" t="s">
        <v>9</v>
      </c>
      <c r="M1714">
        <v>2</v>
      </c>
      <c r="N1714" s="16" t="str">
        <f>IF([Years of Experience]&lt;=10,"&lt;=10 yrs",IF([Years of Experience]&lt;20,"10-20 yrs",IF([Years of Experience]&lt;30,"20-30 yrs","&gt;30 yrs")))</f>
        <v>&lt;=10 yrs</v>
      </c>
    </row>
    <row r="1715" spans="2:14" ht="15" customHeight="1">
      <c r="B1715" t="s">
        <v>3718</v>
      </c>
      <c r="C1715" s="1">
        <v>41068.613252314812</v>
      </c>
      <c r="D1715" s="4">
        <v>60000</v>
      </c>
      <c r="E1715">
        <v>60000</v>
      </c>
      <c r="F1715" t="s">
        <v>6</v>
      </c>
      <c r="G1715">
        <f>tblSalaries[[#This Row],[clean Salary (in local currency)]]*VLOOKUP(tblSalaries[[#This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VLOOKUP(tblSalaries[[#This Row],[Where do you work]],tblCountries[[Actual]:[Mapping]],2,FALSE)</f>
        <v>USA</v>
      </c>
      <c r="L1715" t="s">
        <v>13</v>
      </c>
      <c r="M1715">
        <v>2</v>
      </c>
      <c r="N1715" s="16" t="str">
        <f>IF([Years of Experience]&lt;=10,"&lt;=10 yrs",IF([Years of Experience]&lt;20,"10-20 yrs",IF([Years of Experience]&lt;30,"20-30 yrs","&gt;30 yrs")))</f>
        <v>&lt;=10 yrs</v>
      </c>
    </row>
    <row r="1716" spans="2:14" ht="15" customHeight="1">
      <c r="B1716" t="s">
        <v>3719</v>
      </c>
      <c r="C1716" s="1">
        <v>41068.613657407404</v>
      </c>
      <c r="D1716" s="4">
        <v>60000</v>
      </c>
      <c r="E1716">
        <v>60000</v>
      </c>
      <c r="F1716" t="s">
        <v>6</v>
      </c>
      <c r="G1716">
        <f>tblSalaries[[#This Row],[clean Salary (in local currency)]]*VLOOKUP(tblSalaries[[#This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VLOOKUP(tblSalaries[[#This Row],[Where do you work]],tblCountries[[Actual]:[Mapping]],2,FALSE)</f>
        <v>USA</v>
      </c>
      <c r="L1716" t="s">
        <v>13</v>
      </c>
      <c r="M1716">
        <v>2</v>
      </c>
      <c r="N1716" s="16" t="str">
        <f>IF([Years of Experience]&lt;=10,"&lt;=10 yrs",IF([Years of Experience]&lt;20,"10-20 yrs",IF([Years of Experience]&lt;30,"20-30 yrs","&gt;30 yrs")))</f>
        <v>&lt;=10 yrs</v>
      </c>
    </row>
    <row r="1717" spans="2:14" ht="15" customHeight="1">
      <c r="B1717" t="s">
        <v>3720</v>
      </c>
      <c r="C1717" s="1">
        <v>41068.655046296299</v>
      </c>
      <c r="D1717" s="4" t="s">
        <v>1876</v>
      </c>
      <c r="E1717">
        <v>800000</v>
      </c>
      <c r="F1717" t="s">
        <v>40</v>
      </c>
      <c r="G1717">
        <f>tblSalaries[[#This Row],[clean Salary (in local currency)]]*VLOOKUP(tblSalaries[[#This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VLOOKUP(tblSalaries[[#This Row],[Where do you work]],tblCountries[[Actual]:[Mapping]],2,FALSE)</f>
        <v>India</v>
      </c>
      <c r="L1717" t="s">
        <v>18</v>
      </c>
      <c r="M1717">
        <v>0</v>
      </c>
      <c r="N1717" s="16" t="str">
        <f>IF([Years of Experience]&lt;=10,"&lt;=10 yrs",IF([Years of Experience]&lt;20,"10-20 yrs",IF([Years of Experience]&lt;30,"20-30 yrs","&gt;30 yrs")))</f>
        <v>&lt;=10 yrs</v>
      </c>
    </row>
    <row r="1718" spans="2:14" ht="15" customHeight="1">
      <c r="B1718" t="s">
        <v>3721</v>
      </c>
      <c r="C1718" s="1">
        <v>41068.656412037039</v>
      </c>
      <c r="D1718" s="4">
        <v>800000</v>
      </c>
      <c r="E1718">
        <v>800000</v>
      </c>
      <c r="F1718" t="s">
        <v>40</v>
      </c>
      <c r="G1718">
        <f>tblSalaries[[#This Row],[clean Salary (in local currency)]]*VLOOKUP(tblSalaries[[#This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VLOOKUP(tblSalaries[[#This Row],[Where do you work]],tblCountries[[Actual]:[Mapping]],2,FALSE)</f>
        <v>India</v>
      </c>
      <c r="L1718" t="s">
        <v>18</v>
      </c>
      <c r="M1718">
        <v>0</v>
      </c>
      <c r="N1718" s="16" t="str">
        <f>IF([Years of Experience]&lt;=10,"&lt;=10 yrs",IF([Years of Experience]&lt;20,"10-20 yrs",IF([Years of Experience]&lt;30,"20-30 yrs","&gt;30 yrs")))</f>
        <v>&lt;=10 yrs</v>
      </c>
    </row>
    <row r="1719" spans="2:14" ht="15" customHeight="1">
      <c r="B1719" t="s">
        <v>3722</v>
      </c>
      <c r="C1719" s="1">
        <v>41068.783472222225</v>
      </c>
      <c r="D1719" s="4">
        <v>28995</v>
      </c>
      <c r="E1719">
        <v>28995</v>
      </c>
      <c r="F1719" t="s">
        <v>6</v>
      </c>
      <c r="G1719">
        <f>tblSalaries[[#This Row],[clean Salary (in local currency)]]*VLOOKUP(tblSalaries[[#This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VLOOKUP(tblSalaries[[#This Row],[Where do you work]],tblCountries[[Actual]:[Mapping]],2,FALSE)</f>
        <v>India</v>
      </c>
      <c r="L1719" t="s">
        <v>9</v>
      </c>
      <c r="M1719">
        <v>6</v>
      </c>
      <c r="N1719" s="16" t="str">
        <f>IF([Years of Experience]&lt;=10,"&lt;=10 yrs",IF([Years of Experience]&lt;20,"10-20 yrs",IF([Years of Experience]&lt;30,"20-30 yrs","&gt;30 yrs")))</f>
        <v>&lt;=10 yrs</v>
      </c>
    </row>
    <row r="1720" spans="2:14" ht="15" customHeight="1">
      <c r="B1720" t="s">
        <v>3723</v>
      </c>
      <c r="C1720" s="1">
        <v>41068.786180555559</v>
      </c>
      <c r="D1720" s="4">
        <v>1230000</v>
      </c>
      <c r="E1720">
        <v>1230000</v>
      </c>
      <c r="F1720" t="s">
        <v>40</v>
      </c>
      <c r="G1720">
        <f>tblSalaries[[#This Row],[clean Salary (in local currency)]]*VLOOKUP(tblSalaries[[#This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VLOOKUP(tblSalaries[[#This Row],[Where do you work]],tblCountries[[Actual]:[Mapping]],2,FALSE)</f>
        <v>India</v>
      </c>
      <c r="L1720" t="s">
        <v>13</v>
      </c>
      <c r="M1720">
        <v>3</v>
      </c>
      <c r="N1720" s="16" t="str">
        <f>IF([Years of Experience]&lt;=10,"&lt;=10 yrs",IF([Years of Experience]&lt;20,"10-20 yrs",IF([Years of Experience]&lt;30,"20-30 yrs","&gt;30 yrs")))</f>
        <v>&lt;=10 yrs</v>
      </c>
    </row>
    <row r="1721" spans="2:14" ht="15" customHeight="1">
      <c r="B1721" t="s">
        <v>3724</v>
      </c>
      <c r="C1721" s="1">
        <v>41068.786620370367</v>
      </c>
      <c r="D1721" s="4">
        <v>1130000</v>
      </c>
      <c r="E1721">
        <v>1130000</v>
      </c>
      <c r="F1721" t="s">
        <v>40</v>
      </c>
      <c r="G1721">
        <f>tblSalaries[[#This Row],[clean Salary (in local currency)]]*VLOOKUP(tblSalaries[[#This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VLOOKUP(tblSalaries[[#This Row],[Where do you work]],tblCountries[[Actual]:[Mapping]],2,FALSE)</f>
        <v>India</v>
      </c>
      <c r="L1721" t="s">
        <v>13</v>
      </c>
      <c r="M1721">
        <v>3</v>
      </c>
      <c r="N1721" s="16" t="str">
        <f>IF([Years of Experience]&lt;=10,"&lt;=10 yrs",IF([Years of Experience]&lt;20,"10-20 yrs",IF([Years of Experience]&lt;30,"20-30 yrs","&gt;30 yrs")))</f>
        <v>&lt;=10 yrs</v>
      </c>
    </row>
    <row r="1722" spans="2:14" ht="15" customHeight="1">
      <c r="B1722" t="s">
        <v>3725</v>
      </c>
      <c r="C1722" s="1">
        <v>41068.866643518515</v>
      </c>
      <c r="D1722" s="4">
        <v>45000</v>
      </c>
      <c r="E1722">
        <v>45000</v>
      </c>
      <c r="F1722" t="s">
        <v>69</v>
      </c>
      <c r="G1722">
        <f>tblSalaries[[#This Row],[clean Salary (in local currency)]]*VLOOKUP(tblSalaries[[#This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VLOOKUP(tblSalaries[[#This Row],[Where do you work]],tblCountries[[Actual]:[Mapping]],2,FALSE)</f>
        <v>UK</v>
      </c>
      <c r="L1722" t="s">
        <v>13</v>
      </c>
      <c r="M1722">
        <v>20</v>
      </c>
      <c r="N1722" s="16" t="str">
        <f>IF([Years of Experience]&lt;=10,"&lt;=10 yrs",IF([Years of Experience]&lt;20,"10-20 yrs",IF([Years of Experience]&lt;30,"20-30 yrs","&gt;30 yrs")))</f>
        <v>20-30 yrs</v>
      </c>
    </row>
    <row r="1723" spans="2:14" ht="15" customHeight="1">
      <c r="B1723" t="s">
        <v>3726</v>
      </c>
      <c r="C1723" s="1">
        <v>41068.875289351854</v>
      </c>
      <c r="D1723" s="4">
        <v>67000</v>
      </c>
      <c r="E1723">
        <v>67000</v>
      </c>
      <c r="F1723" t="s">
        <v>6</v>
      </c>
      <c r="G1723">
        <f>tblSalaries[[#This Row],[clean Salary (in local currency)]]*VLOOKUP(tblSalaries[[#This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9</v>
      </c>
      <c r="M1723">
        <v>16</v>
      </c>
      <c r="N1723" s="16" t="str">
        <f>IF([Years of Experience]&lt;=10,"&lt;=10 yrs",IF([Years of Experience]&lt;20,"10-20 yrs",IF([Years of Experience]&lt;30,"20-30 yrs","&gt;30 yrs")))</f>
        <v>10-20 yrs</v>
      </c>
    </row>
    <row r="1724" spans="2:14" ht="15" customHeight="1">
      <c r="B1724" t="s">
        <v>3727</v>
      </c>
      <c r="C1724" s="1">
        <v>41068.876944444448</v>
      </c>
      <c r="D1724" s="4">
        <v>30000</v>
      </c>
      <c r="E1724">
        <v>30000</v>
      </c>
      <c r="F1724" t="s">
        <v>6</v>
      </c>
      <c r="G1724">
        <f>tblSalaries[[#This Row],[clean Salary (in local currency)]]*VLOOKUP(tblSalaries[[#This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18</v>
      </c>
      <c r="M1724">
        <v>4</v>
      </c>
      <c r="N1724" s="16" t="str">
        <f>IF([Years of Experience]&lt;=10,"&lt;=10 yrs",IF([Years of Experience]&lt;20,"10-20 yrs",IF([Years of Experience]&lt;30,"20-30 yrs","&gt;30 yrs")))</f>
        <v>&lt;=10 yrs</v>
      </c>
    </row>
    <row r="1725" spans="2:14" ht="15" customHeight="1">
      <c r="B1725" t="s">
        <v>3728</v>
      </c>
      <c r="C1725" s="1">
        <v>41068.95045138889</v>
      </c>
      <c r="D1725" s="4" t="s">
        <v>1880</v>
      </c>
      <c r="E1725">
        <v>140000</v>
      </c>
      <c r="F1725" t="s">
        <v>1881</v>
      </c>
      <c r="G1725">
        <f>tblSalaries[[#This Row],[clean Salary (in local currency)]]*VLOOKUP(tblSalaries[[#This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VLOOKUP(tblSalaries[[#This Row],[Where do you work]],tblCountries[[Actual]:[Mapping]],2,FALSE)</f>
        <v>Switzerland</v>
      </c>
      <c r="L1725" t="s">
        <v>18</v>
      </c>
      <c r="M1725">
        <v>6</v>
      </c>
      <c r="N1725" s="16" t="str">
        <f>IF([Years of Experience]&lt;=10,"&lt;=10 yrs",IF([Years of Experience]&lt;20,"10-20 yrs",IF([Years of Experience]&lt;30,"20-30 yrs","&gt;30 yrs")))</f>
        <v>&lt;=10 yrs</v>
      </c>
    </row>
    <row r="1726" spans="2:14" ht="15" customHeight="1">
      <c r="B1726" t="s">
        <v>3729</v>
      </c>
      <c r="C1726" s="1">
        <v>41068.972638888888</v>
      </c>
      <c r="D1726" s="4">
        <v>71500</v>
      </c>
      <c r="E1726">
        <v>71500</v>
      </c>
      <c r="F1726" t="s">
        <v>6</v>
      </c>
      <c r="G1726">
        <f>tblSalaries[[#This Row],[clean Salary (in local currency)]]*VLOOKUP(tblSalaries[[#This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VLOOKUP(tblSalaries[[#This Row],[Where do you work]],tblCountries[[Actual]:[Mapping]],2,FALSE)</f>
        <v>USA</v>
      </c>
      <c r="L1726" t="s">
        <v>13</v>
      </c>
      <c r="M1726">
        <v>11</v>
      </c>
      <c r="N1726" s="16" t="str">
        <f>IF([Years of Experience]&lt;=10,"&lt;=10 yrs",IF([Years of Experience]&lt;20,"10-20 yrs",IF([Years of Experience]&lt;30,"20-30 yrs","&gt;30 yrs")))</f>
        <v>10-20 yrs</v>
      </c>
    </row>
    <row r="1727" spans="2:14" ht="15" customHeight="1">
      <c r="B1727" t="s">
        <v>3730</v>
      </c>
      <c r="C1727" s="1">
        <v>41068.990405092591</v>
      </c>
      <c r="D1727" s="4">
        <v>67000</v>
      </c>
      <c r="E1727">
        <v>67000</v>
      </c>
      <c r="F1727" t="s">
        <v>6</v>
      </c>
      <c r="G1727">
        <f>tblSalaries[[#This Row],[clean Salary (in local currency)]]*VLOOKUP(tblSalaries[[#This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186</v>
      </c>
      <c r="M1727">
        <v>6</v>
      </c>
      <c r="N1727" s="16" t="str">
        <f>IF([Years of Experience]&lt;=10,"&lt;=10 yrs",IF([Years of Experience]&lt;20,"10-20 yrs",IF([Years of Experience]&lt;30,"20-30 yrs","&gt;30 yrs")))</f>
        <v>&lt;=10 yrs</v>
      </c>
    </row>
    <row r="1728" spans="2:14" ht="15" customHeight="1">
      <c r="B1728" t="s">
        <v>3731</v>
      </c>
      <c r="C1728" s="1">
        <v>41069.034108796295</v>
      </c>
      <c r="D1728" s="4">
        <v>40000</v>
      </c>
      <c r="E1728">
        <v>40000</v>
      </c>
      <c r="F1728" t="s">
        <v>6</v>
      </c>
      <c r="G1728">
        <f>tblSalaries[[#This Row],[clean Salary (in local currency)]]*VLOOKUP(tblSalaries[[#This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VLOOKUP(tblSalaries[[#This Row],[Where do you work]],tblCountries[[Actual]:[Mapping]],2,FALSE)</f>
        <v>USA</v>
      </c>
      <c r="L1728" t="s">
        <v>9</v>
      </c>
      <c r="M1728">
        <v>5</v>
      </c>
      <c r="N1728" s="16" t="str">
        <f>IF([Years of Experience]&lt;=10,"&lt;=10 yrs",IF([Years of Experience]&lt;20,"10-20 yrs",IF([Years of Experience]&lt;30,"20-30 yrs","&gt;30 yrs")))</f>
        <v>&lt;=10 yrs</v>
      </c>
    </row>
    <row r="1729" spans="2:14" ht="15" customHeight="1">
      <c r="B1729" t="s">
        <v>3732</v>
      </c>
      <c r="C1729" s="1">
        <v>41069.05259259259</v>
      </c>
      <c r="D1729" s="4">
        <v>65000</v>
      </c>
      <c r="E1729">
        <v>65000</v>
      </c>
      <c r="F1729" t="s">
        <v>6</v>
      </c>
      <c r="G1729">
        <f>tblSalaries[[#This Row],[clean Salary (in local currency)]]*VLOOKUP(tblSalaries[[#This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VLOOKUP(tblSalaries[[#This Row],[Where do you work]],tblCountries[[Actual]:[Mapping]],2,FALSE)</f>
        <v>USA</v>
      </c>
      <c r="L1729" t="s">
        <v>9</v>
      </c>
      <c r="M1729">
        <v>2</v>
      </c>
      <c r="N1729" s="16" t="str">
        <f>IF([Years of Experience]&lt;=10,"&lt;=10 yrs",IF([Years of Experience]&lt;20,"10-20 yrs",IF([Years of Experience]&lt;30,"20-30 yrs","&gt;30 yrs")))</f>
        <v>&lt;=10 yrs</v>
      </c>
    </row>
    <row r="1730" spans="2:14" ht="15" customHeight="1">
      <c r="B1730" t="s">
        <v>3733</v>
      </c>
      <c r="C1730" s="1">
        <v>41069.074652777781</v>
      </c>
      <c r="D1730" s="4">
        <v>72000</v>
      </c>
      <c r="E1730">
        <v>72000</v>
      </c>
      <c r="F1730" t="s">
        <v>6</v>
      </c>
      <c r="G1730">
        <f>tblSalaries[[#This Row],[clean Salary (in local currency)]]*VLOOKUP(tblSalaries[[#This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VLOOKUP(tblSalaries[[#This Row],[Where do you work]],tblCountries[[Actual]:[Mapping]],2,FALSE)</f>
        <v>USA</v>
      </c>
      <c r="L1730" t="s">
        <v>18</v>
      </c>
      <c r="M1730">
        <v>13</v>
      </c>
      <c r="N1730" s="16" t="str">
        <f>IF([Years of Experience]&lt;=10,"&lt;=10 yrs",IF([Years of Experience]&lt;20,"10-20 yrs",IF([Years of Experience]&lt;30,"20-30 yrs","&gt;30 yrs")))</f>
        <v>10-20 yrs</v>
      </c>
    </row>
    <row r="1731" spans="2:14" ht="15" customHeight="1">
      <c r="B1731" t="s">
        <v>3734</v>
      </c>
      <c r="C1731" s="1">
        <v>41069.139062499999</v>
      </c>
      <c r="D1731" s="4">
        <v>52500</v>
      </c>
      <c r="E1731">
        <v>52500</v>
      </c>
      <c r="F1731" t="s">
        <v>6</v>
      </c>
      <c r="G1731">
        <f>tblSalaries[[#This Row],[clean Salary (in local currency)]]*VLOOKUP(tblSalaries[[#This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VLOOKUP(tblSalaries[[#This Row],[Where do you work]],tblCountries[[Actual]:[Mapping]],2,FALSE)</f>
        <v>USA</v>
      </c>
      <c r="L1731" t="s">
        <v>13</v>
      </c>
      <c r="M1731">
        <v>3</v>
      </c>
      <c r="N1731" s="16" t="str">
        <f>IF([Years of Experience]&lt;=10,"&lt;=10 yrs",IF([Years of Experience]&lt;20,"10-20 yrs",IF([Years of Experience]&lt;30,"20-30 yrs","&gt;30 yrs")))</f>
        <v>&lt;=10 yrs</v>
      </c>
    </row>
    <row r="1732" spans="2:14" ht="15" customHeight="1">
      <c r="B1732" t="s">
        <v>3735</v>
      </c>
      <c r="C1732" s="1">
        <v>41069.500914351855</v>
      </c>
      <c r="D1732" s="4">
        <v>444</v>
      </c>
      <c r="E1732">
        <v>5320</v>
      </c>
      <c r="F1732" t="s">
        <v>6</v>
      </c>
      <c r="G1732">
        <f>tblSalaries[[#This Row],[clean Salary (in local currency)]]*VLOOKUP(tblSalaries[[#This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VLOOKUP(tblSalaries[[#This Row],[Where do you work]],tblCountries[[Actual]:[Mapping]],2,FALSE)</f>
        <v>India</v>
      </c>
      <c r="L1732" t="s">
        <v>18</v>
      </c>
      <c r="M1732">
        <v>5</v>
      </c>
      <c r="N1732" s="16" t="str">
        <f>IF([Years of Experience]&lt;=10,"&lt;=10 yrs",IF([Years of Experience]&lt;20,"10-20 yrs",IF([Years of Experience]&lt;30,"20-30 yrs","&gt;30 yrs")))</f>
        <v>&lt;=10 yrs</v>
      </c>
    </row>
    <row r="1733" spans="2:14" ht="15" customHeight="1">
      <c r="B1733" t="s">
        <v>3736</v>
      </c>
      <c r="C1733" s="1">
        <v>41069.859756944446</v>
      </c>
      <c r="D1733" s="4">
        <v>1500</v>
      </c>
      <c r="E1733">
        <v>18000</v>
      </c>
      <c r="F1733" t="s">
        <v>6</v>
      </c>
      <c r="G1733">
        <f>tblSalaries[[#This Row],[clean Salary (in local currency)]]*VLOOKUP(tblSalaries[[#This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VLOOKUP(tblSalaries[[#This Row],[Where do you work]],tblCountries[[Actual]:[Mapping]],2,FALSE)</f>
        <v>UAE</v>
      </c>
      <c r="L1733" t="s">
        <v>13</v>
      </c>
      <c r="M1733">
        <v>3</v>
      </c>
      <c r="N1733" s="16" t="str">
        <f>IF([Years of Experience]&lt;=10,"&lt;=10 yrs",IF([Years of Experience]&lt;20,"10-20 yrs",IF([Years of Experience]&lt;30,"20-30 yrs","&gt;30 yrs")))</f>
        <v>&lt;=10 yrs</v>
      </c>
    </row>
    <row r="1734" spans="2:14" ht="15" customHeight="1">
      <c r="B1734" t="s">
        <v>3737</v>
      </c>
      <c r="C1734" s="1">
        <v>41070.03502314815</v>
      </c>
      <c r="D1734" s="4" t="s">
        <v>1887</v>
      </c>
      <c r="E1734">
        <v>140000</v>
      </c>
      <c r="F1734" t="s">
        <v>40</v>
      </c>
      <c r="G1734">
        <f>tblSalaries[[#This Row],[clean Salary (in local currency)]]*VLOOKUP(tblSalaries[[#This Row],[Currency]],tblXrate[],2,FALSE)</f>
        <v>2493.1083362419595</v>
      </c>
      <c r="H1734" t="s">
        <v>1888</v>
      </c>
      <c r="I1734" t="s">
        <v>4000</v>
      </c>
      <c r="J1734" t="s">
        <v>8</v>
      </c>
      <c r="K1734" t="str">
        <f>VLOOKUP(tblSalaries[[#This Row],[Where do you work]],tblCountries[[Actual]:[Mapping]],2,FALSE)</f>
        <v>India</v>
      </c>
      <c r="L1734" t="s">
        <v>9</v>
      </c>
      <c r="M1734">
        <v>5</v>
      </c>
      <c r="N1734" s="16" t="str">
        <f>IF([Years of Experience]&lt;=10,"&lt;=10 yrs",IF([Years of Experience]&lt;20,"10-20 yrs",IF([Years of Experience]&lt;30,"20-30 yrs","&gt;30 yrs")))</f>
        <v>&lt;=10 yrs</v>
      </c>
    </row>
    <row r="1735" spans="2:14" ht="15" customHeight="1">
      <c r="B1735" t="s">
        <v>3738</v>
      </c>
      <c r="C1735" s="1">
        <v>41070.075509259259</v>
      </c>
      <c r="D1735" s="4">
        <v>1400</v>
      </c>
      <c r="E1735">
        <v>16800</v>
      </c>
      <c r="F1735" t="s">
        <v>22</v>
      </c>
      <c r="G1735">
        <f>tblSalaries[[#This Row],[clean Salary (in local currency)]]*VLOOKUP(tblSalaries[[#This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VLOOKUP(tblSalaries[[#This Row],[Where do you work]],tblCountries[[Actual]:[Mapping]],2,FALSE)</f>
        <v>Portugal</v>
      </c>
      <c r="L1735" t="s">
        <v>9</v>
      </c>
      <c r="M1735">
        <v>15</v>
      </c>
      <c r="N1735" s="16" t="str">
        <f>IF([Years of Experience]&lt;=10,"&lt;=10 yrs",IF([Years of Experience]&lt;20,"10-20 yrs",IF([Years of Experience]&lt;30,"20-30 yrs","&gt;30 yrs")))</f>
        <v>10-20 yrs</v>
      </c>
    </row>
    <row r="1736" spans="2:14" ht="15" customHeight="1">
      <c r="B1736" t="s">
        <v>3739</v>
      </c>
      <c r="C1736" s="1">
        <v>41070.097280092596</v>
      </c>
      <c r="D1736" s="4">
        <v>85000</v>
      </c>
      <c r="E1736">
        <v>85000</v>
      </c>
      <c r="F1736" t="s">
        <v>6</v>
      </c>
      <c r="G1736">
        <f>tblSalaries[[#This Row],[clean Salary (in local currency)]]*VLOOKUP(tblSalaries[[#This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VLOOKUP(tblSalaries[[#This Row],[Where do you work]],tblCountries[[Actual]:[Mapping]],2,FALSE)</f>
        <v>USA</v>
      </c>
      <c r="L1736" t="s">
        <v>18</v>
      </c>
      <c r="M1736">
        <v>15</v>
      </c>
      <c r="N1736" s="16" t="str">
        <f>IF([Years of Experience]&lt;=10,"&lt;=10 yrs",IF([Years of Experience]&lt;20,"10-20 yrs",IF([Years of Experience]&lt;30,"20-30 yrs","&gt;30 yrs")))</f>
        <v>10-20 yrs</v>
      </c>
    </row>
    <row r="1737" spans="2:14" ht="15" customHeight="1">
      <c r="B1737" t="s">
        <v>3740</v>
      </c>
      <c r="C1737" s="1">
        <v>41070.104131944441</v>
      </c>
      <c r="D1737" s="4">
        <v>80000</v>
      </c>
      <c r="E1737">
        <v>80000</v>
      </c>
      <c r="F1737" t="s">
        <v>6</v>
      </c>
      <c r="G1737">
        <f>tblSalaries[[#This Row],[clean Salary (in local currency)]]*VLOOKUP(tblSalaries[[#This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VLOOKUP(tblSalaries[[#This Row],[Where do you work]],tblCountries[[Actual]:[Mapping]],2,FALSE)</f>
        <v>Brazil</v>
      </c>
      <c r="L1737" t="s">
        <v>25</v>
      </c>
      <c r="M1737">
        <v>9</v>
      </c>
      <c r="N1737" s="16" t="str">
        <f>IF([Years of Experience]&lt;=10,"&lt;=10 yrs",IF([Years of Experience]&lt;20,"10-20 yrs",IF([Years of Experience]&lt;30,"20-30 yrs","&gt;30 yrs")))</f>
        <v>&lt;=10 yrs</v>
      </c>
    </row>
    <row r="1738" spans="2:14" ht="15" customHeight="1">
      <c r="B1738" t="s">
        <v>3741</v>
      </c>
      <c r="C1738" s="1">
        <v>41070.177835648145</v>
      </c>
      <c r="D1738" s="4">
        <v>500000</v>
      </c>
      <c r="E1738">
        <v>500000</v>
      </c>
      <c r="F1738" t="s">
        <v>40</v>
      </c>
      <c r="G1738">
        <f>tblSalaries[[#This Row],[clean Salary (in local currency)]]*VLOOKUP(tblSalaries[[#This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VLOOKUP(tblSalaries[[#This Row],[Where do you work]],tblCountries[[Actual]:[Mapping]],2,FALSE)</f>
        <v>India</v>
      </c>
      <c r="L1738" t="s">
        <v>13</v>
      </c>
      <c r="M1738">
        <v>0</v>
      </c>
      <c r="N1738" s="16" t="str">
        <f>IF([Years of Experience]&lt;=10,"&lt;=10 yrs",IF([Years of Experience]&lt;20,"10-20 yrs",IF([Years of Experience]&lt;30,"20-30 yrs","&gt;30 yrs")))</f>
        <v>&lt;=10 yrs</v>
      </c>
    </row>
    <row r="1739" spans="2:14" ht="15" customHeight="1">
      <c r="B1739" t="s">
        <v>3742</v>
      </c>
      <c r="C1739" s="1">
        <v>41070.522083333337</v>
      </c>
      <c r="D1739" s="4">
        <v>125000</v>
      </c>
      <c r="E1739">
        <v>125000</v>
      </c>
      <c r="F1739" t="s">
        <v>6</v>
      </c>
      <c r="G1739">
        <f>tblSalaries[[#This Row],[clean Salary (in local currency)]]*VLOOKUP(tblSalaries[[#This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VLOOKUP(tblSalaries[[#This Row],[Where do you work]],tblCountries[[Actual]:[Mapping]],2,FALSE)</f>
        <v>USA</v>
      </c>
      <c r="L1739" t="s">
        <v>13</v>
      </c>
      <c r="M1739">
        <v>10</v>
      </c>
      <c r="N1739" s="16" t="str">
        <f>IF([Years of Experience]&lt;=10,"&lt;=10 yrs",IF([Years of Experience]&lt;20,"10-20 yrs",IF([Years of Experience]&lt;30,"20-30 yrs","&gt;30 yrs")))</f>
        <v>&lt;=10 yrs</v>
      </c>
    </row>
    <row r="1740" spans="2:14" ht="15" customHeight="1">
      <c r="B1740" t="s">
        <v>3743</v>
      </c>
      <c r="C1740" s="1">
        <v>41070.624062499999</v>
      </c>
      <c r="D1740" s="4">
        <v>1300000</v>
      </c>
      <c r="E1740">
        <v>1300000</v>
      </c>
      <c r="F1740" t="s">
        <v>40</v>
      </c>
      <c r="G1740">
        <f>tblSalaries[[#This Row],[clean Salary (in local currency)]]*VLOOKUP(tblSalaries[[#This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VLOOKUP(tblSalaries[[#This Row],[Where do you work]],tblCountries[[Actual]:[Mapping]],2,FALSE)</f>
        <v>India</v>
      </c>
      <c r="L1740" t="s">
        <v>13</v>
      </c>
      <c r="M1740">
        <v>9</v>
      </c>
      <c r="N1740" s="16" t="str">
        <f>IF([Years of Experience]&lt;=10,"&lt;=10 yrs",IF([Years of Experience]&lt;20,"10-20 yrs",IF([Years of Experience]&lt;30,"20-30 yrs","&gt;30 yrs")))</f>
        <v>&lt;=10 yrs</v>
      </c>
    </row>
    <row r="1741" spans="2:14" ht="15" customHeight="1">
      <c r="B1741" t="s">
        <v>3744</v>
      </c>
      <c r="C1741" s="1">
        <v>41070.63890046296</v>
      </c>
      <c r="D1741" s="4">
        <v>1000</v>
      </c>
      <c r="E1741">
        <v>12000</v>
      </c>
      <c r="F1741" t="s">
        <v>6</v>
      </c>
      <c r="G1741">
        <f>tblSalaries[[#This Row],[clean Salary (in local currency)]]*VLOOKUP(tblSalaries[[#This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VLOOKUP(tblSalaries[[#This Row],[Where do you work]],tblCountries[[Actual]:[Mapping]],2,FALSE)</f>
        <v>India</v>
      </c>
      <c r="L1741" t="s">
        <v>18</v>
      </c>
      <c r="M1741">
        <v>7</v>
      </c>
      <c r="N1741" s="16" t="str">
        <f>IF([Years of Experience]&lt;=10,"&lt;=10 yrs",IF([Years of Experience]&lt;20,"10-20 yrs",IF([Years of Experience]&lt;30,"20-30 yrs","&gt;30 yrs")))</f>
        <v>&lt;=10 yrs</v>
      </c>
    </row>
    <row r="1742" spans="2:14" ht="15" customHeight="1">
      <c r="B1742" t="s">
        <v>3745</v>
      </c>
      <c r="C1742" s="1">
        <v>41070.666168981479</v>
      </c>
      <c r="D1742" s="4">
        <v>30000</v>
      </c>
      <c r="E1742">
        <v>30000</v>
      </c>
      <c r="F1742" t="s">
        <v>6</v>
      </c>
      <c r="G1742">
        <f>tblSalaries[[#This Row],[clean Salary (in local currency)]]*VLOOKUP(tblSalaries[[#This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VLOOKUP(tblSalaries[[#This Row],[Where do you work]],tblCountries[[Actual]:[Mapping]],2,FALSE)</f>
        <v>malaysia</v>
      </c>
      <c r="L1742" t="s">
        <v>25</v>
      </c>
      <c r="M1742">
        <v>12</v>
      </c>
      <c r="N1742" s="16" t="str">
        <f>IF([Years of Experience]&lt;=10,"&lt;=10 yrs",IF([Years of Experience]&lt;20,"10-20 yrs",IF([Years of Experience]&lt;30,"20-30 yrs","&gt;30 yrs")))</f>
        <v>10-20 yrs</v>
      </c>
    </row>
    <row r="1743" spans="2:14" ht="15" customHeight="1">
      <c r="B1743" t="s">
        <v>3746</v>
      </c>
      <c r="C1743" s="1">
        <v>41070.723009259258</v>
      </c>
      <c r="D1743" s="4">
        <v>72000</v>
      </c>
      <c r="E1743">
        <v>72000</v>
      </c>
      <c r="F1743" t="s">
        <v>22</v>
      </c>
      <c r="G1743">
        <f>tblSalaries[[#This Row],[clean Salary (in local currency)]]*VLOOKUP(tblSalaries[[#This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VLOOKUP(tblSalaries[[#This Row],[Where do you work]],tblCountries[[Actual]:[Mapping]],2,FALSE)</f>
        <v>Croatia</v>
      </c>
      <c r="L1743" t="s">
        <v>25</v>
      </c>
      <c r="M1743">
        <v>3</v>
      </c>
      <c r="N1743" s="16" t="str">
        <f>IF([Years of Experience]&lt;=10,"&lt;=10 yrs",IF([Years of Experience]&lt;20,"10-20 yrs",IF([Years of Experience]&lt;30,"20-30 yrs","&gt;30 yrs")))</f>
        <v>&lt;=10 yrs</v>
      </c>
    </row>
    <row r="1744" spans="2:14" ht="15" customHeight="1">
      <c r="B1744" t="s">
        <v>3747</v>
      </c>
      <c r="C1744" s="1">
        <v>41070.854432870372</v>
      </c>
      <c r="D1744" s="4" t="s">
        <v>1896</v>
      </c>
      <c r="E1744">
        <v>22300</v>
      </c>
      <c r="F1744" t="s">
        <v>69</v>
      </c>
      <c r="G1744">
        <f>tblSalaries[[#This Row],[clean Salary (in local currency)]]*VLOOKUP(tblSalaries[[#This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VLOOKUP(tblSalaries[[#This Row],[Where do you work]],tblCountries[[Actual]:[Mapping]],2,FALSE)</f>
        <v>UK</v>
      </c>
      <c r="L1744" t="s">
        <v>13</v>
      </c>
      <c r="M1744">
        <v>4</v>
      </c>
      <c r="N1744" s="16" t="str">
        <f>IF([Years of Experience]&lt;=10,"&lt;=10 yrs",IF([Years of Experience]&lt;20,"10-20 yrs",IF([Years of Experience]&lt;30,"20-30 yrs","&gt;30 yrs")))</f>
        <v>&lt;=10 yrs</v>
      </c>
    </row>
    <row r="1745" spans="2:14" ht="15" customHeight="1">
      <c r="B1745" t="s">
        <v>3748</v>
      </c>
      <c r="C1745" s="1">
        <v>41070.911458333336</v>
      </c>
      <c r="D1745" s="4" t="s">
        <v>1898</v>
      </c>
      <c r="E1745">
        <v>31185</v>
      </c>
      <c r="F1745" t="s">
        <v>69</v>
      </c>
      <c r="G1745">
        <f>tblSalaries[[#This Row],[clean Salary (in local currency)]]*VLOOKUP(tblSalaries[[#This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VLOOKUP(tblSalaries[[#This Row],[Where do you work]],tblCountries[[Actual]:[Mapping]],2,FALSE)</f>
        <v>UK</v>
      </c>
      <c r="L1745" t="s">
        <v>9</v>
      </c>
      <c r="M1745">
        <v>7</v>
      </c>
      <c r="N1745" s="16" t="str">
        <f>IF([Years of Experience]&lt;=10,"&lt;=10 yrs",IF([Years of Experience]&lt;20,"10-20 yrs",IF([Years of Experience]&lt;30,"20-30 yrs","&gt;30 yrs")))</f>
        <v>&lt;=10 yrs</v>
      </c>
    </row>
    <row r="1746" spans="2:14" ht="15" customHeight="1">
      <c r="B1746" t="s">
        <v>3749</v>
      </c>
      <c r="C1746" s="1">
        <v>41071.133090277777</v>
      </c>
      <c r="D1746" s="4">
        <v>150000</v>
      </c>
      <c r="E1746">
        <v>150000</v>
      </c>
      <c r="F1746" t="s">
        <v>40</v>
      </c>
      <c r="G1746">
        <f>tblSalaries[[#This Row],[clean Salary (in local currency)]]*VLOOKUP(tblSalaries[[#This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VLOOKUP(tblSalaries[[#This Row],[Where do you work]],tblCountries[[Actual]:[Mapping]],2,FALSE)</f>
        <v>India</v>
      </c>
      <c r="L1746" t="s">
        <v>18</v>
      </c>
      <c r="M1746">
        <v>1</v>
      </c>
      <c r="N1746" s="16" t="str">
        <f>IF([Years of Experience]&lt;=10,"&lt;=10 yrs",IF([Years of Experience]&lt;20,"10-20 yrs",IF([Years of Experience]&lt;30,"20-30 yrs","&gt;30 yrs")))</f>
        <v>&lt;=10 yrs</v>
      </c>
    </row>
    <row r="1747" spans="2:14" ht="15" customHeight="1">
      <c r="B1747" t="s">
        <v>3750</v>
      </c>
      <c r="C1747" s="1">
        <v>41071.249409722222</v>
      </c>
      <c r="D1747" s="4">
        <v>27000</v>
      </c>
      <c r="E1747">
        <v>27000</v>
      </c>
      <c r="F1747" t="s">
        <v>69</v>
      </c>
      <c r="G1747">
        <f>tblSalaries[[#This Row],[clean Salary (in local currency)]]*VLOOKUP(tblSalaries[[#This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VLOOKUP(tblSalaries[[#This Row],[Where do you work]],tblCountries[[Actual]:[Mapping]],2,FALSE)</f>
        <v>UK</v>
      </c>
      <c r="L1747" t="s">
        <v>9</v>
      </c>
      <c r="M1747">
        <v>3</v>
      </c>
      <c r="N1747" s="16" t="str">
        <f>IF([Years of Experience]&lt;=10,"&lt;=10 yrs",IF([Years of Experience]&lt;20,"10-20 yrs",IF([Years of Experience]&lt;30,"20-30 yrs","&gt;30 yrs")))</f>
        <v>&lt;=10 yrs</v>
      </c>
    </row>
    <row r="1748" spans="2:14" ht="15" customHeight="1">
      <c r="B1748" t="s">
        <v>3751</v>
      </c>
      <c r="C1748" s="1">
        <v>41071.249942129631</v>
      </c>
      <c r="D1748" s="4">
        <v>27000</v>
      </c>
      <c r="E1748">
        <v>27000</v>
      </c>
      <c r="F1748" t="s">
        <v>69</v>
      </c>
      <c r="G1748">
        <f>tblSalaries[[#This Row],[clean Salary (in local currency)]]*VLOOKUP(tblSalaries[[#This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VLOOKUP(tblSalaries[[#This Row],[Where do you work]],tblCountries[[Actual]:[Mapping]],2,FALSE)</f>
        <v>UK</v>
      </c>
      <c r="L1748" t="s">
        <v>9</v>
      </c>
      <c r="M1748">
        <v>3</v>
      </c>
      <c r="N1748" s="16" t="str">
        <f>IF([Years of Experience]&lt;=10,"&lt;=10 yrs",IF([Years of Experience]&lt;20,"10-20 yrs",IF([Years of Experience]&lt;30,"20-30 yrs","&gt;30 yrs")))</f>
        <v>&lt;=10 yrs</v>
      </c>
    </row>
    <row r="1749" spans="2:14" ht="15" customHeight="1">
      <c r="B1749" t="s">
        <v>3752</v>
      </c>
      <c r="C1749" s="1">
        <v>41071.419942129629</v>
      </c>
      <c r="D1749" s="4">
        <v>74461</v>
      </c>
      <c r="E1749">
        <v>74461</v>
      </c>
      <c r="F1749" t="s">
        <v>6</v>
      </c>
      <c r="G1749">
        <f>tblSalaries[[#This Row],[clean Salary (in local currency)]]*VLOOKUP(tblSalaries[[#This Row],[Currency]],tblXrate[],2,FALSE)</f>
        <v>74461</v>
      </c>
      <c r="H1749" t="s">
        <v>1901</v>
      </c>
      <c r="I1749" t="s">
        <v>4000</v>
      </c>
      <c r="J1749" t="s">
        <v>15</v>
      </c>
      <c r="K1749" t="str">
        <f>VLOOKUP(tblSalaries[[#This Row],[Where do you work]],tblCountries[[Actual]:[Mapping]],2,FALSE)</f>
        <v>USA</v>
      </c>
      <c r="L1749" t="s">
        <v>25</v>
      </c>
      <c r="M1749">
        <v>9</v>
      </c>
      <c r="N1749" s="16" t="str">
        <f>IF([Years of Experience]&lt;=10,"&lt;=10 yrs",IF([Years of Experience]&lt;20,"10-20 yrs",IF([Years of Experience]&lt;30,"20-30 yrs","&gt;30 yrs")))</f>
        <v>&lt;=10 yrs</v>
      </c>
    </row>
    <row r="1750" spans="2:14" ht="15" customHeight="1">
      <c r="B1750" t="s">
        <v>3753</v>
      </c>
      <c r="C1750" s="1">
        <v>41071.705324074072</v>
      </c>
      <c r="D1750" s="4" t="s">
        <v>1902</v>
      </c>
      <c r="E1750">
        <v>26500</v>
      </c>
      <c r="F1750" t="s">
        <v>69</v>
      </c>
      <c r="G1750">
        <f>tblSalaries[[#This Row],[clean Salary (in local currency)]]*VLOOKUP(tblSalaries[[#This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VLOOKUP(tblSalaries[[#This Row],[Where do you work]],tblCountries[[Actual]:[Mapping]],2,FALSE)</f>
        <v>UK</v>
      </c>
      <c r="L1750" t="s">
        <v>9</v>
      </c>
      <c r="M1750">
        <v>16</v>
      </c>
      <c r="N1750" s="16" t="str">
        <f>IF([Years of Experience]&lt;=10,"&lt;=10 yrs",IF([Years of Experience]&lt;20,"10-20 yrs",IF([Years of Experience]&lt;30,"20-30 yrs","&gt;30 yrs")))</f>
        <v>10-20 yrs</v>
      </c>
    </row>
    <row r="1751" spans="2:14" ht="15" customHeight="1">
      <c r="B1751" t="s">
        <v>3754</v>
      </c>
      <c r="C1751" s="1">
        <v>41071.709699074076</v>
      </c>
      <c r="D1751" s="4" t="s">
        <v>766</v>
      </c>
      <c r="E1751">
        <v>480000</v>
      </c>
      <c r="F1751" t="s">
        <v>40</v>
      </c>
      <c r="G1751">
        <f>tblSalaries[[#This Row],[clean Salary (in local currency)]]*VLOOKUP(tblSalaries[[#This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VLOOKUP(tblSalaries[[#This Row],[Where do you work]],tblCountries[[Actual]:[Mapping]],2,FALSE)</f>
        <v>India</v>
      </c>
      <c r="L1751" t="s">
        <v>9</v>
      </c>
      <c r="M1751">
        <v>1</v>
      </c>
      <c r="N1751" s="16" t="str">
        <f>IF([Years of Experience]&lt;=10,"&lt;=10 yrs",IF([Years of Experience]&lt;20,"10-20 yrs",IF([Years of Experience]&lt;30,"20-30 yrs","&gt;30 yrs")))</f>
        <v>&lt;=10 yrs</v>
      </c>
    </row>
    <row r="1752" spans="2:14" ht="15" customHeight="1">
      <c r="B1752" t="s">
        <v>3755</v>
      </c>
      <c r="C1752" s="1">
        <v>41071.746087962965</v>
      </c>
      <c r="D1752" s="4">
        <v>200</v>
      </c>
      <c r="E1752">
        <v>2400</v>
      </c>
      <c r="F1752" t="s">
        <v>6</v>
      </c>
      <c r="G1752">
        <f>tblSalaries[[#This Row],[clean Salary (in local currency)]]*VLOOKUP(tblSalaries[[#This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18</v>
      </c>
      <c r="M1752">
        <v>3</v>
      </c>
      <c r="N1752" s="16" t="str">
        <f>IF([Years of Experience]&lt;=10,"&lt;=10 yrs",IF([Years of Experience]&lt;20,"10-20 yrs",IF([Years of Experience]&lt;30,"20-30 yrs","&gt;30 yrs")))</f>
        <v>&lt;=10 yrs</v>
      </c>
    </row>
    <row r="1753" spans="2:14" ht="15" customHeight="1">
      <c r="B1753" t="s">
        <v>3756</v>
      </c>
      <c r="C1753" s="1">
        <v>41071.819988425923</v>
      </c>
      <c r="D1753" s="4" t="s">
        <v>797</v>
      </c>
      <c r="E1753">
        <v>3000</v>
      </c>
      <c r="F1753" t="s">
        <v>6</v>
      </c>
      <c r="G1753">
        <f>tblSalaries[[#This Row],[clean Salary (in local currency)]]*VLOOKUP(tblSalaries[[#This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VLOOKUP(tblSalaries[[#This Row],[Where do you work]],tblCountries[[Actual]:[Mapping]],2,FALSE)</f>
        <v>Bangladesh</v>
      </c>
      <c r="L1753" t="s">
        <v>25</v>
      </c>
      <c r="M1753">
        <v>12</v>
      </c>
      <c r="N1753" s="16" t="str">
        <f>IF([Years of Experience]&lt;=10,"&lt;=10 yrs",IF([Years of Experience]&lt;20,"10-20 yrs",IF([Years of Experience]&lt;30,"20-30 yrs","&gt;30 yrs")))</f>
        <v>10-20 yrs</v>
      </c>
    </row>
    <row r="1754" spans="2:14" ht="15" customHeight="1">
      <c r="B1754" t="s">
        <v>3757</v>
      </c>
      <c r="C1754" s="1">
        <v>41071.830972222226</v>
      </c>
      <c r="D1754" s="4">
        <v>11000</v>
      </c>
      <c r="E1754">
        <v>11000</v>
      </c>
      <c r="F1754" t="s">
        <v>6</v>
      </c>
      <c r="G1754">
        <f>tblSalaries[[#This Row],[clean Salary (in local currency)]]*VLOOKUP(tblSalaries[[#This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VLOOKUP(tblSalaries[[#This Row],[Where do you work]],tblCountries[[Actual]:[Mapping]],2,FALSE)</f>
        <v>India</v>
      </c>
      <c r="L1754" t="s">
        <v>9</v>
      </c>
      <c r="M1754">
        <v>2</v>
      </c>
      <c r="N1754" s="16" t="str">
        <f>IF([Years of Experience]&lt;=10,"&lt;=10 yrs",IF([Years of Experience]&lt;20,"10-20 yrs",IF([Years of Experience]&lt;30,"20-30 yrs","&gt;30 yrs")))</f>
        <v>&lt;=10 yrs</v>
      </c>
    </row>
    <row r="1755" spans="2:14" ht="15" customHeight="1">
      <c r="B1755" t="s">
        <v>3758</v>
      </c>
      <c r="C1755" s="1">
        <v>41071.877500000002</v>
      </c>
      <c r="D1755" s="4">
        <v>40000</v>
      </c>
      <c r="E1755">
        <v>40000</v>
      </c>
      <c r="F1755" t="s">
        <v>6</v>
      </c>
      <c r="G1755">
        <f>tblSalaries[[#This Row],[clean Salary (in local currency)]]*VLOOKUP(tblSalaries[[#This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VLOOKUP(tblSalaries[[#This Row],[Where do you work]],tblCountries[[Actual]:[Mapping]],2,FALSE)</f>
        <v>USA</v>
      </c>
      <c r="L1755" t="s">
        <v>18</v>
      </c>
      <c r="M1755">
        <v>2</v>
      </c>
      <c r="N1755" s="16" t="str">
        <f>IF([Years of Experience]&lt;=10,"&lt;=10 yrs",IF([Years of Experience]&lt;20,"10-20 yrs",IF([Years of Experience]&lt;30,"20-30 yrs","&gt;30 yrs")))</f>
        <v>&lt;=10 yrs</v>
      </c>
    </row>
    <row r="1756" spans="2:14" ht="15" customHeight="1">
      <c r="B1756" t="s">
        <v>3759</v>
      </c>
      <c r="C1756" s="1">
        <v>41071.895474537036</v>
      </c>
      <c r="D1756" s="4">
        <v>300</v>
      </c>
      <c r="E1756">
        <v>3600</v>
      </c>
      <c r="F1756" t="s">
        <v>6</v>
      </c>
      <c r="G1756">
        <f>tblSalaries[[#This Row],[clean Salary (in local currency)]]*VLOOKUP(tblSalaries[[#This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VLOOKUP(tblSalaries[[#This Row],[Where do you work]],tblCountries[[Actual]:[Mapping]],2,FALSE)</f>
        <v>India</v>
      </c>
      <c r="L1756" t="s">
        <v>9</v>
      </c>
      <c r="M1756">
        <v>1</v>
      </c>
      <c r="N1756" s="16" t="str">
        <f>IF([Years of Experience]&lt;=10,"&lt;=10 yrs",IF([Years of Experience]&lt;20,"10-20 yrs",IF([Years of Experience]&lt;30,"20-30 yrs","&gt;30 yrs")))</f>
        <v>&lt;=10 yrs</v>
      </c>
    </row>
    <row r="1757" spans="2:14" ht="15" customHeight="1">
      <c r="B1757" t="s">
        <v>3760</v>
      </c>
      <c r="C1757" s="1">
        <v>41071.911273148151</v>
      </c>
      <c r="D1757" s="4">
        <v>56600</v>
      </c>
      <c r="E1757">
        <v>56600</v>
      </c>
      <c r="F1757" t="s">
        <v>6</v>
      </c>
      <c r="G1757">
        <f>tblSalaries[[#This Row],[clean Salary (in local currency)]]*VLOOKUP(tblSalaries[[#This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VLOOKUP(tblSalaries[[#This Row],[Where do you work]],tblCountries[[Actual]:[Mapping]],2,FALSE)</f>
        <v>USA</v>
      </c>
      <c r="L1757" t="s">
        <v>9</v>
      </c>
      <c r="M1757">
        <v>12</v>
      </c>
      <c r="N1757" s="16" t="str">
        <f>IF([Years of Experience]&lt;=10,"&lt;=10 yrs",IF([Years of Experience]&lt;20,"10-20 yrs",IF([Years of Experience]&lt;30,"20-30 yrs","&gt;30 yrs")))</f>
        <v>10-20 yrs</v>
      </c>
    </row>
    <row r="1758" spans="2:14" ht="15" customHeight="1">
      <c r="B1758" t="s">
        <v>3761</v>
      </c>
      <c r="C1758" s="1">
        <v>41071.931539351855</v>
      </c>
      <c r="D1758" s="4">
        <v>33600</v>
      </c>
      <c r="E1758">
        <v>33600</v>
      </c>
      <c r="F1758" t="s">
        <v>6</v>
      </c>
      <c r="G1758">
        <f>tblSalaries[[#This Row],[clean Salary (in local currency)]]*VLOOKUP(tblSalaries[[#This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VLOOKUP(tblSalaries[[#This Row],[Where do you work]],tblCountries[[Actual]:[Mapping]],2,FALSE)</f>
        <v>Singapore</v>
      </c>
      <c r="L1758" t="s">
        <v>13</v>
      </c>
      <c r="M1758">
        <v>2</v>
      </c>
      <c r="N1758" s="16" t="str">
        <f>IF([Years of Experience]&lt;=10,"&lt;=10 yrs",IF([Years of Experience]&lt;20,"10-20 yrs",IF([Years of Experience]&lt;30,"20-30 yrs","&gt;30 yrs")))</f>
        <v>&lt;=10 yrs</v>
      </c>
    </row>
    <row r="1759" spans="2:14" ht="15" customHeight="1">
      <c r="B1759" t="s">
        <v>3762</v>
      </c>
      <c r="C1759" s="1">
        <v>41071.931944444441</v>
      </c>
      <c r="D1759" s="4">
        <v>33600</v>
      </c>
      <c r="E1759">
        <v>33600</v>
      </c>
      <c r="F1759" t="s">
        <v>6</v>
      </c>
      <c r="G1759">
        <f>tblSalaries[[#This Row],[clean Salary (in local currency)]]*VLOOKUP(tblSalaries[[#This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VLOOKUP(tblSalaries[[#This Row],[Where do you work]],tblCountries[[Actual]:[Mapping]],2,FALSE)</f>
        <v>Singapore</v>
      </c>
      <c r="L1759" t="s">
        <v>13</v>
      </c>
      <c r="M1759">
        <v>2</v>
      </c>
      <c r="N1759" s="16" t="str">
        <f>IF([Years of Experience]&lt;=10,"&lt;=10 yrs",IF([Years of Experience]&lt;20,"10-20 yrs",IF([Years of Experience]&lt;30,"20-30 yrs","&gt;30 yrs")))</f>
        <v>&lt;=10 yrs</v>
      </c>
    </row>
    <row r="1760" spans="2:14" ht="15" customHeight="1">
      <c r="B1760" t="s">
        <v>3763</v>
      </c>
      <c r="C1760" s="1">
        <v>41072.018136574072</v>
      </c>
      <c r="D1760" s="4">
        <v>100000</v>
      </c>
      <c r="E1760">
        <v>100000</v>
      </c>
      <c r="F1760" t="s">
        <v>6</v>
      </c>
      <c r="G1760">
        <f>tblSalaries[[#This Row],[clean Salary (in local currency)]]*VLOOKUP(tblSalaries[[#This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13</v>
      </c>
      <c r="M1760">
        <v>12</v>
      </c>
      <c r="N1760" s="16" t="str">
        <f>IF([Years of Experience]&lt;=10,"&lt;=10 yrs",IF([Years of Experience]&lt;20,"10-20 yrs",IF([Years of Experience]&lt;30,"20-30 yrs","&gt;30 yrs")))</f>
        <v>10-20 yrs</v>
      </c>
    </row>
    <row r="1761" spans="2:14" ht="15" customHeight="1">
      <c r="B1761" t="s">
        <v>3764</v>
      </c>
      <c r="C1761" s="1">
        <v>41072.080000000002</v>
      </c>
      <c r="D1761" s="4">
        <v>40000</v>
      </c>
      <c r="E1761">
        <v>40000</v>
      </c>
      <c r="F1761" t="s">
        <v>86</v>
      </c>
      <c r="G1761">
        <f>tblSalaries[[#This Row],[clean Salary (in local currency)]]*VLOOKUP(tblSalaries[[#This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VLOOKUP(tblSalaries[[#This Row],[Where do you work]],tblCountries[[Actual]:[Mapping]],2,FALSE)</f>
        <v>Canada</v>
      </c>
      <c r="L1761" t="s">
        <v>25</v>
      </c>
      <c r="M1761">
        <v>1</v>
      </c>
      <c r="N1761" s="16" t="str">
        <f>IF([Years of Experience]&lt;=10,"&lt;=10 yrs",IF([Years of Experience]&lt;20,"10-20 yrs",IF([Years of Experience]&lt;30,"20-30 yrs","&gt;30 yrs")))</f>
        <v>&lt;=10 yrs</v>
      </c>
    </row>
    <row r="1762" spans="2:14" ht="15" customHeight="1">
      <c r="B1762" t="s">
        <v>3765</v>
      </c>
      <c r="C1762" s="1">
        <v>41072.081944444442</v>
      </c>
      <c r="D1762" s="4">
        <v>400000</v>
      </c>
      <c r="E1762">
        <v>400000</v>
      </c>
      <c r="F1762" t="s">
        <v>40</v>
      </c>
      <c r="G1762">
        <f>tblSalaries[[#This Row],[clean Salary (in local currency)]]*VLOOKUP(tblSalaries[[#This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VLOOKUP(tblSalaries[[#This Row],[Where do you work]],tblCountries[[Actual]:[Mapping]],2,FALSE)</f>
        <v>India</v>
      </c>
      <c r="L1762" t="s">
        <v>18</v>
      </c>
      <c r="M1762">
        <v>3</v>
      </c>
      <c r="N1762" s="16" t="str">
        <f>IF([Years of Experience]&lt;=10,"&lt;=10 yrs",IF([Years of Experience]&lt;20,"10-20 yrs",IF([Years of Experience]&lt;30,"20-30 yrs","&gt;30 yrs")))</f>
        <v>&lt;=10 yrs</v>
      </c>
    </row>
    <row r="1763" spans="2:14" ht="15" customHeight="1">
      <c r="B1763" t="s">
        <v>3766</v>
      </c>
      <c r="C1763" s="1">
        <v>41072.113391203704</v>
      </c>
      <c r="D1763" s="4" t="s">
        <v>1908</v>
      </c>
      <c r="E1763">
        <v>65000</v>
      </c>
      <c r="F1763" t="s">
        <v>6</v>
      </c>
      <c r="G1763">
        <f>tblSalaries[[#This Row],[clean Salary (in local currency)]]*VLOOKUP(tblSalaries[[#This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9</v>
      </c>
      <c r="M1763">
        <v>14</v>
      </c>
      <c r="N1763" s="16" t="str">
        <f>IF([Years of Experience]&lt;=10,"&lt;=10 yrs",IF([Years of Experience]&lt;20,"10-20 yrs",IF([Years of Experience]&lt;30,"20-30 yrs","&gt;30 yrs")))</f>
        <v>10-20 yrs</v>
      </c>
    </row>
    <row r="1764" spans="2:14" ht="15" customHeight="1">
      <c r="B1764" t="s">
        <v>3767</v>
      </c>
      <c r="C1764" s="1">
        <v>41072.124490740738</v>
      </c>
      <c r="D1764" s="4">
        <v>65000</v>
      </c>
      <c r="E1764">
        <v>65000</v>
      </c>
      <c r="F1764" t="s">
        <v>6</v>
      </c>
      <c r="G1764">
        <f>tblSalaries[[#This Row],[clean Salary (in local currency)]]*VLOOKUP(tblSalaries[[#This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VLOOKUP(tblSalaries[[#This Row],[Where do you work]],tblCountries[[Actual]:[Mapping]],2,FALSE)</f>
        <v>USA</v>
      </c>
      <c r="L1764" t="s">
        <v>18</v>
      </c>
      <c r="M1764">
        <v>10</v>
      </c>
      <c r="N1764" s="16" t="str">
        <f>IF([Years of Experience]&lt;=10,"&lt;=10 yrs",IF([Years of Experience]&lt;20,"10-20 yrs",IF([Years of Experience]&lt;30,"20-30 yrs","&gt;30 yrs")))</f>
        <v>&lt;=10 yrs</v>
      </c>
    </row>
    <row r="1765" spans="2:14" ht="15" customHeight="1">
      <c r="B1765" t="s">
        <v>3768</v>
      </c>
      <c r="C1765" s="1">
        <v>41072.147534722222</v>
      </c>
      <c r="D1765" s="4">
        <v>65000</v>
      </c>
      <c r="E1765">
        <v>65000</v>
      </c>
      <c r="F1765" t="s">
        <v>6</v>
      </c>
      <c r="G1765">
        <f>tblSalaries[[#This Row],[clean Salary (in local currency)]]*VLOOKUP(tblSalaries[[#This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VLOOKUP(tblSalaries[[#This Row],[Where do you work]],tblCountries[[Actual]:[Mapping]],2,FALSE)</f>
        <v>USA</v>
      </c>
      <c r="L1765" t="s">
        <v>18</v>
      </c>
      <c r="M1765">
        <v>13</v>
      </c>
      <c r="N1765" s="16" t="str">
        <f>IF([Years of Experience]&lt;=10,"&lt;=10 yrs",IF([Years of Experience]&lt;20,"10-20 yrs",IF([Years of Experience]&lt;30,"20-30 yrs","&gt;30 yrs")))</f>
        <v>10-20 yrs</v>
      </c>
    </row>
    <row r="1766" spans="2:14" ht="15" customHeight="1">
      <c r="B1766" t="s">
        <v>3769</v>
      </c>
      <c r="C1766" s="1">
        <v>41072.156539351854</v>
      </c>
      <c r="D1766" s="4">
        <v>78000</v>
      </c>
      <c r="E1766">
        <v>78000</v>
      </c>
      <c r="F1766" t="s">
        <v>86</v>
      </c>
      <c r="G1766">
        <f>tblSalaries[[#This Row],[clean Salary (in local currency)]]*VLOOKUP(tblSalaries[[#This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VLOOKUP(tblSalaries[[#This Row],[Where do you work]],tblCountries[[Actual]:[Mapping]],2,FALSE)</f>
        <v>Canada</v>
      </c>
      <c r="L1766" t="s">
        <v>13</v>
      </c>
      <c r="M1766">
        <v>4</v>
      </c>
      <c r="N1766" s="16" t="str">
        <f>IF([Years of Experience]&lt;=10,"&lt;=10 yrs",IF([Years of Experience]&lt;20,"10-20 yrs",IF([Years of Experience]&lt;30,"20-30 yrs","&gt;30 yrs")))</f>
        <v>&lt;=10 yrs</v>
      </c>
    </row>
    <row r="1767" spans="2:14" ht="15" customHeight="1">
      <c r="B1767" t="s">
        <v>3770</v>
      </c>
      <c r="C1767" s="1">
        <v>41072.275138888886</v>
      </c>
      <c r="D1767" s="4">
        <v>63000</v>
      </c>
      <c r="E1767">
        <v>63000</v>
      </c>
      <c r="F1767" t="s">
        <v>6</v>
      </c>
      <c r="G1767">
        <f>tblSalaries[[#This Row],[clean Salary (in local currency)]]*VLOOKUP(tblSalaries[[#This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VLOOKUP(tblSalaries[[#This Row],[Where do you work]],tblCountries[[Actual]:[Mapping]],2,FALSE)</f>
        <v>USA</v>
      </c>
      <c r="L1767" t="s">
        <v>13</v>
      </c>
      <c r="M1767">
        <v>10</v>
      </c>
      <c r="N1767" s="16" t="str">
        <f>IF([Years of Experience]&lt;=10,"&lt;=10 yrs",IF([Years of Experience]&lt;20,"10-20 yrs",IF([Years of Experience]&lt;30,"20-30 yrs","&gt;30 yrs")))</f>
        <v>&lt;=10 yrs</v>
      </c>
    </row>
    <row r="1768" spans="2:14" ht="15" customHeight="1">
      <c r="B1768" t="s">
        <v>3771</v>
      </c>
      <c r="C1768" s="1">
        <v>41072.358506944445</v>
      </c>
      <c r="D1768" s="4">
        <v>87000</v>
      </c>
      <c r="E1768">
        <v>87000</v>
      </c>
      <c r="F1768" t="s">
        <v>6</v>
      </c>
      <c r="G1768">
        <f>tblSalaries[[#This Row],[clean Salary (in local currency)]]*VLOOKUP(tblSalaries[[#This Row],[Currency]],tblXrate[],2,FALSE)</f>
        <v>87000</v>
      </c>
      <c r="H1768" t="s">
        <v>1911</v>
      </c>
      <c r="I1768" t="s">
        <v>4000</v>
      </c>
      <c r="J1768" t="s">
        <v>15</v>
      </c>
      <c r="K1768" t="str">
        <f>VLOOKUP(tblSalaries[[#This Row],[Where do you work]],tblCountries[[Actual]:[Mapping]],2,FALSE)</f>
        <v>USA</v>
      </c>
      <c r="L1768" t="s">
        <v>9</v>
      </c>
      <c r="M1768">
        <v>3</v>
      </c>
      <c r="N1768" s="16" t="str">
        <f>IF([Years of Experience]&lt;=10,"&lt;=10 yrs",IF([Years of Experience]&lt;20,"10-20 yrs",IF([Years of Experience]&lt;30,"20-30 yrs","&gt;30 yrs")))</f>
        <v>&lt;=10 yrs</v>
      </c>
    </row>
    <row r="1769" spans="2:14" ht="15" customHeight="1">
      <c r="B1769" t="s">
        <v>3772</v>
      </c>
      <c r="C1769" s="1">
        <v>41072.365451388891</v>
      </c>
      <c r="D1769" s="4">
        <v>45000</v>
      </c>
      <c r="E1769">
        <v>45000</v>
      </c>
      <c r="F1769" t="s">
        <v>6</v>
      </c>
      <c r="G1769">
        <f>tblSalaries[[#This Row],[clean Salary (in local currency)]]*VLOOKUP(tblSalaries[[#This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VLOOKUP(tblSalaries[[#This Row],[Where do you work]],tblCountries[[Actual]:[Mapping]],2,FALSE)</f>
        <v>USA</v>
      </c>
      <c r="L1769" t="s">
        <v>9</v>
      </c>
      <c r="M1769">
        <v>4</v>
      </c>
      <c r="N1769" s="16" t="str">
        <f>IF([Years of Experience]&lt;=10,"&lt;=10 yrs",IF([Years of Experience]&lt;20,"10-20 yrs",IF([Years of Experience]&lt;30,"20-30 yrs","&gt;30 yrs")))</f>
        <v>&lt;=10 yrs</v>
      </c>
    </row>
    <row r="1770" spans="2:14" ht="15" customHeight="1">
      <c r="B1770" t="s">
        <v>3773</v>
      </c>
      <c r="C1770" s="1">
        <v>41072.510949074072</v>
      </c>
      <c r="D1770" s="4">
        <v>85000</v>
      </c>
      <c r="E1770">
        <v>85000</v>
      </c>
      <c r="F1770" t="s">
        <v>6</v>
      </c>
      <c r="G1770">
        <f>tblSalaries[[#This Row],[clean Salary (in local currency)]]*VLOOKUP(tblSalaries[[#This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VLOOKUP(tblSalaries[[#This Row],[Where do you work]],tblCountries[[Actual]:[Mapping]],2,FALSE)</f>
        <v>USA</v>
      </c>
      <c r="L1770" t="s">
        <v>13</v>
      </c>
      <c r="M1770">
        <v>3</v>
      </c>
      <c r="N1770" s="16" t="str">
        <f>IF([Years of Experience]&lt;=10,"&lt;=10 yrs",IF([Years of Experience]&lt;20,"10-20 yrs",IF([Years of Experience]&lt;30,"20-30 yrs","&gt;30 yrs")))</f>
        <v>&lt;=10 yrs</v>
      </c>
    </row>
    <row r="1771" spans="2:14" ht="15" customHeight="1">
      <c r="B1771" t="s">
        <v>3774</v>
      </c>
      <c r="C1771" s="1">
        <v>41072.631504629629</v>
      </c>
      <c r="D1771" s="4">
        <v>156000</v>
      </c>
      <c r="E1771">
        <v>156000</v>
      </c>
      <c r="F1771" t="s">
        <v>82</v>
      </c>
      <c r="G1771">
        <f>tblSalaries[[#This Row],[clean Salary (in local currency)]]*VLOOKUP(tblSalaries[[#This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VLOOKUP(tblSalaries[[#This Row],[Where do you work]],tblCountries[[Actual]:[Mapping]],2,FALSE)</f>
        <v>Australia</v>
      </c>
      <c r="L1771" t="s">
        <v>18</v>
      </c>
      <c r="M1771">
        <v>12</v>
      </c>
      <c r="N1771" s="16" t="str">
        <f>IF([Years of Experience]&lt;=10,"&lt;=10 yrs",IF([Years of Experience]&lt;20,"10-20 yrs",IF([Years of Experience]&lt;30,"20-30 yrs","&gt;30 yrs")))</f>
        <v>10-20 yrs</v>
      </c>
    </row>
    <row r="1772" spans="2:14" ht="15" customHeight="1">
      <c r="B1772" t="s">
        <v>3775</v>
      </c>
      <c r="C1772" s="1">
        <v>41072.665694444448</v>
      </c>
      <c r="D1772" s="4">
        <v>560000</v>
      </c>
      <c r="E1772">
        <v>560000</v>
      </c>
      <c r="F1772" t="s">
        <v>40</v>
      </c>
      <c r="G1772">
        <f>tblSalaries[[#This Row],[clean Salary (in local currency)]]*VLOOKUP(tblSalaries[[#This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VLOOKUP(tblSalaries[[#This Row],[Where do you work]],tblCountries[[Actual]:[Mapping]],2,FALSE)</f>
        <v>India</v>
      </c>
      <c r="L1772" t="s">
        <v>18</v>
      </c>
      <c r="M1772">
        <v>4</v>
      </c>
      <c r="N1772" s="16" t="str">
        <f>IF([Years of Experience]&lt;=10,"&lt;=10 yrs",IF([Years of Experience]&lt;20,"10-20 yrs",IF([Years of Experience]&lt;30,"20-30 yrs","&gt;30 yrs")))</f>
        <v>&lt;=10 yrs</v>
      </c>
    </row>
    <row r="1773" spans="2:14" ht="15" customHeight="1">
      <c r="B1773" t="s">
        <v>3776</v>
      </c>
      <c r="C1773" s="1">
        <v>41072.678067129629</v>
      </c>
      <c r="D1773" s="4">
        <v>14000</v>
      </c>
      <c r="E1773">
        <v>14000</v>
      </c>
      <c r="F1773" t="s">
        <v>6</v>
      </c>
      <c r="G1773">
        <f>tblSalaries[[#This Row],[clean Salary (in local currency)]]*VLOOKUP(tblSalaries[[#This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VLOOKUP(tblSalaries[[#This Row],[Where do you work]],tblCountries[[Actual]:[Mapping]],2,FALSE)</f>
        <v>India</v>
      </c>
      <c r="L1773" t="s">
        <v>9</v>
      </c>
      <c r="M1773">
        <v>5</v>
      </c>
      <c r="N1773" s="16" t="str">
        <f>IF([Years of Experience]&lt;=10,"&lt;=10 yrs",IF([Years of Experience]&lt;20,"10-20 yrs",IF([Years of Experience]&lt;30,"20-30 yrs","&gt;30 yrs")))</f>
        <v>&lt;=10 yrs</v>
      </c>
    </row>
    <row r="1774" spans="2:14" ht="15" customHeight="1">
      <c r="B1774" t="s">
        <v>3777</v>
      </c>
      <c r="C1774" s="1">
        <v>41072.756921296299</v>
      </c>
      <c r="D1774" s="4" t="s">
        <v>1314</v>
      </c>
      <c r="E1774">
        <v>32000</v>
      </c>
      <c r="F1774" t="s">
        <v>69</v>
      </c>
      <c r="G1774">
        <f>tblSalaries[[#This Row],[clean Salary (in local currency)]]*VLOOKUP(tblSalaries[[#This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VLOOKUP(tblSalaries[[#This Row],[Where do you work]],tblCountries[[Actual]:[Mapping]],2,FALSE)</f>
        <v>UK</v>
      </c>
      <c r="L1774" t="s">
        <v>9</v>
      </c>
      <c r="M1774">
        <v>20</v>
      </c>
      <c r="N1774" s="16" t="str">
        <f>IF([Years of Experience]&lt;=10,"&lt;=10 yrs",IF([Years of Experience]&lt;20,"10-20 yrs",IF([Years of Experience]&lt;30,"20-30 yrs","&gt;30 yrs")))</f>
        <v>20-30 yrs</v>
      </c>
    </row>
    <row r="1775" spans="2:14" ht="15" customHeight="1">
      <c r="B1775" t="s">
        <v>3778</v>
      </c>
      <c r="C1775" s="1">
        <v>41072.769895833335</v>
      </c>
      <c r="D1775" s="4">
        <v>32000</v>
      </c>
      <c r="E1775">
        <v>32000</v>
      </c>
      <c r="F1775" t="s">
        <v>69</v>
      </c>
      <c r="G1775">
        <f>tblSalaries[[#This Row],[clean Salary (in local currency)]]*VLOOKUP(tblSalaries[[#This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VLOOKUP(tblSalaries[[#This Row],[Where do you work]],tblCountries[[Actual]:[Mapping]],2,FALSE)</f>
        <v>UK</v>
      </c>
      <c r="L1775" t="s">
        <v>13</v>
      </c>
      <c r="M1775">
        <v>1</v>
      </c>
      <c r="N1775" s="16" t="str">
        <f>IF([Years of Experience]&lt;=10,"&lt;=10 yrs",IF([Years of Experience]&lt;20,"10-20 yrs",IF([Years of Experience]&lt;30,"20-30 yrs","&gt;30 yrs")))</f>
        <v>&lt;=10 yrs</v>
      </c>
    </row>
    <row r="1776" spans="2:14" ht="15" customHeight="1">
      <c r="B1776" t="s">
        <v>3779</v>
      </c>
      <c r="C1776" s="1">
        <v>41072.841249999998</v>
      </c>
      <c r="D1776" s="4">
        <v>8900</v>
      </c>
      <c r="E1776">
        <v>1281600</v>
      </c>
      <c r="F1776" t="s">
        <v>32</v>
      </c>
      <c r="G1776">
        <f>tblSalaries[[#This Row],[clean Salary (in local currency)]]*VLOOKUP(tblSalaries[[#This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VLOOKUP(tblSalaries[[#This Row],[Where do you work]],tblCountries[[Actual]:[Mapping]],2,FALSE)</f>
        <v>Pakistan</v>
      </c>
      <c r="L1776" t="s">
        <v>13</v>
      </c>
      <c r="M1776">
        <v>8</v>
      </c>
      <c r="N1776" s="16" t="str">
        <f>IF([Years of Experience]&lt;=10,"&lt;=10 yrs",IF([Years of Experience]&lt;20,"10-20 yrs",IF([Years of Experience]&lt;30,"20-30 yrs","&gt;30 yrs")))</f>
        <v>&lt;=10 yrs</v>
      </c>
    </row>
    <row r="1777" spans="2:14" ht="15" customHeight="1">
      <c r="B1777" t="s">
        <v>3780</v>
      </c>
      <c r="C1777" s="1">
        <v>41072.866354166668</v>
      </c>
      <c r="D1777" s="4" t="s">
        <v>1917</v>
      </c>
      <c r="E1777">
        <v>145000</v>
      </c>
      <c r="F1777" t="s">
        <v>82</v>
      </c>
      <c r="G1777">
        <f>tblSalaries[[#This Row],[clean Salary (in local currency)]]*VLOOKUP(tblSalaries[[#This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VLOOKUP(tblSalaries[[#This Row],[Where do you work]],tblCountries[[Actual]:[Mapping]],2,FALSE)</f>
        <v>Australia</v>
      </c>
      <c r="L1777" t="s">
        <v>18</v>
      </c>
      <c r="M1777">
        <v>15</v>
      </c>
      <c r="N1777" s="16" t="str">
        <f>IF([Years of Experience]&lt;=10,"&lt;=10 yrs",IF([Years of Experience]&lt;20,"10-20 yrs",IF([Years of Experience]&lt;30,"20-30 yrs","&gt;30 yrs")))</f>
        <v>10-20 yrs</v>
      </c>
    </row>
    <row r="1778" spans="2:14" ht="15" customHeight="1">
      <c r="B1778" t="s">
        <v>3781</v>
      </c>
      <c r="C1778" s="1">
        <v>41072.908263888887</v>
      </c>
      <c r="D1778" s="4">
        <v>280000</v>
      </c>
      <c r="E1778">
        <v>280000</v>
      </c>
      <c r="F1778" t="s">
        <v>40</v>
      </c>
      <c r="G1778">
        <f>tblSalaries[[#This Row],[clean Salary (in local currency)]]*VLOOKUP(tblSalaries[[#This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VLOOKUP(tblSalaries[[#This Row],[Where do you work]],tblCountries[[Actual]:[Mapping]],2,FALSE)</f>
        <v>India</v>
      </c>
      <c r="L1778" t="s">
        <v>13</v>
      </c>
      <c r="M1778">
        <v>8</v>
      </c>
      <c r="N1778" s="16" t="str">
        <f>IF([Years of Experience]&lt;=10,"&lt;=10 yrs",IF([Years of Experience]&lt;20,"10-20 yrs",IF([Years of Experience]&lt;30,"20-30 yrs","&gt;30 yrs")))</f>
        <v>&lt;=10 yrs</v>
      </c>
    </row>
    <row r="1779" spans="2:14" ht="15" customHeight="1">
      <c r="B1779" t="s">
        <v>3782</v>
      </c>
      <c r="C1779" s="1">
        <v>41072.915520833332</v>
      </c>
      <c r="D1779" s="4">
        <v>4800</v>
      </c>
      <c r="E1779">
        <v>4800</v>
      </c>
      <c r="F1779" t="s">
        <v>6</v>
      </c>
      <c r="G1779">
        <f>tblSalaries[[#This Row],[clean Salary (in local currency)]]*VLOOKUP(tblSalaries[[#This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VLOOKUP(tblSalaries[[#This Row],[Where do you work]],tblCountries[[Actual]:[Mapping]],2,FALSE)</f>
        <v>India</v>
      </c>
      <c r="L1779" t="s">
        <v>13</v>
      </c>
      <c r="M1779">
        <v>3</v>
      </c>
      <c r="N1779" s="16" t="str">
        <f>IF([Years of Experience]&lt;=10,"&lt;=10 yrs",IF([Years of Experience]&lt;20,"10-20 yrs",IF([Years of Experience]&lt;30,"20-30 yrs","&gt;30 yrs")))</f>
        <v>&lt;=10 yrs</v>
      </c>
    </row>
    <row r="1780" spans="2:14" ht="15" customHeight="1">
      <c r="B1780" t="s">
        <v>3783</v>
      </c>
      <c r="C1780" s="1">
        <v>41073.014050925929</v>
      </c>
      <c r="D1780" s="4" t="s">
        <v>1920</v>
      </c>
      <c r="E1780">
        <v>450000</v>
      </c>
      <c r="F1780" t="s">
        <v>40</v>
      </c>
      <c r="G1780">
        <f>tblSalaries[[#This Row],[clean Salary (in local currency)]]*VLOOKUP(tblSalaries[[#This Row],[Currency]],tblXrate[],2,FALSE)</f>
        <v>8013.5625093491553</v>
      </c>
      <c r="H1780" t="s">
        <v>721</v>
      </c>
      <c r="I1780" t="s">
        <v>3999</v>
      </c>
      <c r="J1780" t="s">
        <v>8</v>
      </c>
      <c r="K1780" t="str">
        <f>VLOOKUP(tblSalaries[[#This Row],[Where do you work]],tblCountries[[Actual]:[Mapping]],2,FALSE)</f>
        <v>India</v>
      </c>
      <c r="L1780" t="s">
        <v>9</v>
      </c>
      <c r="M1780">
        <v>4</v>
      </c>
      <c r="N1780" s="16" t="str">
        <f>IF([Years of Experience]&lt;=10,"&lt;=10 yrs",IF([Years of Experience]&lt;20,"10-20 yrs",IF([Years of Experience]&lt;30,"20-30 yrs","&gt;30 yrs")))</f>
        <v>&lt;=10 yrs</v>
      </c>
    </row>
    <row r="1781" spans="2:14" ht="15" customHeight="1">
      <c r="B1781" t="s">
        <v>3784</v>
      </c>
      <c r="C1781" s="1">
        <v>41073.016331018516</v>
      </c>
      <c r="D1781" s="4">
        <v>80000</v>
      </c>
      <c r="E1781">
        <v>80000</v>
      </c>
      <c r="F1781" t="s">
        <v>6</v>
      </c>
      <c r="G1781">
        <f>tblSalaries[[#This Row],[clean Salary (in local currency)]]*VLOOKUP(tblSalaries[[#This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VLOOKUP(tblSalaries[[#This Row],[Where do you work]],tblCountries[[Actual]:[Mapping]],2,FALSE)</f>
        <v>USA</v>
      </c>
      <c r="L1781" t="s">
        <v>9</v>
      </c>
      <c r="M1781">
        <v>2</v>
      </c>
      <c r="N1781" s="16" t="str">
        <f>IF([Years of Experience]&lt;=10,"&lt;=10 yrs",IF([Years of Experience]&lt;20,"10-20 yrs",IF([Years of Experience]&lt;30,"20-30 yrs","&gt;30 yrs")))</f>
        <v>&lt;=10 yrs</v>
      </c>
    </row>
    <row r="1782" spans="2:14" ht="15" customHeight="1">
      <c r="B1782" t="s">
        <v>3785</v>
      </c>
      <c r="C1782" s="1">
        <v>41073.025972222225</v>
      </c>
      <c r="D1782" s="4" t="s">
        <v>1268</v>
      </c>
      <c r="E1782">
        <v>45000</v>
      </c>
      <c r="F1782" t="s">
        <v>22</v>
      </c>
      <c r="G1782">
        <f>tblSalaries[[#This Row],[clean Salary (in local currency)]]*VLOOKUP(tblSalaries[[#This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VLOOKUP(tblSalaries[[#This Row],[Where do you work]],tblCountries[[Actual]:[Mapping]],2,FALSE)</f>
        <v>Netherlands</v>
      </c>
      <c r="L1782" t="s">
        <v>18</v>
      </c>
      <c r="M1782">
        <v>14</v>
      </c>
      <c r="N1782" s="16" t="str">
        <f>IF([Years of Experience]&lt;=10,"&lt;=10 yrs",IF([Years of Experience]&lt;20,"10-20 yrs",IF([Years of Experience]&lt;30,"20-30 yrs","&gt;30 yrs")))</f>
        <v>10-20 yrs</v>
      </c>
    </row>
    <row r="1783" spans="2:14" ht="15" customHeight="1">
      <c r="B1783" t="s">
        <v>3786</v>
      </c>
      <c r="C1783" s="1">
        <v>41073.034953703704</v>
      </c>
      <c r="D1783" s="4">
        <v>20000</v>
      </c>
      <c r="E1783">
        <v>20000</v>
      </c>
      <c r="F1783" t="s">
        <v>6</v>
      </c>
      <c r="G1783">
        <f>tblSalaries[[#This Row],[clean Salary (in local currency)]]*VLOOKUP(tblSalaries[[#This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VLOOKUP(tblSalaries[[#This Row],[Where do you work]],tblCountries[[Actual]:[Mapping]],2,FALSE)</f>
        <v>Canada</v>
      </c>
      <c r="L1783" t="s">
        <v>18</v>
      </c>
      <c r="M1783">
        <v>2</v>
      </c>
      <c r="N1783" s="16" t="str">
        <f>IF([Years of Experience]&lt;=10,"&lt;=10 yrs",IF([Years of Experience]&lt;20,"10-20 yrs",IF([Years of Experience]&lt;30,"20-30 yrs","&gt;30 yrs")))</f>
        <v>&lt;=10 yrs</v>
      </c>
    </row>
    <row r="1784" spans="2:14" ht="15" customHeight="1">
      <c r="B1784" t="s">
        <v>3787</v>
      </c>
      <c r="C1784" s="1">
        <v>41073.080821759257</v>
      </c>
      <c r="D1784" s="4">
        <v>70000</v>
      </c>
      <c r="E1784">
        <v>70000</v>
      </c>
      <c r="F1784" t="s">
        <v>6</v>
      </c>
      <c r="G1784">
        <f>tblSalaries[[#This Row],[clean Salary (in local currency)]]*VLOOKUP(tblSalaries[[#This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VLOOKUP(tblSalaries[[#This Row],[Where do you work]],tblCountries[[Actual]:[Mapping]],2,FALSE)</f>
        <v>USA</v>
      </c>
      <c r="L1784" t="s">
        <v>18</v>
      </c>
      <c r="M1784">
        <v>5</v>
      </c>
      <c r="N1784" s="16" t="str">
        <f>IF([Years of Experience]&lt;=10,"&lt;=10 yrs",IF([Years of Experience]&lt;20,"10-20 yrs",IF([Years of Experience]&lt;30,"20-30 yrs","&gt;30 yrs")))</f>
        <v>&lt;=10 yrs</v>
      </c>
    </row>
    <row r="1785" spans="2:14" ht="15" customHeight="1">
      <c r="B1785" t="s">
        <v>3788</v>
      </c>
      <c r="C1785" s="1">
        <v>41073.141030092593</v>
      </c>
      <c r="D1785" s="4" t="s">
        <v>1924</v>
      </c>
      <c r="E1785">
        <v>214000</v>
      </c>
      <c r="F1785" t="s">
        <v>6</v>
      </c>
      <c r="G1785">
        <f>tblSalaries[[#This Row],[clean Salary (in local currency)]]*VLOOKUP(tblSalaries[[#This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VLOOKUP(tblSalaries[[#This Row],[Where do you work]],tblCountries[[Actual]:[Mapping]],2,FALSE)</f>
        <v>USA</v>
      </c>
      <c r="L1785" t="s">
        <v>13</v>
      </c>
      <c r="M1785">
        <v>20</v>
      </c>
      <c r="N1785" s="16" t="str">
        <f>IF([Years of Experience]&lt;=10,"&lt;=10 yrs",IF([Years of Experience]&lt;20,"10-20 yrs",IF([Years of Experience]&lt;30,"20-30 yrs","&gt;30 yrs")))</f>
        <v>20-30 yrs</v>
      </c>
    </row>
    <row r="1786" spans="2:14" ht="15" customHeight="1">
      <c r="B1786" t="s">
        <v>3789</v>
      </c>
      <c r="C1786" s="1">
        <v>41073.158784722225</v>
      </c>
      <c r="D1786" s="4">
        <v>78000</v>
      </c>
      <c r="E1786">
        <v>78000</v>
      </c>
      <c r="F1786" t="s">
        <v>6</v>
      </c>
      <c r="G1786">
        <f>tblSalaries[[#This Row],[clean Salary (in local currency)]]*VLOOKUP(tblSalaries[[#This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VLOOKUP(tblSalaries[[#This Row],[Where do you work]],tblCountries[[Actual]:[Mapping]],2,FALSE)</f>
        <v>USA</v>
      </c>
      <c r="L1786" t="s">
        <v>13</v>
      </c>
      <c r="M1786">
        <v>5</v>
      </c>
      <c r="N1786" s="16" t="str">
        <f>IF([Years of Experience]&lt;=10,"&lt;=10 yrs",IF([Years of Experience]&lt;20,"10-20 yrs",IF([Years of Experience]&lt;30,"20-30 yrs","&gt;30 yrs")))</f>
        <v>&lt;=10 yrs</v>
      </c>
    </row>
    <row r="1787" spans="2:14" ht="15" customHeight="1">
      <c r="B1787" t="s">
        <v>3790</v>
      </c>
      <c r="C1787" s="1">
        <v>41073.194178240738</v>
      </c>
      <c r="D1787" s="4">
        <v>42307.199999999997</v>
      </c>
      <c r="E1787">
        <v>42307</v>
      </c>
      <c r="F1787" t="s">
        <v>6</v>
      </c>
      <c r="G1787">
        <f>tblSalaries[[#This Row],[clean Salary (in local currency)]]*VLOOKUP(tblSalaries[[#This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VLOOKUP(tblSalaries[[#This Row],[Where do you work]],tblCountries[[Actual]:[Mapping]],2,FALSE)</f>
        <v>USA</v>
      </c>
      <c r="L1787" t="s">
        <v>18</v>
      </c>
      <c r="M1787">
        <v>25</v>
      </c>
      <c r="N1787" s="16" t="str">
        <f>IF([Years of Experience]&lt;=10,"&lt;=10 yrs",IF([Years of Experience]&lt;20,"10-20 yrs",IF([Years of Experience]&lt;30,"20-30 yrs","&gt;30 yrs")))</f>
        <v>20-30 yrs</v>
      </c>
    </row>
    <row r="1788" spans="2:14" ht="15" customHeight="1">
      <c r="B1788" t="s">
        <v>3791</v>
      </c>
      <c r="C1788" s="1">
        <v>41073.194479166668</v>
      </c>
      <c r="D1788" s="4">
        <v>33250</v>
      </c>
      <c r="E1788">
        <v>33250</v>
      </c>
      <c r="F1788" t="s">
        <v>6</v>
      </c>
      <c r="G1788">
        <f>tblSalaries[[#This Row],[clean Salary (in local currency)]]*VLOOKUP(tblSalaries[[#This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VLOOKUP(tblSalaries[[#This Row],[Where do you work]],tblCountries[[Actual]:[Mapping]],2,FALSE)</f>
        <v>USA</v>
      </c>
      <c r="L1788" t="s">
        <v>13</v>
      </c>
      <c r="M1788">
        <v>20</v>
      </c>
      <c r="N1788" s="16" t="str">
        <f>IF([Years of Experience]&lt;=10,"&lt;=10 yrs",IF([Years of Experience]&lt;20,"10-20 yrs",IF([Years of Experience]&lt;30,"20-30 yrs","&gt;30 yrs")))</f>
        <v>20-30 yrs</v>
      </c>
    </row>
    <row r="1789" spans="2:14" ht="15" customHeight="1">
      <c r="B1789" t="s">
        <v>3792</v>
      </c>
      <c r="C1789" s="1">
        <v>41073.222592592596</v>
      </c>
      <c r="D1789" s="4" t="s">
        <v>1929</v>
      </c>
      <c r="E1789">
        <v>19200</v>
      </c>
      <c r="F1789" t="s">
        <v>22</v>
      </c>
      <c r="G1789">
        <f>tblSalaries[[#This Row],[clean Salary (in local currency)]]*VLOOKUP(tblSalaries[[#This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VLOOKUP(tblSalaries[[#This Row],[Where do you work]],tblCountries[[Actual]:[Mapping]],2,FALSE)</f>
        <v>Italy</v>
      </c>
      <c r="L1789" t="s">
        <v>9</v>
      </c>
      <c r="M1789">
        <v>10</v>
      </c>
      <c r="N1789" s="16" t="str">
        <f>IF([Years of Experience]&lt;=10,"&lt;=10 yrs",IF([Years of Experience]&lt;20,"10-20 yrs",IF([Years of Experience]&lt;30,"20-30 yrs","&gt;30 yrs")))</f>
        <v>&lt;=10 yrs</v>
      </c>
    </row>
    <row r="1790" spans="2:14" ht="15" customHeight="1">
      <c r="B1790" t="s">
        <v>3793</v>
      </c>
      <c r="C1790" s="1">
        <v>41073.263472222221</v>
      </c>
      <c r="D1790" s="4">
        <v>120000</v>
      </c>
      <c r="E1790">
        <v>120000</v>
      </c>
      <c r="F1790" t="s">
        <v>6</v>
      </c>
      <c r="G1790">
        <f>tblSalaries[[#This Row],[clean Salary (in local currency)]]*VLOOKUP(tblSalaries[[#This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VLOOKUP(tblSalaries[[#This Row],[Where do you work]],tblCountries[[Actual]:[Mapping]],2,FALSE)</f>
        <v>USA</v>
      </c>
      <c r="L1790" t="s">
        <v>9</v>
      </c>
      <c r="M1790">
        <v>20</v>
      </c>
      <c r="N1790" s="16" t="str">
        <f>IF([Years of Experience]&lt;=10,"&lt;=10 yrs",IF([Years of Experience]&lt;20,"10-20 yrs",IF([Years of Experience]&lt;30,"20-30 yrs","&gt;30 yrs")))</f>
        <v>20-30 yrs</v>
      </c>
    </row>
    <row r="1791" spans="2:14" ht="15" customHeight="1">
      <c r="B1791" t="s">
        <v>3794</v>
      </c>
      <c r="C1791" s="1">
        <v>41073.49895833333</v>
      </c>
      <c r="D1791" s="4">
        <v>20000</v>
      </c>
      <c r="E1791">
        <v>20000</v>
      </c>
      <c r="F1791" t="s">
        <v>6</v>
      </c>
      <c r="G1791">
        <f>tblSalaries[[#This Row],[clean Salary (in local currency)]]*VLOOKUP(tblSalaries[[#This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VLOOKUP(tblSalaries[[#This Row],[Where do you work]],tblCountries[[Actual]:[Mapping]],2,FALSE)</f>
        <v>Hong Kong</v>
      </c>
      <c r="L1791" t="s">
        <v>25</v>
      </c>
      <c r="M1791">
        <v>1</v>
      </c>
      <c r="N1791" s="16" t="str">
        <f>IF([Years of Experience]&lt;=10,"&lt;=10 yrs",IF([Years of Experience]&lt;20,"10-20 yrs",IF([Years of Experience]&lt;30,"20-30 yrs","&gt;30 yrs")))</f>
        <v>&lt;=10 yrs</v>
      </c>
    </row>
    <row r="1792" spans="2:14" ht="15" customHeight="1">
      <c r="B1792" t="s">
        <v>3795</v>
      </c>
      <c r="C1792" s="1">
        <v>41073.72415509259</v>
      </c>
      <c r="D1792" s="4">
        <v>15000</v>
      </c>
      <c r="E1792">
        <v>15000</v>
      </c>
      <c r="F1792" t="s">
        <v>6</v>
      </c>
      <c r="G1792">
        <f>tblSalaries[[#This Row],[clean Salary (in local currency)]]*VLOOKUP(tblSalaries[[#This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VLOOKUP(tblSalaries[[#This Row],[Where do you work]],tblCountries[[Actual]:[Mapping]],2,FALSE)</f>
        <v>India</v>
      </c>
      <c r="L1792" t="s">
        <v>18</v>
      </c>
      <c r="M1792">
        <v>0.3</v>
      </c>
      <c r="N1792" s="16" t="str">
        <f>IF([Years of Experience]&lt;=10,"&lt;=10 yrs",IF([Years of Experience]&lt;20,"10-20 yrs",IF([Years of Experience]&lt;30,"20-30 yrs","&gt;30 yrs")))</f>
        <v>&lt;=10 yrs</v>
      </c>
    </row>
    <row r="1793" spans="2:14" ht="15" customHeight="1">
      <c r="B1793" t="s">
        <v>3796</v>
      </c>
      <c r="C1793" s="1">
        <v>41073.767361111109</v>
      </c>
      <c r="D1793" s="4" t="s">
        <v>1934</v>
      </c>
      <c r="E1793">
        <v>1000000</v>
      </c>
      <c r="F1793" t="s">
        <v>40</v>
      </c>
      <c r="G1793">
        <f>tblSalaries[[#This Row],[clean Salary (in local currency)]]*VLOOKUP(tblSalaries[[#This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>
        <v>10</v>
      </c>
      <c r="N1793" s="16" t="str">
        <f>IF([Years of Experience]&lt;=10,"&lt;=10 yrs",IF([Years of Experience]&lt;20,"10-20 yrs",IF([Years of Experience]&lt;30,"20-30 yrs","&gt;30 yrs")))</f>
        <v>&lt;=10 yrs</v>
      </c>
    </row>
    <row r="1794" spans="2:14" ht="15" customHeight="1">
      <c r="B1794" t="s">
        <v>3797</v>
      </c>
      <c r="C1794" s="1">
        <v>41073.805844907409</v>
      </c>
      <c r="D1794" s="4">
        <v>900000</v>
      </c>
      <c r="E1794">
        <v>900000</v>
      </c>
      <c r="F1794" t="s">
        <v>40</v>
      </c>
      <c r="G1794">
        <f>tblSalaries[[#This Row],[clean Salary (in local currency)]]*VLOOKUP(tblSalaries[[#This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VLOOKUP(tblSalaries[[#This Row],[Where do you work]],tblCountries[[Actual]:[Mapping]],2,FALSE)</f>
        <v>India</v>
      </c>
      <c r="L1794" t="s">
        <v>18</v>
      </c>
      <c r="M1794">
        <v>6</v>
      </c>
      <c r="N1794" s="16" t="str">
        <f>IF([Years of Experience]&lt;=10,"&lt;=10 yrs",IF([Years of Experience]&lt;20,"10-20 yrs",IF([Years of Experience]&lt;30,"20-30 yrs","&gt;30 yrs")))</f>
        <v>&lt;=10 yrs</v>
      </c>
    </row>
    <row r="1795" spans="2:14" ht="15" customHeight="1">
      <c r="B1795" t="s">
        <v>3798</v>
      </c>
      <c r="C1795" s="1">
        <v>41073.815254629626</v>
      </c>
      <c r="D1795" s="4" t="s">
        <v>1937</v>
      </c>
      <c r="E1795">
        <v>36000</v>
      </c>
      <c r="F1795" t="s">
        <v>69</v>
      </c>
      <c r="G1795">
        <f>tblSalaries[[#This Row],[clean Salary (in local currency)]]*VLOOKUP(tblSalaries[[#This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VLOOKUP(tblSalaries[[#This Row],[Where do you work]],tblCountries[[Actual]:[Mapping]],2,FALSE)</f>
        <v>UK</v>
      </c>
      <c r="L1795" t="s">
        <v>13</v>
      </c>
      <c r="M1795">
        <v>7</v>
      </c>
      <c r="N1795" s="16" t="str">
        <f>IF([Years of Experience]&lt;=10,"&lt;=10 yrs",IF([Years of Experience]&lt;20,"10-20 yrs",IF([Years of Experience]&lt;30,"20-30 yrs","&gt;30 yrs")))</f>
        <v>&lt;=10 yrs</v>
      </c>
    </row>
    <row r="1796" spans="2:14" ht="15" customHeight="1">
      <c r="B1796" t="s">
        <v>3799</v>
      </c>
      <c r="C1796" s="1">
        <v>41073.81962962963</v>
      </c>
      <c r="D1796" s="4">
        <v>1200000</v>
      </c>
      <c r="E1796">
        <v>1200000</v>
      </c>
      <c r="F1796" t="s">
        <v>40</v>
      </c>
      <c r="G1796">
        <f>tblSalaries[[#This Row],[clean Salary (in local currency)]]*VLOOKUP(tblSalaries[[#This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VLOOKUP(tblSalaries[[#This Row],[Where do you work]],tblCountries[[Actual]:[Mapping]],2,FALSE)</f>
        <v>India</v>
      </c>
      <c r="L1796" t="s">
        <v>9</v>
      </c>
      <c r="M1796">
        <v>7</v>
      </c>
      <c r="N1796" s="16" t="str">
        <f>IF([Years of Experience]&lt;=10,"&lt;=10 yrs",IF([Years of Experience]&lt;20,"10-20 yrs",IF([Years of Experience]&lt;30,"20-30 yrs","&gt;30 yrs")))</f>
        <v>&lt;=10 yrs</v>
      </c>
    </row>
    <row r="1797" spans="2:14" ht="15" customHeight="1">
      <c r="B1797" t="s">
        <v>3800</v>
      </c>
      <c r="C1797" s="1">
        <v>41073.860625000001</v>
      </c>
      <c r="D1797" s="4">
        <v>425000</v>
      </c>
      <c r="E1797">
        <v>425000</v>
      </c>
      <c r="F1797" t="s">
        <v>40</v>
      </c>
      <c r="G1797">
        <f>tblSalaries[[#This Row],[clean Salary (in local currency)]]*VLOOKUP(tblSalaries[[#This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VLOOKUP(tblSalaries[[#This Row],[Where do you work]],tblCountries[[Actual]:[Mapping]],2,FALSE)</f>
        <v>India</v>
      </c>
      <c r="L1797" t="s">
        <v>18</v>
      </c>
      <c r="M1797">
        <v>6</v>
      </c>
      <c r="N1797" s="16" t="str">
        <f>IF([Years of Experience]&lt;=10,"&lt;=10 yrs",IF([Years of Experience]&lt;20,"10-20 yrs",IF([Years of Experience]&lt;30,"20-30 yrs","&gt;30 yrs")))</f>
        <v>&lt;=10 yrs</v>
      </c>
    </row>
    <row r="1798" spans="2:14" ht="15" customHeight="1">
      <c r="B1798" t="s">
        <v>3801</v>
      </c>
      <c r="C1798" s="1">
        <v>41073.98097222222</v>
      </c>
      <c r="D1798" s="4">
        <v>50000</v>
      </c>
      <c r="E1798">
        <v>50000</v>
      </c>
      <c r="F1798" t="s">
        <v>69</v>
      </c>
      <c r="G1798">
        <f>tblSalaries[[#This Row],[clean Salary (in local currency)]]*VLOOKUP(tblSalaries[[#This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VLOOKUP(tblSalaries[[#This Row],[Where do you work]],tblCountries[[Actual]:[Mapping]],2,FALSE)</f>
        <v>UK</v>
      </c>
      <c r="L1798" t="s">
        <v>18</v>
      </c>
      <c r="M1798">
        <v>10</v>
      </c>
      <c r="N1798" s="16" t="str">
        <f>IF([Years of Experience]&lt;=10,"&lt;=10 yrs",IF([Years of Experience]&lt;20,"10-20 yrs",IF([Years of Experience]&lt;30,"20-30 yrs","&gt;30 yrs")))</f>
        <v>&lt;=10 yrs</v>
      </c>
    </row>
    <row r="1799" spans="2:14" ht="15" customHeight="1">
      <c r="B1799" t="s">
        <v>3802</v>
      </c>
      <c r="C1799" s="1">
        <v>41074.080011574071</v>
      </c>
      <c r="D1799" s="4">
        <v>60000</v>
      </c>
      <c r="E1799">
        <v>60000</v>
      </c>
      <c r="F1799" t="s">
        <v>6</v>
      </c>
      <c r="G1799">
        <f>tblSalaries[[#This Row],[clean Salary (in local currency)]]*VLOOKUP(tblSalaries[[#This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>
        <v>15</v>
      </c>
      <c r="N1799" s="16" t="str">
        <f>IF([Years of Experience]&lt;=10,"&lt;=10 yrs",IF([Years of Experience]&lt;20,"10-20 yrs",IF([Years of Experience]&lt;30,"20-30 yrs","&gt;30 yrs")))</f>
        <v>10-20 yrs</v>
      </c>
    </row>
    <row r="1800" spans="2:14" ht="15" customHeight="1">
      <c r="B1800" t="s">
        <v>3803</v>
      </c>
      <c r="C1800" s="1">
        <v>41074.114386574074</v>
      </c>
      <c r="D1800" s="4">
        <v>57000</v>
      </c>
      <c r="E1800">
        <v>57000</v>
      </c>
      <c r="F1800" t="s">
        <v>6</v>
      </c>
      <c r="G1800">
        <f>tblSalaries[[#This Row],[clean Salary (in local currency)]]*VLOOKUP(tblSalaries[[#This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VLOOKUP(tblSalaries[[#This Row],[Where do you work]],tblCountries[[Actual]:[Mapping]],2,FALSE)</f>
        <v>USA</v>
      </c>
      <c r="L1800" t="s">
        <v>9</v>
      </c>
      <c r="M1800">
        <v>9</v>
      </c>
      <c r="N1800" s="16" t="str">
        <f>IF([Years of Experience]&lt;=10,"&lt;=10 yrs",IF([Years of Experience]&lt;20,"10-20 yrs",IF([Years of Experience]&lt;30,"20-30 yrs","&gt;30 yrs")))</f>
        <v>&lt;=10 yrs</v>
      </c>
    </row>
    <row r="1801" spans="2:14" ht="15" customHeight="1">
      <c r="B1801" t="s">
        <v>3804</v>
      </c>
      <c r="C1801" s="1">
        <v>41074.18236111111</v>
      </c>
      <c r="D1801" s="4">
        <v>40000</v>
      </c>
      <c r="E1801">
        <v>40000</v>
      </c>
      <c r="F1801" t="s">
        <v>6</v>
      </c>
      <c r="G1801">
        <f>tblSalaries[[#This Row],[clean Salary (in local currency)]]*VLOOKUP(tblSalaries[[#This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VLOOKUP(tblSalaries[[#This Row],[Where do you work]],tblCountries[[Actual]:[Mapping]],2,FALSE)</f>
        <v>USA</v>
      </c>
      <c r="L1801" t="s">
        <v>18</v>
      </c>
      <c r="M1801">
        <v>0</v>
      </c>
      <c r="N1801" s="16" t="str">
        <f>IF([Years of Experience]&lt;=10,"&lt;=10 yrs",IF([Years of Experience]&lt;20,"10-20 yrs",IF([Years of Experience]&lt;30,"20-30 yrs","&gt;30 yrs")))</f>
        <v>&lt;=10 yrs</v>
      </c>
    </row>
    <row r="1802" spans="2:14" ht="15" customHeight="1">
      <c r="B1802" t="s">
        <v>3805</v>
      </c>
      <c r="C1802" s="1">
        <v>41074.303252314814</v>
      </c>
      <c r="D1802" s="4">
        <v>80000</v>
      </c>
      <c r="E1802">
        <v>80000</v>
      </c>
      <c r="F1802" t="s">
        <v>6</v>
      </c>
      <c r="G1802">
        <f>tblSalaries[[#This Row],[clean Salary (in local currency)]]*VLOOKUP(tblSalaries[[#This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VLOOKUP(tblSalaries[[#This Row],[Where do you work]],tblCountries[[Actual]:[Mapping]],2,FALSE)</f>
        <v>USA</v>
      </c>
      <c r="L1802" t="s">
        <v>9</v>
      </c>
      <c r="M1802">
        <v>9</v>
      </c>
      <c r="N1802" s="16" t="str">
        <f>IF([Years of Experience]&lt;=10,"&lt;=10 yrs",IF([Years of Experience]&lt;20,"10-20 yrs",IF([Years of Experience]&lt;30,"20-30 yrs","&gt;30 yrs")))</f>
        <v>&lt;=10 yrs</v>
      </c>
    </row>
    <row r="1803" spans="2:14" ht="15" customHeight="1">
      <c r="B1803" t="s">
        <v>3806</v>
      </c>
      <c r="C1803" s="1">
        <v>41074.519097222219</v>
      </c>
      <c r="D1803" s="4">
        <v>118000</v>
      </c>
      <c r="E1803">
        <v>118000</v>
      </c>
      <c r="F1803" t="s">
        <v>6</v>
      </c>
      <c r="G1803">
        <f>tblSalaries[[#This Row],[clean Salary (in local currency)]]*VLOOKUP(tblSalaries[[#This Row],[Currency]],tblXrate[],2,FALSE)</f>
        <v>118000</v>
      </c>
      <c r="H1803" t="s">
        <v>1741</v>
      </c>
      <c r="I1803" t="s">
        <v>4001</v>
      </c>
      <c r="J1803" t="s">
        <v>15</v>
      </c>
      <c r="K1803" t="str">
        <f>VLOOKUP(tblSalaries[[#This Row],[Where do you work]],tblCountries[[Actual]:[Mapping]],2,FALSE)</f>
        <v>USA</v>
      </c>
      <c r="L1803" t="s">
        <v>9</v>
      </c>
      <c r="M1803">
        <v>6</v>
      </c>
      <c r="N1803" s="16" t="str">
        <f>IF([Years of Experience]&lt;=10,"&lt;=10 yrs",IF([Years of Experience]&lt;20,"10-20 yrs",IF([Years of Experience]&lt;30,"20-30 yrs","&gt;30 yrs")))</f>
        <v>&lt;=10 yrs</v>
      </c>
    </row>
    <row r="1804" spans="2:14" ht="15" customHeight="1">
      <c r="B1804" t="s">
        <v>3807</v>
      </c>
      <c r="C1804" s="1">
        <v>41074.589560185188</v>
      </c>
      <c r="D1804" s="4">
        <v>5000</v>
      </c>
      <c r="E1804">
        <v>60000</v>
      </c>
      <c r="F1804" t="s">
        <v>6</v>
      </c>
      <c r="G1804">
        <f>tblSalaries[[#This Row],[clean Salary (in local currency)]]*VLOOKUP(tblSalaries[[#This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VLOOKUP(tblSalaries[[#This Row],[Where do you work]],tblCountries[[Actual]:[Mapping]],2,FALSE)</f>
        <v>UAE</v>
      </c>
      <c r="L1804" t="s">
        <v>9</v>
      </c>
      <c r="M1804">
        <v>5</v>
      </c>
      <c r="N1804" s="16" t="str">
        <f>IF([Years of Experience]&lt;=10,"&lt;=10 yrs",IF([Years of Experience]&lt;20,"10-20 yrs",IF([Years of Experience]&lt;30,"20-30 yrs","&gt;30 yrs")))</f>
        <v>&lt;=10 yrs</v>
      </c>
    </row>
    <row r="1805" spans="2:14" ht="15" customHeight="1">
      <c r="B1805" t="s">
        <v>3808</v>
      </c>
      <c r="C1805" s="1">
        <v>41074.768796296295</v>
      </c>
      <c r="D1805" s="4">
        <v>560</v>
      </c>
      <c r="E1805">
        <v>6720</v>
      </c>
      <c r="F1805" t="s">
        <v>6</v>
      </c>
      <c r="G1805">
        <f>tblSalaries[[#This Row],[clean Salary (in local currency)]]*VLOOKUP(tblSalaries[[#This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VLOOKUP(tblSalaries[[#This Row],[Where do you work]],tblCountries[[Actual]:[Mapping]],2,FALSE)</f>
        <v>India</v>
      </c>
      <c r="L1805" t="s">
        <v>9</v>
      </c>
      <c r="M1805">
        <v>5</v>
      </c>
      <c r="N1805" s="16" t="str">
        <f>IF([Years of Experience]&lt;=10,"&lt;=10 yrs",IF([Years of Experience]&lt;20,"10-20 yrs",IF([Years of Experience]&lt;30,"20-30 yrs","&gt;30 yrs")))</f>
        <v>&lt;=10 yrs</v>
      </c>
    </row>
    <row r="1806" spans="2:14" ht="15" customHeight="1">
      <c r="B1806" t="s">
        <v>3809</v>
      </c>
      <c r="C1806" s="1">
        <v>41074.918807870374</v>
      </c>
      <c r="D1806" s="4">
        <v>1720</v>
      </c>
      <c r="E1806">
        <v>20640</v>
      </c>
      <c r="F1806" t="s">
        <v>6</v>
      </c>
      <c r="G1806">
        <f>tblSalaries[[#This Row],[clean Salary (in local currency)]]*VLOOKUP(tblSalaries[[#This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VLOOKUP(tblSalaries[[#This Row],[Where do you work]],tblCountries[[Actual]:[Mapping]],2,FALSE)</f>
        <v>Singapore</v>
      </c>
      <c r="L1806" t="s">
        <v>9</v>
      </c>
      <c r="M1806">
        <v>3</v>
      </c>
      <c r="N1806" s="16" t="str">
        <f>IF([Years of Experience]&lt;=10,"&lt;=10 yrs",IF([Years of Experience]&lt;20,"10-20 yrs",IF([Years of Experience]&lt;30,"20-30 yrs","&gt;30 yrs")))</f>
        <v>&lt;=10 yrs</v>
      </c>
    </row>
    <row r="1807" spans="2:14" ht="15" customHeight="1">
      <c r="B1807" t="s">
        <v>3810</v>
      </c>
      <c r="C1807" s="1">
        <v>41075.024826388886</v>
      </c>
      <c r="D1807" s="4">
        <v>50000</v>
      </c>
      <c r="E1807">
        <v>50000</v>
      </c>
      <c r="F1807" t="s">
        <v>6</v>
      </c>
      <c r="G1807">
        <f>tblSalaries[[#This Row],[clean Salary (in local currency)]]*VLOOKUP(tblSalaries[[#This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VLOOKUP(tblSalaries[[#This Row],[Where do you work]],tblCountries[[Actual]:[Mapping]],2,FALSE)</f>
        <v>USA</v>
      </c>
      <c r="L1807" t="s">
        <v>13</v>
      </c>
      <c r="M1807">
        <v>15</v>
      </c>
      <c r="N1807" s="16" t="str">
        <f>IF([Years of Experience]&lt;=10,"&lt;=10 yrs",IF([Years of Experience]&lt;20,"10-20 yrs",IF([Years of Experience]&lt;30,"20-30 yrs","&gt;30 yrs")))</f>
        <v>10-20 yrs</v>
      </c>
    </row>
    <row r="1808" spans="2:14" ht="15" customHeight="1">
      <c r="B1808" t="s">
        <v>3811</v>
      </c>
      <c r="C1808" s="1">
        <v>41075.036550925928</v>
      </c>
      <c r="D1808" s="4">
        <v>2000</v>
      </c>
      <c r="E1808">
        <v>24000</v>
      </c>
      <c r="F1808" t="s">
        <v>6</v>
      </c>
      <c r="G1808">
        <f>tblSalaries[[#This Row],[clean Salary (in local currency)]]*VLOOKUP(tblSalaries[[#This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VLOOKUP(tblSalaries[[#This Row],[Where do you work]],tblCountries[[Actual]:[Mapping]],2,FALSE)</f>
        <v>Russia</v>
      </c>
      <c r="L1808" t="s">
        <v>13</v>
      </c>
      <c r="M1808">
        <v>23</v>
      </c>
      <c r="N1808" s="16" t="str">
        <f>IF([Years of Experience]&lt;=10,"&lt;=10 yrs",IF([Years of Experience]&lt;20,"10-20 yrs",IF([Years of Experience]&lt;30,"20-30 yrs","&gt;30 yrs")))</f>
        <v>20-30 yrs</v>
      </c>
    </row>
    <row r="1809" spans="2:14" ht="15" customHeight="1">
      <c r="B1809" t="s">
        <v>3812</v>
      </c>
      <c r="C1809" s="1">
        <v>41075.043611111112</v>
      </c>
      <c r="D1809" s="4">
        <v>60000</v>
      </c>
      <c r="E1809">
        <v>60000</v>
      </c>
      <c r="F1809" t="s">
        <v>6</v>
      </c>
      <c r="G1809">
        <f>tblSalaries[[#This Row],[clean Salary (in local currency)]]*VLOOKUP(tblSalaries[[#This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VLOOKUP(tblSalaries[[#This Row],[Where do you work]],tblCountries[[Actual]:[Mapping]],2,FALSE)</f>
        <v>USA</v>
      </c>
      <c r="L1809" t="s">
        <v>18</v>
      </c>
      <c r="M1809">
        <v>3</v>
      </c>
      <c r="N1809" s="16" t="str">
        <f>IF([Years of Experience]&lt;=10,"&lt;=10 yrs",IF([Years of Experience]&lt;20,"10-20 yrs",IF([Years of Experience]&lt;30,"20-30 yrs","&gt;30 yrs")))</f>
        <v>&lt;=10 yrs</v>
      </c>
    </row>
    <row r="1810" spans="2:14" ht="15" customHeight="1">
      <c r="B1810" t="s">
        <v>3813</v>
      </c>
      <c r="C1810" s="1">
        <v>41075.048715277779</v>
      </c>
      <c r="D1810" s="4">
        <v>37500</v>
      </c>
      <c r="E1810">
        <v>37500</v>
      </c>
      <c r="F1810" t="s">
        <v>6</v>
      </c>
      <c r="G1810">
        <f>tblSalaries[[#This Row],[clean Salary (in local currency)]]*VLOOKUP(tblSalaries[[#This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VLOOKUP(tblSalaries[[#This Row],[Where do you work]],tblCountries[[Actual]:[Mapping]],2,FALSE)</f>
        <v>India</v>
      </c>
      <c r="L1810" t="s">
        <v>13</v>
      </c>
      <c r="M1810">
        <v>0</v>
      </c>
      <c r="N1810" s="16" t="str">
        <f>IF([Years of Experience]&lt;=10,"&lt;=10 yrs",IF([Years of Experience]&lt;20,"10-20 yrs",IF([Years of Experience]&lt;30,"20-30 yrs","&gt;30 yrs")))</f>
        <v>&lt;=10 yrs</v>
      </c>
    </row>
    <row r="1811" spans="2:14" ht="15" customHeight="1">
      <c r="B1811" t="s">
        <v>3814</v>
      </c>
      <c r="C1811" s="1">
        <v>41075.10050925926</v>
      </c>
      <c r="D1811" s="4">
        <v>40000</v>
      </c>
      <c r="E1811">
        <v>40000</v>
      </c>
      <c r="F1811" t="s">
        <v>6</v>
      </c>
      <c r="G1811">
        <f>tblSalaries[[#This Row],[clean Salary (in local currency)]]*VLOOKUP(tblSalaries[[#This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VLOOKUP(tblSalaries[[#This Row],[Where do you work]],tblCountries[[Actual]:[Mapping]],2,FALSE)</f>
        <v>USA</v>
      </c>
      <c r="L1811" t="s">
        <v>9</v>
      </c>
      <c r="M1811">
        <v>1</v>
      </c>
      <c r="N1811" s="16" t="str">
        <f>IF([Years of Experience]&lt;=10,"&lt;=10 yrs",IF([Years of Experience]&lt;20,"10-20 yrs",IF([Years of Experience]&lt;30,"20-30 yrs","&gt;30 yrs")))</f>
        <v>&lt;=10 yrs</v>
      </c>
    </row>
    <row r="1812" spans="2:14" ht="15" customHeight="1">
      <c r="B1812" t="s">
        <v>3815</v>
      </c>
      <c r="C1812" s="1">
        <v>41075.10429398148</v>
      </c>
      <c r="D1812" s="4" t="s">
        <v>1946</v>
      </c>
      <c r="E1812">
        <v>85000</v>
      </c>
      <c r="F1812" t="s">
        <v>6</v>
      </c>
      <c r="G1812">
        <f>tblSalaries[[#This Row],[clean Salary (in local currency)]]*VLOOKUP(tblSalaries[[#This Row],[Currency]],tblXrate[],2,FALSE)</f>
        <v>85000</v>
      </c>
      <c r="H1812" t="s">
        <v>1947</v>
      </c>
      <c r="I1812" t="s">
        <v>4001</v>
      </c>
      <c r="J1812" t="s">
        <v>15</v>
      </c>
      <c r="K1812" t="str">
        <f>VLOOKUP(tblSalaries[[#This Row],[Where do you work]],tblCountries[[Actual]:[Mapping]],2,FALSE)</f>
        <v>USA</v>
      </c>
      <c r="L1812" t="s">
        <v>18</v>
      </c>
      <c r="M1812">
        <v>15</v>
      </c>
      <c r="N1812" s="16" t="str">
        <f>IF([Years of Experience]&lt;=10,"&lt;=10 yrs",IF([Years of Experience]&lt;20,"10-20 yrs",IF([Years of Experience]&lt;30,"20-30 yrs","&gt;30 yrs")))</f>
        <v>10-20 yrs</v>
      </c>
    </row>
    <row r="1813" spans="2:14" ht="15" customHeight="1">
      <c r="B1813" t="s">
        <v>3816</v>
      </c>
      <c r="C1813" s="1">
        <v>41075.1250462963</v>
      </c>
      <c r="D1813" s="4">
        <v>30000</v>
      </c>
      <c r="E1813">
        <v>30000</v>
      </c>
      <c r="F1813" t="s">
        <v>6</v>
      </c>
      <c r="G1813">
        <f>tblSalaries[[#This Row],[clean Salary (in local currency)]]*VLOOKUP(tblSalaries[[#This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VLOOKUP(tblSalaries[[#This Row],[Where do you work]],tblCountries[[Actual]:[Mapping]],2,FALSE)</f>
        <v>Brazil</v>
      </c>
      <c r="L1813" t="s">
        <v>18</v>
      </c>
      <c r="M1813">
        <v>1</v>
      </c>
      <c r="N1813" s="16" t="str">
        <f>IF([Years of Experience]&lt;=10,"&lt;=10 yrs",IF([Years of Experience]&lt;20,"10-20 yrs",IF([Years of Experience]&lt;30,"20-30 yrs","&gt;30 yrs")))</f>
        <v>&lt;=10 yrs</v>
      </c>
    </row>
    <row r="1814" spans="2:14" ht="15" customHeight="1">
      <c r="B1814" t="s">
        <v>3817</v>
      </c>
      <c r="C1814" s="1">
        <v>41075.160995370374</v>
      </c>
      <c r="D1814" s="4" t="s">
        <v>1948</v>
      </c>
      <c r="E1814">
        <v>33500</v>
      </c>
      <c r="F1814" t="s">
        <v>69</v>
      </c>
      <c r="G1814">
        <f>tblSalaries[[#This Row],[clean Salary (in local currency)]]*VLOOKUP(tblSalaries[[#This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VLOOKUP(tblSalaries[[#This Row],[Where do you work]],tblCountries[[Actual]:[Mapping]],2,FALSE)</f>
        <v>UK</v>
      </c>
      <c r="L1814" t="s">
        <v>18</v>
      </c>
      <c r="M1814">
        <v>7</v>
      </c>
      <c r="N1814" s="16" t="str">
        <f>IF([Years of Experience]&lt;=10,"&lt;=10 yrs",IF([Years of Experience]&lt;20,"10-20 yrs",IF([Years of Experience]&lt;30,"20-30 yrs","&gt;30 yrs")))</f>
        <v>&lt;=10 yrs</v>
      </c>
    </row>
    <row r="1815" spans="2:14" ht="15" customHeight="1">
      <c r="B1815" t="s">
        <v>3818</v>
      </c>
      <c r="C1815" s="1">
        <v>41075.239236111112</v>
      </c>
      <c r="D1815" s="4">
        <v>29000</v>
      </c>
      <c r="E1815">
        <v>29000</v>
      </c>
      <c r="F1815" t="s">
        <v>6</v>
      </c>
      <c r="G1815">
        <f>tblSalaries[[#This Row],[clean Salary (in local currency)]]*VLOOKUP(tblSalaries[[#This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VLOOKUP(tblSalaries[[#This Row],[Where do you work]],tblCountries[[Actual]:[Mapping]],2,FALSE)</f>
        <v>USA</v>
      </c>
      <c r="L1815" t="s">
        <v>13</v>
      </c>
      <c r="M1815">
        <v>1</v>
      </c>
      <c r="N1815" s="16" t="str">
        <f>IF([Years of Experience]&lt;=10,"&lt;=10 yrs",IF([Years of Experience]&lt;20,"10-20 yrs",IF([Years of Experience]&lt;30,"20-30 yrs","&gt;30 yrs")))</f>
        <v>&lt;=10 yrs</v>
      </c>
    </row>
    <row r="1816" spans="2:14" ht="15" customHeight="1">
      <c r="B1816" t="s">
        <v>3819</v>
      </c>
      <c r="C1816" s="1">
        <v>41075.375092592592</v>
      </c>
      <c r="D1816" s="4">
        <v>48000</v>
      </c>
      <c r="E1816">
        <v>48000</v>
      </c>
      <c r="F1816" t="s">
        <v>6</v>
      </c>
      <c r="G1816">
        <f>tblSalaries[[#This Row],[clean Salary (in local currency)]]*VLOOKUP(tblSalaries[[#This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VLOOKUP(tblSalaries[[#This Row],[Where do you work]],tblCountries[[Actual]:[Mapping]],2,FALSE)</f>
        <v>USA</v>
      </c>
      <c r="L1816" t="s">
        <v>9</v>
      </c>
      <c r="M1816">
        <v>1</v>
      </c>
      <c r="N1816" s="16" t="str">
        <f>IF([Years of Experience]&lt;=10,"&lt;=10 yrs",IF([Years of Experience]&lt;20,"10-20 yrs",IF([Years of Experience]&lt;30,"20-30 yrs","&gt;30 yrs")))</f>
        <v>&lt;=10 yrs</v>
      </c>
    </row>
    <row r="1817" spans="2:14" ht="15" customHeight="1">
      <c r="B1817" t="s">
        <v>3820</v>
      </c>
      <c r="C1817" s="1">
        <v>41075.375960648147</v>
      </c>
      <c r="D1817" s="4">
        <v>48000</v>
      </c>
      <c r="E1817">
        <v>48000</v>
      </c>
      <c r="F1817" t="s">
        <v>6</v>
      </c>
      <c r="G1817">
        <f>tblSalaries[[#This Row],[clean Salary (in local currency)]]*VLOOKUP(tblSalaries[[#This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VLOOKUP(tblSalaries[[#This Row],[Where do you work]],tblCountries[[Actual]:[Mapping]],2,FALSE)</f>
        <v>USA</v>
      </c>
      <c r="L1817" t="s">
        <v>9</v>
      </c>
      <c r="M1817">
        <v>1</v>
      </c>
      <c r="N1817" s="16" t="str">
        <f>IF([Years of Experience]&lt;=10,"&lt;=10 yrs",IF([Years of Experience]&lt;20,"10-20 yrs",IF([Years of Experience]&lt;30,"20-30 yrs","&gt;30 yrs")))</f>
        <v>&lt;=10 yrs</v>
      </c>
    </row>
    <row r="1818" spans="2:14" ht="15" customHeight="1">
      <c r="B1818" t="s">
        <v>3821</v>
      </c>
      <c r="C1818" s="1">
        <v>41075.629988425928</v>
      </c>
      <c r="D1818" s="4">
        <v>700</v>
      </c>
      <c r="E1818">
        <v>8400</v>
      </c>
      <c r="F1818" t="s">
        <v>6</v>
      </c>
      <c r="G1818">
        <f>tblSalaries[[#This Row],[clean Salary (in local currency)]]*VLOOKUP(tblSalaries[[#This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VLOOKUP(tblSalaries[[#This Row],[Where do you work]],tblCountries[[Actual]:[Mapping]],2,FALSE)</f>
        <v>Baltic</v>
      </c>
      <c r="L1818" t="s">
        <v>13</v>
      </c>
      <c r="M1818">
        <v>0.3</v>
      </c>
      <c r="N1818" s="16" t="str">
        <f>IF([Years of Experience]&lt;=10,"&lt;=10 yrs",IF([Years of Experience]&lt;20,"10-20 yrs",IF([Years of Experience]&lt;30,"20-30 yrs","&gt;30 yrs")))</f>
        <v>&lt;=10 yrs</v>
      </c>
    </row>
    <row r="1819" spans="2:14" ht="15" customHeight="1">
      <c r="B1819" t="s">
        <v>3822</v>
      </c>
      <c r="C1819" s="1">
        <v>41075.655347222222</v>
      </c>
      <c r="D1819" s="4">
        <v>270000</v>
      </c>
      <c r="E1819">
        <v>270000</v>
      </c>
      <c r="F1819" t="s">
        <v>40</v>
      </c>
      <c r="G1819">
        <f>tblSalaries[[#This Row],[clean Salary (in local currency)]]*VLOOKUP(tblSalaries[[#This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18</v>
      </c>
      <c r="M1819">
        <v>5</v>
      </c>
      <c r="N1819" s="16" t="str">
        <f>IF([Years of Experience]&lt;=10,"&lt;=10 yrs",IF([Years of Experience]&lt;20,"10-20 yrs",IF([Years of Experience]&lt;30,"20-30 yrs","&gt;30 yrs")))</f>
        <v>&lt;=10 yrs</v>
      </c>
    </row>
    <row r="1820" spans="2:14" ht="15" customHeight="1">
      <c r="B1820" t="s">
        <v>3823</v>
      </c>
      <c r="C1820" s="1">
        <v>41075.692210648151</v>
      </c>
      <c r="D1820" s="4">
        <v>1400000</v>
      </c>
      <c r="E1820">
        <v>1400000</v>
      </c>
      <c r="F1820" t="s">
        <v>40</v>
      </c>
      <c r="G1820">
        <f>tblSalaries[[#This Row],[clean Salary (in local currency)]]*VLOOKUP(tblSalaries[[#This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VLOOKUP(tblSalaries[[#This Row],[Where do you work]],tblCountries[[Actual]:[Mapping]],2,FALSE)</f>
        <v>India</v>
      </c>
      <c r="L1820" t="s">
        <v>9</v>
      </c>
      <c r="M1820">
        <v>10</v>
      </c>
      <c r="N1820" s="16" t="str">
        <f>IF([Years of Experience]&lt;=10,"&lt;=10 yrs",IF([Years of Experience]&lt;20,"10-20 yrs",IF([Years of Experience]&lt;30,"20-30 yrs","&gt;30 yrs")))</f>
        <v>&lt;=10 yrs</v>
      </c>
    </row>
    <row r="1821" spans="2:14" ht="15" customHeight="1">
      <c r="B1821" t="s">
        <v>3824</v>
      </c>
      <c r="C1821" s="1">
        <v>41075.719664351855</v>
      </c>
      <c r="D1821" s="4" t="s">
        <v>873</v>
      </c>
      <c r="E1821">
        <v>700000</v>
      </c>
      <c r="F1821" t="s">
        <v>40</v>
      </c>
      <c r="G1821">
        <f>tblSalaries[[#This Row],[clean Salary (in local currency)]]*VLOOKUP(tblSalaries[[#This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VLOOKUP(tblSalaries[[#This Row],[Where do you work]],tblCountries[[Actual]:[Mapping]],2,FALSE)</f>
        <v>India</v>
      </c>
      <c r="L1821" t="s">
        <v>18</v>
      </c>
      <c r="M1821">
        <v>4</v>
      </c>
      <c r="N1821" s="16" t="str">
        <f>IF([Years of Experience]&lt;=10,"&lt;=10 yrs",IF([Years of Experience]&lt;20,"10-20 yrs",IF([Years of Experience]&lt;30,"20-30 yrs","&gt;30 yrs")))</f>
        <v>&lt;=10 yrs</v>
      </c>
    </row>
    <row r="1822" spans="2:14" ht="15" customHeight="1">
      <c r="B1822" t="s">
        <v>3825</v>
      </c>
      <c r="C1822" s="1">
        <v>41075.73300925926</v>
      </c>
      <c r="D1822" s="4">
        <v>20000</v>
      </c>
      <c r="E1822">
        <v>20000</v>
      </c>
      <c r="F1822" t="s">
        <v>69</v>
      </c>
      <c r="G1822">
        <f>tblSalaries[[#This Row],[clean Salary (in local currency)]]*VLOOKUP(tblSalaries[[#This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VLOOKUP(tblSalaries[[#This Row],[Where do you work]],tblCountries[[Actual]:[Mapping]],2,FALSE)</f>
        <v>UK</v>
      </c>
      <c r="L1822" t="s">
        <v>18</v>
      </c>
      <c r="M1822">
        <v>10</v>
      </c>
      <c r="N1822" s="16" t="str">
        <f>IF([Years of Experience]&lt;=10,"&lt;=10 yrs",IF([Years of Experience]&lt;20,"10-20 yrs",IF([Years of Experience]&lt;30,"20-30 yrs","&gt;30 yrs")))</f>
        <v>&lt;=10 yrs</v>
      </c>
    </row>
    <row r="1823" spans="2:14" ht="15" customHeight="1">
      <c r="B1823" t="s">
        <v>3826</v>
      </c>
      <c r="C1823" s="1">
        <v>41075.733449074076</v>
      </c>
      <c r="D1823" s="4" t="s">
        <v>395</v>
      </c>
      <c r="E1823">
        <v>1000000</v>
      </c>
      <c r="F1823" t="s">
        <v>40</v>
      </c>
      <c r="G1823">
        <f>tblSalaries[[#This Row],[clean Salary (in local currency)]]*VLOOKUP(tblSalaries[[#This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VLOOKUP(tblSalaries[[#This Row],[Where do you work]],tblCountries[[Actual]:[Mapping]],2,FALSE)</f>
        <v>India</v>
      </c>
      <c r="L1823" t="s">
        <v>13</v>
      </c>
      <c r="M1823">
        <v>10</v>
      </c>
      <c r="N1823" s="16" t="str">
        <f>IF([Years of Experience]&lt;=10,"&lt;=10 yrs",IF([Years of Experience]&lt;20,"10-20 yrs",IF([Years of Experience]&lt;30,"20-30 yrs","&gt;30 yrs")))</f>
        <v>&lt;=10 yrs</v>
      </c>
    </row>
    <row r="1824" spans="2:14" ht="15" customHeight="1">
      <c r="B1824" t="s">
        <v>3827</v>
      </c>
      <c r="C1824" s="1">
        <v>41075.759166666663</v>
      </c>
      <c r="D1824" s="4">
        <v>112000</v>
      </c>
      <c r="E1824">
        <v>112000</v>
      </c>
      <c r="F1824" t="s">
        <v>6</v>
      </c>
      <c r="G1824">
        <f>tblSalaries[[#This Row],[clean Salary (in local currency)]]*VLOOKUP(tblSalaries[[#This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18</v>
      </c>
      <c r="M1824">
        <v>8</v>
      </c>
      <c r="N1824" s="16" t="str">
        <f>IF([Years of Experience]&lt;=10,"&lt;=10 yrs",IF([Years of Experience]&lt;20,"10-20 yrs",IF([Years of Experience]&lt;30,"20-30 yrs","&gt;30 yrs")))</f>
        <v>&lt;=10 yrs</v>
      </c>
    </row>
    <row r="1825" spans="2:14" ht="15" customHeight="1">
      <c r="B1825" t="s">
        <v>3828</v>
      </c>
      <c r="C1825" s="1">
        <v>41075.833634259259</v>
      </c>
      <c r="D1825" s="4">
        <v>11000</v>
      </c>
      <c r="E1825">
        <v>11000</v>
      </c>
      <c r="F1825" t="s">
        <v>6</v>
      </c>
      <c r="G1825">
        <f>tblSalaries[[#This Row],[clean Salary (in local currency)]]*VLOOKUP(tblSalaries[[#This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VLOOKUP(tblSalaries[[#This Row],[Where do you work]],tblCountries[[Actual]:[Mapping]],2,FALSE)</f>
        <v>India</v>
      </c>
      <c r="L1825" t="s">
        <v>13</v>
      </c>
      <c r="M1825">
        <v>8</v>
      </c>
      <c r="N1825" s="16" t="str">
        <f>IF([Years of Experience]&lt;=10,"&lt;=10 yrs",IF([Years of Experience]&lt;20,"10-20 yrs",IF([Years of Experience]&lt;30,"20-30 yrs","&gt;30 yrs")))</f>
        <v>&lt;=10 yrs</v>
      </c>
    </row>
    <row r="1826" spans="2:14" ht="15" customHeight="1">
      <c r="B1826" t="s">
        <v>3829</v>
      </c>
      <c r="C1826" s="1">
        <v>41075.868622685186</v>
      </c>
      <c r="D1826" s="4" t="s">
        <v>1955</v>
      </c>
      <c r="E1826">
        <v>90000</v>
      </c>
      <c r="F1826" t="s">
        <v>22</v>
      </c>
      <c r="G1826">
        <f>tblSalaries[[#This Row],[clean Salary (in local currency)]]*VLOOKUP(tblSalaries[[#This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VLOOKUP(tblSalaries[[#This Row],[Where do you work]],tblCountries[[Actual]:[Mapping]],2,FALSE)</f>
        <v>Europe</v>
      </c>
      <c r="L1826" t="s">
        <v>18</v>
      </c>
      <c r="M1826">
        <v>20</v>
      </c>
      <c r="N1826" s="16" t="str">
        <f>IF([Years of Experience]&lt;=10,"&lt;=10 yrs",IF([Years of Experience]&lt;20,"10-20 yrs",IF([Years of Experience]&lt;30,"20-30 yrs","&gt;30 yrs")))</f>
        <v>20-30 yrs</v>
      </c>
    </row>
    <row r="1827" spans="2:14" ht="15" customHeight="1">
      <c r="B1827" t="s">
        <v>3830</v>
      </c>
      <c r="C1827" s="1">
        <v>41075.897407407407</v>
      </c>
      <c r="D1827" s="4" t="s">
        <v>1957</v>
      </c>
      <c r="E1827">
        <v>16110</v>
      </c>
      <c r="F1827" t="s">
        <v>6</v>
      </c>
      <c r="G1827">
        <f>tblSalaries[[#This Row],[clean Salary (in local currency)]]*VLOOKUP(tblSalaries[[#This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VLOOKUP(tblSalaries[[#This Row],[Where do you work]],tblCountries[[Actual]:[Mapping]],2,FALSE)</f>
        <v>Colombia</v>
      </c>
      <c r="L1827" t="s">
        <v>13</v>
      </c>
      <c r="M1827">
        <v>10</v>
      </c>
      <c r="N1827" s="16" t="str">
        <f>IF([Years of Experience]&lt;=10,"&lt;=10 yrs",IF([Years of Experience]&lt;20,"10-20 yrs",IF([Years of Experience]&lt;30,"20-30 yrs","&gt;30 yrs")))</f>
        <v>&lt;=10 yrs</v>
      </c>
    </row>
    <row r="1828" spans="2:14" ht="15" customHeight="1">
      <c r="B1828" t="s">
        <v>3831</v>
      </c>
      <c r="C1828" s="1">
        <v>41075.942187499997</v>
      </c>
      <c r="D1828" s="4">
        <v>72000</v>
      </c>
      <c r="E1828">
        <v>72000</v>
      </c>
      <c r="F1828" t="s">
        <v>6</v>
      </c>
      <c r="G1828">
        <f>tblSalaries[[#This Row],[clean Salary (in local currency)]]*VLOOKUP(tblSalaries[[#This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VLOOKUP(tblSalaries[[#This Row],[Where do you work]],tblCountries[[Actual]:[Mapping]],2,FALSE)</f>
        <v>USA</v>
      </c>
      <c r="L1828" t="s">
        <v>9</v>
      </c>
      <c r="M1828">
        <v>10</v>
      </c>
      <c r="N1828" s="16" t="str">
        <f>IF([Years of Experience]&lt;=10,"&lt;=10 yrs",IF([Years of Experience]&lt;20,"10-20 yrs",IF([Years of Experience]&lt;30,"20-30 yrs","&gt;30 yrs")))</f>
        <v>&lt;=10 yrs</v>
      </c>
    </row>
    <row r="1829" spans="2:14" ht="15" customHeight="1">
      <c r="B1829" t="s">
        <v>3832</v>
      </c>
      <c r="C1829" s="1">
        <v>41075.972916666666</v>
      </c>
      <c r="D1829" s="4">
        <v>60000</v>
      </c>
      <c r="E1829">
        <v>60000</v>
      </c>
      <c r="F1829" t="s">
        <v>6</v>
      </c>
      <c r="G1829">
        <f>tblSalaries[[#This Row],[clean Salary (in local currency)]]*VLOOKUP(tblSalaries[[#This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13</v>
      </c>
      <c r="M1829">
        <v>10</v>
      </c>
      <c r="N1829" s="16" t="str">
        <f>IF([Years of Experience]&lt;=10,"&lt;=10 yrs",IF([Years of Experience]&lt;20,"10-20 yrs",IF([Years of Experience]&lt;30,"20-30 yrs","&gt;30 yrs")))</f>
        <v>&lt;=10 yrs</v>
      </c>
    </row>
    <row r="1830" spans="2:14" ht="15" customHeight="1">
      <c r="B1830" t="s">
        <v>3833</v>
      </c>
      <c r="C1830" s="1">
        <v>41075.99318287037</v>
      </c>
      <c r="D1830" s="4">
        <v>67000</v>
      </c>
      <c r="E1830">
        <v>67000</v>
      </c>
      <c r="F1830" t="s">
        <v>6</v>
      </c>
      <c r="G1830">
        <f>tblSalaries[[#This Row],[clean Salary (in local currency)]]*VLOOKUP(tblSalaries[[#This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9</v>
      </c>
      <c r="M1830">
        <v>6</v>
      </c>
      <c r="N1830" s="16" t="str">
        <f>IF([Years of Experience]&lt;=10,"&lt;=10 yrs",IF([Years of Experience]&lt;20,"10-20 yrs",IF([Years of Experience]&lt;30,"20-30 yrs","&gt;30 yrs")))</f>
        <v>&lt;=10 yrs</v>
      </c>
    </row>
    <row r="1831" spans="2:14" ht="15" customHeight="1">
      <c r="B1831" t="s">
        <v>3834</v>
      </c>
      <c r="C1831" s="1">
        <v>41076.118622685186</v>
      </c>
      <c r="D1831" s="4">
        <v>54000</v>
      </c>
      <c r="E1831">
        <v>54000</v>
      </c>
      <c r="F1831" t="s">
        <v>6</v>
      </c>
      <c r="G1831">
        <f>tblSalaries[[#This Row],[clean Salary (in local currency)]]*VLOOKUP(tblSalaries[[#This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VLOOKUP(tblSalaries[[#This Row],[Where do you work]],tblCountries[[Actual]:[Mapping]],2,FALSE)</f>
        <v>USA</v>
      </c>
      <c r="L1831" t="s">
        <v>9</v>
      </c>
      <c r="M1831">
        <v>18</v>
      </c>
      <c r="N1831" s="16" t="str">
        <f>IF([Years of Experience]&lt;=10,"&lt;=10 yrs",IF([Years of Experience]&lt;20,"10-20 yrs",IF([Years of Experience]&lt;30,"20-30 yrs","&gt;30 yrs")))</f>
        <v>10-20 yrs</v>
      </c>
    </row>
    <row r="1832" spans="2:14" ht="15" customHeight="1">
      <c r="B1832" t="s">
        <v>3835</v>
      </c>
      <c r="C1832" s="1">
        <v>41076.224340277775</v>
      </c>
      <c r="D1832" s="4">
        <v>38666</v>
      </c>
      <c r="E1832">
        <v>38666</v>
      </c>
      <c r="F1832" t="s">
        <v>6</v>
      </c>
      <c r="G1832">
        <f>tblSalaries[[#This Row],[clean Salary (in local currency)]]*VLOOKUP(tblSalaries[[#This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VLOOKUP(tblSalaries[[#This Row],[Where do you work]],tblCountries[[Actual]:[Mapping]],2,FALSE)</f>
        <v>South Africa</v>
      </c>
      <c r="L1832" t="s">
        <v>13</v>
      </c>
      <c r="M1832">
        <v>10</v>
      </c>
      <c r="N1832" s="16" t="str">
        <f>IF([Years of Experience]&lt;=10,"&lt;=10 yrs",IF([Years of Experience]&lt;20,"10-20 yrs",IF([Years of Experience]&lt;30,"20-30 yrs","&gt;30 yrs")))</f>
        <v>&lt;=10 yrs</v>
      </c>
    </row>
    <row r="1833" spans="2:14" ht="15" customHeight="1">
      <c r="B1833" t="s">
        <v>3836</v>
      </c>
      <c r="C1833" s="1">
        <v>41076.262418981481</v>
      </c>
      <c r="D1833" s="4">
        <v>63000</v>
      </c>
      <c r="E1833">
        <v>63000</v>
      </c>
      <c r="F1833" t="s">
        <v>6</v>
      </c>
      <c r="G1833">
        <f>tblSalaries[[#This Row],[clean Salary (in local currency)]]*VLOOKUP(tblSalaries[[#This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VLOOKUP(tblSalaries[[#This Row],[Where do you work]],tblCountries[[Actual]:[Mapping]],2,FALSE)</f>
        <v>USA</v>
      </c>
      <c r="L1833" t="s">
        <v>9</v>
      </c>
      <c r="M1833">
        <v>6</v>
      </c>
      <c r="N1833" s="16" t="str">
        <f>IF([Years of Experience]&lt;=10,"&lt;=10 yrs",IF([Years of Experience]&lt;20,"10-20 yrs",IF([Years of Experience]&lt;30,"20-30 yrs","&gt;30 yrs")))</f>
        <v>&lt;=10 yrs</v>
      </c>
    </row>
    <row r="1834" spans="2:14" ht="15" customHeight="1">
      <c r="B1834" t="s">
        <v>3837</v>
      </c>
      <c r="C1834" s="1">
        <v>41076.340960648151</v>
      </c>
      <c r="D1834" s="4" t="s">
        <v>423</v>
      </c>
      <c r="E1834">
        <v>63000</v>
      </c>
      <c r="F1834" t="s">
        <v>6</v>
      </c>
      <c r="G1834">
        <f>tblSalaries[[#This Row],[clean Salary (in local currency)]]*VLOOKUP(tblSalaries[[#This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VLOOKUP(tblSalaries[[#This Row],[Where do you work]],tblCountries[[Actual]:[Mapping]],2,FALSE)</f>
        <v>USA</v>
      </c>
      <c r="L1834" t="s">
        <v>13</v>
      </c>
      <c r="M1834">
        <v>1</v>
      </c>
      <c r="N1834" s="16" t="str">
        <f>IF([Years of Experience]&lt;=10,"&lt;=10 yrs",IF([Years of Experience]&lt;20,"10-20 yrs",IF([Years of Experience]&lt;30,"20-30 yrs","&gt;30 yrs")))</f>
        <v>&lt;=10 yrs</v>
      </c>
    </row>
    <row r="1835" spans="2:14" ht="15" customHeight="1">
      <c r="B1835" t="s">
        <v>3838</v>
      </c>
      <c r="C1835" s="1">
        <v>41076.590868055559</v>
      </c>
      <c r="D1835" s="4" t="s">
        <v>1966</v>
      </c>
      <c r="E1835">
        <v>360000</v>
      </c>
      <c r="F1835" t="s">
        <v>40</v>
      </c>
      <c r="G1835">
        <f>tblSalaries[[#This Row],[clean Salary (in local currency)]]*VLOOKUP(tblSalaries[[#This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VLOOKUP(tblSalaries[[#This Row],[Where do you work]],tblCountries[[Actual]:[Mapping]],2,FALSE)</f>
        <v>India</v>
      </c>
      <c r="L1835" t="s">
        <v>13</v>
      </c>
      <c r="M1835">
        <v>2</v>
      </c>
      <c r="N1835" s="16" t="str">
        <f>IF([Years of Experience]&lt;=10,"&lt;=10 yrs",IF([Years of Experience]&lt;20,"10-20 yrs",IF([Years of Experience]&lt;30,"20-30 yrs","&gt;30 yrs")))</f>
        <v>&lt;=10 yrs</v>
      </c>
    </row>
    <row r="1836" spans="2:14" ht="15" customHeight="1">
      <c r="B1836" t="s">
        <v>3839</v>
      </c>
      <c r="C1836" s="1">
        <v>41076.71371527778</v>
      </c>
      <c r="D1836" s="4" t="s">
        <v>1967</v>
      </c>
      <c r="E1836">
        <v>600000</v>
      </c>
      <c r="F1836" t="s">
        <v>40</v>
      </c>
      <c r="G1836">
        <f>tblSalaries[[#This Row],[clean Salary (in local currency)]]*VLOOKUP(tblSalaries[[#This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9</v>
      </c>
      <c r="M1836">
        <v>12</v>
      </c>
      <c r="N1836" s="16" t="str">
        <f>IF([Years of Experience]&lt;=10,"&lt;=10 yrs",IF([Years of Experience]&lt;20,"10-20 yrs",IF([Years of Experience]&lt;30,"20-30 yrs","&gt;30 yrs")))</f>
        <v>10-20 yrs</v>
      </c>
    </row>
    <row r="1837" spans="2:14" ht="15" customHeight="1">
      <c r="B1837" t="s">
        <v>3840</v>
      </c>
      <c r="C1837" s="1">
        <v>41076.718090277776</v>
      </c>
      <c r="D1837" s="4">
        <v>40000</v>
      </c>
      <c r="E1837">
        <v>40000</v>
      </c>
      <c r="F1837" t="s">
        <v>6</v>
      </c>
      <c r="G1837">
        <f>tblSalaries[[#This Row],[clean Salary (in local currency)]]*VLOOKUP(tblSalaries[[#This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VLOOKUP(tblSalaries[[#This Row],[Where do you work]],tblCountries[[Actual]:[Mapping]],2,FALSE)</f>
        <v>India</v>
      </c>
      <c r="L1837" t="s">
        <v>9</v>
      </c>
      <c r="M1837">
        <v>5</v>
      </c>
      <c r="N1837" s="16" t="str">
        <f>IF([Years of Experience]&lt;=10,"&lt;=10 yrs",IF([Years of Experience]&lt;20,"10-20 yrs",IF([Years of Experience]&lt;30,"20-30 yrs","&gt;30 yrs")))</f>
        <v>&lt;=10 yrs</v>
      </c>
    </row>
    <row r="1838" spans="2:14" ht="15" customHeight="1">
      <c r="B1838" t="s">
        <v>3841</v>
      </c>
      <c r="C1838" s="1">
        <v>41076.742673611108</v>
      </c>
      <c r="D1838" s="4" t="s">
        <v>1969</v>
      </c>
      <c r="E1838">
        <v>350000</v>
      </c>
      <c r="F1838" t="s">
        <v>40</v>
      </c>
      <c r="G1838">
        <f>tblSalaries[[#This Row],[clean Salary (in local currency)]]*VLOOKUP(tblSalaries[[#This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9</v>
      </c>
      <c r="M1838">
        <v>6</v>
      </c>
      <c r="N1838" s="16" t="str">
        <f>IF([Years of Experience]&lt;=10,"&lt;=10 yrs",IF([Years of Experience]&lt;20,"10-20 yrs",IF([Years of Experience]&lt;30,"20-30 yrs","&gt;30 yrs")))</f>
        <v>&lt;=10 yrs</v>
      </c>
    </row>
    <row r="1839" spans="2:14" ht="15" customHeight="1">
      <c r="B1839" t="s">
        <v>3842</v>
      </c>
      <c r="C1839" s="1">
        <v>41076.772210648145</v>
      </c>
      <c r="D1839" s="4">
        <v>2342342</v>
      </c>
      <c r="E1839">
        <v>2342342</v>
      </c>
      <c r="F1839" t="s">
        <v>40</v>
      </c>
      <c r="G1839">
        <f>tblSalaries[[#This Row],[clean Salary (in local currency)]]*VLOOKUP(tblSalaries[[#This Row],[Currency]],tblXrate[],2,FALSE)</f>
        <v>41712.231189497601</v>
      </c>
      <c r="H1839" t="s">
        <v>1970</v>
      </c>
      <c r="I1839" t="s">
        <v>4000</v>
      </c>
      <c r="J1839" t="s">
        <v>8</v>
      </c>
      <c r="K1839" t="str">
        <f>VLOOKUP(tblSalaries[[#This Row],[Where do you work]],tblCountries[[Actual]:[Mapping]],2,FALSE)</f>
        <v>India</v>
      </c>
      <c r="L1839" t="s">
        <v>18</v>
      </c>
      <c r="M1839">
        <v>12</v>
      </c>
      <c r="N1839" s="16" t="str">
        <f>IF([Years of Experience]&lt;=10,"&lt;=10 yrs",IF([Years of Experience]&lt;20,"10-20 yrs",IF([Years of Experience]&lt;30,"20-30 yrs","&gt;30 yrs")))</f>
        <v>10-20 yrs</v>
      </c>
    </row>
    <row r="1840" spans="2:14" ht="15" customHeight="1">
      <c r="B1840" t="s">
        <v>3843</v>
      </c>
      <c r="C1840" s="1">
        <v>41076.773206018515</v>
      </c>
      <c r="D1840" s="4" t="s">
        <v>1186</v>
      </c>
      <c r="E1840">
        <v>700000</v>
      </c>
      <c r="F1840" t="s">
        <v>40</v>
      </c>
      <c r="G1840">
        <f>tblSalaries[[#This Row],[clean Salary (in local currency)]]*VLOOKUP(tblSalaries[[#This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VLOOKUP(tblSalaries[[#This Row],[Where do you work]],tblCountries[[Actual]:[Mapping]],2,FALSE)</f>
        <v>India</v>
      </c>
      <c r="L1840" t="s">
        <v>18</v>
      </c>
      <c r="M1840">
        <v>9</v>
      </c>
      <c r="N1840" s="16" t="str">
        <f>IF([Years of Experience]&lt;=10,"&lt;=10 yrs",IF([Years of Experience]&lt;20,"10-20 yrs",IF([Years of Experience]&lt;30,"20-30 yrs","&gt;30 yrs")))</f>
        <v>&lt;=10 yrs</v>
      </c>
    </row>
    <row r="1841" spans="2:14" ht="15" customHeight="1">
      <c r="B1841" t="s">
        <v>3844</v>
      </c>
      <c r="C1841" s="1">
        <v>41076.933680555558</v>
      </c>
      <c r="D1841" s="4">
        <v>20500</v>
      </c>
      <c r="E1841">
        <v>20500</v>
      </c>
      <c r="F1841" t="s">
        <v>69</v>
      </c>
      <c r="G1841">
        <f>tblSalaries[[#This Row],[clean Salary (in local currency)]]*VLOOKUP(tblSalaries[[#This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VLOOKUP(tblSalaries[[#This Row],[Where do you work]],tblCountries[[Actual]:[Mapping]],2,FALSE)</f>
        <v>UK</v>
      </c>
      <c r="L1841" t="s">
        <v>9</v>
      </c>
      <c r="M1841">
        <v>20</v>
      </c>
      <c r="N1841" s="16" t="str">
        <f>IF([Years of Experience]&lt;=10,"&lt;=10 yrs",IF([Years of Experience]&lt;20,"10-20 yrs",IF([Years of Experience]&lt;30,"20-30 yrs","&gt;30 yrs")))</f>
        <v>20-30 yrs</v>
      </c>
    </row>
    <row r="1842" spans="2:14" ht="15" customHeight="1">
      <c r="B1842" t="s">
        <v>3845</v>
      </c>
      <c r="C1842" s="1">
        <v>41077.065810185188</v>
      </c>
      <c r="D1842" s="4" t="s">
        <v>694</v>
      </c>
      <c r="E1842">
        <v>400000</v>
      </c>
      <c r="F1842" t="s">
        <v>40</v>
      </c>
      <c r="G1842">
        <f>tblSalaries[[#This Row],[clean Salary (in local currency)]]*VLOOKUP(tblSalaries[[#This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25</v>
      </c>
      <c r="M1842">
        <v>2</v>
      </c>
      <c r="N1842" s="16" t="str">
        <f>IF([Years of Experience]&lt;=10,"&lt;=10 yrs",IF([Years of Experience]&lt;20,"10-20 yrs",IF([Years of Experience]&lt;30,"20-30 yrs","&gt;30 yrs")))</f>
        <v>&lt;=10 yrs</v>
      </c>
    </row>
    <row r="1843" spans="2:14" ht="15" customHeight="1">
      <c r="B1843" t="s">
        <v>3846</v>
      </c>
      <c r="C1843" s="1">
        <v>41077.168055555558</v>
      </c>
      <c r="D1843" s="4" t="s">
        <v>1973</v>
      </c>
      <c r="E1843">
        <v>100000</v>
      </c>
      <c r="F1843" t="s">
        <v>6</v>
      </c>
      <c r="G1843">
        <f>tblSalaries[[#This Row],[clean Salary (in local currency)]]*VLOOKUP(tblSalaries[[#This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VLOOKUP(tblSalaries[[#This Row],[Where do you work]],tblCountries[[Actual]:[Mapping]],2,FALSE)</f>
        <v>UAE</v>
      </c>
      <c r="L1843" t="s">
        <v>13</v>
      </c>
      <c r="M1843">
        <v>15</v>
      </c>
      <c r="N1843" s="16" t="str">
        <f>IF([Years of Experience]&lt;=10,"&lt;=10 yrs",IF([Years of Experience]&lt;20,"10-20 yrs",IF([Years of Experience]&lt;30,"20-30 yrs","&gt;30 yrs")))</f>
        <v>10-20 yrs</v>
      </c>
    </row>
    <row r="1844" spans="2:14" ht="15" customHeight="1">
      <c r="B1844" t="s">
        <v>3847</v>
      </c>
      <c r="C1844" s="1">
        <v>41077.485335648147</v>
      </c>
      <c r="D1844" s="4">
        <v>75000</v>
      </c>
      <c r="E1844">
        <v>75000</v>
      </c>
      <c r="F1844" t="s">
        <v>670</v>
      </c>
      <c r="G1844">
        <f>tblSalaries[[#This Row],[clean Salary (in local currency)]]*VLOOKUP(tblSalaries[[#This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VLOOKUP(tblSalaries[[#This Row],[Where do you work]],tblCountries[[Actual]:[Mapping]],2,FALSE)</f>
        <v>New Zealand</v>
      </c>
      <c r="L1844" t="s">
        <v>9</v>
      </c>
      <c r="M1844">
        <v>4</v>
      </c>
      <c r="N1844" s="16" t="str">
        <f>IF([Years of Experience]&lt;=10,"&lt;=10 yrs",IF([Years of Experience]&lt;20,"10-20 yrs",IF([Years of Experience]&lt;30,"20-30 yrs","&gt;30 yrs")))</f>
        <v>&lt;=10 yrs</v>
      </c>
    </row>
    <row r="1845" spans="2:14" ht="15" customHeight="1">
      <c r="B1845" t="s">
        <v>3848</v>
      </c>
      <c r="C1845" s="1">
        <v>41077.500659722224</v>
      </c>
      <c r="D1845" s="4">
        <v>25000</v>
      </c>
      <c r="E1845">
        <v>25000</v>
      </c>
      <c r="F1845" t="s">
        <v>6</v>
      </c>
      <c r="G1845">
        <f>tblSalaries[[#This Row],[clean Salary (in local currency)]]*VLOOKUP(tblSalaries[[#This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VLOOKUP(tblSalaries[[#This Row],[Where do you work]],tblCountries[[Actual]:[Mapping]],2,FALSE)</f>
        <v>India</v>
      </c>
      <c r="L1845" t="s">
        <v>13</v>
      </c>
      <c r="M1845">
        <v>1.5</v>
      </c>
      <c r="N1845" s="16" t="str">
        <f>IF([Years of Experience]&lt;=10,"&lt;=10 yrs",IF([Years of Experience]&lt;20,"10-20 yrs",IF([Years of Experience]&lt;30,"20-30 yrs","&gt;30 yrs")))</f>
        <v>&lt;=10 yrs</v>
      </c>
    </row>
    <row r="1846" spans="2:14" ht="15" customHeight="1">
      <c r="B1846" t="s">
        <v>3849</v>
      </c>
      <c r="C1846" s="1">
        <v>41077.533935185187</v>
      </c>
      <c r="D1846" s="4">
        <v>5000</v>
      </c>
      <c r="E1846">
        <v>5000</v>
      </c>
      <c r="F1846" t="s">
        <v>6</v>
      </c>
      <c r="G1846">
        <f>tblSalaries[[#This Row],[clean Salary (in local currency)]]*VLOOKUP(tblSalaries[[#This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VLOOKUP(tblSalaries[[#This Row],[Where do you work]],tblCountries[[Actual]:[Mapping]],2,FALSE)</f>
        <v>India</v>
      </c>
      <c r="L1846" t="s">
        <v>18</v>
      </c>
      <c r="M1846">
        <v>10</v>
      </c>
      <c r="N1846" s="16" t="str">
        <f>IF([Years of Experience]&lt;=10,"&lt;=10 yrs",IF([Years of Experience]&lt;20,"10-20 yrs",IF([Years of Experience]&lt;30,"20-30 yrs","&gt;30 yrs")))</f>
        <v>&lt;=10 yrs</v>
      </c>
    </row>
    <row r="1847" spans="2:14" ht="15" customHeight="1">
      <c r="B1847" t="s">
        <v>3850</v>
      </c>
      <c r="C1847" s="1">
        <v>41077.560162037036</v>
      </c>
      <c r="D1847" s="4" t="s">
        <v>1975</v>
      </c>
      <c r="E1847">
        <v>63000</v>
      </c>
      <c r="F1847" t="s">
        <v>82</v>
      </c>
      <c r="G1847">
        <f>tblSalaries[[#This Row],[clean Salary (in local currency)]]*VLOOKUP(tblSalaries[[#This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VLOOKUP(tblSalaries[[#This Row],[Where do you work]],tblCountries[[Actual]:[Mapping]],2,FALSE)</f>
        <v>Australia</v>
      </c>
      <c r="L1847" t="s">
        <v>13</v>
      </c>
      <c r="M1847">
        <v>3</v>
      </c>
      <c r="N1847" s="16" t="str">
        <f>IF([Years of Experience]&lt;=10,"&lt;=10 yrs",IF([Years of Experience]&lt;20,"10-20 yrs",IF([Years of Experience]&lt;30,"20-30 yrs","&gt;30 yrs")))</f>
        <v>&lt;=10 yrs</v>
      </c>
    </row>
    <row r="1848" spans="2:14" ht="15" customHeight="1">
      <c r="B1848" t="s">
        <v>3851</v>
      </c>
      <c r="C1848" s="1">
        <v>41077.667939814812</v>
      </c>
      <c r="D1848" s="4">
        <v>60000</v>
      </c>
      <c r="E1848">
        <v>60000</v>
      </c>
      <c r="F1848" t="s">
        <v>22</v>
      </c>
      <c r="G1848">
        <f>tblSalaries[[#This Row],[clean Salary (in local currency)]]*VLOOKUP(tblSalaries[[#This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VLOOKUP(tblSalaries[[#This Row],[Where do you work]],tblCountries[[Actual]:[Mapping]],2,FALSE)</f>
        <v>Germany</v>
      </c>
      <c r="L1848" t="s">
        <v>9</v>
      </c>
      <c r="M1848">
        <v>6</v>
      </c>
      <c r="N1848" s="16" t="str">
        <f>IF([Years of Experience]&lt;=10,"&lt;=10 yrs",IF([Years of Experience]&lt;20,"10-20 yrs",IF([Years of Experience]&lt;30,"20-30 yrs","&gt;30 yrs")))</f>
        <v>&lt;=10 yrs</v>
      </c>
    </row>
    <row r="1849" spans="2:14" ht="15" customHeight="1">
      <c r="B1849" t="s">
        <v>3852</v>
      </c>
      <c r="C1849" s="1">
        <v>41078.237708333334</v>
      </c>
      <c r="D1849" s="4">
        <v>600000</v>
      </c>
      <c r="E1849">
        <v>600000</v>
      </c>
      <c r="F1849" t="s">
        <v>1362</v>
      </c>
      <c r="G1849">
        <f>tblSalaries[[#This Row],[clean Salary (in local currency)]]*VLOOKUP(tblSalaries[[#This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VLOOKUP(tblSalaries[[#This Row],[Where do you work]],tblCountries[[Actual]:[Mapping]],2,FALSE)</f>
        <v>Denmark</v>
      </c>
      <c r="L1849" t="s">
        <v>18</v>
      </c>
      <c r="M1849">
        <v>20</v>
      </c>
      <c r="N1849" s="16" t="str">
        <f>IF([Years of Experience]&lt;=10,"&lt;=10 yrs",IF([Years of Experience]&lt;20,"10-20 yrs",IF([Years of Experience]&lt;30,"20-30 yrs","&gt;30 yrs")))</f>
        <v>20-30 yrs</v>
      </c>
    </row>
    <row r="1850" spans="2:14" ht="15" customHeight="1">
      <c r="B1850" t="s">
        <v>3853</v>
      </c>
      <c r="C1850" s="1">
        <v>41078.260127314818</v>
      </c>
      <c r="D1850" s="4">
        <v>46000</v>
      </c>
      <c r="E1850">
        <v>46000</v>
      </c>
      <c r="F1850" t="s">
        <v>6</v>
      </c>
      <c r="G1850">
        <f>tblSalaries[[#This Row],[clean Salary (in local currency)]]*VLOOKUP(tblSalaries[[#This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VLOOKUP(tblSalaries[[#This Row],[Where do you work]],tblCountries[[Actual]:[Mapping]],2,FALSE)</f>
        <v>USA</v>
      </c>
      <c r="L1850" t="s">
        <v>13</v>
      </c>
      <c r="M1850">
        <v>1</v>
      </c>
      <c r="N1850" s="16" t="str">
        <f>IF([Years of Experience]&lt;=10,"&lt;=10 yrs",IF([Years of Experience]&lt;20,"10-20 yrs",IF([Years of Experience]&lt;30,"20-30 yrs","&gt;30 yrs")))</f>
        <v>&lt;=10 yrs</v>
      </c>
    </row>
    <row r="1851" spans="2:14" ht="15" customHeight="1">
      <c r="B1851" t="s">
        <v>3854</v>
      </c>
      <c r="C1851" s="1">
        <v>41078.346539351849</v>
      </c>
      <c r="D1851" s="4">
        <v>5000</v>
      </c>
      <c r="E1851">
        <v>5000</v>
      </c>
      <c r="F1851" t="s">
        <v>6</v>
      </c>
      <c r="G1851">
        <f>tblSalaries[[#This Row],[clean Salary (in local currency)]]*VLOOKUP(tblSalaries[[#This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VLOOKUP(tblSalaries[[#This Row],[Where do you work]],tblCountries[[Actual]:[Mapping]],2,FALSE)</f>
        <v>India</v>
      </c>
      <c r="L1851" t="s">
        <v>13</v>
      </c>
      <c r="M1851">
        <v>2</v>
      </c>
      <c r="N1851" s="16" t="str">
        <f>IF([Years of Experience]&lt;=10,"&lt;=10 yrs",IF([Years of Experience]&lt;20,"10-20 yrs",IF([Years of Experience]&lt;30,"20-30 yrs","&gt;30 yrs")))</f>
        <v>&lt;=10 yrs</v>
      </c>
    </row>
    <row r="1852" spans="2:14" ht="15" customHeight="1">
      <c r="B1852" t="s">
        <v>3855</v>
      </c>
      <c r="C1852" s="1">
        <v>41078.602766203701</v>
      </c>
      <c r="D1852" s="4" t="s">
        <v>1981</v>
      </c>
      <c r="E1852">
        <v>76300</v>
      </c>
      <c r="F1852" t="s">
        <v>82</v>
      </c>
      <c r="G1852">
        <f>tblSalaries[[#This Row],[clean Salary (in local currency)]]*VLOOKUP(tblSalaries[[#This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VLOOKUP(tblSalaries[[#This Row],[Where do you work]],tblCountries[[Actual]:[Mapping]],2,FALSE)</f>
        <v>Australia</v>
      </c>
      <c r="L1852" t="s">
        <v>13</v>
      </c>
      <c r="M1852">
        <v>3</v>
      </c>
      <c r="N1852" s="16" t="str">
        <f>IF([Years of Experience]&lt;=10,"&lt;=10 yrs",IF([Years of Experience]&lt;20,"10-20 yrs",IF([Years of Experience]&lt;30,"20-30 yrs","&gt;30 yrs")))</f>
        <v>&lt;=10 yrs</v>
      </c>
    </row>
    <row r="1853" spans="2:14" ht="15" customHeight="1">
      <c r="B1853" t="s">
        <v>3856</v>
      </c>
      <c r="C1853" s="1">
        <v>41078.744351851848</v>
      </c>
      <c r="D1853" s="4" t="s">
        <v>1326</v>
      </c>
      <c r="E1853">
        <v>350000</v>
      </c>
      <c r="F1853" t="s">
        <v>40</v>
      </c>
      <c r="G1853">
        <f>tblSalaries[[#This Row],[clean Salary (in local currency)]]*VLOOKUP(tblSalaries[[#This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VLOOKUP(tblSalaries[[#This Row],[Where do you work]],tblCountries[[Actual]:[Mapping]],2,FALSE)</f>
        <v>India</v>
      </c>
      <c r="L1853" t="s">
        <v>18</v>
      </c>
      <c r="M1853">
        <v>27</v>
      </c>
      <c r="N1853" s="16" t="str">
        <f>IF([Years of Experience]&lt;=10,"&lt;=10 yrs",IF([Years of Experience]&lt;20,"10-20 yrs",IF([Years of Experience]&lt;30,"20-30 yrs","&gt;30 yrs")))</f>
        <v>20-30 yrs</v>
      </c>
    </row>
    <row r="1854" spans="2:14" ht="15" customHeight="1">
      <c r="B1854" t="s">
        <v>3857</v>
      </c>
      <c r="C1854" s="1">
        <v>41078.768599537034</v>
      </c>
      <c r="D1854" s="4" t="s">
        <v>68</v>
      </c>
      <c r="E1854">
        <v>35000</v>
      </c>
      <c r="F1854" t="s">
        <v>69</v>
      </c>
      <c r="G1854">
        <f>tblSalaries[[#This Row],[clean Salary (in local currency)]]*VLOOKUP(tblSalaries[[#This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VLOOKUP(tblSalaries[[#This Row],[Where do you work]],tblCountries[[Actual]:[Mapping]],2,FALSE)</f>
        <v>UK</v>
      </c>
      <c r="L1854" t="s">
        <v>13</v>
      </c>
      <c r="M1854">
        <v>34</v>
      </c>
      <c r="N1854" s="16" t="str">
        <f>IF([Years of Experience]&lt;=10,"&lt;=10 yrs",IF([Years of Experience]&lt;20,"10-20 yrs",IF([Years of Experience]&lt;30,"20-30 yrs","&gt;30 yrs")))</f>
        <v>&gt;30 yrs</v>
      </c>
    </row>
    <row r="1855" spans="2:14" ht="15" customHeight="1">
      <c r="B1855" t="s">
        <v>3858</v>
      </c>
      <c r="C1855" s="1">
        <v>41079.016250000001</v>
      </c>
      <c r="D1855" s="4">
        <v>45000</v>
      </c>
      <c r="E1855">
        <v>45000</v>
      </c>
      <c r="F1855" t="s">
        <v>6</v>
      </c>
      <c r="G1855">
        <f>tblSalaries[[#This Row],[clean Salary (in local currency)]]*VLOOKUP(tblSalaries[[#This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VLOOKUP(tblSalaries[[#This Row],[Where do you work]],tblCountries[[Actual]:[Mapping]],2,FALSE)</f>
        <v>USA</v>
      </c>
      <c r="L1855" t="s">
        <v>18</v>
      </c>
      <c r="M1855">
        <v>5</v>
      </c>
      <c r="N1855" s="16" t="str">
        <f>IF([Years of Experience]&lt;=10,"&lt;=10 yrs",IF([Years of Experience]&lt;20,"10-20 yrs",IF([Years of Experience]&lt;30,"20-30 yrs","&gt;30 yrs")))</f>
        <v>&lt;=10 yrs</v>
      </c>
    </row>
    <row r="1856" spans="2:14" ht="15" customHeight="1">
      <c r="B1856" t="s">
        <v>3859</v>
      </c>
      <c r="C1856" s="1">
        <v>41079.076261574075</v>
      </c>
      <c r="D1856" s="4" t="s">
        <v>1984</v>
      </c>
      <c r="E1856">
        <v>60000</v>
      </c>
      <c r="F1856" t="s">
        <v>6</v>
      </c>
      <c r="G1856">
        <f>tblSalaries[[#This Row],[clean Salary (in local currency)]]*VLOOKUP(tblSalaries[[#This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VLOOKUP(tblSalaries[[#This Row],[Where do you work]],tblCountries[[Actual]:[Mapping]],2,FALSE)</f>
        <v>Canada</v>
      </c>
      <c r="L1856" t="s">
        <v>18</v>
      </c>
      <c r="M1856">
        <v>10</v>
      </c>
      <c r="N1856" s="16" t="str">
        <f>IF([Years of Experience]&lt;=10,"&lt;=10 yrs",IF([Years of Experience]&lt;20,"10-20 yrs",IF([Years of Experience]&lt;30,"20-30 yrs","&gt;30 yrs")))</f>
        <v>&lt;=10 yrs</v>
      </c>
    </row>
    <row r="1857" spans="2:14" ht="15" customHeight="1">
      <c r="B1857" t="s">
        <v>3860</v>
      </c>
      <c r="C1857" s="1">
        <v>41079.142754629633</v>
      </c>
      <c r="D1857" s="4">
        <v>43000</v>
      </c>
      <c r="E1857">
        <v>43000</v>
      </c>
      <c r="F1857" t="s">
        <v>6</v>
      </c>
      <c r="G1857">
        <f>tblSalaries[[#This Row],[clean Salary (in local currency)]]*VLOOKUP(tblSalaries[[#This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VLOOKUP(tblSalaries[[#This Row],[Where do you work]],tblCountries[[Actual]:[Mapping]],2,FALSE)</f>
        <v>USA</v>
      </c>
      <c r="L1857" t="s">
        <v>9</v>
      </c>
      <c r="M1857">
        <v>5</v>
      </c>
      <c r="N1857" s="16" t="str">
        <f>IF([Years of Experience]&lt;=10,"&lt;=10 yrs",IF([Years of Experience]&lt;20,"10-20 yrs",IF([Years of Experience]&lt;30,"20-30 yrs","&gt;30 yrs")))</f>
        <v>&lt;=10 yrs</v>
      </c>
    </row>
    <row r="1858" spans="2:14" ht="15" customHeight="1">
      <c r="B1858" t="s">
        <v>3861</v>
      </c>
      <c r="C1858" s="1">
        <v>41079.204930555556</v>
      </c>
      <c r="D1858" s="4">
        <v>28000</v>
      </c>
      <c r="E1858">
        <v>28000</v>
      </c>
      <c r="F1858" t="s">
        <v>22</v>
      </c>
      <c r="G1858">
        <f>tblSalaries[[#This Row],[clean Salary (in local currency)]]*VLOOKUP(tblSalaries[[#This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VLOOKUP(tblSalaries[[#This Row],[Where do you work]],tblCountries[[Actual]:[Mapping]],2,FALSE)</f>
        <v>Spain</v>
      </c>
      <c r="L1858" t="s">
        <v>9</v>
      </c>
      <c r="M1858">
        <v>8</v>
      </c>
      <c r="N1858" s="16" t="str">
        <f>IF([Years of Experience]&lt;=10,"&lt;=10 yrs",IF([Years of Experience]&lt;20,"10-20 yrs",IF([Years of Experience]&lt;30,"20-30 yrs","&gt;30 yrs")))</f>
        <v>&lt;=10 yrs</v>
      </c>
    </row>
    <row r="1859" spans="2:14" ht="15" customHeight="1">
      <c r="B1859" t="s">
        <v>3862</v>
      </c>
      <c r="C1859" s="1">
        <v>41079.285266203704</v>
      </c>
      <c r="D1859" s="4">
        <v>48000</v>
      </c>
      <c r="E1859">
        <v>48000</v>
      </c>
      <c r="F1859" t="s">
        <v>6</v>
      </c>
      <c r="G1859">
        <f>tblSalaries[[#This Row],[clean Salary (in local currency)]]*VLOOKUP(tblSalaries[[#This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VLOOKUP(tblSalaries[[#This Row],[Where do you work]],tblCountries[[Actual]:[Mapping]],2,FALSE)</f>
        <v>USA</v>
      </c>
      <c r="L1859" t="s">
        <v>9</v>
      </c>
      <c r="M1859">
        <v>12</v>
      </c>
      <c r="N1859" s="16" t="str">
        <f>IF([Years of Experience]&lt;=10,"&lt;=10 yrs",IF([Years of Experience]&lt;20,"10-20 yrs",IF([Years of Experience]&lt;30,"20-30 yrs","&gt;30 yrs")))</f>
        <v>10-20 yrs</v>
      </c>
    </row>
    <row r="1860" spans="2:14" ht="15" customHeight="1">
      <c r="B1860" t="s">
        <v>3863</v>
      </c>
      <c r="C1860" s="1">
        <v>41079.332638888889</v>
      </c>
      <c r="D1860" s="4">
        <v>120000</v>
      </c>
      <c r="E1860">
        <v>120000</v>
      </c>
      <c r="F1860" t="s">
        <v>82</v>
      </c>
      <c r="G1860">
        <f>tblSalaries[[#This Row],[clean Salary (in local currency)]]*VLOOKUP(tblSalaries[[#This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VLOOKUP(tblSalaries[[#This Row],[Where do you work]],tblCountries[[Actual]:[Mapping]],2,FALSE)</f>
        <v>Australia</v>
      </c>
      <c r="L1860" t="s">
        <v>25</v>
      </c>
      <c r="M1860">
        <v>8</v>
      </c>
      <c r="N1860" s="16" t="str">
        <f>IF([Years of Experience]&lt;=10,"&lt;=10 yrs",IF([Years of Experience]&lt;20,"10-20 yrs",IF([Years of Experience]&lt;30,"20-30 yrs","&gt;30 yrs")))</f>
        <v>&lt;=10 yrs</v>
      </c>
    </row>
    <row r="1861" spans="2:14" ht="15" customHeight="1">
      <c r="B1861" t="s">
        <v>3864</v>
      </c>
      <c r="C1861" s="1">
        <v>41079.527268518519</v>
      </c>
      <c r="D1861" s="4">
        <v>4000</v>
      </c>
      <c r="E1861">
        <v>4000</v>
      </c>
      <c r="F1861" t="s">
        <v>6</v>
      </c>
      <c r="G1861">
        <f>tblSalaries[[#This Row],[clean Salary (in local currency)]]*VLOOKUP(tblSalaries[[#This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VLOOKUP(tblSalaries[[#This Row],[Where do you work]],tblCountries[[Actual]:[Mapping]],2,FALSE)</f>
        <v>India</v>
      </c>
      <c r="L1861" t="s">
        <v>18</v>
      </c>
      <c r="M1861">
        <v>4</v>
      </c>
      <c r="N1861" s="16" t="str">
        <f>IF([Years of Experience]&lt;=10,"&lt;=10 yrs",IF([Years of Experience]&lt;20,"10-20 yrs",IF([Years of Experience]&lt;30,"20-30 yrs","&gt;30 yrs")))</f>
        <v>&lt;=10 yrs</v>
      </c>
    </row>
    <row r="1862" spans="2:14" ht="15" customHeight="1">
      <c r="B1862" t="s">
        <v>3865</v>
      </c>
      <c r="C1862" s="1">
        <v>41079.63585648148</v>
      </c>
      <c r="D1862" s="4">
        <v>250000</v>
      </c>
      <c r="E1862">
        <v>250000</v>
      </c>
      <c r="F1862" t="s">
        <v>40</v>
      </c>
      <c r="G1862">
        <f>tblSalaries[[#This Row],[clean Salary (in local currency)]]*VLOOKUP(tblSalaries[[#This Row],[Currency]],tblXrate[],2,FALSE)</f>
        <v>4451.9791718606421</v>
      </c>
      <c r="H1862" t="s">
        <v>765</v>
      </c>
      <c r="I1862" t="s">
        <v>3999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>
        <v>3</v>
      </c>
      <c r="N1862" s="16" t="str">
        <f>IF([Years of Experience]&lt;=10,"&lt;=10 yrs",IF([Years of Experience]&lt;20,"10-20 yrs",IF([Years of Experience]&lt;30,"20-30 yrs","&gt;30 yrs")))</f>
        <v>&lt;=10 yrs</v>
      </c>
    </row>
    <row r="1863" spans="2:14" ht="15" customHeight="1">
      <c r="B1863" t="s">
        <v>3866</v>
      </c>
      <c r="C1863" s="1">
        <v>41079.709467592591</v>
      </c>
      <c r="D1863" s="4" t="s">
        <v>1988</v>
      </c>
      <c r="E1863">
        <v>52224</v>
      </c>
      <c r="F1863" t="s">
        <v>1989</v>
      </c>
      <c r="G1863">
        <f>tblSalaries[[#This Row],[clean Salary (in local currency)]]*VLOOKUP(tblSalaries[[#This Row],[Currency]],tblXrate[],2,FALSE)</f>
        <v>2953.8461538461538</v>
      </c>
      <c r="H1863" t="s">
        <v>1990</v>
      </c>
      <c r="I1863" t="s">
        <v>3999</v>
      </c>
      <c r="J1863" t="s">
        <v>1991</v>
      </c>
      <c r="K1863" t="str">
        <f>VLOOKUP(tblSalaries[[#This Row],[Where do you work]],tblCountries[[Actual]:[Mapping]],2,FALSE)</f>
        <v>Ethiopia</v>
      </c>
      <c r="L1863" t="s">
        <v>9</v>
      </c>
      <c r="M1863">
        <v>3</v>
      </c>
      <c r="N1863" s="16" t="str">
        <f>IF([Years of Experience]&lt;=10,"&lt;=10 yrs",IF([Years of Experience]&lt;20,"10-20 yrs",IF([Years of Experience]&lt;30,"20-30 yrs","&gt;30 yrs")))</f>
        <v>&lt;=10 yrs</v>
      </c>
    </row>
    <row r="1864" spans="2:14" ht="15" customHeight="1">
      <c r="B1864" t="s">
        <v>3867</v>
      </c>
      <c r="C1864" s="1">
        <v>41079.762291666666</v>
      </c>
      <c r="D1864" s="4">
        <v>25000</v>
      </c>
      <c r="E1864">
        <v>25000</v>
      </c>
      <c r="F1864" t="s">
        <v>69</v>
      </c>
      <c r="G1864">
        <f>tblSalaries[[#This Row],[clean Salary (in local currency)]]*VLOOKUP(tblSalaries[[#This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VLOOKUP(tblSalaries[[#This Row],[Where do you work]],tblCountries[[Actual]:[Mapping]],2,FALSE)</f>
        <v>UK</v>
      </c>
      <c r="L1864" t="s">
        <v>9</v>
      </c>
      <c r="M1864">
        <v>3</v>
      </c>
      <c r="N1864" s="16" t="str">
        <f>IF([Years of Experience]&lt;=10,"&lt;=10 yrs",IF([Years of Experience]&lt;20,"10-20 yrs",IF([Years of Experience]&lt;30,"20-30 yrs","&gt;30 yrs")))</f>
        <v>&lt;=10 yrs</v>
      </c>
    </row>
    <row r="1865" spans="2:14" ht="15" customHeight="1">
      <c r="B1865" t="s">
        <v>3868</v>
      </c>
      <c r="C1865" s="1">
        <v>41079.814872685187</v>
      </c>
      <c r="D1865" s="4">
        <v>74000</v>
      </c>
      <c r="E1865">
        <v>74000</v>
      </c>
      <c r="F1865" t="s">
        <v>82</v>
      </c>
      <c r="G1865">
        <f>tblSalaries[[#This Row],[clean Salary (in local currency)]]*VLOOKUP(tblSalaries[[#This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VLOOKUP(tblSalaries[[#This Row],[Where do you work]],tblCountries[[Actual]:[Mapping]],2,FALSE)</f>
        <v>Australia</v>
      </c>
      <c r="L1865" t="s">
        <v>9</v>
      </c>
      <c r="M1865">
        <v>8</v>
      </c>
      <c r="N1865" s="16" t="str">
        <f>IF([Years of Experience]&lt;=10,"&lt;=10 yrs",IF([Years of Experience]&lt;20,"10-20 yrs",IF([Years of Experience]&lt;30,"20-30 yrs","&gt;30 yrs")))</f>
        <v>&lt;=10 yrs</v>
      </c>
    </row>
    <row r="1866" spans="2:14" ht="15" customHeight="1">
      <c r="B1866" t="s">
        <v>3869</v>
      </c>
      <c r="C1866" s="1">
        <v>41079.84479166667</v>
      </c>
      <c r="D1866" s="4">
        <v>750000</v>
      </c>
      <c r="E1866">
        <v>750000</v>
      </c>
      <c r="F1866" t="s">
        <v>40</v>
      </c>
      <c r="G1866">
        <f>tblSalaries[[#This Row],[clean Salary (in local currency)]]*VLOOKUP(tblSalaries[[#This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VLOOKUP(tblSalaries[[#This Row],[Where do you work]],tblCountries[[Actual]:[Mapping]],2,FALSE)</f>
        <v>India</v>
      </c>
      <c r="L1866" t="s">
        <v>9</v>
      </c>
      <c r="M1866">
        <v>5</v>
      </c>
      <c r="N1866" s="16" t="str">
        <f>IF([Years of Experience]&lt;=10,"&lt;=10 yrs",IF([Years of Experience]&lt;20,"10-20 yrs",IF([Years of Experience]&lt;30,"20-30 yrs","&gt;30 yrs")))</f>
        <v>&lt;=10 yrs</v>
      </c>
    </row>
    <row r="1867" spans="2:14" ht="15" customHeight="1">
      <c r="B1867" t="s">
        <v>3870</v>
      </c>
      <c r="C1867" s="1">
        <v>41079.858043981483</v>
      </c>
      <c r="D1867" s="4">
        <v>25000</v>
      </c>
      <c r="E1867">
        <v>25000</v>
      </c>
      <c r="F1867" t="s">
        <v>6</v>
      </c>
      <c r="G1867">
        <f>tblSalaries[[#This Row],[clean Salary (in local currency)]]*VLOOKUP(tblSalaries[[#This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>
        <v>10</v>
      </c>
      <c r="N1867" s="16" t="str">
        <f>IF([Years of Experience]&lt;=10,"&lt;=10 yrs",IF([Years of Experience]&lt;20,"10-20 yrs",IF([Years of Experience]&lt;30,"20-30 yrs","&gt;30 yrs")))</f>
        <v>&lt;=10 yrs</v>
      </c>
    </row>
    <row r="1868" spans="2:14" ht="15" customHeight="1">
      <c r="B1868" t="s">
        <v>3871</v>
      </c>
      <c r="C1868" s="1">
        <v>41079.875937500001</v>
      </c>
      <c r="D1868" s="4">
        <v>420000</v>
      </c>
      <c r="E1868">
        <v>420000</v>
      </c>
      <c r="F1868" t="s">
        <v>40</v>
      </c>
      <c r="G1868">
        <f>tblSalaries[[#This Row],[clean Salary (in local currency)]]*VLOOKUP(tblSalaries[[#This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VLOOKUP(tblSalaries[[#This Row],[Where do you work]],tblCountries[[Actual]:[Mapping]],2,FALSE)</f>
        <v>India</v>
      </c>
      <c r="L1868" t="s">
        <v>9</v>
      </c>
      <c r="M1868">
        <v>2</v>
      </c>
      <c r="N1868" s="16" t="str">
        <f>IF([Years of Experience]&lt;=10,"&lt;=10 yrs",IF([Years of Experience]&lt;20,"10-20 yrs",IF([Years of Experience]&lt;30,"20-30 yrs","&gt;30 yrs")))</f>
        <v>&lt;=10 yrs</v>
      </c>
    </row>
    <row r="1869" spans="2:14" ht="15" customHeight="1">
      <c r="B1869" t="s">
        <v>3872</v>
      </c>
      <c r="C1869" s="1">
        <v>41079.879351851851</v>
      </c>
      <c r="D1869" s="4">
        <v>62000</v>
      </c>
      <c r="E1869">
        <v>62000</v>
      </c>
      <c r="F1869" t="s">
        <v>6</v>
      </c>
      <c r="G1869">
        <f>tblSalaries[[#This Row],[clean Salary (in local currency)]]*VLOOKUP(tblSalaries[[#This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9</v>
      </c>
      <c r="M1869">
        <v>4</v>
      </c>
      <c r="N1869" s="16" t="str">
        <f>IF([Years of Experience]&lt;=10,"&lt;=10 yrs",IF([Years of Experience]&lt;20,"10-20 yrs",IF([Years of Experience]&lt;30,"20-30 yrs","&gt;30 yrs")))</f>
        <v>&lt;=10 yrs</v>
      </c>
    </row>
    <row r="1870" spans="2:14" ht="15" customHeight="1">
      <c r="B1870" t="s">
        <v>3873</v>
      </c>
      <c r="C1870" s="1">
        <v>41079.897638888891</v>
      </c>
      <c r="D1870" s="4">
        <v>48000</v>
      </c>
      <c r="E1870">
        <v>48000</v>
      </c>
      <c r="F1870" t="s">
        <v>6</v>
      </c>
      <c r="G1870">
        <f>tblSalaries[[#This Row],[clean Salary (in local currency)]]*VLOOKUP(tblSalaries[[#This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VLOOKUP(tblSalaries[[#This Row],[Where do you work]],tblCountries[[Actual]:[Mapping]],2,FALSE)</f>
        <v>USA</v>
      </c>
      <c r="L1870" t="s">
        <v>9</v>
      </c>
      <c r="M1870">
        <v>1</v>
      </c>
      <c r="N1870" s="16" t="str">
        <f>IF([Years of Experience]&lt;=10,"&lt;=10 yrs",IF([Years of Experience]&lt;20,"10-20 yrs",IF([Years of Experience]&lt;30,"20-30 yrs","&gt;30 yrs")))</f>
        <v>&lt;=10 yrs</v>
      </c>
    </row>
    <row r="1871" spans="2:14" ht="15" customHeight="1">
      <c r="B1871" t="s">
        <v>3874</v>
      </c>
      <c r="C1871" s="1">
        <v>41079.946469907409</v>
      </c>
      <c r="D1871" s="4">
        <v>5000</v>
      </c>
      <c r="E1871">
        <v>5000</v>
      </c>
      <c r="F1871" t="s">
        <v>6</v>
      </c>
      <c r="G1871">
        <f>tblSalaries[[#This Row],[clean Salary (in local currency)]]*VLOOKUP(tblSalaries[[#This Row],[Currency]],tblXrate[],2,FALSE)</f>
        <v>5000</v>
      </c>
      <c r="H1871" t="s">
        <v>1993</v>
      </c>
      <c r="I1871" t="s">
        <v>4000</v>
      </c>
      <c r="J1871" t="s">
        <v>8</v>
      </c>
      <c r="K1871" t="str">
        <f>VLOOKUP(tblSalaries[[#This Row],[Where do you work]],tblCountries[[Actual]:[Mapping]],2,FALSE)</f>
        <v>India</v>
      </c>
      <c r="L1871" t="s">
        <v>9</v>
      </c>
      <c r="M1871">
        <v>3</v>
      </c>
      <c r="N1871" s="16" t="str">
        <f>IF([Years of Experience]&lt;=10,"&lt;=10 yrs",IF([Years of Experience]&lt;20,"10-20 yrs",IF([Years of Experience]&lt;30,"20-30 yrs","&gt;30 yrs")))</f>
        <v>&lt;=10 yrs</v>
      </c>
    </row>
    <row r="1872" spans="2:14" ht="15" customHeight="1">
      <c r="B1872" t="s">
        <v>3875</v>
      </c>
      <c r="C1872" s="1">
        <v>41080.019375000003</v>
      </c>
      <c r="D1872" s="4" t="s">
        <v>1994</v>
      </c>
      <c r="E1872">
        <v>276000</v>
      </c>
      <c r="F1872" t="s">
        <v>40</v>
      </c>
      <c r="G1872">
        <f>tblSalaries[[#This Row],[clean Salary (in local currency)]]*VLOOKUP(tblSalaries[[#This Row],[Currency]],tblXrate[],2,FALSE)</f>
        <v>4914.9850057341491</v>
      </c>
      <c r="H1872" t="s">
        <v>1995</v>
      </c>
      <c r="I1872" t="s">
        <v>3999</v>
      </c>
      <c r="J1872" t="s">
        <v>8</v>
      </c>
      <c r="K1872" t="str">
        <f>VLOOKUP(tblSalaries[[#This Row],[Where do you work]],tblCountries[[Actual]:[Mapping]],2,FALSE)</f>
        <v>India</v>
      </c>
      <c r="L1872" t="s">
        <v>13</v>
      </c>
      <c r="M1872">
        <v>6</v>
      </c>
      <c r="N1872" s="16" t="str">
        <f>IF([Years of Experience]&lt;=10,"&lt;=10 yrs",IF([Years of Experience]&lt;20,"10-20 yrs",IF([Years of Experience]&lt;30,"20-30 yrs","&gt;30 yrs")))</f>
        <v>&lt;=10 yrs</v>
      </c>
    </row>
    <row r="1873" spans="2:14" ht="15" customHeight="1">
      <c r="B1873" t="s">
        <v>3876</v>
      </c>
      <c r="C1873" s="1">
        <v>41080.038518518515</v>
      </c>
      <c r="D1873" s="4">
        <v>75000</v>
      </c>
      <c r="E1873">
        <v>75000</v>
      </c>
      <c r="F1873" t="s">
        <v>6</v>
      </c>
      <c r="G1873">
        <f>tblSalaries[[#This Row],[clean Salary (in local currency)]]*VLOOKUP(tblSalaries[[#This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VLOOKUP(tblSalaries[[#This Row],[Where do you work]],tblCountries[[Actual]:[Mapping]],2,FALSE)</f>
        <v>USA</v>
      </c>
      <c r="L1873" t="s">
        <v>25</v>
      </c>
      <c r="M1873">
        <v>3</v>
      </c>
      <c r="N1873" s="16" t="str">
        <f>IF([Years of Experience]&lt;=10,"&lt;=10 yrs",IF([Years of Experience]&lt;20,"10-20 yrs",IF([Years of Experience]&lt;30,"20-30 yrs","&gt;30 yrs")))</f>
        <v>&lt;=10 yrs</v>
      </c>
    </row>
    <row r="1874" spans="2:14" ht="15" customHeight="1">
      <c r="B1874" t="s">
        <v>3877</v>
      </c>
      <c r="C1874" s="1">
        <v>41080.056122685186</v>
      </c>
      <c r="D1874" s="4">
        <v>250000</v>
      </c>
      <c r="E1874">
        <v>250000</v>
      </c>
      <c r="F1874" t="s">
        <v>40</v>
      </c>
      <c r="G1874">
        <f>tblSalaries[[#This Row],[clean Salary (in local currency)]]*VLOOKUP(tblSalaries[[#This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VLOOKUP(tblSalaries[[#This Row],[Where do you work]],tblCountries[[Actual]:[Mapping]],2,FALSE)</f>
        <v>India</v>
      </c>
      <c r="L1874" t="s">
        <v>186</v>
      </c>
      <c r="M1874">
        <v>1.6</v>
      </c>
      <c r="N1874" s="16" t="str">
        <f>IF([Years of Experience]&lt;=10,"&lt;=10 yrs",IF([Years of Experience]&lt;20,"10-20 yrs",IF([Years of Experience]&lt;30,"20-30 yrs","&gt;30 yrs")))</f>
        <v>&lt;=10 yrs</v>
      </c>
    </row>
    <row r="1875" spans="2:14" ht="15" customHeight="1">
      <c r="B1875" t="s">
        <v>3878</v>
      </c>
      <c r="C1875" s="1">
        <v>41080.071666666663</v>
      </c>
      <c r="D1875" s="4">
        <v>700</v>
      </c>
      <c r="E1875">
        <v>8400</v>
      </c>
      <c r="F1875" t="s">
        <v>6</v>
      </c>
      <c r="G1875">
        <f>tblSalaries[[#This Row],[clean Salary (in local currency)]]*VLOOKUP(tblSalaries[[#This Row],[Currency]],tblXrate[],2,FALSE)</f>
        <v>8400</v>
      </c>
      <c r="H1875" t="s">
        <v>931</v>
      </c>
      <c r="I1875" t="s">
        <v>3999</v>
      </c>
      <c r="J1875" t="s">
        <v>8</v>
      </c>
      <c r="K1875" t="str">
        <f>VLOOKUP(tblSalaries[[#This Row],[Where do you work]],tblCountries[[Actual]:[Mapping]],2,FALSE)</f>
        <v>India</v>
      </c>
      <c r="L1875" t="s">
        <v>13</v>
      </c>
      <c r="M1875">
        <v>6</v>
      </c>
      <c r="N1875" s="16" t="str">
        <f>IF([Years of Experience]&lt;=10,"&lt;=10 yrs",IF([Years of Experience]&lt;20,"10-20 yrs",IF([Years of Experience]&lt;30,"20-30 yrs","&gt;30 yrs")))</f>
        <v>&lt;=10 yrs</v>
      </c>
    </row>
    <row r="1876" spans="2:14" ht="15" customHeight="1">
      <c r="B1876" t="s">
        <v>3879</v>
      </c>
      <c r="C1876" s="1">
        <v>41080.079282407409</v>
      </c>
      <c r="D1876" s="4">
        <v>20000</v>
      </c>
      <c r="E1876">
        <v>20000</v>
      </c>
      <c r="F1876" t="s">
        <v>6</v>
      </c>
      <c r="G1876">
        <f>tblSalaries[[#This Row],[clean Salary (in local currency)]]*VLOOKUP(tblSalaries[[#This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VLOOKUP(tblSalaries[[#This Row],[Where do you work]],tblCountries[[Actual]:[Mapping]],2,FALSE)</f>
        <v>India</v>
      </c>
      <c r="L1876" t="s">
        <v>18</v>
      </c>
      <c r="M1876">
        <v>5</v>
      </c>
      <c r="N1876" s="16" t="str">
        <f>IF([Years of Experience]&lt;=10,"&lt;=10 yrs",IF([Years of Experience]&lt;20,"10-20 yrs",IF([Years of Experience]&lt;30,"20-30 yrs","&gt;30 yrs")))</f>
        <v>&lt;=10 yrs</v>
      </c>
    </row>
    <row r="1877" spans="2:14" ht="15" customHeight="1">
      <c r="B1877" t="s">
        <v>3880</v>
      </c>
      <c r="C1877" s="1">
        <v>41080.105462962965</v>
      </c>
      <c r="D1877" s="4">
        <v>110000</v>
      </c>
      <c r="E1877">
        <v>110000</v>
      </c>
      <c r="F1877" t="s">
        <v>6</v>
      </c>
      <c r="G1877">
        <f>tblSalaries[[#This Row],[clean Salary (in local currency)]]*VLOOKUP(tblSalaries[[#This Row],[Currency]],tblXrate[],2,FALSE)</f>
        <v>110000</v>
      </c>
      <c r="H1877" t="s">
        <v>1998</v>
      </c>
      <c r="I1877" t="s">
        <v>4001</v>
      </c>
      <c r="J1877" t="s">
        <v>15</v>
      </c>
      <c r="K1877" t="str">
        <f>VLOOKUP(tblSalaries[[#This Row],[Where do you work]],tblCountries[[Actual]:[Mapping]],2,FALSE)</f>
        <v>USA</v>
      </c>
      <c r="L1877" t="s">
        <v>9</v>
      </c>
      <c r="M1877">
        <v>10</v>
      </c>
      <c r="N1877" s="16" t="str">
        <f>IF([Years of Experience]&lt;=10,"&lt;=10 yrs",IF([Years of Experience]&lt;20,"10-20 yrs",IF([Years of Experience]&lt;30,"20-30 yrs","&gt;30 yrs")))</f>
        <v>&lt;=10 yrs</v>
      </c>
    </row>
    <row r="1878" spans="2:14" ht="15" customHeight="1">
      <c r="B1878" t="s">
        <v>3881</v>
      </c>
      <c r="C1878" s="1">
        <v>41080.161574074074</v>
      </c>
      <c r="D1878" s="4">
        <v>50000</v>
      </c>
      <c r="E1878">
        <v>50000</v>
      </c>
      <c r="F1878" t="s">
        <v>6</v>
      </c>
      <c r="G1878">
        <f>tblSalaries[[#This Row],[clean Salary (in local currency)]]*VLOOKUP(tblSalaries[[#This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VLOOKUP(tblSalaries[[#This Row],[Where do you work]],tblCountries[[Actual]:[Mapping]],2,FALSE)</f>
        <v>USA</v>
      </c>
      <c r="L1878" t="s">
        <v>13</v>
      </c>
      <c r="M1878">
        <v>3.5</v>
      </c>
      <c r="N1878" s="16" t="str">
        <f>IF([Years of Experience]&lt;=10,"&lt;=10 yrs",IF([Years of Experience]&lt;20,"10-20 yrs",IF([Years of Experience]&lt;30,"20-30 yrs","&gt;30 yrs")))</f>
        <v>&lt;=10 yrs</v>
      </c>
    </row>
    <row r="1879" spans="2:14" ht="15" customHeight="1">
      <c r="B1879" t="s">
        <v>3882</v>
      </c>
      <c r="C1879" s="1">
        <v>41080.163831018515</v>
      </c>
      <c r="D1879" s="4">
        <v>46000</v>
      </c>
      <c r="E1879">
        <v>46000</v>
      </c>
      <c r="F1879" t="s">
        <v>6</v>
      </c>
      <c r="G1879">
        <f>tblSalaries[[#This Row],[clean Salary (in local currency)]]*VLOOKUP(tblSalaries[[#This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VLOOKUP(tblSalaries[[#This Row],[Where do you work]],tblCountries[[Actual]:[Mapping]],2,FALSE)</f>
        <v>USA</v>
      </c>
      <c r="L1879" t="s">
        <v>9</v>
      </c>
      <c r="M1879">
        <v>8</v>
      </c>
      <c r="N1879" s="16" t="str">
        <f>IF([Years of Experience]&lt;=10,"&lt;=10 yrs",IF([Years of Experience]&lt;20,"10-20 yrs",IF([Years of Experience]&lt;30,"20-30 yrs","&gt;30 yrs")))</f>
        <v>&lt;=10 yrs</v>
      </c>
    </row>
    <row r="1880" spans="2:14" ht="15" customHeight="1">
      <c r="B1880" t="s">
        <v>3883</v>
      </c>
      <c r="C1880" s="1">
        <v>41080.210925925923</v>
      </c>
      <c r="D1880" s="4">
        <v>115000</v>
      </c>
      <c r="E1880">
        <v>115000</v>
      </c>
      <c r="F1880" t="s">
        <v>6</v>
      </c>
      <c r="G1880">
        <f>tblSalaries[[#This Row],[clean Salary (in local currency)]]*VLOOKUP(tblSalaries[[#This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VLOOKUP(tblSalaries[[#This Row],[Where do you work]],tblCountries[[Actual]:[Mapping]],2,FALSE)</f>
        <v>USA</v>
      </c>
      <c r="L1880" t="s">
        <v>13</v>
      </c>
      <c r="M1880">
        <v>15</v>
      </c>
      <c r="N1880" s="16" t="str">
        <f>IF([Years of Experience]&lt;=10,"&lt;=10 yrs",IF([Years of Experience]&lt;20,"10-20 yrs",IF([Years of Experience]&lt;30,"20-30 yrs","&gt;30 yrs")))</f>
        <v>10-20 yrs</v>
      </c>
    </row>
    <row r="1881" spans="2:14" ht="15" customHeight="1">
      <c r="B1881" t="s">
        <v>3884</v>
      </c>
      <c r="C1881" s="1">
        <v>41080.537453703706</v>
      </c>
      <c r="D1881" s="4">
        <v>180000</v>
      </c>
      <c r="E1881">
        <v>180000</v>
      </c>
      <c r="F1881" t="s">
        <v>40</v>
      </c>
      <c r="G1881">
        <f>tblSalaries[[#This Row],[clean Salary (in local currency)]]*VLOOKUP(tblSalaries[[#This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VLOOKUP(tblSalaries[[#This Row],[Where do you work]],tblCountries[[Actual]:[Mapping]],2,FALSE)</f>
        <v>India</v>
      </c>
      <c r="L1881" t="s">
        <v>9</v>
      </c>
      <c r="M1881">
        <v>3</v>
      </c>
      <c r="N1881" s="16" t="str">
        <f>IF([Years of Experience]&lt;=10,"&lt;=10 yrs",IF([Years of Experience]&lt;20,"10-20 yrs",IF([Years of Experience]&lt;30,"20-30 yrs","&gt;30 yrs")))</f>
        <v>&lt;=10 yrs</v>
      </c>
    </row>
    <row r="1882" spans="2:14" ht="15" customHeight="1">
      <c r="B1882" t="s">
        <v>3885</v>
      </c>
      <c r="C1882" s="1">
        <v>41080.545335648145</v>
      </c>
      <c r="D1882" s="4" t="s">
        <v>1704</v>
      </c>
      <c r="E1882">
        <v>60000</v>
      </c>
      <c r="F1882" t="s">
        <v>22</v>
      </c>
      <c r="G1882">
        <f>tblSalaries[[#This Row],[clean Salary (in local currency)]]*VLOOKUP(tblSalaries[[#This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VLOOKUP(tblSalaries[[#This Row],[Where do you work]],tblCountries[[Actual]:[Mapping]],2,FALSE)</f>
        <v>Europe</v>
      </c>
      <c r="L1882" t="s">
        <v>18</v>
      </c>
      <c r="M1882">
        <v>20</v>
      </c>
      <c r="N1882" s="16" t="str">
        <f>IF([Years of Experience]&lt;=10,"&lt;=10 yrs",IF([Years of Experience]&lt;20,"10-20 yrs",IF([Years of Experience]&lt;30,"20-30 yrs","&gt;30 yrs")))</f>
        <v>20-30 yrs</v>
      </c>
    </row>
    <row r="1883" spans="2:14" ht="15" customHeight="1">
      <c r="B1883" t="s">
        <v>3886</v>
      </c>
      <c r="C1883" s="1">
        <v>41080.589479166665</v>
      </c>
      <c r="D1883" s="4">
        <v>52500</v>
      </c>
      <c r="E1883">
        <v>52500</v>
      </c>
      <c r="F1883" t="s">
        <v>6</v>
      </c>
      <c r="G1883">
        <f>tblSalaries[[#This Row],[clean Salary (in local currency)]]*VLOOKUP(tblSalaries[[#This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VLOOKUP(tblSalaries[[#This Row],[Where do you work]],tblCountries[[Actual]:[Mapping]],2,FALSE)</f>
        <v>South Africa</v>
      </c>
      <c r="L1883" t="s">
        <v>9</v>
      </c>
      <c r="M1883">
        <v>21</v>
      </c>
      <c r="N1883" s="16" t="str">
        <f>IF([Years of Experience]&lt;=10,"&lt;=10 yrs",IF([Years of Experience]&lt;20,"10-20 yrs",IF([Years of Experience]&lt;30,"20-30 yrs","&gt;30 yrs")))</f>
        <v>20-30 yrs</v>
      </c>
    </row>
    <row r="1884" spans="2:14" ht="15" customHeight="1">
      <c r="B1884" t="s">
        <v>3887</v>
      </c>
      <c r="C1884" s="1">
        <v>41080.873877314814</v>
      </c>
      <c r="D1884" s="4">
        <v>8400</v>
      </c>
      <c r="E1884">
        <v>100800</v>
      </c>
      <c r="F1884" t="s">
        <v>6</v>
      </c>
      <c r="G1884">
        <f>tblSalaries[[#This Row],[clean Salary (in local currency)]]*VLOOKUP(tblSalaries[[#This Row],[Currency]],tblXrate[],2,FALSE)</f>
        <v>100800</v>
      </c>
      <c r="H1884" t="s">
        <v>1741</v>
      </c>
      <c r="I1884" t="s">
        <v>4001</v>
      </c>
      <c r="J1884" t="s">
        <v>2004</v>
      </c>
      <c r="K1884" t="str">
        <f>VLOOKUP(tblSalaries[[#This Row],[Where do you work]],tblCountries[[Actual]:[Mapping]],2,FALSE)</f>
        <v>Oman</v>
      </c>
      <c r="L1884" t="s">
        <v>9</v>
      </c>
      <c r="M1884">
        <v>4</v>
      </c>
      <c r="N1884" s="16" t="str">
        <f>IF([Years of Experience]&lt;=10,"&lt;=10 yrs",IF([Years of Experience]&lt;20,"10-20 yrs",IF([Years of Experience]&lt;30,"20-30 yrs","&gt;30 yrs")))</f>
        <v>&lt;=10 yrs</v>
      </c>
    </row>
    <row r="1885" spans="2:14" ht="15" customHeight="1">
      <c r="B1885" t="s">
        <v>3888</v>
      </c>
      <c r="C1885" s="1">
        <v>41081.157210648147</v>
      </c>
      <c r="D1885" s="4">
        <v>21000</v>
      </c>
      <c r="E1885">
        <v>21000</v>
      </c>
      <c r="F1885" t="s">
        <v>6</v>
      </c>
      <c r="G1885">
        <f>tblSalaries[[#This Row],[clean Salary (in local currency)]]*VLOOKUP(tblSalaries[[#This Row],[Currency]],tblXrate[],2,FALSE)</f>
        <v>21000</v>
      </c>
      <c r="H1885" t="s">
        <v>2005</v>
      </c>
      <c r="I1885" t="s">
        <v>4000</v>
      </c>
      <c r="J1885" t="s">
        <v>8</v>
      </c>
      <c r="K1885" t="str">
        <f>VLOOKUP(tblSalaries[[#This Row],[Where do you work]],tblCountries[[Actual]:[Mapping]],2,FALSE)</f>
        <v>India</v>
      </c>
      <c r="L1885" t="s">
        <v>13</v>
      </c>
      <c r="M1885">
        <v>5</v>
      </c>
      <c r="N1885" s="16" t="str">
        <f>IF([Years of Experience]&lt;=10,"&lt;=10 yrs",IF([Years of Experience]&lt;20,"10-20 yrs",IF([Years of Experience]&lt;30,"20-30 yrs","&gt;30 yrs")))</f>
        <v>&lt;=10 yrs</v>
      </c>
    </row>
    <row r="1886" spans="2:14" ht="15" customHeight="1">
      <c r="B1886" t="s">
        <v>3889</v>
      </c>
      <c r="C1886" s="1">
        <v>41081.171006944445</v>
      </c>
      <c r="D1886" s="4">
        <v>40000</v>
      </c>
      <c r="E1886">
        <v>40000</v>
      </c>
      <c r="F1886" t="s">
        <v>6</v>
      </c>
      <c r="G1886">
        <f>tblSalaries[[#This Row],[clean Salary (in local currency)]]*VLOOKUP(tblSalaries[[#This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VLOOKUP(tblSalaries[[#This Row],[Where do you work]],tblCountries[[Actual]:[Mapping]],2,FALSE)</f>
        <v>USA</v>
      </c>
      <c r="L1886" t="s">
        <v>25</v>
      </c>
      <c r="M1886">
        <v>3</v>
      </c>
      <c r="N1886" s="16" t="str">
        <f>IF([Years of Experience]&lt;=10,"&lt;=10 yrs",IF([Years of Experience]&lt;20,"10-20 yrs",IF([Years of Experience]&lt;30,"20-30 yrs","&gt;30 yrs")))</f>
        <v>&lt;=10 yrs</v>
      </c>
    </row>
    <row r="1887" spans="2:14" ht="15" customHeight="1">
      <c r="B1887" t="s">
        <v>3890</v>
      </c>
      <c r="C1887" s="1">
        <v>41081.197453703702</v>
      </c>
      <c r="D1887" s="4">
        <v>46359</v>
      </c>
      <c r="E1887">
        <v>46359</v>
      </c>
      <c r="F1887" t="s">
        <v>6</v>
      </c>
      <c r="G1887">
        <f>tblSalaries[[#This Row],[clean Salary (in local currency)]]*VLOOKUP(tblSalaries[[#This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VLOOKUP(tblSalaries[[#This Row],[Where do you work]],tblCountries[[Actual]:[Mapping]],2,FALSE)</f>
        <v>USA</v>
      </c>
      <c r="L1887" t="s">
        <v>13</v>
      </c>
      <c r="M1887">
        <v>5</v>
      </c>
      <c r="N1887" s="16" t="str">
        <f>IF([Years of Experience]&lt;=10,"&lt;=10 yrs",IF([Years of Experience]&lt;20,"10-20 yrs",IF([Years of Experience]&lt;30,"20-30 yrs","&gt;30 yrs")))</f>
        <v>&lt;=10 yrs</v>
      </c>
    </row>
    <row r="1888" spans="2:14" ht="15" customHeight="1">
      <c r="B1888" t="s">
        <v>3891</v>
      </c>
      <c r="C1888" s="1">
        <v>41081.198888888888</v>
      </c>
      <c r="D1888" s="4">
        <v>70000</v>
      </c>
      <c r="E1888">
        <v>70000</v>
      </c>
      <c r="F1888" t="s">
        <v>6</v>
      </c>
      <c r="G1888">
        <f>tblSalaries[[#This Row],[clean Salary (in local currency)]]*VLOOKUP(tblSalaries[[#This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VLOOKUP(tblSalaries[[#This Row],[Where do you work]],tblCountries[[Actual]:[Mapping]],2,FALSE)</f>
        <v>USA</v>
      </c>
      <c r="L1888" t="s">
        <v>9</v>
      </c>
      <c r="M1888">
        <v>10</v>
      </c>
      <c r="N1888" s="16" t="str">
        <f>IF([Years of Experience]&lt;=10,"&lt;=10 yrs",IF([Years of Experience]&lt;20,"10-20 yrs",IF([Years of Experience]&lt;30,"20-30 yrs","&gt;30 yrs")))</f>
        <v>&lt;=10 yrs</v>
      </c>
    </row>
  </sheetData>
  <mergeCells count="1">
    <mergeCell ref="B1:E1"/>
  </mergeCells>
  <conditionalFormatting sqref="B6:M6 B1777:M1888 B1776:D1776 F1776:M1776 B1715:M1775 B1714:D1714 F1714:M1714 B1707:M1713 B1706:D1706 F1706:M1706 B1648:M1705 B1647:D1647 F1647:M1647 B1303:M1646 B1302:D1302 F1302:M1302 B1091:M1301 B1090:D1090 F1090:M1090 B1079:M1089 B1078:D1078 F1078:M1078 B1050:M1077 B1049:D1049 F1049:M1049 B874:M1048 B873:D873 F873:M873 B808:M872 B807:D807 F807:M807 B804:M806 B803:D803 F803:M803 B787:M802 B786:D786 F786:M786 B751:M785 B750:D750 F750:M750 B714:M749 B713:D713 F713:M713 B710:M712 B709:D709 F709:M709 B699:M708 B698:D698 F698:M698 B692:M697 B691:D691 F691:M691 B660:M690 B659:D659 F659:M659 B636:M658 B635:D635 F635:M635 B597:M634 B596:D596 F596:M596 B425:M595 B424:D424 F424:M424 B39:M44 B7:D38 F7:M38 B47:M47 B45:D46 F45:M46 B49:M52 B48:D48 F48:M48 B55:M59 B53:D54 F53:M54 B61:M61 B60:D60 F60:M60 B63:M79 B62:D62 F62:M62 B81:M91 B80:D80 F80:M80 B93:M101 B92:D92 F92:M92 B103:M103 B102:D102 F102:M102 B105:M139 B104:D104 F104:M104 B141:M154 B140:D140 F140:M140 B156:M158 B155:D155 F155:M155 B160:M215 B159:D159 F159:M159 B217:M241 B216:D216 F216:M216 B243:M277 B242:D242 F242:M242 B279:M309 B278:D278 F278:M278 B311:M423 B310:D310 F310:M310">
    <cfRule type="expression" dxfId="17" priority="1">
      <formula>$F6="ERR"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R1890"/>
  <sheetViews>
    <sheetView topLeftCell="C1" zoomScaleNormal="100" workbookViewId="0">
      <selection activeCell="F9" sqref="F9"/>
    </sheetView>
  </sheetViews>
  <sheetFormatPr defaultRowHeight="15"/>
  <cols>
    <col min="1" max="1" width="23.28515625" style="8" bestFit="1" customWidth="1"/>
    <col min="2" max="2" width="17.42578125" style="12" bestFit="1" customWidth="1"/>
    <col min="3" max="4" width="9.140625" style="8"/>
    <col min="5" max="5" width="15.42578125" style="8" customWidth="1"/>
    <col min="6" max="6" width="16.28515625" style="8" bestFit="1" customWidth="1"/>
    <col min="7" max="7" width="15.85546875" style="8" customWidth="1"/>
    <col min="8" max="9" width="11" style="8" customWidth="1"/>
    <col min="10" max="10" width="19.140625" style="8" customWidth="1"/>
    <col min="11" max="11" width="13.140625" style="8" customWidth="1"/>
    <col min="12" max="12" width="11.5703125" style="8" customWidth="1"/>
    <col min="13" max="13" width="11.85546875" style="8" customWidth="1"/>
    <col min="14" max="14" width="12.7109375" style="8" customWidth="1"/>
    <col min="15" max="15" width="10.5703125" style="8" bestFit="1" customWidth="1"/>
    <col min="16" max="16" width="9.140625" style="8"/>
    <col min="17" max="17" width="18.140625" customWidth="1"/>
    <col min="18" max="16384" width="9.140625" style="8"/>
  </cols>
  <sheetData>
    <row r="1" spans="1:16">
      <c r="A1" s="17" t="s">
        <v>4023</v>
      </c>
      <c r="E1" s="91" t="s">
        <v>4024</v>
      </c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6">
      <c r="A2" s="8" t="s">
        <v>4011</v>
      </c>
      <c r="B2" s="12" t="s">
        <v>4012</v>
      </c>
      <c r="C2" s="8" t="s">
        <v>4013</v>
      </c>
      <c r="E2" s="18" t="s">
        <v>4025</v>
      </c>
      <c r="F2" s="18" t="s">
        <v>20</v>
      </c>
      <c r="G2" s="19" t="s">
        <v>488</v>
      </c>
      <c r="H2" s="19" t="s">
        <v>279</v>
      </c>
      <c r="I2" s="19" t="s">
        <v>52</v>
      </c>
      <c r="J2" s="19" t="s">
        <v>4001</v>
      </c>
      <c r="K2" s="19" t="s">
        <v>310</v>
      </c>
      <c r="L2" s="19" t="s">
        <v>67</v>
      </c>
      <c r="M2" s="19" t="s">
        <v>3999</v>
      </c>
      <c r="N2" s="19" t="s">
        <v>356</v>
      </c>
      <c r="O2" s="20" t="s">
        <v>4000</v>
      </c>
    </row>
    <row r="3" spans="1:16">
      <c r="A3" s="11" t="s">
        <v>1991</v>
      </c>
      <c r="B3" s="12">
        <f>SUMIF(tblSalaries[clean Country],Table5[[#This Row],[Country]],tblSalaries[Salary in USD])</f>
        <v>2953.8461538461538</v>
      </c>
      <c r="C3" s="14">
        <f>SUMIF(tblSalaries[clean Country],Table5[[#This Row],[Country]],tblSalaries[Salary in USD])/COUNTIF(tblSalaries[clean Country],Table5[[#This Row],[Country]])</f>
        <v>2953.8461538461538</v>
      </c>
      <c r="E3" s="18" t="s">
        <v>4027</v>
      </c>
      <c r="F3" s="21">
        <f>SUMIFS(tblSalaries[Salary in USD],tblSalaries[clean Country],Dashboard!$M$21,tblSalaries[Job Type],'Dashboard data'!F$2)</f>
        <v>149907.13380100971</v>
      </c>
      <c r="G3" s="22">
        <f>SUMIFS(tblSalaries[Salary in USD],tblSalaries[clean Country],Dashboard!$M$21,tblSalaries[Job Type],'Dashboard data'!G$2)</f>
        <v>343007.84852773411</v>
      </c>
      <c r="H3" s="22">
        <f>SUMIFS(tblSalaries[Salary in USD],tblSalaries[clean Country],Dashboard!$M$21,tblSalaries[Job Type],'Dashboard data'!H$2)</f>
        <v>0</v>
      </c>
      <c r="I3" s="22">
        <f>SUMIFS(tblSalaries[Salary in USD],tblSalaries[clean Country],Dashboard!$M$21,tblSalaries[Job Type],'Dashboard data'!I$2)</f>
        <v>126531.78412356414</v>
      </c>
      <c r="J3" s="22">
        <f>SUMIFS(tblSalaries[Salary in USD],tblSalaries[clean Country],Dashboard!$M$21,tblSalaries[Job Type],'Dashboard data'!J$2)</f>
        <v>0</v>
      </c>
      <c r="K3" s="22">
        <f>SUMIFS(tblSalaries[Salary in USD],tblSalaries[clean Country],Dashboard!$M$21,tblSalaries[Job Type],'Dashboard data'!K$2)</f>
        <v>0</v>
      </c>
      <c r="L3" s="22">
        <f>SUMIFS(tblSalaries[Salary in USD],tblSalaries[clean Country],Dashboard!$M$21,tblSalaries[Job Type],'Dashboard data'!L$2)</f>
        <v>0</v>
      </c>
      <c r="M3" s="22">
        <f>SUMIFS(tblSalaries[Salary in USD],tblSalaries[clean Country],Dashboard!$M$21,tblSalaries[Job Type],'Dashboard data'!M$2)</f>
        <v>0</v>
      </c>
      <c r="N3" s="22">
        <f>SUMIFS(tblSalaries[Salary in USD],tblSalaries[clean Country],Dashboard!$M$21,tblSalaries[Job Type],'Dashboard data'!N$2)</f>
        <v>0</v>
      </c>
      <c r="O3" s="23">
        <f>SUMIFS(tblSalaries[Salary in USD],tblSalaries[clean Country],Dashboard!$M$21,tblSalaries[Job Type],'Dashboard data'!O$2)</f>
        <v>0</v>
      </c>
      <c r="P3" s="12"/>
    </row>
    <row r="4" spans="1:16">
      <c r="A4" s="9" t="s">
        <v>799</v>
      </c>
      <c r="B4" s="12">
        <f>SUMIF(tblSalaries[clean Country],Table5[[#This Row],[Country]],tblSalaries[Salary in USD])</f>
        <v>3000</v>
      </c>
      <c r="C4" s="14">
        <f>SUMIF(tblSalaries[clean Country],Table5[[#This Row],[Country]],tblSalaries[Salary in USD])/COUNTIF(tblSalaries[clean Country],Table5[[#This Row],[Country]])</f>
        <v>3000</v>
      </c>
      <c r="E4" s="18" t="s">
        <v>4028</v>
      </c>
      <c r="F4" s="24">
        <f>IFERROR((SUMIFS(tblSalaries[Salary in USD],tblSalaries[clean Country],Dashboard!$M$21,tblSalaries[Job Type],'Dashboard data'!F$2)/COUNTIFS(tblSalaries[Job Type],'Dashboard data'!F2,tblSalaries[clean Country],Dashboard!M21)),0)</f>
        <v>149907.13380100971</v>
      </c>
      <c r="G4" s="25">
        <f>IFERROR((SUMIFS(tblSalaries[Salary in USD],tblSalaries[clean Country],Dashboard!$M$21,tblSalaries[Job Type],'Dashboard data'!G$2)/COUNTIFS(tblSalaries[Job Type],'Dashboard data'!G2,tblSalaries[clean Country],Dashboard!$M$21)),0)</f>
        <v>171503.92426386705</v>
      </c>
      <c r="H4" s="25">
        <f>IFERROR((SUMIFS(tblSalaries[Salary in USD],tblSalaries[clean Country],Dashboard!$M$21,tblSalaries[Job Type],'Dashboard data'!H$2)/COUNTIFS(tblSalaries[Job Type],'Dashboard data'!H2,tblSalaries[clean Country],Dashboard!M21)),0)</f>
        <v>0</v>
      </c>
      <c r="I4" s="25">
        <f>IFERROR((SUMIFS(tblSalaries[Salary in USD],tblSalaries[clean Country],Dashboard!$M$21,tblSalaries[Job Type],'Dashboard data'!I$2)/COUNTIFS(tblSalaries[Job Type],'Dashboard data'!I2,tblSalaries[clean Country],Dashboard!M21)),0)</f>
        <v>63265.89206178207</v>
      </c>
      <c r="J4" s="25">
        <f>IFERROR((SUMIFS(tblSalaries[Salary in USD],tblSalaries[clean Country],Dashboard!$M$21,tblSalaries[Job Type],'Dashboard data'!J$2)/COUNTIFS(tblSalaries[Job Type],'Dashboard data'!J2,tblSalaries[clean Country],Dashboard!M21)),0)</f>
        <v>0</v>
      </c>
      <c r="K4" s="25">
        <f>IFERROR((SUMIFS(tblSalaries[Salary in USD],tblSalaries[clean Country],Dashboard!$M$21,tblSalaries[Job Type],'Dashboard data'!K$2)/COUNTIFS(tblSalaries[Job Type],'Dashboard data'!K2,tblSalaries[clean Country],Dashboard!M21)),0)</f>
        <v>0</v>
      </c>
      <c r="L4" s="25">
        <f>IFERROR((SUMIFS(tblSalaries[Salary in USD],tblSalaries[clean Country],Dashboard!$M$21,tblSalaries[Job Type],'Dashboard data'!L$2)/COUNTIFS(tblSalaries[Job Type],'Dashboard data'!L2,tblSalaries[clean Country],Dashboard!M21)),0)</f>
        <v>0</v>
      </c>
      <c r="M4" s="25">
        <f>IFERROR((SUMIFS(tblSalaries[Salary in USD],tblSalaries[clean Country],Dashboard!$M$21,tblSalaries[Job Type],'Dashboard data'!M$2)/COUNTIFS(tblSalaries[Job Type],'Dashboard data'!M2,tblSalaries[clean Country],Dashboard!M21)),0)</f>
        <v>0</v>
      </c>
      <c r="N4" s="25">
        <f>IFERROR(SUMIFS(tblSalaries[Salary in USD],tblSalaries[clean Country],Dashboard!$M$21,tblSalaries[Job Type],'Dashboard data'!N$2)/COUNTIFS(tblSalaries[Job Type],'Dashboard data'!G2,tblSalaries[clean Country],Dashboard!M21),0)</f>
        <v>0</v>
      </c>
      <c r="O4" s="26">
        <f>IFERROR(SUMIFS(tblSalaries[Salary in USD],tblSalaries[clean Country],Dashboard!$M$21,tblSalaries[Job Type],'Dashboard data'!O$2)/COUNTIFS(tblSalaries[Job Type],'Dashboard data'!O2,tblSalaries[clean Country],Dashboard!M21),0)</f>
        <v>0</v>
      </c>
      <c r="P4" s="12"/>
    </row>
    <row r="5" spans="1:16">
      <c r="A5" s="9" t="s">
        <v>1371</v>
      </c>
      <c r="B5" s="12">
        <f>SUMIF(tblSalaries[clean Country],Table5[[#This Row],[Country]],tblSalaries[Salary in USD])</f>
        <v>4400</v>
      </c>
      <c r="C5" s="14">
        <f>SUMIF(tblSalaries[clean Country],Table5[[#This Row],[Country]],tblSalaries[Salary in USD])/COUNTIF(tblSalaries[clean Country],Table5[[#This Row],[Country]])</f>
        <v>4400</v>
      </c>
      <c r="E5" s="28" t="s">
        <v>4030</v>
      </c>
      <c r="F5" s="29">
        <f t="array" ref="F5">MAX(IF(((tblSalaries[clean Country]=Dashboard!$M$21)*(tblSalaries[Job Type]='Dashboard data'!F2)),tblSalaries[Salary in USD],0))</f>
        <v>149907.13380100971</v>
      </c>
      <c r="G5" s="29">
        <f t="array" ref="G5">MAX(IF(((tblSalaries[clean Country]=Dashboard!$M$21)*(tblSalaries[Job Type]='Dashboard data'!G2)),tblSalaries[Salary in USD],0))</f>
        <v>228671.89901848941</v>
      </c>
      <c r="H5" s="29">
        <f t="array" ref="H5">MAX(IF(((tblSalaries[clean Country]=Dashboard!$M$21)*(tblSalaries[Job Type]='Dashboard data'!H2)),tblSalaries[Salary in USD],0))</f>
        <v>0</v>
      </c>
      <c r="I5" s="29">
        <f t="array" ref="I5">MAX(IF(((tblSalaries[clean Country]=Dashboard!$M$21)*(tblSalaries[Job Type]='Dashboard data'!I2)),tblSalaries[Salary in USD],0))</f>
        <v>76223.966339496474</v>
      </c>
      <c r="J5" s="29">
        <f t="array" ref="J5">MAX(IF(((tblSalaries[clean Country]=Dashboard!$M$21)*(tblSalaries[Job Type]='Dashboard data'!J2)),tblSalaries[Salary in USD],0))</f>
        <v>0</v>
      </c>
      <c r="K5" s="29">
        <f t="array" ref="K5">MAX(IF(((tblSalaries[clean Country]=Dashboard!$M$21)*(tblSalaries[Job Type]='Dashboard data'!K2)),tblSalaries[Salary in USD],0))</f>
        <v>0</v>
      </c>
      <c r="L5" s="29">
        <f t="array" ref="L5">MAX(IF(((tblSalaries[clean Country]=Dashboard!$M$21)*(tblSalaries[Job Type]='Dashboard data'!L2)),tblSalaries[Salary in USD],0))</f>
        <v>0</v>
      </c>
      <c r="M5" s="29">
        <f t="array" ref="M5">MAX(IF(((tblSalaries[clean Country]=Dashboard!$M$21)*(tblSalaries[Job Type]='Dashboard data'!M2)),tblSalaries[Salary in USD],0))</f>
        <v>0</v>
      </c>
      <c r="N5" s="29">
        <f t="array" ref="N5">MAX(IF(((tblSalaries[clean Country]=Dashboard!$M$21)*(tblSalaries[Job Type]='Dashboard data'!N2)),tblSalaries[Salary in USD],0))</f>
        <v>0</v>
      </c>
      <c r="O5" s="29">
        <f t="array" ref="O5">MAX(IF(((tblSalaries[clean Country]=Dashboard!$M$21)*(tblSalaries[Job Type]='Dashboard data'!O2)),tblSalaries[Salary in USD],0))</f>
        <v>0</v>
      </c>
    </row>
    <row r="6" spans="1:16">
      <c r="A6" s="9" t="s">
        <v>851</v>
      </c>
      <c r="B6" s="12">
        <f>SUMIF(tblSalaries[clean Country],Table5[[#This Row],[Country]],tblSalaries[Salary in USD])</f>
        <v>4800</v>
      </c>
      <c r="C6" s="14">
        <f>SUMIF(tblSalaries[clean Country],Table5[[#This Row],[Country]],tblSalaries[Salary in USD])/COUNTIF(tblSalaries[clean Country],Table5[[#This Row],[Country]])</f>
        <v>4800</v>
      </c>
    </row>
    <row r="7" spans="1:16">
      <c r="A7" s="9" t="s">
        <v>992</v>
      </c>
      <c r="B7" s="12">
        <f>SUMIF(tblSalaries[clean Country],Table5[[#This Row],[Country]],tblSalaries[Salary in USD])</f>
        <v>5000</v>
      </c>
      <c r="C7" s="14">
        <f>SUMIF(tblSalaries[clean Country],Table5[[#This Row],[Country]],tblSalaries[Salary in USD])/COUNTIF(tblSalaries[clean Country],Table5[[#This Row],[Country]])</f>
        <v>5000</v>
      </c>
      <c r="E7" s="18" t="s">
        <v>4025</v>
      </c>
      <c r="F7" s="18" t="s">
        <v>20</v>
      </c>
      <c r="G7" s="19" t="s">
        <v>488</v>
      </c>
      <c r="H7" s="19" t="s">
        <v>279</v>
      </c>
      <c r="I7" s="19" t="s">
        <v>52</v>
      </c>
      <c r="J7" s="19" t="s">
        <v>4001</v>
      </c>
      <c r="K7" s="19" t="s">
        <v>310</v>
      </c>
      <c r="L7" s="19" t="s">
        <v>67</v>
      </c>
      <c r="M7" s="19" t="s">
        <v>3999</v>
      </c>
      <c r="N7" s="19" t="s">
        <v>356</v>
      </c>
      <c r="O7" s="20" t="s">
        <v>4000</v>
      </c>
      <c r="P7" s="20" t="s">
        <v>4014</v>
      </c>
    </row>
    <row r="8" spans="1:16">
      <c r="A8" s="9" t="s">
        <v>567</v>
      </c>
      <c r="B8" s="12">
        <f>SUMIF(tblSalaries[clean Country],Table5[[#This Row],[Country]],tblSalaries[Salary in USD])</f>
        <v>5250</v>
      </c>
      <c r="C8" s="14">
        <f>SUMIF(tblSalaries[clean Country],Table5[[#This Row],[Country]],tblSalaries[Salary in USD])/COUNTIF(tblSalaries[clean Country],Table5[[#This Row],[Country]])</f>
        <v>5250</v>
      </c>
      <c r="E8" s="18" t="s">
        <v>4027</v>
      </c>
      <c r="F8" s="21">
        <f>IFERROR(IF($P$8=1,F3,NA()),0)</f>
        <v>0</v>
      </c>
      <c r="G8" s="22">
        <f t="shared" ref="G8:O8" si="0">IFERROR(IF($P$8=1,G3,NA()),0)</f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  <c r="L8" s="22">
        <f t="shared" si="0"/>
        <v>0</v>
      </c>
      <c r="M8" s="22">
        <f t="shared" si="0"/>
        <v>0</v>
      </c>
      <c r="N8" s="22">
        <f t="shared" si="0"/>
        <v>0</v>
      </c>
      <c r="O8" s="23">
        <f t="shared" si="0"/>
        <v>0</v>
      </c>
      <c r="P8" s="12">
        <v>2</v>
      </c>
    </row>
    <row r="9" spans="1:16">
      <c r="A9" s="9" t="s">
        <v>680</v>
      </c>
      <c r="B9" s="12">
        <f>SUMIF(tblSalaries[clean Country],Table5[[#This Row],[Country]],tblSalaries[Salary in USD])</f>
        <v>6000</v>
      </c>
      <c r="C9" s="14">
        <f>SUMIF(tblSalaries[clean Country],Table5[[#This Row],[Country]],tblSalaries[Salary in USD])/COUNTIF(tblSalaries[clean Country],Table5[[#This Row],[Country]])</f>
        <v>6000</v>
      </c>
      <c r="E9" s="18" t="s">
        <v>4028</v>
      </c>
      <c r="F9" s="24">
        <f>IFERROR(IF($P$8=2,F4,NA()),0)</f>
        <v>149907.13380100971</v>
      </c>
      <c r="G9" s="25">
        <f t="shared" ref="G9:O9" si="1">IFERROR(IF($P$8=2,G4,NA()),0)</f>
        <v>171503.92426386705</v>
      </c>
      <c r="H9" s="25">
        <f t="shared" si="1"/>
        <v>0</v>
      </c>
      <c r="I9" s="25">
        <f t="shared" si="1"/>
        <v>63265.89206178207</v>
      </c>
      <c r="J9" s="25">
        <f t="shared" si="1"/>
        <v>0</v>
      </c>
      <c r="K9" s="25">
        <f t="shared" si="1"/>
        <v>0</v>
      </c>
      <c r="L9" s="25">
        <f t="shared" si="1"/>
        <v>0</v>
      </c>
      <c r="M9" s="25">
        <f t="shared" si="1"/>
        <v>0</v>
      </c>
      <c r="N9" s="25">
        <f t="shared" si="1"/>
        <v>0</v>
      </c>
      <c r="O9" s="26">
        <f t="shared" si="1"/>
        <v>0</v>
      </c>
      <c r="P9" s="12"/>
    </row>
    <row r="10" spans="1:16">
      <c r="A10" s="9" t="s">
        <v>1860</v>
      </c>
      <c r="B10" s="12">
        <f>SUMIF(tblSalaries[clean Country],Table5[[#This Row],[Country]],tblSalaries[Salary in USD])</f>
        <v>6000</v>
      </c>
      <c r="C10" s="14">
        <f>SUMIF(tblSalaries[clean Country],Table5[[#This Row],[Country]],tblSalaries[Salary in USD])/COUNTIF(tblSalaries[clean Country],Table5[[#This Row],[Country]])</f>
        <v>6000</v>
      </c>
      <c r="E10" s="28" t="s">
        <v>4030</v>
      </c>
      <c r="F10" s="24">
        <f>IFERROR(IF($P$8=3,F5,NA()),0)</f>
        <v>0</v>
      </c>
      <c r="G10" s="24">
        <f t="shared" ref="G10:O10" si="2">IFERROR(IF($P$8=3,G5,NA()),0)</f>
        <v>0</v>
      </c>
      <c r="H10" s="24">
        <f t="shared" si="2"/>
        <v>0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  <c r="M10" s="24">
        <f t="shared" si="2"/>
        <v>0</v>
      </c>
      <c r="N10" s="24">
        <f t="shared" si="2"/>
        <v>0</v>
      </c>
      <c r="O10" s="24">
        <f t="shared" si="2"/>
        <v>0</v>
      </c>
    </row>
    <row r="11" spans="1:16" ht="15" customHeight="1">
      <c r="A11" s="10" t="s">
        <v>526</v>
      </c>
      <c r="B11" s="12">
        <f>SUMIF(tblSalaries[clean Country],Table5[[#This Row],[Country]],tblSalaries[Salary in USD])</f>
        <v>6629</v>
      </c>
      <c r="C11" s="14">
        <f>SUMIF(tblSalaries[clean Country],Table5[[#This Row],[Country]],tblSalaries[Salary in USD])/COUNTIF(tblSalaries[clean Country],Table5[[#This Row],[Country]])</f>
        <v>6629</v>
      </c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6">
      <c r="A12" s="10" t="s">
        <v>1411</v>
      </c>
      <c r="B12" s="12">
        <f>SUMIF(tblSalaries[clean Country],Table5[[#This Row],[Country]],tblSalaries[Salary in USD])</f>
        <v>7261.724659606657</v>
      </c>
      <c r="C12" s="14">
        <f>SUMIF(tblSalaries[clean Country],Table5[[#This Row],[Country]],tblSalaries[Salary in USD])/COUNTIF(tblSalaries[clean Country],Table5[[#This Row],[Country]])</f>
        <v>7261.724659606657</v>
      </c>
    </row>
    <row r="13" spans="1:16">
      <c r="A13" s="10" t="s">
        <v>1951</v>
      </c>
      <c r="B13" s="12">
        <f>SUMIF(tblSalaries[clean Country],Table5[[#This Row],[Country]],tblSalaries[Salary in USD])</f>
        <v>8400</v>
      </c>
      <c r="C13" s="14">
        <f>SUMIF(tblSalaries[clean Country],Table5[[#This Row],[Country]],tblSalaries[Salary in USD])/COUNTIF(tblSalaries[clean Country],Table5[[#This Row],[Country]])</f>
        <v>8400</v>
      </c>
      <c r="E13" s="91" t="s">
        <v>4029</v>
      </c>
      <c r="F13" s="91"/>
      <c r="G13" s="91"/>
      <c r="H13" s="91"/>
      <c r="I13" s="91"/>
      <c r="J13" s="91"/>
    </row>
    <row r="14" spans="1:16">
      <c r="A14" s="10" t="s">
        <v>1771</v>
      </c>
      <c r="B14" s="12">
        <f>SUMIF(tblSalaries[clean Country],Table5[[#This Row],[Country]],tblSalaries[Salary in USD])</f>
        <v>9376.2513877177607</v>
      </c>
      <c r="C14" s="14">
        <f>SUMIF(tblSalaries[clean Country],Table5[[#This Row],[Country]],tblSalaries[Salary in USD])/COUNTIF(tblSalaries[clean Country],Table5[[#This Row],[Country]])</f>
        <v>9376.2513877177607</v>
      </c>
      <c r="E14" s="87" t="s">
        <v>4026</v>
      </c>
      <c r="F14" s="20" t="s">
        <v>25</v>
      </c>
      <c r="G14" s="20" t="s">
        <v>18</v>
      </c>
      <c r="H14" s="20" t="s">
        <v>9</v>
      </c>
      <c r="I14" s="20" t="s">
        <v>13</v>
      </c>
      <c r="J14" s="20" t="s">
        <v>4045</v>
      </c>
      <c r="K14"/>
    </row>
    <row r="15" spans="1:16">
      <c r="A15" s="9" t="s">
        <v>1671</v>
      </c>
      <c r="B15" s="12">
        <f>SUMIF(tblSalaries[clean Country],Table5[[#This Row],[Country]],tblSalaries[Salary in USD])</f>
        <v>9600</v>
      </c>
      <c r="C15" s="14">
        <f>SUMIF(tblSalaries[clean Country],Table5[[#This Row],[Country]],tblSalaries[Salary in USD])/COUNTIF(tblSalaries[clean Country],Table5[[#This Row],[Country]])</f>
        <v>9600</v>
      </c>
      <c r="E15" s="88"/>
      <c r="F15" s="21" t="s">
        <v>4015</v>
      </c>
      <c r="G15" s="21" t="s">
        <v>4016</v>
      </c>
      <c r="H15" s="21" t="s">
        <v>4017</v>
      </c>
      <c r="I15" s="21" t="s">
        <v>4018</v>
      </c>
      <c r="J15" s="8">
        <v>2</v>
      </c>
      <c r="K15"/>
    </row>
    <row r="16" spans="1:16">
      <c r="A16" s="9" t="s">
        <v>1809</v>
      </c>
      <c r="B16" s="12">
        <f>SUMIF(tblSalaries[clean Country],Table5[[#This Row],[Country]],tblSalaries[Salary in USD])</f>
        <v>11000</v>
      </c>
      <c r="C16" s="14">
        <f>SUMIF(tblSalaries[clean Country],Table5[[#This Row],[Country]],tblSalaries[Salary in USD])/COUNTIF(tblSalaries[clean Country],Table5[[#This Row],[Country]])</f>
        <v>11000</v>
      </c>
      <c r="E16" s="8" t="s">
        <v>4027</v>
      </c>
      <c r="F16" s="24">
        <f>IF($J$15=1,F21,F20)</f>
        <v>73918.88829788132</v>
      </c>
      <c r="G16" s="24">
        <f>IF($J$15=1,G21,G20)</f>
        <v>52804.082100950916</v>
      </c>
      <c r="H16" s="24">
        <f>IF($J$15=1,H21,H20)</f>
        <v>75336.129245109711</v>
      </c>
      <c r="I16" s="24">
        <f>IF($J$15=1,I21,I20)</f>
        <v>45747.784268887575</v>
      </c>
    </row>
    <row r="17" spans="1:18">
      <c r="A17" s="9" t="s">
        <v>1126</v>
      </c>
      <c r="B17" s="12">
        <f>SUMIF(tblSalaries[clean Country],Table5[[#This Row],[Country]],tblSalaries[Salary in USD])</f>
        <v>12000</v>
      </c>
      <c r="C17" s="14">
        <f>SUMIF(tblSalaries[clean Country],Table5[[#This Row],[Country]],tblSalaries[Salary in USD])/COUNTIF(tblSalaries[clean Country],Table5[[#This Row],[Country]])</f>
        <v>12000</v>
      </c>
      <c r="F17" s="29"/>
      <c r="G17" s="29"/>
      <c r="H17" s="29"/>
      <c r="I17" s="29"/>
    </row>
    <row r="18" spans="1:18">
      <c r="A18" s="9" t="s">
        <v>574</v>
      </c>
      <c r="B18" s="12">
        <f>SUMIF(tblSalaries[clean Country],Table5[[#This Row],[Country]],tblSalaries[Salary in USD])</f>
        <v>12000</v>
      </c>
      <c r="C18" s="14">
        <f>SUMIF(tblSalaries[clean Country],Table5[[#This Row],[Country]],tblSalaries[Salary in USD])/COUNTIF(tblSalaries[clean Country],Table5[[#This Row],[Country]])</f>
        <v>12000</v>
      </c>
      <c r="E18" s="87" t="s">
        <v>4026</v>
      </c>
      <c r="F18" s="20" t="s">
        <v>25</v>
      </c>
      <c r="G18" s="20" t="s">
        <v>18</v>
      </c>
      <c r="H18" s="20" t="s">
        <v>9</v>
      </c>
      <c r="I18" s="20" t="s">
        <v>13</v>
      </c>
    </row>
    <row r="19" spans="1:18">
      <c r="A19" s="10" t="s">
        <v>1679</v>
      </c>
      <c r="B19" s="12">
        <f>SUMIF(tblSalaries[clean Country],Table5[[#This Row],[Country]],tblSalaries[Salary in USD])</f>
        <v>12000</v>
      </c>
      <c r="C19" s="14">
        <f>SUMIF(tblSalaries[clean Country],Table5[[#This Row],[Country]],tblSalaries[Salary in USD])/COUNTIF(tblSalaries[clean Country],Table5[[#This Row],[Country]])</f>
        <v>12000</v>
      </c>
      <c r="E19" s="88"/>
      <c r="F19" s="21" t="s">
        <v>4015</v>
      </c>
      <c r="G19" s="21" t="s">
        <v>4016</v>
      </c>
      <c r="H19" s="21" t="s">
        <v>4017</v>
      </c>
      <c r="I19" s="21" t="s">
        <v>4018</v>
      </c>
      <c r="Q19" s="8"/>
    </row>
    <row r="20" spans="1:18">
      <c r="A20" s="9" t="s">
        <v>1804</v>
      </c>
      <c r="B20" s="12">
        <f>SUMIF(tblSalaries[clean Country],Table5[[#This Row],[Country]],tblSalaries[Salary in USD])</f>
        <v>13000</v>
      </c>
      <c r="C20" s="14">
        <f>SUMIF(tblSalaries[clean Country],Table5[[#This Row],[Country]],tblSalaries[Salary in USD])/COUNTIF(tblSalaries[clean Country],Table5[[#This Row],[Country]])</f>
        <v>13000</v>
      </c>
      <c r="E20" s="8" t="s">
        <v>4044</v>
      </c>
      <c r="F20" s="24">
        <f>IFERROR(SUMIFS(tblSalaries[Salary in USD],tblSalaries[Job Type],Dashboard!$C$25,tblSalaries[How many hours of a day you work on Excel],'Dashboard data'!$F$14,tblSalaries[Clean Exp],Dashboard!$C$26)/COUNTIFS(tblSalaries[Job Type],Dashboard!$C$25,tblSalaries[How many hours of a day you work on Excel],'Dashboard data'!$F$14,tblSalaries[Clean Exp],Dashboard!$C$26),0)</f>
        <v>73918.88829788132</v>
      </c>
      <c r="G20" s="24">
        <f>IFERROR(SUMIFS(tblSalaries[Salary in USD],tblSalaries[Job Type],Dashboard!$C$25,tblSalaries[How many hours of a day you work on Excel],'Dashboard data'!G14,tblSalaries[Clean Exp],Dashboard!C26)/COUNTIFS(tblSalaries[Job Type],Dashboard!$C$25,tblSalaries[How many hours of a day you work on Excel],'Dashboard data'!G14,tblSalaries[Clean Exp],Dashboard!C26),0)</f>
        <v>52804.082100950916</v>
      </c>
      <c r="H20" s="24">
        <f>IFERROR(SUMIFS(tblSalaries[Salary in USD],tblSalaries[Job Type],Dashboard!$C$25,tblSalaries[How many hours of a day you work on Excel],'Dashboard data'!$H$14,tblSalaries[Clean Exp],Dashboard!$C$26)/COUNTIFS(tblSalaries[Job Type],Dashboard!$C$25,tblSalaries[How many hours of a day you work on Excel],'Dashboard data'!$H$14,tblSalaries[Clean Exp],Dashboard!$C$26),0)</f>
        <v>75336.129245109711</v>
      </c>
      <c r="I20" s="24">
        <f>IFERROR(SUMIFS(tblSalaries[Salary in USD],tblSalaries[Job Type],Dashboard!$C$25,tblSalaries[How many hours of a day you work on Excel],'Dashboard data'!$I$14,tblSalaries[Clean Exp],Dashboard!$C$26)/COUNTIFS(tblSalaries[Job Type],Dashboard!$C$25,tblSalaries[How many hours of a day you work on Excel],'Dashboard data'!$I$14,tblSalaries[Clean Exp],Dashboard!$C$26),0)</f>
        <v>45747.784268887575</v>
      </c>
      <c r="P20"/>
      <c r="Q20" s="8"/>
    </row>
    <row r="21" spans="1:18">
      <c r="A21" s="10" t="s">
        <v>1291</v>
      </c>
      <c r="B21" s="12">
        <f>SUMIF(tblSalaries[clean Country],Table5[[#This Row],[Country]],tblSalaries[Salary in USD])</f>
        <v>13500</v>
      </c>
      <c r="C21" s="14">
        <f>SUMIF(tblSalaries[clean Country],Table5[[#This Row],[Country]],tblSalaries[Salary in USD])/COUNTIF(tblSalaries[clean Country],Table5[[#This Row],[Country]])</f>
        <v>13500</v>
      </c>
      <c r="E21" s="8" t="s">
        <v>4027</v>
      </c>
      <c r="F21" s="24">
        <f>SUMIFS(tblSalaries[Salary in USD],tblSalaries[Job Type],Dashboard!$C$25,tblSalaries[How many hours of a day you work on Excel],'Dashboard data'!$F$14,tblSalaries[Clean Exp],Dashboard!$C$26)</f>
        <v>665269.99468093191</v>
      </c>
      <c r="G21" s="24">
        <f>SUMIFS(tblSalaries[Salary in USD],tblSalaries[Job Type],Dashboard!$C$25,tblSalaries[How many hours of a day you work on Excel],'Dashboard data'!$G$14,tblSalaries[Clean Exp],Dashboard!$C$26)</f>
        <v>792061.23151426378</v>
      </c>
      <c r="H21" s="24">
        <f>SUMIFS(tblSalaries[Salary in USD],tblSalaries[Job Type],Dashboard!$C$25,tblSalaries[How many hours of a day you work on Excel],'Dashboard data'!$H$14,tblSalaries[Clean Exp],Dashboard!$C$26)</f>
        <v>1280714.197166865</v>
      </c>
      <c r="I21" s="24">
        <f>SUMIFS(tblSalaries[Salary in USD],tblSalaries[Job Type],Dashboard!$C$25,tblSalaries[How many hours of a day you work on Excel],'Dashboard data'!$I$14,tblSalaries[Clean Exp],Dashboard!$C$26)</f>
        <v>411730.0584199882</v>
      </c>
      <c r="K21"/>
      <c r="P21"/>
      <c r="Q21" s="8"/>
      <c r="R21"/>
    </row>
    <row r="22" spans="1:18">
      <c r="A22" s="10" t="s">
        <v>1731</v>
      </c>
      <c r="B22" s="12">
        <f>SUMIF(tblSalaries[clean Country],Table5[[#This Row],[Country]],tblSalaries[Salary in USD])</f>
        <v>13745.704467353951</v>
      </c>
      <c r="C22" s="14">
        <f>SUMIF(tblSalaries[clean Country],Table5[[#This Row],[Country]],tblSalaries[Salary in USD])/COUNTIF(tblSalaries[clean Country],Table5[[#This Row],[Country]])</f>
        <v>13745.704467353951</v>
      </c>
      <c r="K22"/>
      <c r="Q22" s="8"/>
      <c r="R22"/>
    </row>
    <row r="23" spans="1:18">
      <c r="A23" s="9" t="s">
        <v>1707</v>
      </c>
      <c r="B23" s="12">
        <f>SUMIF(tblSalaries[clean Country],Table5[[#This Row],[Country]],tblSalaries[Salary in USD])</f>
        <v>14400</v>
      </c>
      <c r="C23" s="14">
        <f>SUMIF(tblSalaries[clean Country],Table5[[#This Row],[Country]],tblSalaries[Salary in USD])/COUNTIF(tblSalaries[clean Country],Table5[[#This Row],[Country]])</f>
        <v>14400</v>
      </c>
      <c r="E23" s="86" t="s">
        <v>4034</v>
      </c>
      <c r="F23" s="86"/>
      <c r="G23" s="86"/>
      <c r="H23" s="86"/>
      <c r="I23" s="86"/>
      <c r="J23" s="86"/>
      <c r="K23" s="86"/>
      <c r="L23" s="86"/>
    </row>
    <row r="24" spans="1:18">
      <c r="A24" s="10" t="s">
        <v>818</v>
      </c>
      <c r="B24" s="12">
        <f>SUMIF(tblSalaries[clean Country],Table5[[#This Row],[Country]],tblSalaries[Salary in USD])</f>
        <v>15000</v>
      </c>
      <c r="C24" s="14">
        <f>SUMIF(tblSalaries[clean Country],Table5[[#This Row],[Country]],tblSalaries[Salary in USD])/COUNTIF(tblSalaries[clean Country],Table5[[#This Row],[Country]])</f>
        <v>15000</v>
      </c>
      <c r="E24" s="20" t="s">
        <v>4035</v>
      </c>
      <c r="F24" s="20" t="s">
        <v>4036</v>
      </c>
      <c r="G24" s="20" t="s">
        <v>4025</v>
      </c>
      <c r="H24" s="89" t="s">
        <v>4037</v>
      </c>
      <c r="I24" s="90"/>
      <c r="J24" s="90"/>
      <c r="K24" s="90"/>
      <c r="L24" s="90"/>
    </row>
    <row r="25" spans="1:18">
      <c r="A25" s="9" t="s">
        <v>1306</v>
      </c>
      <c r="B25" s="12">
        <f>SUMIF(tblSalaries[clean Country],Table5[[#This Row],[Country]],tblSalaries[Salary in USD])</f>
        <v>15404.364569961488</v>
      </c>
      <c r="C25" s="14">
        <f>SUMIF(tblSalaries[clean Country],Table5[[#This Row],[Country]],tblSalaries[Salary in USD])/COUNTIF(tblSalaries[clean Country],Table5[[#This Row],[Country]])</f>
        <v>15404.364569961488</v>
      </c>
      <c r="E25" s="20" t="s">
        <v>4027</v>
      </c>
      <c r="F25" s="27">
        <f>MAX(F3:O3)</f>
        <v>343007.84852773411</v>
      </c>
      <c r="G25" s="8" t="str">
        <f>HLOOKUP(F25,$F$3:$O$7,5,FALSE)</f>
        <v>Controller</v>
      </c>
      <c r="H25" s="55" t="str">
        <f>CONCATENATE(G25,"s earn the highest total income for a role in ",Dashboard!M21," at $")</f>
        <v>Controllers earn the highest total income for a role in Europe at $</v>
      </c>
      <c r="I25" s="55"/>
      <c r="J25" s="55"/>
      <c r="K25" s="55"/>
      <c r="L25" s="55"/>
    </row>
    <row r="26" spans="1:18">
      <c r="A26" s="10" t="s">
        <v>1043</v>
      </c>
      <c r="B26" s="12">
        <f>SUMIF(tblSalaries[clean Country],Table5[[#This Row],[Country]],tblSalaries[Salary in USD])</f>
        <v>15600</v>
      </c>
      <c r="C26" s="14">
        <f>SUMIF(tblSalaries[clean Country],Table5[[#This Row],[Country]],tblSalaries[Salary in USD])/COUNTIF(tblSalaries[clean Country],Table5[[#This Row],[Country]])</f>
        <v>15600</v>
      </c>
      <c r="E26" s="20" t="s">
        <v>4028</v>
      </c>
      <c r="F26" s="27">
        <f>MAX(F4:O4)</f>
        <v>171503.92426386705</v>
      </c>
      <c r="G26" s="8" t="str">
        <f>HLOOKUP(F26,$F$4:$O$7,4,FALSE)</f>
        <v>Controller</v>
      </c>
      <c r="H26" s="55" t="str">
        <f>CONCATENATE(G26,"s earn more on an average in ",Dashboard!M21," at $")</f>
        <v>Controllers earn more on an average in Europe at $</v>
      </c>
      <c r="I26" s="55"/>
      <c r="J26" s="55"/>
      <c r="K26" s="55"/>
      <c r="L26" s="55"/>
    </row>
    <row r="27" spans="1:18">
      <c r="A27" s="9" t="s">
        <v>1722</v>
      </c>
      <c r="B27" s="12">
        <f>SUMIF(tblSalaries[clean Country],Table5[[#This Row],[Country]],tblSalaries[Salary in USD])</f>
        <v>15840</v>
      </c>
      <c r="C27" s="14">
        <f>SUMIF(tblSalaries[clean Country],Table5[[#This Row],[Country]],tblSalaries[Salary in USD])/COUNTIF(tblSalaries[clean Country],Table5[[#This Row],[Country]])</f>
        <v>15840</v>
      </c>
      <c r="E27" s="20" t="s">
        <v>4030</v>
      </c>
      <c r="F27" s="27">
        <f>MAX(F5:O5)</f>
        <v>228671.89901848941</v>
      </c>
      <c r="G27" s="8" t="str">
        <f>HLOOKUP(F27,$F$5:$O$7,3,FALSE)</f>
        <v>Controller</v>
      </c>
      <c r="H27" s="55" t="str">
        <f>CONCATENATE(G27,"s earn the highest salary for a role at $")</f>
        <v>Controllers earn the highest salary for a role at $</v>
      </c>
      <c r="I27" s="55"/>
      <c r="J27" s="55"/>
      <c r="K27" s="55"/>
      <c r="L27" s="55"/>
    </row>
    <row r="28" spans="1:18">
      <c r="A28" s="9" t="s">
        <v>1503</v>
      </c>
      <c r="B28" s="12">
        <f>SUMIF(tblSalaries[clean Country],Table5[[#This Row],[Country]],tblSalaries[Salary in USD])</f>
        <v>18000</v>
      </c>
      <c r="C28" s="14">
        <f>SUMIF(tblSalaries[clean Country],Table5[[#This Row],[Country]],tblSalaries[Salary in USD])/COUNTIF(tblSalaries[clean Country],Table5[[#This Row],[Country]])</f>
        <v>18000</v>
      </c>
      <c r="K28"/>
    </row>
    <row r="29" spans="1:18">
      <c r="A29" s="9" t="s">
        <v>1066</v>
      </c>
      <c r="B29" s="12">
        <f>SUMIF(tblSalaries[clean Country],Table5[[#This Row],[Country]],tblSalaries[Salary in USD])</f>
        <v>19055.991584874118</v>
      </c>
      <c r="C29" s="14">
        <f>SUMIF(tblSalaries[clean Country],Table5[[#This Row],[Country]],tblSalaries[Salary in USD])/COUNTIF(tblSalaries[clean Country],Table5[[#This Row],[Country]])</f>
        <v>19055.991584874118</v>
      </c>
      <c r="K29"/>
    </row>
    <row r="30" spans="1:18">
      <c r="A30" s="10" t="s">
        <v>847</v>
      </c>
      <c r="B30" s="12">
        <f>SUMIF(tblSalaries[clean Country],Table5[[#This Row],[Country]],tblSalaries[Salary in USD])</f>
        <v>19831.432821021317</v>
      </c>
      <c r="C30" s="14">
        <f>SUMIF(tblSalaries[clean Country],Table5[[#This Row],[Country]],tblSalaries[Salary in USD])/COUNTIF(tblSalaries[clean Country],Table5[[#This Row],[Country]])</f>
        <v>19831.432821021317</v>
      </c>
      <c r="E30" s="86" t="s">
        <v>4038</v>
      </c>
      <c r="F30" s="86"/>
      <c r="G30" s="86"/>
      <c r="H30" s="86"/>
      <c r="I30" s="86"/>
      <c r="J30" s="86"/>
      <c r="K30" s="86"/>
      <c r="L30" s="86"/>
    </row>
    <row r="31" spans="1:18">
      <c r="A31" s="10" t="s">
        <v>1676</v>
      </c>
      <c r="B31" s="12">
        <f>SUMIF(tblSalaries[clean Country],Table5[[#This Row],[Country]],tblSalaries[Salary in USD])</f>
        <v>20000</v>
      </c>
      <c r="C31" s="14">
        <f>SUMIF(tblSalaries[clean Country],Table5[[#This Row],[Country]],tblSalaries[Salary in USD])/COUNTIF(tblSalaries[clean Country],Table5[[#This Row],[Country]])</f>
        <v>10000</v>
      </c>
      <c r="E31" s="20"/>
      <c r="G31" s="20" t="s">
        <v>4041</v>
      </c>
      <c r="H31" s="8" t="str">
        <f>IF(SUM(F16:I16)=0,CONCATENATE("No data available for this role with ",Dashboard!C26," of experience."),"")</f>
        <v/>
      </c>
      <c r="L31"/>
    </row>
    <row r="32" spans="1:18">
      <c r="A32" s="9" t="s">
        <v>1933</v>
      </c>
      <c r="B32" s="12">
        <f>SUMIF(tblSalaries[clean Country],Table5[[#This Row],[Country]],tblSalaries[Salary in USD])</f>
        <v>20000</v>
      </c>
      <c r="C32" s="14">
        <f>SUMIF(tblSalaries[clean Country],Table5[[#This Row],[Country]],tblSalaries[Salary in USD])/COUNTIF(tblSalaries[clean Country],Table5[[#This Row],[Country]])</f>
        <v>20000</v>
      </c>
      <c r="E32" s="20" t="s">
        <v>4040</v>
      </c>
      <c r="F32" s="56">
        <f>IFERROR(MAX(F16:I16)," ")</f>
        <v>75336.129245109711</v>
      </c>
      <c r="G32" s="20" t="s">
        <v>4042</v>
      </c>
      <c r="H32" s="8" t="str">
        <f>IF(J15=1,H33,H34)</f>
        <v>Managers with 20-30 yrs experience earn on an average $</v>
      </c>
      <c r="I32" s="12" t="str">
        <f>IF(J15=1,I33,I34)</f>
        <v>worldwide by working 4-6 hrs</v>
      </c>
      <c r="K32"/>
      <c r="Q32" s="8"/>
      <c r="R32"/>
    </row>
    <row r="33" spans="1:11">
      <c r="A33" s="10" t="s">
        <v>1156</v>
      </c>
      <c r="B33" s="12">
        <f>SUMIF(tblSalaries[clean Country],Table5[[#This Row],[Country]],tblSalaries[Salary in USD])</f>
        <v>20000</v>
      </c>
      <c r="C33" s="14">
        <f>SUMIF(tblSalaries[clean Country],Table5[[#This Row],[Country]],tblSalaries[Salary in USD])/COUNTIF(tblSalaries[clean Country],Table5[[#This Row],[Country]])</f>
        <v>20000</v>
      </c>
      <c r="G33" s="20" t="s">
        <v>4046</v>
      </c>
      <c r="H33" s="8" t="str">
        <f>IF(MAX(F16:I16)&gt;0,CONCATENATE(Dashboard!C25,"s with ",Dashboard!C26," experience earn a total of $")," ")</f>
        <v>Managers with 20-30 yrs experience earn a total of $</v>
      </c>
      <c r="I33" s="8" t="str">
        <f>IF(MAX(F16:I16)&gt;0,CONCATENATE("worldwide by working ",HLOOKUP(F32,F16:I21,4,FALSE)),"")</f>
        <v>worldwide by working 4-6 hrs</v>
      </c>
      <c r="K33"/>
    </row>
    <row r="34" spans="1:11">
      <c r="A34" s="10" t="s">
        <v>1074</v>
      </c>
      <c r="B34" s="12">
        <f>SUMIF(tblSalaries[clean Country],Table5[[#This Row],[Country]],tblSalaries[Salary in USD])</f>
        <v>20571</v>
      </c>
      <c r="C34" s="14">
        <f>SUMIF(tblSalaries[clean Country],Table5[[#This Row],[Country]],tblSalaries[Salary in USD])/COUNTIF(tblSalaries[clean Country],Table5[[#This Row],[Country]])</f>
        <v>20571</v>
      </c>
      <c r="G34" s="20" t="s">
        <v>4047</v>
      </c>
      <c r="H34" s="8" t="str">
        <f>IF(MAX(F16:I16)&gt;0,CONCATENATE(Dashboard!C25,"s with ",Dashboard!C26," experience earn on an average $")," ")</f>
        <v>Managers with 20-30 yrs experience earn on an average $</v>
      </c>
      <c r="I34" s="8" t="str">
        <f>IF(MAX(F16:I16)&gt;0,CONCATENATE("worldwide by working ",HLOOKUP(F32,F16:I21,4,FALSE)),"")</f>
        <v>worldwide by working 4-6 hrs</v>
      </c>
      <c r="K34"/>
    </row>
    <row r="35" spans="1:11">
      <c r="A35" s="10" t="s">
        <v>425</v>
      </c>
      <c r="B35" s="12">
        <f>SUMIF(tblSalaries[clean Country],Table5[[#This Row],[Country]],tblSalaries[Salary in USD])</f>
        <v>20598.017290051986</v>
      </c>
      <c r="C35" s="14">
        <f>SUMIF(tblSalaries[clean Country],Table5[[#This Row],[Country]],tblSalaries[Salary in USD])/COUNTIF(tblSalaries[clean Country],Table5[[#This Row],[Country]])</f>
        <v>10299.008645025993</v>
      </c>
      <c r="K35"/>
    </row>
    <row r="36" spans="1:11">
      <c r="A36" s="9" t="s">
        <v>4010</v>
      </c>
      <c r="B36" s="12">
        <f>SUMIF(tblSalaries[clean Country],Table5[[#This Row],[Country]],tblSalaries[Salary in USD])</f>
        <v>21000</v>
      </c>
      <c r="C36" s="14">
        <f>SUMIF(tblSalaries[clean Country],Table5[[#This Row],[Country]],tblSalaries[Salary in USD])/COUNTIF(tblSalaries[clean Country],Table5[[#This Row],[Country]])</f>
        <v>21000</v>
      </c>
      <c r="K36"/>
    </row>
    <row r="37" spans="1:11">
      <c r="A37" s="10" t="s">
        <v>4009</v>
      </c>
      <c r="B37" s="12">
        <f>SUMIF(tblSalaries[clean Country],Table5[[#This Row],[Country]],tblSalaries[Salary in USD])</f>
        <v>24000</v>
      </c>
      <c r="C37" s="14">
        <f>SUMIF(tblSalaries[clean Country],Table5[[#This Row],[Country]],tblSalaries[Salary in USD])/COUNTIF(tblSalaries[clean Country],Table5[[#This Row],[Country]])</f>
        <v>24000</v>
      </c>
      <c r="K37"/>
    </row>
    <row r="38" spans="1:11">
      <c r="A38" s="10" t="s">
        <v>1331</v>
      </c>
      <c r="B38" s="12">
        <f>SUMIF(tblSalaries[clean Country],Table5[[#This Row],[Country]],tblSalaries[Salary in USD])</f>
        <v>24000</v>
      </c>
      <c r="C38" s="14">
        <f>SUMIF(tblSalaries[clean Country],Table5[[#This Row],[Country]],tblSalaries[Salary in USD])/COUNTIF(tblSalaries[clean Country],Table5[[#This Row],[Country]])</f>
        <v>24000</v>
      </c>
      <c r="K38"/>
    </row>
    <row r="39" spans="1:11">
      <c r="A39" s="10" t="s">
        <v>1700</v>
      </c>
      <c r="B39" s="12">
        <f>SUMIF(tblSalaries[clean Country],Table5[[#This Row],[Country]],tblSalaries[Salary in USD])</f>
        <v>24864</v>
      </c>
      <c r="C39" s="14">
        <f>SUMIF(tblSalaries[clean Country],Table5[[#This Row],[Country]],tblSalaries[Salary in USD])/COUNTIF(tblSalaries[clean Country],Table5[[#This Row],[Country]])</f>
        <v>24864</v>
      </c>
      <c r="K39"/>
    </row>
    <row r="40" spans="1:11">
      <c r="A40" s="10" t="s">
        <v>1086</v>
      </c>
      <c r="B40" s="12">
        <f>SUMIF(tblSalaries[clean Country],Table5[[#This Row],[Country]],tblSalaries[Salary in USD])</f>
        <v>26000</v>
      </c>
      <c r="C40" s="14">
        <f>SUMIF(tblSalaries[clean Country],Table5[[#This Row],[Country]],tblSalaries[Salary in USD])/COUNTIF(tblSalaries[clean Country],Table5[[#This Row],[Country]])</f>
        <v>13000</v>
      </c>
      <c r="K40"/>
    </row>
    <row r="41" spans="1:11">
      <c r="A41" s="10" t="s">
        <v>499</v>
      </c>
      <c r="B41" s="12">
        <f>SUMIF(tblSalaries[clean Country],Table5[[#This Row],[Country]],tblSalaries[Salary in USD])</f>
        <v>28109.627547434993</v>
      </c>
      <c r="C41" s="14">
        <f>SUMIF(tblSalaries[clean Country],Table5[[#This Row],[Country]],tblSalaries[Salary in USD])/COUNTIF(tblSalaries[clean Country],Table5[[#This Row],[Country]])</f>
        <v>28109.627547434993</v>
      </c>
      <c r="K41"/>
    </row>
    <row r="42" spans="1:11">
      <c r="A42" s="9" t="s">
        <v>690</v>
      </c>
      <c r="B42" s="12">
        <f>SUMIF(tblSalaries[clean Country],Table5[[#This Row],[Country]],tblSalaries[Salary in USD])</f>
        <v>34092.180206920078</v>
      </c>
      <c r="C42" s="14">
        <f>SUMIF(tblSalaries[clean Country],Table5[[#This Row],[Country]],tblSalaries[Salary in USD])/COUNTIF(tblSalaries[clean Country],Table5[[#This Row],[Country]])</f>
        <v>17046.090103460039</v>
      </c>
      <c r="K42"/>
    </row>
    <row r="43" spans="1:11">
      <c r="A43" s="9" t="s">
        <v>989</v>
      </c>
      <c r="B43" s="12">
        <f>SUMIF(tblSalaries[clean Country],Table5[[#This Row],[Country]],tblSalaries[Salary in USD])</f>
        <v>35000</v>
      </c>
      <c r="C43" s="14">
        <f>SUMIF(tblSalaries[clean Country],Table5[[#This Row],[Country]],tblSalaries[Salary in USD])/COUNTIF(tblSalaries[clean Country],Table5[[#This Row],[Country]])</f>
        <v>35000</v>
      </c>
      <c r="K43"/>
    </row>
    <row r="44" spans="1:11">
      <c r="A44" s="10" t="s">
        <v>1444</v>
      </c>
      <c r="B44" s="12">
        <f>SUMIF(tblSalaries[clean Country],Table5[[#This Row],[Country]],tblSalaries[Salary in USD])</f>
        <v>35400</v>
      </c>
      <c r="C44" s="14">
        <f>SUMIF(tblSalaries[clean Country],Table5[[#This Row],[Country]],tblSalaries[Salary in USD])/COUNTIF(tblSalaries[clean Country],Table5[[#This Row],[Country]])</f>
        <v>17700</v>
      </c>
      <c r="K44"/>
    </row>
    <row r="45" spans="1:11">
      <c r="A45" s="10" t="s">
        <v>1773</v>
      </c>
      <c r="B45" s="12">
        <f>SUMIF(tblSalaries[clean Country],Table5[[#This Row],[Country]],tblSalaries[Salary in USD])</f>
        <v>36000</v>
      </c>
      <c r="C45" s="14">
        <f>SUMIF(tblSalaries[clean Country],Table5[[#This Row],[Country]],tblSalaries[Salary in USD])/COUNTIF(tblSalaries[clean Country],Table5[[#This Row],[Country]])</f>
        <v>36000</v>
      </c>
      <c r="K45"/>
    </row>
    <row r="46" spans="1:11">
      <c r="A46" s="10" t="s">
        <v>1052</v>
      </c>
      <c r="B46" s="12">
        <f>SUMIF(tblSalaries[clean Country],Table5[[#This Row],[Country]],tblSalaries[Salary in USD])</f>
        <v>36000</v>
      </c>
      <c r="C46" s="14">
        <f>SUMIF(tblSalaries[clean Country],Table5[[#This Row],[Country]],tblSalaries[Salary in USD])/COUNTIF(tblSalaries[clean Country],Table5[[#This Row],[Country]])</f>
        <v>36000</v>
      </c>
      <c r="K46"/>
    </row>
    <row r="47" spans="1:11">
      <c r="A47" s="10" t="s">
        <v>1055</v>
      </c>
      <c r="B47" s="12">
        <f>SUMIF(tblSalaries[clean Country],Table5[[#This Row],[Country]],tblSalaries[Salary in USD])</f>
        <v>36400</v>
      </c>
      <c r="C47" s="14">
        <f>SUMIF(tblSalaries[clean Country],Table5[[#This Row],[Country]],tblSalaries[Salary in USD])/COUNTIF(tblSalaries[clean Country],Table5[[#This Row],[Country]])</f>
        <v>36400</v>
      </c>
      <c r="K47"/>
    </row>
    <row r="48" spans="1:11">
      <c r="A48" s="10" t="s">
        <v>870</v>
      </c>
      <c r="B48" s="12">
        <f>SUMIF(tblSalaries[clean Country],Table5[[#This Row],[Country]],tblSalaries[Salary in USD])</f>
        <v>40484.688751926042</v>
      </c>
      <c r="C48" s="14">
        <f>SUMIF(tblSalaries[clean Country],Table5[[#This Row],[Country]],tblSalaries[Salary in USD])/COUNTIF(tblSalaries[clean Country],Table5[[#This Row],[Country]])</f>
        <v>13494.896250642014</v>
      </c>
      <c r="K48"/>
    </row>
    <row r="49" spans="1:11">
      <c r="A49" s="9" t="s">
        <v>21</v>
      </c>
      <c r="B49" s="12">
        <f>SUMIF(tblSalaries[clean Country],Table5[[#This Row],[Country]],tblSalaries[Salary in USD])</f>
        <v>41731</v>
      </c>
      <c r="C49" s="14">
        <f>SUMIF(tblSalaries[clean Country],Table5[[#This Row],[Country]],tblSalaries[Salary in USD])/COUNTIF(tblSalaries[clean Country],Table5[[#This Row],[Country]])</f>
        <v>41731</v>
      </c>
      <c r="K49"/>
    </row>
    <row r="50" spans="1:11">
      <c r="A50" s="10" t="s">
        <v>27</v>
      </c>
      <c r="B50" s="12">
        <f>SUMIF(tblSalaries[clean Country],Table5[[#This Row],[Country]],tblSalaries[Salary in USD])</f>
        <v>46600</v>
      </c>
      <c r="C50" s="14">
        <f>SUMIF(tblSalaries[clean Country],Table5[[#This Row],[Country]],tblSalaries[Salary in USD])/COUNTIF(tblSalaries[clean Country],Table5[[#This Row],[Country]])</f>
        <v>11650</v>
      </c>
      <c r="K50"/>
    </row>
    <row r="51" spans="1:11">
      <c r="A51" s="9" t="s">
        <v>4008</v>
      </c>
      <c r="B51" s="12">
        <f>SUMIF(tblSalaries[clean Country],Table5[[#This Row],[Country]],tblSalaries[Salary in USD])</f>
        <v>50000</v>
      </c>
      <c r="C51" s="14">
        <f>SUMIF(tblSalaries[clean Country],Table5[[#This Row],[Country]],tblSalaries[Salary in USD])/COUNTIF(tblSalaries[clean Country],Table5[[#This Row],[Country]])</f>
        <v>50000</v>
      </c>
      <c r="K51"/>
    </row>
    <row r="52" spans="1:11">
      <c r="A52" s="10" t="s">
        <v>1519</v>
      </c>
      <c r="B52" s="12">
        <f>SUMIF(tblSalaries[clean Country],Table5[[#This Row],[Country]],tblSalaries[Salary in USD])</f>
        <v>50815.977559664309</v>
      </c>
      <c r="C52" s="14">
        <f>SUMIF(tblSalaries[clean Country],Table5[[#This Row],[Country]],tblSalaries[Salary in USD])/COUNTIF(tblSalaries[clean Country],Table5[[#This Row],[Country]])</f>
        <v>50815.977559664309</v>
      </c>
      <c r="K52"/>
    </row>
    <row r="53" spans="1:11">
      <c r="A53" s="10" t="s">
        <v>1344</v>
      </c>
      <c r="B53" s="12">
        <f>SUMIF(tblSalaries[clean Country],Table5[[#This Row],[Country]],tblSalaries[Salary in USD])</f>
        <v>51497.005988023957</v>
      </c>
      <c r="C53" s="14">
        <f>SUMIF(tblSalaries[clean Country],Table5[[#This Row],[Country]],tblSalaries[Salary in USD])/COUNTIF(tblSalaries[clean Country],Table5[[#This Row],[Country]])</f>
        <v>51497.005988023957</v>
      </c>
      <c r="K53"/>
    </row>
    <row r="54" spans="1:11">
      <c r="A54" s="10" t="s">
        <v>512</v>
      </c>
      <c r="B54" s="12">
        <f>SUMIF(tblSalaries[clean Country],Table5[[#This Row],[Country]],tblSalaries[Salary in USD])</f>
        <v>54000</v>
      </c>
      <c r="C54" s="14">
        <f>SUMIF(tblSalaries[clean Country],Table5[[#This Row],[Country]],tblSalaries[Salary in USD])/COUNTIF(tblSalaries[clean Country],Table5[[#This Row],[Country]])</f>
        <v>18000</v>
      </c>
      <c r="K54"/>
    </row>
    <row r="55" spans="1:11">
      <c r="A55" s="9" t="s">
        <v>184</v>
      </c>
      <c r="B55" s="12">
        <f>SUMIF(tblSalaries[clean Country],Table5[[#This Row],[Country]],tblSalaries[Salary in USD])</f>
        <v>61810</v>
      </c>
      <c r="C55" s="14">
        <f>SUMIF(tblSalaries[clean Country],Table5[[#This Row],[Country]],tblSalaries[Salary in USD])/COUNTIF(tblSalaries[clean Country],Table5[[#This Row],[Country]])</f>
        <v>12362</v>
      </c>
      <c r="K55"/>
    </row>
    <row r="56" spans="1:11">
      <c r="A56" s="9" t="s">
        <v>548</v>
      </c>
      <c r="B56" s="12">
        <f>SUMIF(tblSalaries[clean Country],Table5[[#This Row],[Country]],tblSalaries[Salary in USD])</f>
        <v>78000</v>
      </c>
      <c r="C56" s="14">
        <f>SUMIF(tblSalaries[clean Country],Table5[[#This Row],[Country]],tblSalaries[Salary in USD])/COUNTIF(tblSalaries[clean Country],Table5[[#This Row],[Country]])</f>
        <v>78000</v>
      </c>
      <c r="K56"/>
    </row>
    <row r="57" spans="1:11">
      <c r="A57" s="9" t="s">
        <v>292</v>
      </c>
      <c r="B57" s="12">
        <f>SUMIF(tblSalaries[clean Country],Table5[[#This Row],[Country]],tblSalaries[Salary in USD])</f>
        <v>78000</v>
      </c>
      <c r="C57" s="14">
        <f>SUMIF(tblSalaries[clean Country],Table5[[#This Row],[Country]],tblSalaries[Salary in USD])/COUNTIF(tblSalaries[clean Country],Table5[[#This Row],[Country]])</f>
        <v>78000</v>
      </c>
      <c r="K57"/>
    </row>
    <row r="58" spans="1:11">
      <c r="A58" s="10" t="s">
        <v>136</v>
      </c>
      <c r="B58" s="12">
        <f>SUMIF(tblSalaries[clean Country],Table5[[#This Row],[Country]],tblSalaries[Salary in USD])</f>
        <v>89519.971949580387</v>
      </c>
      <c r="C58" s="14">
        <f>SUMIF(tblSalaries[clean Country],Table5[[#This Row],[Country]],tblSalaries[Salary in USD])/COUNTIF(tblSalaries[clean Country],Table5[[#This Row],[Country]])</f>
        <v>44759.985974790194</v>
      </c>
      <c r="K58"/>
    </row>
    <row r="59" spans="1:11">
      <c r="A59" s="10" t="s">
        <v>169</v>
      </c>
      <c r="B59" s="12">
        <f>SUMIF(tblSalaries[clean Country],Table5[[#This Row],[Country]],tblSalaries[Salary in USD])</f>
        <v>90198.36016840415</v>
      </c>
      <c r="C59" s="14">
        <f>SUMIF(tblSalaries[clean Country],Table5[[#This Row],[Country]],tblSalaries[Salary in USD])/COUNTIF(tblSalaries[clean Country],Table5[[#This Row],[Country]])</f>
        <v>30066.120056134718</v>
      </c>
      <c r="K59"/>
    </row>
    <row r="60" spans="1:11">
      <c r="A60" s="10" t="s">
        <v>639</v>
      </c>
      <c r="B60" s="12">
        <f>SUMIF(tblSalaries[clean Country],Table5[[#This Row],[Country]],tblSalaries[Salary in USD])</f>
        <v>95000</v>
      </c>
      <c r="C60" s="14">
        <f>SUMIF(tblSalaries[clean Country],Table5[[#This Row],[Country]],tblSalaries[Salary in USD])/COUNTIF(tblSalaries[clean Country],Table5[[#This Row],[Country]])</f>
        <v>95000</v>
      </c>
      <c r="K60"/>
    </row>
    <row r="61" spans="1:11">
      <c r="A61" s="9" t="s">
        <v>197</v>
      </c>
      <c r="B61" s="12">
        <f>SUMIF(tblSalaries[clean Country],Table5[[#This Row],[Country]],tblSalaries[Salary in USD])</f>
        <v>96000</v>
      </c>
      <c r="C61" s="14">
        <f>SUMIF(tblSalaries[clean Country],Table5[[#This Row],[Country]],tblSalaries[Salary in USD])/COUNTIF(tblSalaries[clean Country],Table5[[#This Row],[Country]])</f>
        <v>48000</v>
      </c>
      <c r="K61"/>
    </row>
    <row r="62" spans="1:11">
      <c r="A62" s="9" t="s">
        <v>73</v>
      </c>
      <c r="B62" s="12">
        <f>SUMIF(tblSalaries[clean Country],Table5[[#This Row],[Country]],tblSalaries[Salary in USD])</f>
        <v>98699.860539512854</v>
      </c>
      <c r="C62" s="14">
        <f>SUMIF(tblSalaries[clean Country],Table5[[#This Row],[Country]],tblSalaries[Salary in USD])/COUNTIF(tblSalaries[clean Country],Table5[[#This Row],[Country]])</f>
        <v>16449.976756585475</v>
      </c>
      <c r="K62"/>
    </row>
    <row r="63" spans="1:11">
      <c r="A63" s="9" t="s">
        <v>1458</v>
      </c>
      <c r="B63" s="12">
        <f>SUMIF(tblSalaries[clean Country],Table5[[#This Row],[Country]],tblSalaries[Salary in USD])</f>
        <v>100000</v>
      </c>
      <c r="C63" s="14">
        <f>SUMIF(tblSalaries[clean Country],Table5[[#This Row],[Country]],tblSalaries[Salary in USD])/COUNTIF(tblSalaries[clean Country],Table5[[#This Row],[Country]])</f>
        <v>100000</v>
      </c>
      <c r="K63"/>
    </row>
    <row r="64" spans="1:11">
      <c r="A64" s="10" t="s">
        <v>111</v>
      </c>
      <c r="B64" s="12">
        <f>SUMIF(tblSalaries[clean Country],Table5[[#This Row],[Country]],tblSalaries[Salary in USD])</f>
        <v>100545</v>
      </c>
      <c r="C64" s="14">
        <f>SUMIF(tblSalaries[clean Country],Table5[[#This Row],[Country]],tblSalaries[Salary in USD])/COUNTIF(tblSalaries[clean Country],Table5[[#This Row],[Country]])</f>
        <v>33515</v>
      </c>
      <c r="K64"/>
    </row>
    <row r="65" spans="1:11">
      <c r="A65" s="10" t="s">
        <v>2004</v>
      </c>
      <c r="B65" s="12">
        <f>SUMIF(tblSalaries[clean Country],Table5[[#This Row],[Country]],tblSalaries[Salary in USD])</f>
        <v>100800</v>
      </c>
      <c r="C65" s="14">
        <f>SUMIF(tblSalaries[clean Country],Table5[[#This Row],[Country]],tblSalaries[Salary in USD])/COUNTIF(tblSalaries[clean Country],Table5[[#This Row],[Country]])</f>
        <v>100800</v>
      </c>
      <c r="K65"/>
    </row>
    <row r="66" spans="1:11">
      <c r="A66" s="9" t="s">
        <v>716</v>
      </c>
      <c r="B66" s="12">
        <f>SUMIF(tblSalaries[clean Country],Table5[[#This Row],[Country]],tblSalaries[Salary in USD])</f>
        <v>114605.77396224428</v>
      </c>
      <c r="C66" s="14">
        <f>SUMIF(tblSalaries[clean Country],Table5[[#This Row],[Country]],tblSalaries[Salary in USD])/COUNTIF(tblSalaries[clean Country],Table5[[#This Row],[Country]])</f>
        <v>22921.154792448855</v>
      </c>
      <c r="K66"/>
    </row>
    <row r="67" spans="1:11">
      <c r="A67" s="10" t="s">
        <v>38</v>
      </c>
      <c r="B67" s="12">
        <f>SUMIF(tblSalaries[clean Country],Table5[[#This Row],[Country]],tblSalaries[Salary in USD])</f>
        <v>123581.73622950527</v>
      </c>
      <c r="C67" s="14">
        <f>SUMIF(tblSalaries[clean Country],Table5[[#This Row],[Country]],tblSalaries[Salary in USD])/COUNTIF(tblSalaries[clean Country],Table5[[#This Row],[Country]])</f>
        <v>24716.347245901055</v>
      </c>
      <c r="K67"/>
    </row>
    <row r="68" spans="1:11">
      <c r="A68" s="9" t="s">
        <v>1176</v>
      </c>
      <c r="B68" s="12">
        <f>SUMIF(tblSalaries[clean Country],Table5[[#This Row],[Country]],tblSalaries[Salary in USD])</f>
        <v>128000</v>
      </c>
      <c r="C68" s="14">
        <f>SUMIF(tblSalaries[clean Country],Table5[[#This Row],[Country]],tblSalaries[Salary in USD])/COUNTIF(tblSalaries[clean Country],Table5[[#This Row],[Country]])</f>
        <v>42666.666666666664</v>
      </c>
      <c r="K68"/>
    </row>
    <row r="69" spans="1:11">
      <c r="A69" s="9" t="s">
        <v>359</v>
      </c>
      <c r="B69" s="12">
        <f>SUMIF(tblSalaries[clean Country],Table5[[#This Row],[Country]],tblSalaries[Salary in USD])</f>
        <v>128667.83675558254</v>
      </c>
      <c r="C69" s="14">
        <f>SUMIF(tblSalaries[clean Country],Table5[[#This Row],[Country]],tblSalaries[Salary in USD])/COUNTIF(tblSalaries[clean Country],Table5[[#This Row],[Country]])</f>
        <v>32166.959188895635</v>
      </c>
      <c r="K69"/>
    </row>
    <row r="70" spans="1:11">
      <c r="A70" s="9" t="s">
        <v>935</v>
      </c>
      <c r="B70" s="12">
        <f>SUMIF(tblSalaries[clean Country],Table5[[#This Row],[Country]],tblSalaries[Salary in USD])</f>
        <v>130468.75960739575</v>
      </c>
      <c r="C70" s="14">
        <f>SUMIF(tblSalaries[clean Country],Table5[[#This Row],[Country]],tblSalaries[Salary in USD])/COUNTIF(tblSalaries[clean Country],Table5[[#This Row],[Country]])</f>
        <v>43489.586535798582</v>
      </c>
      <c r="K70"/>
    </row>
    <row r="71" spans="1:11">
      <c r="A71" s="9" t="s">
        <v>299</v>
      </c>
      <c r="B71" s="12">
        <f>SUMIF(tblSalaries[clean Country],Table5[[#This Row],[Country]],tblSalaries[Salary in USD])</f>
        <v>146000</v>
      </c>
      <c r="C71" s="14">
        <f>SUMIF(tblSalaries[clean Country],Table5[[#This Row],[Country]],tblSalaries[Salary in USD])/COUNTIF(tblSalaries[clean Country],Table5[[#This Row],[Country]])</f>
        <v>73000</v>
      </c>
      <c r="K71"/>
    </row>
    <row r="72" spans="1:11">
      <c r="A72" s="9" t="s">
        <v>1011</v>
      </c>
      <c r="B72" s="12">
        <f>SUMIF(tblSalaries[clean Country],Table5[[#This Row],[Country]],tblSalaries[Salary in USD])</f>
        <v>159200</v>
      </c>
      <c r="C72" s="14">
        <f>SUMIF(tblSalaries[clean Country],Table5[[#This Row],[Country]],tblSalaries[Salary in USD])/COUNTIF(tblSalaries[clean Country],Table5[[#This Row],[Country]])</f>
        <v>53066.666666666664</v>
      </c>
      <c r="K72"/>
    </row>
    <row r="73" spans="1:11">
      <c r="A73" s="10" t="s">
        <v>59</v>
      </c>
      <c r="B73" s="12">
        <f>SUMIF(tblSalaries[clean Country],Table5[[#This Row],[Country]],tblSalaries[Salary in USD])</f>
        <v>166828.85432837796</v>
      </c>
      <c r="C73" s="14">
        <f>SUMIF(tblSalaries[clean Country],Table5[[#This Row],[Country]],tblSalaries[Salary in USD])/COUNTIF(tblSalaries[clean Country],Table5[[#This Row],[Country]])</f>
        <v>41707.21358209449</v>
      </c>
      <c r="K73"/>
    </row>
    <row r="74" spans="1:11">
      <c r="A74" s="10" t="s">
        <v>447</v>
      </c>
      <c r="B74" s="12">
        <f>SUMIF(tblSalaries[clean Country],Table5[[#This Row],[Country]],tblSalaries[Salary in USD])</f>
        <v>168954.52018428096</v>
      </c>
      <c r="C74" s="14">
        <f>SUMIF(tblSalaries[clean Country],Table5[[#This Row],[Country]],tblSalaries[Salary in USD])/COUNTIF(tblSalaries[clean Country],Table5[[#This Row],[Country]])</f>
        <v>84477.260092140481</v>
      </c>
      <c r="K74"/>
    </row>
    <row r="75" spans="1:11">
      <c r="A75" s="10" t="s">
        <v>1497</v>
      </c>
      <c r="B75" s="12">
        <f>SUMIF(tblSalaries[clean Country],Table5[[#This Row],[Country]],tblSalaries[Salary in USD])</f>
        <v>174335.9495092447</v>
      </c>
      <c r="C75" s="14">
        <f>SUMIF(tblSalaries[clean Country],Table5[[#This Row],[Country]],tblSalaries[Salary in USD])/COUNTIF(tblSalaries[clean Country],Table5[[#This Row],[Country]])</f>
        <v>87167.974754622352</v>
      </c>
      <c r="K75"/>
    </row>
    <row r="76" spans="1:11">
      <c r="A76" s="9" t="s">
        <v>1118</v>
      </c>
      <c r="B76" s="12">
        <f>SUMIF(tblSalaries[clean Country],Table5[[#This Row],[Country]],tblSalaries[Salary in USD])</f>
        <v>174972.93255949515</v>
      </c>
      <c r="C76" s="14">
        <f>SUMIF(tblSalaries[clean Country],Table5[[#This Row],[Country]],tblSalaries[Salary in USD])/COUNTIF(tblSalaries[clean Country],Table5[[#This Row],[Country]])</f>
        <v>24996.133222785022</v>
      </c>
      <c r="K76"/>
    </row>
    <row r="77" spans="1:11">
      <c r="A77" s="9" t="s">
        <v>1745</v>
      </c>
      <c r="B77" s="12">
        <f>SUMIF(tblSalaries[clean Country],Table5[[#This Row],[Country]],tblSalaries[Salary in USD])</f>
        <v>177600</v>
      </c>
      <c r="C77" s="14">
        <f>SUMIF(tblSalaries[clean Country],Table5[[#This Row],[Country]],tblSalaries[Salary in USD])/COUNTIF(tblSalaries[clean Country],Table5[[#This Row],[Country]])</f>
        <v>177600</v>
      </c>
      <c r="K77"/>
    </row>
    <row r="78" spans="1:11">
      <c r="A78" s="10" t="s">
        <v>347</v>
      </c>
      <c r="B78" s="12">
        <f>SUMIF(tblSalaries[clean Country],Table5[[#This Row],[Country]],tblSalaries[Salary in USD])</f>
        <v>192272.2160122887</v>
      </c>
      <c r="C78" s="14">
        <f>SUMIF(tblSalaries[clean Country],Table5[[#This Row],[Country]],tblSalaries[Salary in USD])/COUNTIF(tblSalaries[clean Country],Table5[[#This Row],[Country]])</f>
        <v>17479.292364753517</v>
      </c>
      <c r="K78"/>
    </row>
    <row r="79" spans="1:11">
      <c r="A79" s="9" t="s">
        <v>654</v>
      </c>
      <c r="B79" s="12">
        <f>SUMIF(tblSalaries[clean Country],Table5[[#This Row],[Country]],tblSalaries[Salary in USD])</f>
        <v>202694.32210918795</v>
      </c>
      <c r="C79" s="14">
        <f>SUMIF(tblSalaries[clean Country],Table5[[#This Row],[Country]],tblSalaries[Salary in USD])/COUNTIF(tblSalaries[clean Country],Table5[[#This Row],[Country]])</f>
        <v>67564.774036395989</v>
      </c>
      <c r="K79"/>
    </row>
    <row r="80" spans="1:11">
      <c r="A80" s="10" t="s">
        <v>75</v>
      </c>
      <c r="B80" s="12">
        <f>SUMIF(tblSalaries[clean Country],Table5[[#This Row],[Country]],tblSalaries[Salary in USD])</f>
        <v>205262.07228954008</v>
      </c>
      <c r="C80" s="14">
        <f>SUMIF(tblSalaries[clean Country],Table5[[#This Row],[Country]],tblSalaries[Salary in USD])/COUNTIF(tblSalaries[clean Country],Table5[[#This Row],[Country]])</f>
        <v>34210.345381590014</v>
      </c>
      <c r="K80"/>
    </row>
    <row r="81" spans="1:11">
      <c r="A81" s="9" t="s">
        <v>515</v>
      </c>
      <c r="B81" s="12">
        <f>SUMIF(tblSalaries[clean Country],Table5[[#This Row],[Country]],tblSalaries[Salary in USD])</f>
        <v>226168.24662010232</v>
      </c>
      <c r="C81" s="14">
        <f>SUMIF(tblSalaries[clean Country],Table5[[#This Row],[Country]],tblSalaries[Salary in USD])/COUNTIF(tblSalaries[clean Country],Table5[[#This Row],[Country]])</f>
        <v>75389.415540034111</v>
      </c>
      <c r="K81"/>
    </row>
    <row r="82" spans="1:11">
      <c r="A82" s="9" t="s">
        <v>726</v>
      </c>
      <c r="B82" s="12">
        <f>SUMIF(tblSalaries[clean Country],Table5[[#This Row],[Country]],tblSalaries[Salary in USD])</f>
        <v>230982.69437864592</v>
      </c>
      <c r="C82" s="14">
        <f>SUMIF(tblSalaries[clean Country],Table5[[#This Row],[Country]],tblSalaries[Salary in USD])/COUNTIF(tblSalaries[clean Country],Table5[[#This Row],[Country]])</f>
        <v>28872.83679733074</v>
      </c>
      <c r="K82"/>
    </row>
    <row r="83" spans="1:11">
      <c r="A83" s="9" t="s">
        <v>1351</v>
      </c>
      <c r="B83" s="12">
        <f>SUMIF(tblSalaries[clean Country],Table5[[#This Row],[Country]],tblSalaries[Salary in USD])</f>
        <v>283553.15478292684</v>
      </c>
      <c r="C83" s="14">
        <f>SUMIF(tblSalaries[clean Country],Table5[[#This Row],[Country]],tblSalaries[Salary in USD])/COUNTIF(tblSalaries[clean Country],Table5[[#This Row],[Country]])</f>
        <v>47258.859130487806</v>
      </c>
      <c r="K83"/>
    </row>
    <row r="84" spans="1:11">
      <c r="A84" s="10" t="s">
        <v>36</v>
      </c>
      <c r="B84" s="12">
        <f>SUMIF(tblSalaries[clean Country],Table5[[#This Row],[Country]],tblSalaries[Salary in USD])</f>
        <v>308262.42387131363</v>
      </c>
      <c r="C84" s="14">
        <f>SUMIF(tblSalaries[clean Country],Table5[[#This Row],[Country]],tblSalaries[Salary in USD])/COUNTIF(tblSalaries[clean Country],Table5[[#This Row],[Country]])</f>
        <v>61652.484774262724</v>
      </c>
      <c r="K84"/>
    </row>
    <row r="85" spans="1:11">
      <c r="A85" s="10" t="s">
        <v>166</v>
      </c>
      <c r="B85" s="12">
        <f>SUMIF(tblSalaries[clean Country],Table5[[#This Row],[Country]],tblSalaries[Salary in USD])</f>
        <v>321384.98288519273</v>
      </c>
      <c r="C85" s="14">
        <f>SUMIF(tblSalaries[clean Country],Table5[[#This Row],[Country]],tblSalaries[Salary in USD])/COUNTIF(tblSalaries[clean Country],Table5[[#This Row],[Country]])</f>
        <v>32138.498288519273</v>
      </c>
      <c r="K85"/>
    </row>
    <row r="86" spans="1:11">
      <c r="A86" s="9" t="s">
        <v>30</v>
      </c>
      <c r="B86" s="12">
        <f>SUMIF(tblSalaries[clean Country],Table5[[#This Row],[Country]],tblSalaries[Salary in USD])</f>
        <v>329077.63410971675</v>
      </c>
      <c r="C86" s="14">
        <f>SUMIF(tblSalaries[clean Country],Table5[[#This Row],[Country]],tblSalaries[Salary in USD])/COUNTIF(tblSalaries[clean Country],Table5[[#This Row],[Country]])</f>
        <v>32907.763410971675</v>
      </c>
      <c r="K86"/>
    </row>
    <row r="87" spans="1:11">
      <c r="A87" s="9" t="s">
        <v>416</v>
      </c>
      <c r="B87" s="12">
        <f>SUMIF(tblSalaries[clean Country],Table5[[#This Row],[Country]],tblSalaries[Salary in USD])</f>
        <v>334200</v>
      </c>
      <c r="C87" s="14">
        <f>SUMIF(tblSalaries[clean Country],Table5[[#This Row],[Country]],tblSalaries[Salary in USD])/COUNTIF(tblSalaries[clean Country],Table5[[#This Row],[Country]])</f>
        <v>66840</v>
      </c>
      <c r="K87"/>
    </row>
    <row r="88" spans="1:11">
      <c r="A88" s="10" t="s">
        <v>106</v>
      </c>
      <c r="B88" s="12">
        <f>SUMIF(tblSalaries[clean Country],Table5[[#This Row],[Country]],tblSalaries[Salary in USD])</f>
        <v>341716.35029485973</v>
      </c>
      <c r="C88" s="14">
        <f>SUMIF(tblSalaries[clean Country],Table5[[#This Row],[Country]],tblSalaries[Salary in USD])/COUNTIF(tblSalaries[clean Country],Table5[[#This Row],[Country]])</f>
        <v>56952.725049143286</v>
      </c>
      <c r="K88"/>
    </row>
    <row r="89" spans="1:11">
      <c r="A89" s="9" t="s">
        <v>17</v>
      </c>
      <c r="B89" s="12">
        <f>SUMIF(tblSalaries[clean Country],Table5[[#This Row],[Country]],tblSalaries[Salary in USD])</f>
        <v>344333.025016603</v>
      </c>
      <c r="C89" s="14">
        <f>SUMIF(tblSalaries[clean Country],Table5[[#This Row],[Country]],tblSalaries[Salary in USD])/COUNTIF(tblSalaries[clean Country],Table5[[#This Row],[Country]])</f>
        <v>11873.552586779413</v>
      </c>
      <c r="K89"/>
    </row>
    <row r="90" spans="1:11">
      <c r="A90" s="9" t="s">
        <v>133</v>
      </c>
      <c r="B90" s="12">
        <f>SUMIF(tblSalaries[clean Country],Table5[[#This Row],[Country]],tblSalaries[Salary in USD])</f>
        <v>394153.33333333331</v>
      </c>
      <c r="C90" s="14">
        <f>SUMIF(tblSalaries[clean Country],Table5[[#This Row],[Country]],tblSalaries[Salary in USD])/COUNTIF(tblSalaries[clean Country],Table5[[#This Row],[Country]])</f>
        <v>35832.121212121208</v>
      </c>
      <c r="K90"/>
    </row>
    <row r="91" spans="1:11">
      <c r="A91" s="10" t="s">
        <v>608</v>
      </c>
      <c r="B91" s="12">
        <f>SUMIF(tblSalaries[clean Country],Table5[[#This Row],[Country]],tblSalaries[Salary in USD])</f>
        <v>462356.60112252494</v>
      </c>
      <c r="C91" s="14">
        <f>SUMIF(tblSalaries[clean Country],Table5[[#This Row],[Country]],tblSalaries[Salary in USD])/COUNTIF(tblSalaries[clean Country],Table5[[#This Row],[Country]])</f>
        <v>46235.660112252495</v>
      </c>
      <c r="K91"/>
    </row>
    <row r="92" spans="1:11">
      <c r="A92" s="9" t="s">
        <v>877</v>
      </c>
      <c r="B92" s="12">
        <f>SUMIF(tblSalaries[clean Country],Table5[[#This Row],[Country]],tblSalaries[Salary in USD])</f>
        <v>495153.15241410781</v>
      </c>
      <c r="C92" s="14">
        <f>SUMIF(tblSalaries[clean Country],Table5[[#This Row],[Country]],tblSalaries[Salary in USD])/COUNTIF(tblSalaries[clean Country],Table5[[#This Row],[Country]])</f>
        <v>82525.525402351297</v>
      </c>
      <c r="K92"/>
    </row>
    <row r="93" spans="1:11">
      <c r="A93" s="10" t="s">
        <v>65</v>
      </c>
      <c r="B93" s="12">
        <f>SUMIF(tblSalaries[clean Country],Table5[[#This Row],[Country]],tblSalaries[Salary in USD])</f>
        <v>503147</v>
      </c>
      <c r="C93" s="14">
        <f>SUMIF(tblSalaries[clean Country],Table5[[#This Row],[Country]],tblSalaries[Salary in USD])/COUNTIF(tblSalaries[clean Country],Table5[[#This Row],[Country]])</f>
        <v>55905.222222222219</v>
      </c>
      <c r="K93"/>
    </row>
    <row r="94" spans="1:11">
      <c r="A94" s="10" t="s">
        <v>46</v>
      </c>
      <c r="B94" s="12">
        <f>SUMIF(tblSalaries[clean Country],Table5[[#This Row],[Country]],tblSalaries[Salary in USD])</f>
        <v>550102.22862117877</v>
      </c>
      <c r="C94" s="14">
        <f>SUMIF(tblSalaries[clean Country],Table5[[#This Row],[Country]],tblSalaries[Salary in USD])/COUNTIF(tblSalaries[clean Country],Table5[[#This Row],[Country]])</f>
        <v>137525.55715529469</v>
      </c>
      <c r="K94"/>
    </row>
    <row r="95" spans="1:11">
      <c r="A95" s="10" t="s">
        <v>983</v>
      </c>
      <c r="B95" s="12">
        <f>SUMIF(tblSalaries[clean Country],Table5[[#This Row],[Country]],tblSalaries[Salary in USD])</f>
        <v>619446.76645230793</v>
      </c>
      <c r="C95" s="14">
        <f>SUMIF(tblSalaries[clean Country],Table5[[#This Row],[Country]],tblSalaries[Salary in USD])/COUNTIF(tblSalaries[clean Country],Table5[[#This Row],[Country]])</f>
        <v>123889.35329046159</v>
      </c>
      <c r="K95"/>
    </row>
    <row r="96" spans="1:11">
      <c r="A96" s="9" t="s">
        <v>171</v>
      </c>
      <c r="B96" s="12">
        <f>SUMIF(tblSalaries[clean Country],Table5[[#This Row],[Country]],tblSalaries[Salary in USD])</f>
        <v>678011.80269935552</v>
      </c>
      <c r="C96" s="14">
        <f>SUMIF(tblSalaries[clean Country],Table5[[#This Row],[Country]],tblSalaries[Salary in USD])/COUNTIF(tblSalaries[clean Country],Table5[[#This Row],[Country]])</f>
        <v>52154.754053796576</v>
      </c>
      <c r="K96"/>
    </row>
    <row r="97" spans="1:11">
      <c r="A97" s="10" t="s">
        <v>583</v>
      </c>
      <c r="B97" s="12">
        <f>SUMIF(tblSalaries[clean Country],Table5[[#This Row],[Country]],tblSalaries[Salary in USD])</f>
        <v>693113.22060004715</v>
      </c>
      <c r="C97" s="14">
        <f>SUMIF(tblSalaries[clean Country],Table5[[#This Row],[Country]],tblSalaries[Salary in USD])/COUNTIF(tblSalaries[clean Country],Table5[[#This Row],[Country]])</f>
        <v>99016.174371435307</v>
      </c>
      <c r="K97"/>
    </row>
    <row r="98" spans="1:11">
      <c r="A98" s="9" t="s">
        <v>143</v>
      </c>
      <c r="B98" s="12">
        <f>SUMIF(tblSalaries[clean Country],Table5[[#This Row],[Country]],tblSalaries[Salary in USD])</f>
        <v>752895.73148669885</v>
      </c>
      <c r="C98" s="14">
        <f>SUMIF(tblSalaries[clean Country],Table5[[#This Row],[Country]],tblSalaries[Salary in USD])/COUNTIF(tblSalaries[clean Country],Table5[[#This Row],[Country]])</f>
        <v>44287.984205099929</v>
      </c>
      <c r="K98"/>
    </row>
    <row r="99" spans="1:11">
      <c r="A99" s="10" t="s">
        <v>179</v>
      </c>
      <c r="B99" s="12">
        <f>SUMIF(tblSalaries[clean Country],Table5[[#This Row],[Country]],tblSalaries[Salary in USD])</f>
        <v>817283.10364202084</v>
      </c>
      <c r="C99" s="14">
        <f>SUMIF(tblSalaries[clean Country],Table5[[#This Row],[Country]],tblSalaries[Salary in USD])/COUNTIF(tblSalaries[clean Country],Table5[[#This Row],[Country]])</f>
        <v>43014.900191685309</v>
      </c>
      <c r="K99"/>
    </row>
    <row r="100" spans="1:11">
      <c r="A100" s="10" t="s">
        <v>48</v>
      </c>
      <c r="B100" s="15">
        <f>SUMIF(tblSalaries[clean Country],Table5[[#This Row],[Country]],tblSalaries[Salary in USD])</f>
        <v>941556.87488630798</v>
      </c>
      <c r="C100" s="14">
        <f>SUMIF(tblSalaries[clean Country],Table5[[#This Row],[Country]],tblSalaries[Salary in USD])/COUNTIF(tblSalaries[clean Country],Table5[[#This Row],[Country]])</f>
        <v>49555.624994016209</v>
      </c>
      <c r="K100"/>
    </row>
    <row r="101" spans="1:11">
      <c r="A101" s="9" t="s">
        <v>672</v>
      </c>
      <c r="B101" s="15">
        <f>SUMIF(tblSalaries[clean Country],Table5[[#This Row],[Country]],tblSalaries[Salary in USD])</f>
        <v>1054313.3245066919</v>
      </c>
      <c r="C101" s="14">
        <f>SUMIF(tblSalaries[clean Country],Table5[[#This Row],[Country]],tblSalaries[Salary in USD])/COUNTIF(tblSalaries[clean Country],Table5[[#This Row],[Country]])</f>
        <v>70287.554967112796</v>
      </c>
      <c r="K101"/>
    </row>
    <row r="102" spans="1:11">
      <c r="A102" s="9" t="s">
        <v>24</v>
      </c>
      <c r="B102" s="15">
        <f>SUMIF(tblSalaries[clean Country],Table5[[#This Row],[Country]],tblSalaries[Salary in USD])</f>
        <v>1353831.4993000098</v>
      </c>
      <c r="C102" s="14">
        <f>SUMIF(tblSalaries[clean Country],Table5[[#This Row],[Country]],tblSalaries[Salary in USD])/COUNTIF(tblSalaries[clean Country],Table5[[#This Row],[Country]])</f>
        <v>79637.147017647629</v>
      </c>
      <c r="K102"/>
    </row>
    <row r="103" spans="1:11">
      <c r="A103" s="10" t="s">
        <v>628</v>
      </c>
      <c r="B103" s="15">
        <f>SUMIF(tblSalaries[clean Country],Table5[[#This Row],[Country]],tblSalaries[Salary in USD])</f>
        <v>1679147.9176882799</v>
      </c>
      <c r="C103" s="14">
        <f>SUMIF(tblSalaries[clean Country],Table5[[#This Row],[Country]],tblSalaries[Salary in USD])/COUNTIF(tblSalaries[clean Country],Table5[[#This Row],[Country]])</f>
        <v>73006.431203838249</v>
      </c>
      <c r="K103"/>
    </row>
    <row r="104" spans="1:11">
      <c r="A104" s="10" t="s">
        <v>88</v>
      </c>
      <c r="B104" s="15">
        <f>SUMIF(tblSalaries[clean Country],Table5[[#This Row],[Country]],tblSalaries[Salary in USD])</f>
        <v>5208372.5565332361</v>
      </c>
      <c r="C104" s="14">
        <f>SUMIF(tblSalaries[clean Country],Table5[[#This Row],[Country]],tblSalaries[Salary in USD])/COUNTIF(tblSalaries[clean Country],Table5[[#This Row],[Country]])</f>
        <v>89799.526836779929</v>
      </c>
      <c r="K104"/>
    </row>
    <row r="105" spans="1:11">
      <c r="A105" s="9" t="s">
        <v>84</v>
      </c>
      <c r="B105" s="15">
        <f>SUMIF(tblSalaries[clean Country],Table5[[#This Row],[Country]],tblSalaries[Salary in USD])</f>
        <v>7521468.0182482246</v>
      </c>
      <c r="C105" s="14">
        <f>SUMIF(tblSalaries[clean Country],Table5[[#This Row],[Country]],tblSalaries[Salary in USD])/COUNTIF(tblSalaries[clean Country],Table5[[#This Row],[Country]])</f>
        <v>92857.629854916348</v>
      </c>
      <c r="K105"/>
    </row>
    <row r="106" spans="1:11">
      <c r="A106" s="9" t="s">
        <v>8</v>
      </c>
      <c r="B106" s="15">
        <f>SUMIF(tblSalaries[clean Country],Table5[[#This Row],[Country]],tblSalaries[Salary in USD])</f>
        <v>7644128.4552131025</v>
      </c>
      <c r="C106" s="14">
        <f>SUMIF(tblSalaries[clean Country],Table5[[#This Row],[Country]],tblSalaries[Salary in USD])/COUNTIF(tblSalaries[clean Country],Table5[[#This Row],[Country]])</f>
        <v>13529.430894182482</v>
      </c>
      <c r="K106"/>
    </row>
    <row r="107" spans="1:11">
      <c r="A107" s="10" t="s">
        <v>71</v>
      </c>
      <c r="B107" s="15">
        <f>SUMIF(tblSalaries[clean Country],Table5[[#This Row],[Country]],tblSalaries[Salary in USD])</f>
        <v>10355072.437370561</v>
      </c>
      <c r="C107" s="14">
        <f>SUMIF(tblSalaries[clean Country],Table5[[#This Row],[Country]],tblSalaries[Salary in USD])/COUNTIF(tblSalaries[clean Country],Table5[[#This Row],[Country]])</f>
        <v>67240.730112795849</v>
      </c>
      <c r="K107"/>
    </row>
    <row r="108" spans="1:11">
      <c r="A108" s="13" t="s">
        <v>15</v>
      </c>
      <c r="B108" s="15">
        <f>SUMIF(tblSalaries[clean Country],Table5[[#This Row],[Country]],tblSalaries[Salary in USD])</f>
        <v>44879426</v>
      </c>
      <c r="C108" s="14">
        <f>SUMIF(tblSalaries[clean Country],Table5[[#This Row],[Country]],tblSalaries[Salary in USD])/COUNTIF(tblSalaries[clean Country],Table5[[#This Row],[Country]])</f>
        <v>72738.12965964344</v>
      </c>
      <c r="K108"/>
    </row>
    <row r="109" spans="1:11">
      <c r="A109"/>
      <c r="K109"/>
    </row>
    <row r="110" spans="1:11">
      <c r="A110"/>
      <c r="K110"/>
    </row>
    <row r="111" spans="1:11">
      <c r="A111"/>
      <c r="K111"/>
    </row>
    <row r="112" spans="1:11">
      <c r="A112"/>
      <c r="K112"/>
    </row>
    <row r="113" spans="1:11">
      <c r="A113"/>
      <c r="K113"/>
    </row>
    <row r="114" spans="1:11">
      <c r="A114"/>
      <c r="K114"/>
    </row>
    <row r="115" spans="1:11">
      <c r="A115"/>
      <c r="K115"/>
    </row>
    <row r="116" spans="1:11">
      <c r="A116"/>
      <c r="K116"/>
    </row>
    <row r="117" spans="1:11">
      <c r="A117"/>
      <c r="K117"/>
    </row>
    <row r="118" spans="1:11">
      <c r="A118"/>
      <c r="K118"/>
    </row>
    <row r="119" spans="1:11">
      <c r="A119"/>
      <c r="K119"/>
    </row>
    <row r="120" spans="1:11">
      <c r="A120"/>
      <c r="K120"/>
    </row>
    <row r="121" spans="1:11">
      <c r="A121"/>
      <c r="K121"/>
    </row>
    <row r="122" spans="1:11">
      <c r="A122"/>
      <c r="K122"/>
    </row>
    <row r="123" spans="1:11">
      <c r="A123"/>
      <c r="K123"/>
    </row>
    <row r="124" spans="1:11">
      <c r="A124"/>
      <c r="K124"/>
    </row>
    <row r="125" spans="1:11">
      <c r="A125"/>
      <c r="K125"/>
    </row>
    <row r="126" spans="1:11">
      <c r="A126"/>
      <c r="K126"/>
    </row>
    <row r="127" spans="1:11">
      <c r="A127"/>
      <c r="K127"/>
    </row>
    <row r="128" spans="1:11">
      <c r="A128"/>
      <c r="K128"/>
    </row>
    <row r="129" spans="1:11">
      <c r="A129"/>
      <c r="K129"/>
    </row>
    <row r="130" spans="1:11">
      <c r="A130"/>
      <c r="K130"/>
    </row>
    <row r="131" spans="1:11">
      <c r="A131"/>
      <c r="K131"/>
    </row>
    <row r="132" spans="1:11">
      <c r="A132"/>
      <c r="K132"/>
    </row>
    <row r="133" spans="1:11">
      <c r="A133"/>
      <c r="K133"/>
    </row>
    <row r="134" spans="1:11">
      <c r="A134"/>
      <c r="K134"/>
    </row>
    <row r="135" spans="1:11">
      <c r="A135"/>
      <c r="K135"/>
    </row>
    <row r="136" spans="1:11">
      <c r="A136"/>
      <c r="K136"/>
    </row>
    <row r="137" spans="1:11">
      <c r="K137"/>
    </row>
    <row r="138" spans="1:11">
      <c r="K138"/>
    </row>
    <row r="139" spans="1:11">
      <c r="K139"/>
    </row>
    <row r="140" spans="1:11">
      <c r="K140"/>
    </row>
    <row r="141" spans="1:11">
      <c r="K141"/>
    </row>
    <row r="142" spans="1:11">
      <c r="K142"/>
    </row>
    <row r="143" spans="1:11">
      <c r="K143"/>
    </row>
    <row r="144" spans="1:11">
      <c r="K144"/>
    </row>
    <row r="145" spans="11:11">
      <c r="K145"/>
    </row>
    <row r="146" spans="11:11">
      <c r="K146"/>
    </row>
    <row r="147" spans="11:11">
      <c r="K147"/>
    </row>
    <row r="148" spans="11:11">
      <c r="K148"/>
    </row>
    <row r="149" spans="11:11">
      <c r="K149"/>
    </row>
    <row r="150" spans="11:11">
      <c r="K150"/>
    </row>
    <row r="151" spans="11:11">
      <c r="K151"/>
    </row>
    <row r="152" spans="11:11">
      <c r="K152"/>
    </row>
    <row r="153" spans="11:11">
      <c r="K153"/>
    </row>
    <row r="154" spans="11:11">
      <c r="K154"/>
    </row>
    <row r="155" spans="11:11">
      <c r="K155"/>
    </row>
    <row r="156" spans="11:11">
      <c r="K156"/>
    </row>
    <row r="157" spans="11:11">
      <c r="K157"/>
    </row>
    <row r="158" spans="11:11">
      <c r="K158"/>
    </row>
    <row r="159" spans="11:11">
      <c r="K159"/>
    </row>
    <row r="160" spans="11:11">
      <c r="K160"/>
    </row>
    <row r="161" spans="11:11">
      <c r="K161"/>
    </row>
    <row r="162" spans="11:11">
      <c r="K162"/>
    </row>
    <row r="163" spans="11:11">
      <c r="K163"/>
    </row>
    <row r="164" spans="11:11">
      <c r="K164"/>
    </row>
    <row r="165" spans="11:11">
      <c r="K165"/>
    </row>
    <row r="166" spans="11:11">
      <c r="K166"/>
    </row>
    <row r="167" spans="11:11">
      <c r="K167"/>
    </row>
    <row r="168" spans="11:11">
      <c r="K168"/>
    </row>
    <row r="169" spans="11:11">
      <c r="K169"/>
    </row>
    <row r="170" spans="11:11">
      <c r="K170"/>
    </row>
    <row r="171" spans="11:11">
      <c r="K171"/>
    </row>
    <row r="172" spans="11:11">
      <c r="K172"/>
    </row>
    <row r="173" spans="11:11">
      <c r="K173"/>
    </row>
    <row r="174" spans="11:11">
      <c r="K174"/>
    </row>
    <row r="175" spans="11:11">
      <c r="K175"/>
    </row>
    <row r="176" spans="11:11">
      <c r="K176"/>
    </row>
    <row r="177" spans="11:11">
      <c r="K177"/>
    </row>
    <row r="178" spans="11:11">
      <c r="K178"/>
    </row>
    <row r="179" spans="11:11">
      <c r="K179"/>
    </row>
    <row r="180" spans="11:11">
      <c r="K180"/>
    </row>
    <row r="181" spans="11:11">
      <c r="K181"/>
    </row>
    <row r="182" spans="11:11">
      <c r="K182"/>
    </row>
    <row r="183" spans="11:11">
      <c r="K183"/>
    </row>
    <row r="184" spans="11:11">
      <c r="K184"/>
    </row>
    <row r="185" spans="11:11">
      <c r="K185"/>
    </row>
    <row r="186" spans="11:11">
      <c r="K186"/>
    </row>
    <row r="187" spans="11:11">
      <c r="K187"/>
    </row>
    <row r="188" spans="11:11">
      <c r="K188"/>
    </row>
    <row r="189" spans="11:11">
      <c r="K189"/>
    </row>
    <row r="190" spans="11:11">
      <c r="K190"/>
    </row>
    <row r="191" spans="11:11">
      <c r="K191"/>
    </row>
    <row r="192" spans="11:11">
      <c r="K192"/>
    </row>
    <row r="193" spans="11:11">
      <c r="K193"/>
    </row>
    <row r="194" spans="11:11">
      <c r="K194"/>
    </row>
    <row r="195" spans="11:11">
      <c r="K195"/>
    </row>
    <row r="196" spans="11:11">
      <c r="K196"/>
    </row>
    <row r="197" spans="11:11">
      <c r="K197"/>
    </row>
    <row r="198" spans="11:11">
      <c r="K198"/>
    </row>
    <row r="199" spans="11:11">
      <c r="K199"/>
    </row>
    <row r="200" spans="11:11">
      <c r="K200"/>
    </row>
    <row r="201" spans="11:11">
      <c r="K201"/>
    </row>
    <row r="202" spans="11:11">
      <c r="K202"/>
    </row>
    <row r="203" spans="11:11">
      <c r="K203"/>
    </row>
    <row r="204" spans="11:11">
      <c r="K204"/>
    </row>
    <row r="205" spans="11:11">
      <c r="K205"/>
    </row>
    <row r="206" spans="11:11">
      <c r="K206"/>
    </row>
    <row r="207" spans="11:11">
      <c r="K207"/>
    </row>
    <row r="208" spans="11:11">
      <c r="K208"/>
    </row>
    <row r="209" spans="11:11">
      <c r="K209"/>
    </row>
    <row r="210" spans="11:11">
      <c r="K210"/>
    </row>
    <row r="211" spans="11:11">
      <c r="K211"/>
    </row>
    <row r="212" spans="11:11">
      <c r="K212"/>
    </row>
    <row r="213" spans="11:11">
      <c r="K213"/>
    </row>
    <row r="214" spans="11:11">
      <c r="K214"/>
    </row>
    <row r="215" spans="11:11">
      <c r="K215"/>
    </row>
    <row r="216" spans="11:11">
      <c r="K216"/>
    </row>
    <row r="217" spans="11:11">
      <c r="K217"/>
    </row>
    <row r="218" spans="11:11">
      <c r="K218"/>
    </row>
    <row r="219" spans="11:11">
      <c r="K219"/>
    </row>
    <row r="220" spans="11:11">
      <c r="K220"/>
    </row>
    <row r="221" spans="11:11">
      <c r="K221"/>
    </row>
    <row r="222" spans="11:11">
      <c r="K222"/>
    </row>
    <row r="223" spans="11:11">
      <c r="K223"/>
    </row>
    <row r="224" spans="11:11">
      <c r="K224"/>
    </row>
    <row r="225" spans="11:11">
      <c r="K225"/>
    </row>
    <row r="226" spans="11:11">
      <c r="K226"/>
    </row>
    <row r="227" spans="11:11">
      <c r="K227"/>
    </row>
    <row r="228" spans="11:11">
      <c r="K228"/>
    </row>
    <row r="229" spans="11:11">
      <c r="K229"/>
    </row>
    <row r="230" spans="11:11">
      <c r="K230"/>
    </row>
    <row r="231" spans="11:11">
      <c r="K231"/>
    </row>
    <row r="232" spans="11:11">
      <c r="K232"/>
    </row>
    <row r="233" spans="11:11">
      <c r="K233"/>
    </row>
    <row r="234" spans="11:11">
      <c r="K234"/>
    </row>
    <row r="235" spans="11:11">
      <c r="K235"/>
    </row>
    <row r="236" spans="11:11">
      <c r="K236"/>
    </row>
    <row r="237" spans="11:11">
      <c r="K237"/>
    </row>
    <row r="238" spans="11:11">
      <c r="K238"/>
    </row>
    <row r="239" spans="11:11">
      <c r="K239"/>
    </row>
    <row r="240" spans="11:11">
      <c r="K240"/>
    </row>
    <row r="241" spans="11:11">
      <c r="K241"/>
    </row>
    <row r="242" spans="11:11">
      <c r="K242"/>
    </row>
    <row r="243" spans="11:11">
      <c r="K243"/>
    </row>
    <row r="244" spans="11:11">
      <c r="K244"/>
    </row>
    <row r="245" spans="11:11">
      <c r="K245"/>
    </row>
    <row r="246" spans="11:11">
      <c r="K246"/>
    </row>
    <row r="247" spans="11:11">
      <c r="K247"/>
    </row>
    <row r="248" spans="11:11">
      <c r="K248"/>
    </row>
    <row r="249" spans="11:11">
      <c r="K249"/>
    </row>
    <row r="250" spans="11:11">
      <c r="K250"/>
    </row>
    <row r="251" spans="11:11">
      <c r="K251"/>
    </row>
    <row r="252" spans="11:11">
      <c r="K252"/>
    </row>
    <row r="253" spans="11:11">
      <c r="K253"/>
    </row>
    <row r="254" spans="11:11">
      <c r="K254"/>
    </row>
    <row r="255" spans="11:11">
      <c r="K255"/>
    </row>
    <row r="256" spans="11:11">
      <c r="K256"/>
    </row>
    <row r="257" spans="11:11">
      <c r="K257"/>
    </row>
    <row r="258" spans="11:11">
      <c r="K258"/>
    </row>
    <row r="259" spans="11:11">
      <c r="K259"/>
    </row>
    <row r="260" spans="11:11">
      <c r="K260"/>
    </row>
    <row r="261" spans="11:11">
      <c r="K261"/>
    </row>
    <row r="262" spans="11:11">
      <c r="K262"/>
    </row>
    <row r="263" spans="11:11">
      <c r="K263"/>
    </row>
    <row r="264" spans="11:11">
      <c r="K264"/>
    </row>
    <row r="265" spans="11:11">
      <c r="K265"/>
    </row>
    <row r="266" spans="11:11">
      <c r="K266"/>
    </row>
    <row r="267" spans="11:11">
      <c r="K267"/>
    </row>
    <row r="268" spans="11:11">
      <c r="K268"/>
    </row>
    <row r="269" spans="11:11">
      <c r="K269"/>
    </row>
    <row r="270" spans="11:11">
      <c r="K270"/>
    </row>
    <row r="271" spans="11:11">
      <c r="K271"/>
    </row>
    <row r="272" spans="11:11">
      <c r="K272"/>
    </row>
    <row r="273" spans="11:11">
      <c r="K273"/>
    </row>
    <row r="274" spans="11:11">
      <c r="K274"/>
    </row>
    <row r="275" spans="11:11">
      <c r="K275"/>
    </row>
    <row r="276" spans="11:11">
      <c r="K276"/>
    </row>
    <row r="277" spans="11:11">
      <c r="K277"/>
    </row>
    <row r="278" spans="11:11">
      <c r="K278"/>
    </row>
    <row r="279" spans="11:11">
      <c r="K279"/>
    </row>
    <row r="280" spans="11:11">
      <c r="K280"/>
    </row>
    <row r="281" spans="11:11">
      <c r="K281"/>
    </row>
    <row r="282" spans="11:11">
      <c r="K282"/>
    </row>
    <row r="283" spans="11:11">
      <c r="K283"/>
    </row>
    <row r="284" spans="11:11">
      <c r="K284"/>
    </row>
    <row r="285" spans="11:11">
      <c r="K285"/>
    </row>
    <row r="286" spans="11:11">
      <c r="K286"/>
    </row>
    <row r="287" spans="11:11">
      <c r="K287"/>
    </row>
    <row r="288" spans="11:11">
      <c r="K288"/>
    </row>
    <row r="289" spans="11:11">
      <c r="K289"/>
    </row>
    <row r="290" spans="11:11">
      <c r="K290"/>
    </row>
    <row r="291" spans="11:11">
      <c r="K291"/>
    </row>
    <row r="292" spans="11:11">
      <c r="K292"/>
    </row>
    <row r="293" spans="11:11">
      <c r="K293"/>
    </row>
    <row r="294" spans="11:11">
      <c r="K294"/>
    </row>
    <row r="295" spans="11:11">
      <c r="K295"/>
    </row>
    <row r="296" spans="11:11">
      <c r="K296"/>
    </row>
    <row r="297" spans="11:11">
      <c r="K297"/>
    </row>
    <row r="298" spans="11:11">
      <c r="K298"/>
    </row>
    <row r="299" spans="11:11">
      <c r="K299"/>
    </row>
    <row r="300" spans="11:11">
      <c r="K300"/>
    </row>
    <row r="301" spans="11:11">
      <c r="K301"/>
    </row>
    <row r="302" spans="11:11">
      <c r="K302"/>
    </row>
    <row r="303" spans="11:11">
      <c r="K303"/>
    </row>
    <row r="304" spans="11:11">
      <c r="K304"/>
    </row>
    <row r="305" spans="11:11">
      <c r="K305"/>
    </row>
    <row r="306" spans="11:11">
      <c r="K306"/>
    </row>
    <row r="307" spans="11:11">
      <c r="K307"/>
    </row>
    <row r="308" spans="11:11">
      <c r="K308"/>
    </row>
    <row r="309" spans="11:11">
      <c r="K309"/>
    </row>
    <row r="310" spans="11:11">
      <c r="K310"/>
    </row>
    <row r="311" spans="11:11">
      <c r="K311"/>
    </row>
    <row r="312" spans="11:11">
      <c r="K312"/>
    </row>
    <row r="313" spans="11:11">
      <c r="K313"/>
    </row>
    <row r="314" spans="11:11">
      <c r="K314"/>
    </row>
    <row r="315" spans="11:11">
      <c r="K315"/>
    </row>
    <row r="316" spans="11:11">
      <c r="K316"/>
    </row>
    <row r="317" spans="11:11">
      <c r="K317"/>
    </row>
    <row r="318" spans="11:11">
      <c r="K318"/>
    </row>
    <row r="319" spans="11:11">
      <c r="K319"/>
    </row>
    <row r="320" spans="11:11">
      <c r="K320"/>
    </row>
    <row r="321" spans="11:11">
      <c r="K321"/>
    </row>
    <row r="322" spans="11:11">
      <c r="K322"/>
    </row>
    <row r="323" spans="11:11">
      <c r="K323"/>
    </row>
    <row r="324" spans="11:11">
      <c r="K324"/>
    </row>
    <row r="325" spans="11:11">
      <c r="K325"/>
    </row>
    <row r="326" spans="11:11">
      <c r="K326"/>
    </row>
    <row r="327" spans="11:11">
      <c r="K327"/>
    </row>
    <row r="328" spans="11:11">
      <c r="K328"/>
    </row>
    <row r="329" spans="11:11">
      <c r="K329"/>
    </row>
    <row r="330" spans="11:11">
      <c r="K330"/>
    </row>
    <row r="331" spans="11:11">
      <c r="K331"/>
    </row>
    <row r="332" spans="11:11">
      <c r="K332"/>
    </row>
    <row r="333" spans="11:11">
      <c r="K333"/>
    </row>
    <row r="334" spans="11:11">
      <c r="K334"/>
    </row>
    <row r="335" spans="11:11">
      <c r="K335"/>
    </row>
    <row r="336" spans="11:11">
      <c r="K336"/>
    </row>
    <row r="337" spans="11:11">
      <c r="K337"/>
    </row>
    <row r="338" spans="11:11">
      <c r="K338"/>
    </row>
    <row r="339" spans="11:11">
      <c r="K339"/>
    </row>
    <row r="340" spans="11:11">
      <c r="K340"/>
    </row>
    <row r="341" spans="11:11">
      <c r="K341"/>
    </row>
    <row r="342" spans="11:11">
      <c r="K342"/>
    </row>
    <row r="343" spans="11:11">
      <c r="K343"/>
    </row>
    <row r="344" spans="11:11">
      <c r="K344"/>
    </row>
    <row r="345" spans="11:11">
      <c r="K345"/>
    </row>
    <row r="346" spans="11:11">
      <c r="K346"/>
    </row>
    <row r="347" spans="11:11">
      <c r="K347"/>
    </row>
    <row r="348" spans="11:11">
      <c r="K348"/>
    </row>
    <row r="349" spans="11:11">
      <c r="K349"/>
    </row>
    <row r="350" spans="11:11">
      <c r="K350"/>
    </row>
    <row r="351" spans="11:11">
      <c r="K351"/>
    </row>
    <row r="352" spans="11:11">
      <c r="K352"/>
    </row>
    <row r="353" spans="11:11">
      <c r="K353"/>
    </row>
    <row r="354" spans="11:11">
      <c r="K354"/>
    </row>
    <row r="355" spans="11:11">
      <c r="K355"/>
    </row>
    <row r="356" spans="11:11">
      <c r="K356"/>
    </row>
    <row r="357" spans="11:11">
      <c r="K357"/>
    </row>
    <row r="358" spans="11:11">
      <c r="K358"/>
    </row>
    <row r="359" spans="11:11">
      <c r="K359"/>
    </row>
    <row r="360" spans="11:11">
      <c r="K360"/>
    </row>
    <row r="361" spans="11:11">
      <c r="K361"/>
    </row>
    <row r="362" spans="11:11">
      <c r="K362"/>
    </row>
    <row r="363" spans="11:11">
      <c r="K363"/>
    </row>
    <row r="364" spans="11:11">
      <c r="K364"/>
    </row>
    <row r="365" spans="11:11">
      <c r="K365"/>
    </row>
    <row r="366" spans="11:11">
      <c r="K366"/>
    </row>
    <row r="367" spans="11:11">
      <c r="K367"/>
    </row>
    <row r="368" spans="11:11">
      <c r="K368"/>
    </row>
    <row r="369" spans="11:11">
      <c r="K369"/>
    </row>
    <row r="370" spans="11:11">
      <c r="K370"/>
    </row>
    <row r="371" spans="11:11">
      <c r="K371"/>
    </row>
    <row r="372" spans="11:11">
      <c r="K372"/>
    </row>
    <row r="373" spans="11:11">
      <c r="K373"/>
    </row>
    <row r="374" spans="11:11">
      <c r="K374"/>
    </row>
    <row r="375" spans="11:11">
      <c r="K375"/>
    </row>
    <row r="376" spans="11:11">
      <c r="K376"/>
    </row>
    <row r="377" spans="11:11">
      <c r="K377"/>
    </row>
    <row r="378" spans="11:11">
      <c r="K378"/>
    </row>
    <row r="379" spans="11:11">
      <c r="K379"/>
    </row>
    <row r="380" spans="11:11">
      <c r="K380"/>
    </row>
    <row r="381" spans="11:11">
      <c r="K381"/>
    </row>
    <row r="382" spans="11:11">
      <c r="K382"/>
    </row>
    <row r="383" spans="11:11">
      <c r="K383"/>
    </row>
    <row r="384" spans="11:11">
      <c r="K384"/>
    </row>
    <row r="385" spans="11:11">
      <c r="K385"/>
    </row>
    <row r="386" spans="11:11">
      <c r="K386"/>
    </row>
    <row r="387" spans="11:11">
      <c r="K387"/>
    </row>
    <row r="388" spans="11:11">
      <c r="K388"/>
    </row>
    <row r="389" spans="11:11">
      <c r="K389"/>
    </row>
    <row r="390" spans="11:11">
      <c r="K390"/>
    </row>
    <row r="391" spans="11:11">
      <c r="K391"/>
    </row>
    <row r="392" spans="11:11">
      <c r="K392"/>
    </row>
    <row r="393" spans="11:11">
      <c r="K393"/>
    </row>
    <row r="394" spans="11:11">
      <c r="K394"/>
    </row>
    <row r="395" spans="11:11">
      <c r="K395"/>
    </row>
    <row r="396" spans="11:11">
      <c r="K396"/>
    </row>
    <row r="397" spans="11:11">
      <c r="K397"/>
    </row>
    <row r="398" spans="11:11">
      <c r="K398"/>
    </row>
    <row r="399" spans="11:11">
      <c r="K399"/>
    </row>
    <row r="400" spans="11:11">
      <c r="K400"/>
    </row>
    <row r="401" spans="11:11">
      <c r="K401"/>
    </row>
    <row r="402" spans="11:11">
      <c r="K402"/>
    </row>
    <row r="403" spans="11:11">
      <c r="K403"/>
    </row>
    <row r="404" spans="11:11">
      <c r="K404"/>
    </row>
    <row r="405" spans="11:11">
      <c r="K405"/>
    </row>
    <row r="406" spans="11:11">
      <c r="K406"/>
    </row>
    <row r="407" spans="11:11">
      <c r="K407"/>
    </row>
    <row r="408" spans="11:11">
      <c r="K408"/>
    </row>
    <row r="409" spans="11:11">
      <c r="K409"/>
    </row>
    <row r="410" spans="11:11">
      <c r="K410"/>
    </row>
    <row r="411" spans="11:11">
      <c r="K411"/>
    </row>
    <row r="412" spans="11:11">
      <c r="K412"/>
    </row>
    <row r="413" spans="11:11">
      <c r="K413"/>
    </row>
    <row r="414" spans="11:11">
      <c r="K414"/>
    </row>
    <row r="415" spans="11:11">
      <c r="K415"/>
    </row>
    <row r="416" spans="11:11">
      <c r="K416"/>
    </row>
    <row r="417" spans="11:11">
      <c r="K417"/>
    </row>
    <row r="418" spans="11:11">
      <c r="K418"/>
    </row>
    <row r="419" spans="11:11">
      <c r="K419"/>
    </row>
    <row r="420" spans="11:11">
      <c r="K420"/>
    </row>
    <row r="421" spans="11:11">
      <c r="K421"/>
    </row>
    <row r="422" spans="11:11">
      <c r="K422"/>
    </row>
    <row r="423" spans="11:11">
      <c r="K423"/>
    </row>
    <row r="424" spans="11:11">
      <c r="K424"/>
    </row>
    <row r="425" spans="11:11">
      <c r="K425"/>
    </row>
    <row r="426" spans="11:11">
      <c r="K426"/>
    </row>
    <row r="427" spans="11:11">
      <c r="K427"/>
    </row>
    <row r="428" spans="11:11">
      <c r="K428"/>
    </row>
    <row r="429" spans="11:11">
      <c r="K429"/>
    </row>
    <row r="430" spans="11:11">
      <c r="K430"/>
    </row>
    <row r="431" spans="11:11">
      <c r="K431"/>
    </row>
    <row r="432" spans="11:11">
      <c r="K432"/>
    </row>
    <row r="433" spans="11:11">
      <c r="K433"/>
    </row>
    <row r="434" spans="11:11">
      <c r="K434"/>
    </row>
    <row r="435" spans="11:11">
      <c r="K435"/>
    </row>
    <row r="436" spans="11:11">
      <c r="K436"/>
    </row>
    <row r="437" spans="11:11">
      <c r="K437"/>
    </row>
    <row r="438" spans="11:11">
      <c r="K438"/>
    </row>
    <row r="439" spans="11:11">
      <c r="K439"/>
    </row>
    <row r="440" spans="11:11">
      <c r="K440"/>
    </row>
    <row r="441" spans="11:11">
      <c r="K441"/>
    </row>
    <row r="442" spans="11:11">
      <c r="K442"/>
    </row>
    <row r="443" spans="11:11">
      <c r="K443"/>
    </row>
    <row r="444" spans="11:11">
      <c r="K444"/>
    </row>
    <row r="445" spans="11:11">
      <c r="K445"/>
    </row>
    <row r="446" spans="11:11">
      <c r="K446"/>
    </row>
    <row r="447" spans="11:11">
      <c r="K447"/>
    </row>
    <row r="448" spans="11:11">
      <c r="K448"/>
    </row>
    <row r="449" spans="11:11">
      <c r="K449"/>
    </row>
    <row r="450" spans="11:11">
      <c r="K450"/>
    </row>
    <row r="451" spans="11:11">
      <c r="K451"/>
    </row>
    <row r="452" spans="11:11">
      <c r="K452"/>
    </row>
    <row r="453" spans="11:11">
      <c r="K453"/>
    </row>
    <row r="454" spans="11:11">
      <c r="K454"/>
    </row>
    <row r="455" spans="11:11">
      <c r="K455"/>
    </row>
    <row r="456" spans="11:11">
      <c r="K456"/>
    </row>
    <row r="457" spans="11:11">
      <c r="K457"/>
    </row>
    <row r="458" spans="11:11">
      <c r="K458"/>
    </row>
    <row r="459" spans="11:11">
      <c r="K459"/>
    </row>
    <row r="460" spans="11:11">
      <c r="K460"/>
    </row>
    <row r="461" spans="11:11">
      <c r="K461"/>
    </row>
    <row r="462" spans="11:11">
      <c r="K462"/>
    </row>
    <row r="463" spans="11:11">
      <c r="K463"/>
    </row>
    <row r="464" spans="11:11">
      <c r="K464"/>
    </row>
    <row r="465" spans="11:11">
      <c r="K465"/>
    </row>
    <row r="466" spans="11:11">
      <c r="K466"/>
    </row>
    <row r="467" spans="11:11">
      <c r="K467"/>
    </row>
    <row r="468" spans="11:11">
      <c r="K468"/>
    </row>
    <row r="469" spans="11:11">
      <c r="K469"/>
    </row>
    <row r="470" spans="11:11">
      <c r="K470"/>
    </row>
    <row r="471" spans="11:11">
      <c r="K471"/>
    </row>
    <row r="472" spans="11:11">
      <c r="K472"/>
    </row>
    <row r="473" spans="11:11">
      <c r="K473"/>
    </row>
    <row r="474" spans="11:11">
      <c r="K474"/>
    </row>
    <row r="475" spans="11:11">
      <c r="K475"/>
    </row>
    <row r="476" spans="11:11">
      <c r="K476"/>
    </row>
    <row r="477" spans="11:11">
      <c r="K477"/>
    </row>
    <row r="478" spans="11:11">
      <c r="K478"/>
    </row>
    <row r="479" spans="11:11">
      <c r="K479"/>
    </row>
    <row r="480" spans="11:11">
      <c r="K480"/>
    </row>
    <row r="481" spans="11:11">
      <c r="K481"/>
    </row>
    <row r="482" spans="11:11">
      <c r="K482"/>
    </row>
    <row r="483" spans="11:11">
      <c r="K483"/>
    </row>
    <row r="484" spans="11:11">
      <c r="K484"/>
    </row>
    <row r="485" spans="11:11">
      <c r="K485"/>
    </row>
    <row r="486" spans="11:11">
      <c r="K486"/>
    </row>
    <row r="487" spans="11:11">
      <c r="K487"/>
    </row>
    <row r="488" spans="11:11">
      <c r="K488"/>
    </row>
    <row r="489" spans="11:11">
      <c r="K489"/>
    </row>
    <row r="490" spans="11:11">
      <c r="K490"/>
    </row>
    <row r="491" spans="11:11">
      <c r="K491"/>
    </row>
    <row r="492" spans="11:11">
      <c r="K492"/>
    </row>
    <row r="493" spans="11:11">
      <c r="K493"/>
    </row>
    <row r="494" spans="11:11">
      <c r="K494"/>
    </row>
    <row r="495" spans="11:11">
      <c r="K495"/>
    </row>
    <row r="496" spans="11:11">
      <c r="K496"/>
    </row>
    <row r="497" spans="11:11">
      <c r="K497"/>
    </row>
    <row r="498" spans="11:11">
      <c r="K498"/>
    </row>
    <row r="499" spans="11:11">
      <c r="K499"/>
    </row>
    <row r="500" spans="11:11">
      <c r="K500"/>
    </row>
    <row r="501" spans="11:11">
      <c r="K501"/>
    </row>
    <row r="502" spans="11:11">
      <c r="K502"/>
    </row>
    <row r="503" spans="11:11">
      <c r="K503"/>
    </row>
    <row r="504" spans="11:11">
      <c r="K504"/>
    </row>
    <row r="505" spans="11:11">
      <c r="K505"/>
    </row>
    <row r="506" spans="11:11">
      <c r="K506"/>
    </row>
    <row r="507" spans="11:11">
      <c r="K507"/>
    </row>
    <row r="508" spans="11:11">
      <c r="K508"/>
    </row>
    <row r="509" spans="11:11">
      <c r="K509"/>
    </row>
    <row r="510" spans="11:11">
      <c r="K510"/>
    </row>
    <row r="511" spans="11:11">
      <c r="K511"/>
    </row>
    <row r="512" spans="11:11">
      <c r="K512"/>
    </row>
    <row r="513" spans="11:11">
      <c r="K513"/>
    </row>
    <row r="514" spans="11:11">
      <c r="K514"/>
    </row>
    <row r="515" spans="11:11">
      <c r="K515"/>
    </row>
    <row r="516" spans="11:11">
      <c r="K516"/>
    </row>
    <row r="517" spans="11:11">
      <c r="K517"/>
    </row>
    <row r="518" spans="11:11">
      <c r="K518"/>
    </row>
    <row r="519" spans="11:11">
      <c r="K519"/>
    </row>
    <row r="520" spans="11:11">
      <c r="K520"/>
    </row>
    <row r="521" spans="11:11">
      <c r="K521"/>
    </row>
    <row r="522" spans="11:11">
      <c r="K522"/>
    </row>
    <row r="523" spans="11:11">
      <c r="K523"/>
    </row>
    <row r="524" spans="11:11">
      <c r="K524"/>
    </row>
    <row r="525" spans="11:11">
      <c r="K525"/>
    </row>
    <row r="526" spans="11:11">
      <c r="K526"/>
    </row>
    <row r="527" spans="11:11">
      <c r="K527"/>
    </row>
    <row r="528" spans="11:11">
      <c r="K528"/>
    </row>
    <row r="529" spans="11:11">
      <c r="K529"/>
    </row>
    <row r="530" spans="11:11">
      <c r="K530"/>
    </row>
    <row r="531" spans="11:11">
      <c r="K531"/>
    </row>
    <row r="532" spans="11:11">
      <c r="K532"/>
    </row>
    <row r="533" spans="11:11">
      <c r="K533"/>
    </row>
    <row r="534" spans="11:11">
      <c r="K534"/>
    </row>
    <row r="535" spans="11:11">
      <c r="K535"/>
    </row>
    <row r="536" spans="11:11">
      <c r="K536"/>
    </row>
    <row r="537" spans="11:11">
      <c r="K537"/>
    </row>
    <row r="538" spans="11:11">
      <c r="K538"/>
    </row>
    <row r="539" spans="11:11">
      <c r="K539"/>
    </row>
    <row r="540" spans="11:11">
      <c r="K540"/>
    </row>
    <row r="541" spans="11:11">
      <c r="K541"/>
    </row>
    <row r="542" spans="11:11">
      <c r="K542"/>
    </row>
    <row r="543" spans="11:11">
      <c r="K543"/>
    </row>
    <row r="544" spans="11:11">
      <c r="K544"/>
    </row>
    <row r="545" spans="11:11">
      <c r="K545"/>
    </row>
    <row r="546" spans="11:11">
      <c r="K546"/>
    </row>
    <row r="547" spans="11:11">
      <c r="K547"/>
    </row>
    <row r="548" spans="11:11">
      <c r="K548"/>
    </row>
    <row r="549" spans="11:11">
      <c r="K549"/>
    </row>
    <row r="550" spans="11:11">
      <c r="K550"/>
    </row>
    <row r="551" spans="11:11">
      <c r="K551"/>
    </row>
    <row r="552" spans="11:11">
      <c r="K552"/>
    </row>
    <row r="553" spans="11:11">
      <c r="K553"/>
    </row>
    <row r="554" spans="11:11">
      <c r="K554"/>
    </row>
    <row r="555" spans="11:11">
      <c r="K555"/>
    </row>
    <row r="556" spans="11:11">
      <c r="K556"/>
    </row>
    <row r="557" spans="11:11">
      <c r="K557"/>
    </row>
    <row r="558" spans="11:11">
      <c r="K558"/>
    </row>
    <row r="559" spans="11:11">
      <c r="K559"/>
    </row>
    <row r="560" spans="11:11">
      <c r="K560"/>
    </row>
    <row r="561" spans="11:11">
      <c r="K561"/>
    </row>
    <row r="562" spans="11:11">
      <c r="K562"/>
    </row>
    <row r="563" spans="11:11">
      <c r="K563"/>
    </row>
    <row r="564" spans="11:11">
      <c r="K564"/>
    </row>
    <row r="565" spans="11:11">
      <c r="K565"/>
    </row>
    <row r="566" spans="11:11">
      <c r="K566"/>
    </row>
    <row r="567" spans="11:11">
      <c r="K567"/>
    </row>
    <row r="568" spans="11:11">
      <c r="K568"/>
    </row>
    <row r="569" spans="11:11">
      <c r="K569"/>
    </row>
    <row r="570" spans="11:11">
      <c r="K570"/>
    </row>
    <row r="571" spans="11:11">
      <c r="K571"/>
    </row>
    <row r="572" spans="11:11">
      <c r="K572"/>
    </row>
    <row r="573" spans="11:11">
      <c r="K573"/>
    </row>
    <row r="574" spans="11:11">
      <c r="K574"/>
    </row>
    <row r="575" spans="11:11">
      <c r="K575"/>
    </row>
    <row r="576" spans="11:11">
      <c r="K576"/>
    </row>
    <row r="577" spans="11:11">
      <c r="K577"/>
    </row>
    <row r="578" spans="11:11">
      <c r="K578"/>
    </row>
    <row r="579" spans="11:11">
      <c r="K579"/>
    </row>
    <row r="580" spans="11:11">
      <c r="K580"/>
    </row>
    <row r="581" spans="11:11">
      <c r="K581"/>
    </row>
    <row r="582" spans="11:11">
      <c r="K582"/>
    </row>
    <row r="583" spans="11:11">
      <c r="K583"/>
    </row>
    <row r="584" spans="11:11">
      <c r="K584"/>
    </row>
    <row r="585" spans="11:11">
      <c r="K585"/>
    </row>
    <row r="586" spans="11:11">
      <c r="K586"/>
    </row>
    <row r="587" spans="11:11">
      <c r="K587"/>
    </row>
    <row r="588" spans="11:11">
      <c r="K588"/>
    </row>
    <row r="589" spans="11:11">
      <c r="K589"/>
    </row>
    <row r="590" spans="11:11">
      <c r="K590"/>
    </row>
    <row r="591" spans="11:11">
      <c r="K591"/>
    </row>
    <row r="592" spans="11:11">
      <c r="K592"/>
    </row>
    <row r="593" spans="11:11">
      <c r="K593"/>
    </row>
    <row r="594" spans="11:11">
      <c r="K594"/>
    </row>
    <row r="595" spans="11:11">
      <c r="K595"/>
    </row>
    <row r="596" spans="11:11">
      <c r="K596"/>
    </row>
    <row r="597" spans="11:11">
      <c r="K597"/>
    </row>
    <row r="598" spans="11:11">
      <c r="K598"/>
    </row>
    <row r="599" spans="11:11">
      <c r="K599"/>
    </row>
    <row r="600" spans="11:11">
      <c r="K600"/>
    </row>
    <row r="601" spans="11:11">
      <c r="K601"/>
    </row>
    <row r="602" spans="11:11">
      <c r="K602"/>
    </row>
    <row r="603" spans="11:11">
      <c r="K603"/>
    </row>
    <row r="604" spans="11:11">
      <c r="K604"/>
    </row>
    <row r="605" spans="11:11">
      <c r="K605"/>
    </row>
    <row r="606" spans="11:11">
      <c r="K606"/>
    </row>
    <row r="607" spans="11:11">
      <c r="K607"/>
    </row>
    <row r="608" spans="11:11">
      <c r="K608"/>
    </row>
    <row r="609" spans="11:11">
      <c r="K609"/>
    </row>
    <row r="610" spans="11:11">
      <c r="K610"/>
    </row>
    <row r="611" spans="11:11">
      <c r="K611"/>
    </row>
    <row r="612" spans="11:11">
      <c r="K612"/>
    </row>
    <row r="613" spans="11:11">
      <c r="K613"/>
    </row>
    <row r="614" spans="11:11">
      <c r="K614"/>
    </row>
    <row r="615" spans="11:11">
      <c r="K615"/>
    </row>
    <row r="616" spans="11:11">
      <c r="K616"/>
    </row>
    <row r="617" spans="11:11">
      <c r="K617"/>
    </row>
    <row r="618" spans="11:11">
      <c r="K618"/>
    </row>
    <row r="619" spans="11:11">
      <c r="K619"/>
    </row>
    <row r="620" spans="11:11">
      <c r="K620"/>
    </row>
    <row r="621" spans="11:11">
      <c r="K621"/>
    </row>
    <row r="622" spans="11:11">
      <c r="K622"/>
    </row>
    <row r="623" spans="11:11">
      <c r="K623"/>
    </row>
    <row r="624" spans="11:11">
      <c r="K624"/>
    </row>
    <row r="625" spans="11:11">
      <c r="K625"/>
    </row>
    <row r="626" spans="11:11">
      <c r="K626"/>
    </row>
    <row r="627" spans="11:11">
      <c r="K627"/>
    </row>
    <row r="628" spans="11:11">
      <c r="K628"/>
    </row>
    <row r="629" spans="11:11">
      <c r="K629"/>
    </row>
    <row r="630" spans="11:11">
      <c r="K630"/>
    </row>
    <row r="631" spans="11:11">
      <c r="K631"/>
    </row>
    <row r="632" spans="11:11">
      <c r="K632"/>
    </row>
    <row r="633" spans="11:11">
      <c r="K633"/>
    </row>
    <row r="634" spans="11:11">
      <c r="K634"/>
    </row>
    <row r="635" spans="11:11">
      <c r="K635"/>
    </row>
    <row r="636" spans="11:11">
      <c r="K636"/>
    </row>
    <row r="637" spans="11:11">
      <c r="K637"/>
    </row>
    <row r="638" spans="11:11">
      <c r="K638"/>
    </row>
    <row r="639" spans="11:11">
      <c r="K639"/>
    </row>
    <row r="640" spans="11:11">
      <c r="K640"/>
    </row>
    <row r="641" spans="11:11">
      <c r="K641"/>
    </row>
    <row r="642" spans="11:11">
      <c r="K642"/>
    </row>
    <row r="643" spans="11:11">
      <c r="K643"/>
    </row>
    <row r="644" spans="11:11">
      <c r="K644"/>
    </row>
    <row r="645" spans="11:11">
      <c r="K645"/>
    </row>
    <row r="646" spans="11:11">
      <c r="K646"/>
    </row>
    <row r="647" spans="11:11">
      <c r="K647"/>
    </row>
    <row r="648" spans="11:11">
      <c r="K648"/>
    </row>
    <row r="649" spans="11:11">
      <c r="K649"/>
    </row>
    <row r="650" spans="11:11">
      <c r="K650"/>
    </row>
    <row r="651" spans="11:11">
      <c r="K651"/>
    </row>
    <row r="652" spans="11:11">
      <c r="K652"/>
    </row>
    <row r="653" spans="11:11">
      <c r="K653"/>
    </row>
    <row r="654" spans="11:11">
      <c r="K654"/>
    </row>
    <row r="655" spans="11:11">
      <c r="K655"/>
    </row>
    <row r="656" spans="11:11">
      <c r="K656"/>
    </row>
    <row r="657" spans="11:11">
      <c r="K657"/>
    </row>
    <row r="658" spans="11:11">
      <c r="K658"/>
    </row>
    <row r="659" spans="11:11">
      <c r="K659"/>
    </row>
    <row r="660" spans="11:11">
      <c r="K660"/>
    </row>
    <row r="661" spans="11:11">
      <c r="K661"/>
    </row>
    <row r="662" spans="11:11">
      <c r="K662"/>
    </row>
    <row r="663" spans="11:11">
      <c r="K663"/>
    </row>
    <row r="664" spans="11:11">
      <c r="K664"/>
    </row>
    <row r="665" spans="11:11">
      <c r="K665"/>
    </row>
    <row r="666" spans="11:11">
      <c r="K666"/>
    </row>
    <row r="667" spans="11:11">
      <c r="K667"/>
    </row>
    <row r="668" spans="11:11">
      <c r="K668"/>
    </row>
    <row r="669" spans="11:11">
      <c r="K669"/>
    </row>
    <row r="670" spans="11:11">
      <c r="K670"/>
    </row>
    <row r="671" spans="11:11">
      <c r="K671"/>
    </row>
    <row r="672" spans="11:11">
      <c r="K672"/>
    </row>
    <row r="673" spans="11:11">
      <c r="K673"/>
    </row>
    <row r="674" spans="11:11">
      <c r="K674"/>
    </row>
    <row r="675" spans="11:11">
      <c r="K675"/>
    </row>
    <row r="676" spans="11:11">
      <c r="K676"/>
    </row>
    <row r="677" spans="11:11">
      <c r="K677"/>
    </row>
    <row r="678" spans="11:11">
      <c r="K678"/>
    </row>
    <row r="679" spans="11:11">
      <c r="K679"/>
    </row>
    <row r="680" spans="11:11">
      <c r="K680"/>
    </row>
    <row r="681" spans="11:11">
      <c r="K681"/>
    </row>
    <row r="682" spans="11:11">
      <c r="K682"/>
    </row>
    <row r="683" spans="11:11">
      <c r="K683"/>
    </row>
    <row r="684" spans="11:11">
      <c r="K684"/>
    </row>
    <row r="685" spans="11:11">
      <c r="K685"/>
    </row>
    <row r="686" spans="11:11">
      <c r="K686"/>
    </row>
    <row r="687" spans="11:11">
      <c r="K687"/>
    </row>
    <row r="688" spans="11:11">
      <c r="K688"/>
    </row>
    <row r="689" spans="11:11">
      <c r="K689"/>
    </row>
    <row r="690" spans="11:11">
      <c r="K690"/>
    </row>
    <row r="691" spans="11:11">
      <c r="K691"/>
    </row>
    <row r="692" spans="11:11">
      <c r="K692"/>
    </row>
    <row r="693" spans="11:11">
      <c r="K693"/>
    </row>
    <row r="694" spans="11:11">
      <c r="K694"/>
    </row>
    <row r="695" spans="11:11">
      <c r="K695"/>
    </row>
    <row r="696" spans="11:11">
      <c r="K696"/>
    </row>
    <row r="697" spans="11:11">
      <c r="K697"/>
    </row>
    <row r="698" spans="11:11">
      <c r="K698"/>
    </row>
    <row r="699" spans="11:11">
      <c r="K699"/>
    </row>
    <row r="700" spans="11:11">
      <c r="K700"/>
    </row>
    <row r="701" spans="11:11">
      <c r="K701"/>
    </row>
    <row r="702" spans="11:11">
      <c r="K702"/>
    </row>
    <row r="703" spans="11:11">
      <c r="K703"/>
    </row>
    <row r="704" spans="11:11">
      <c r="K704"/>
    </row>
    <row r="705" spans="11:11">
      <c r="K705"/>
    </row>
    <row r="706" spans="11:11">
      <c r="K706"/>
    </row>
    <row r="707" spans="11:11">
      <c r="K707"/>
    </row>
    <row r="708" spans="11:11">
      <c r="K708"/>
    </row>
    <row r="709" spans="11:11">
      <c r="K709"/>
    </row>
    <row r="710" spans="11:11">
      <c r="K710"/>
    </row>
    <row r="711" spans="11:11">
      <c r="K711"/>
    </row>
    <row r="712" spans="11:11">
      <c r="K712"/>
    </row>
    <row r="713" spans="11:11">
      <c r="K713"/>
    </row>
    <row r="714" spans="11:11">
      <c r="K714"/>
    </row>
    <row r="715" spans="11:11">
      <c r="K715"/>
    </row>
    <row r="716" spans="11:11">
      <c r="K716"/>
    </row>
    <row r="717" spans="11:11">
      <c r="K717"/>
    </row>
    <row r="718" spans="11:11">
      <c r="K718"/>
    </row>
    <row r="719" spans="11:11">
      <c r="K719"/>
    </row>
    <row r="720" spans="11:11">
      <c r="K720"/>
    </row>
    <row r="721" spans="11:11">
      <c r="K721"/>
    </row>
    <row r="722" spans="11:11">
      <c r="K722"/>
    </row>
    <row r="723" spans="11:11">
      <c r="K723"/>
    </row>
    <row r="724" spans="11:11">
      <c r="K724"/>
    </row>
    <row r="725" spans="11:11">
      <c r="K725"/>
    </row>
    <row r="726" spans="11:11">
      <c r="K726"/>
    </row>
    <row r="727" spans="11:11">
      <c r="K727"/>
    </row>
    <row r="728" spans="11:11">
      <c r="K728"/>
    </row>
    <row r="729" spans="11:11">
      <c r="K729"/>
    </row>
    <row r="730" spans="11:11">
      <c r="K730"/>
    </row>
    <row r="731" spans="11:11">
      <c r="K731"/>
    </row>
    <row r="732" spans="11:11">
      <c r="K732"/>
    </row>
    <row r="733" spans="11:11">
      <c r="K733"/>
    </row>
    <row r="734" spans="11:11">
      <c r="K734"/>
    </row>
    <row r="735" spans="11:11">
      <c r="K735"/>
    </row>
    <row r="736" spans="11:11">
      <c r="K736"/>
    </row>
    <row r="737" spans="11:11">
      <c r="K737"/>
    </row>
    <row r="738" spans="11:11">
      <c r="K738"/>
    </row>
    <row r="739" spans="11:11">
      <c r="K739"/>
    </row>
    <row r="740" spans="11:11">
      <c r="K740"/>
    </row>
    <row r="741" spans="11:11">
      <c r="K741"/>
    </row>
    <row r="742" spans="11:11">
      <c r="K742"/>
    </row>
    <row r="743" spans="11:11">
      <c r="K743"/>
    </row>
    <row r="744" spans="11:11">
      <c r="K744"/>
    </row>
    <row r="745" spans="11:11">
      <c r="K745"/>
    </row>
    <row r="746" spans="11:11">
      <c r="K746"/>
    </row>
    <row r="747" spans="11:11">
      <c r="K747"/>
    </row>
    <row r="748" spans="11:11">
      <c r="K748"/>
    </row>
    <row r="749" spans="11:11">
      <c r="K749"/>
    </row>
    <row r="750" spans="11:11">
      <c r="K750"/>
    </row>
    <row r="751" spans="11:11">
      <c r="K751"/>
    </row>
    <row r="752" spans="11:11">
      <c r="K752"/>
    </row>
    <row r="753" spans="11:11">
      <c r="K753"/>
    </row>
    <row r="754" spans="11:11">
      <c r="K754"/>
    </row>
    <row r="755" spans="11:11">
      <c r="K755"/>
    </row>
    <row r="756" spans="11:11">
      <c r="K756"/>
    </row>
    <row r="757" spans="11:11">
      <c r="K757"/>
    </row>
    <row r="758" spans="11:11">
      <c r="K758"/>
    </row>
    <row r="759" spans="11:11">
      <c r="K759"/>
    </row>
    <row r="760" spans="11:11">
      <c r="K760"/>
    </row>
    <row r="761" spans="11:11">
      <c r="K761"/>
    </row>
    <row r="762" spans="11:11">
      <c r="K762"/>
    </row>
    <row r="763" spans="11:11">
      <c r="K763"/>
    </row>
    <row r="764" spans="11:11">
      <c r="K764"/>
    </row>
    <row r="765" spans="11:11">
      <c r="K765"/>
    </row>
    <row r="766" spans="11:11">
      <c r="K766"/>
    </row>
    <row r="767" spans="11:11">
      <c r="K767"/>
    </row>
    <row r="768" spans="11:11">
      <c r="K768"/>
    </row>
    <row r="769" spans="11:11">
      <c r="K769"/>
    </row>
    <row r="770" spans="11:11">
      <c r="K770"/>
    </row>
    <row r="771" spans="11:11">
      <c r="K771"/>
    </row>
    <row r="772" spans="11:11">
      <c r="K772"/>
    </row>
    <row r="773" spans="11:11">
      <c r="K773"/>
    </row>
    <row r="774" spans="11:11">
      <c r="K774"/>
    </row>
    <row r="775" spans="11:11">
      <c r="K775"/>
    </row>
    <row r="776" spans="11:11">
      <c r="K776"/>
    </row>
    <row r="777" spans="11:11">
      <c r="K777"/>
    </row>
    <row r="778" spans="11:11">
      <c r="K778"/>
    </row>
    <row r="779" spans="11:11">
      <c r="K779"/>
    </row>
    <row r="780" spans="11:11">
      <c r="K780"/>
    </row>
    <row r="781" spans="11:11">
      <c r="K781"/>
    </row>
    <row r="782" spans="11:11">
      <c r="K782"/>
    </row>
    <row r="783" spans="11:11">
      <c r="K783"/>
    </row>
    <row r="784" spans="11:11">
      <c r="K784"/>
    </row>
    <row r="785" spans="11:11">
      <c r="K785"/>
    </row>
    <row r="786" spans="11:11">
      <c r="K786"/>
    </row>
    <row r="787" spans="11:11">
      <c r="K787"/>
    </row>
    <row r="788" spans="11:11">
      <c r="K788"/>
    </row>
    <row r="789" spans="11:11">
      <c r="K789"/>
    </row>
    <row r="790" spans="11:11">
      <c r="K790"/>
    </row>
    <row r="791" spans="11:11">
      <c r="K791"/>
    </row>
    <row r="792" spans="11:11">
      <c r="K792"/>
    </row>
    <row r="793" spans="11:11">
      <c r="K793"/>
    </row>
    <row r="794" spans="11:11">
      <c r="K794"/>
    </row>
    <row r="795" spans="11:11">
      <c r="K795"/>
    </row>
    <row r="796" spans="11:11">
      <c r="K796"/>
    </row>
    <row r="797" spans="11:11">
      <c r="K797"/>
    </row>
    <row r="798" spans="11:11">
      <c r="K798"/>
    </row>
    <row r="799" spans="11:11">
      <c r="K799"/>
    </row>
    <row r="800" spans="11:11">
      <c r="K800"/>
    </row>
    <row r="801" spans="11:11">
      <c r="K801"/>
    </row>
    <row r="802" spans="11:11">
      <c r="K802"/>
    </row>
    <row r="803" spans="11:11">
      <c r="K803"/>
    </row>
    <row r="804" spans="11:11">
      <c r="K804"/>
    </row>
    <row r="805" spans="11:11">
      <c r="K805"/>
    </row>
    <row r="806" spans="11:11">
      <c r="K806"/>
    </row>
    <row r="807" spans="11:11">
      <c r="K807"/>
    </row>
    <row r="808" spans="11:11">
      <c r="K808"/>
    </row>
    <row r="809" spans="11:11">
      <c r="K809"/>
    </row>
    <row r="810" spans="11:11">
      <c r="K810"/>
    </row>
    <row r="811" spans="11:11">
      <c r="K811"/>
    </row>
    <row r="812" spans="11:11">
      <c r="K812"/>
    </row>
    <row r="813" spans="11:11">
      <c r="K813"/>
    </row>
    <row r="814" spans="11:11">
      <c r="K814"/>
    </row>
    <row r="815" spans="11:11">
      <c r="K815"/>
    </row>
    <row r="816" spans="11:11">
      <c r="K816"/>
    </row>
    <row r="817" spans="11:11">
      <c r="K817"/>
    </row>
    <row r="818" spans="11:11">
      <c r="K818"/>
    </row>
    <row r="819" spans="11:11">
      <c r="K819"/>
    </row>
    <row r="820" spans="11:11">
      <c r="K820"/>
    </row>
    <row r="821" spans="11:11">
      <c r="K821"/>
    </row>
    <row r="822" spans="11:11">
      <c r="K822"/>
    </row>
    <row r="823" spans="11:11">
      <c r="K823"/>
    </row>
    <row r="824" spans="11:11">
      <c r="K824"/>
    </row>
    <row r="825" spans="11:11">
      <c r="K825"/>
    </row>
    <row r="826" spans="11:11">
      <c r="K826"/>
    </row>
    <row r="827" spans="11:11">
      <c r="K827"/>
    </row>
    <row r="828" spans="11:11">
      <c r="K828"/>
    </row>
    <row r="829" spans="11:11">
      <c r="K829"/>
    </row>
    <row r="830" spans="11:11">
      <c r="K830"/>
    </row>
    <row r="831" spans="11:11">
      <c r="K831"/>
    </row>
    <row r="832" spans="11:11">
      <c r="K832"/>
    </row>
    <row r="833" spans="11:11">
      <c r="K833"/>
    </row>
    <row r="834" spans="11:11">
      <c r="K834"/>
    </row>
    <row r="835" spans="11:11">
      <c r="K835"/>
    </row>
    <row r="836" spans="11:11">
      <c r="K836"/>
    </row>
    <row r="837" spans="11:11">
      <c r="K837"/>
    </row>
    <row r="838" spans="11:11">
      <c r="K838"/>
    </row>
    <row r="839" spans="11:11">
      <c r="K839"/>
    </row>
    <row r="840" spans="11:11">
      <c r="K840"/>
    </row>
    <row r="841" spans="11:11">
      <c r="K841"/>
    </row>
    <row r="842" spans="11:11">
      <c r="K842"/>
    </row>
    <row r="843" spans="11:11">
      <c r="K843"/>
    </row>
    <row r="844" spans="11:11">
      <c r="K844"/>
    </row>
    <row r="845" spans="11:11">
      <c r="K845"/>
    </row>
    <row r="846" spans="11:11">
      <c r="K846"/>
    </row>
    <row r="847" spans="11:11">
      <c r="K847"/>
    </row>
    <row r="848" spans="11:11">
      <c r="K848"/>
    </row>
    <row r="849" spans="11:11">
      <c r="K849"/>
    </row>
    <row r="850" spans="11:11">
      <c r="K850"/>
    </row>
    <row r="851" spans="11:11">
      <c r="K851"/>
    </row>
    <row r="852" spans="11:11">
      <c r="K852"/>
    </row>
    <row r="853" spans="11:11">
      <c r="K853"/>
    </row>
    <row r="854" spans="11:11">
      <c r="K854"/>
    </row>
    <row r="855" spans="11:11">
      <c r="K855"/>
    </row>
    <row r="856" spans="11:11">
      <c r="K856"/>
    </row>
    <row r="857" spans="11:11">
      <c r="K857"/>
    </row>
    <row r="858" spans="11:11">
      <c r="K858"/>
    </row>
    <row r="859" spans="11:11">
      <c r="K859"/>
    </row>
    <row r="860" spans="11:11">
      <c r="K860"/>
    </row>
    <row r="861" spans="11:11">
      <c r="K861"/>
    </row>
    <row r="862" spans="11:11">
      <c r="K862"/>
    </row>
    <row r="863" spans="11:11">
      <c r="K863"/>
    </row>
    <row r="864" spans="11:11">
      <c r="K864"/>
    </row>
    <row r="865" spans="11:11">
      <c r="K865"/>
    </row>
    <row r="866" spans="11:11">
      <c r="K866"/>
    </row>
    <row r="867" spans="11:11">
      <c r="K867"/>
    </row>
    <row r="868" spans="11:11">
      <c r="K868"/>
    </row>
    <row r="869" spans="11:11">
      <c r="K869"/>
    </row>
    <row r="870" spans="11:11">
      <c r="K870"/>
    </row>
    <row r="871" spans="11:11">
      <c r="K871"/>
    </row>
    <row r="872" spans="11:11">
      <c r="K872"/>
    </row>
    <row r="873" spans="11:11">
      <c r="K873"/>
    </row>
    <row r="874" spans="11:11">
      <c r="K874"/>
    </row>
    <row r="875" spans="11:11">
      <c r="K875"/>
    </row>
    <row r="876" spans="11:11">
      <c r="K876"/>
    </row>
    <row r="877" spans="11:11">
      <c r="K877"/>
    </row>
    <row r="878" spans="11:11">
      <c r="K878"/>
    </row>
    <row r="879" spans="11:11">
      <c r="K879"/>
    </row>
    <row r="880" spans="11:11">
      <c r="K880"/>
    </row>
    <row r="881" spans="11:11">
      <c r="K881"/>
    </row>
    <row r="882" spans="11:11">
      <c r="K882"/>
    </row>
    <row r="883" spans="11:11">
      <c r="K883"/>
    </row>
    <row r="884" spans="11:11">
      <c r="K884"/>
    </row>
    <row r="885" spans="11:11">
      <c r="K885"/>
    </row>
    <row r="886" spans="11:11">
      <c r="K886"/>
    </row>
    <row r="887" spans="11:11">
      <c r="K887"/>
    </row>
    <row r="888" spans="11:11">
      <c r="K888"/>
    </row>
    <row r="889" spans="11:11">
      <c r="K889"/>
    </row>
    <row r="890" spans="11:11">
      <c r="K890"/>
    </row>
    <row r="891" spans="11:11">
      <c r="K891"/>
    </row>
    <row r="892" spans="11:11">
      <c r="K892"/>
    </row>
    <row r="893" spans="11:11">
      <c r="K893"/>
    </row>
    <row r="894" spans="11:11">
      <c r="K894"/>
    </row>
    <row r="895" spans="11:11">
      <c r="K895"/>
    </row>
    <row r="896" spans="11:11">
      <c r="K896"/>
    </row>
    <row r="897" spans="11:11">
      <c r="K897"/>
    </row>
    <row r="898" spans="11:11">
      <c r="K898"/>
    </row>
    <row r="899" spans="11:11">
      <c r="K899"/>
    </row>
    <row r="900" spans="11:11">
      <c r="K900"/>
    </row>
    <row r="901" spans="11:11">
      <c r="K901"/>
    </row>
    <row r="902" spans="11:11">
      <c r="K902"/>
    </row>
    <row r="903" spans="11:11">
      <c r="K903"/>
    </row>
    <row r="904" spans="11:11">
      <c r="K904"/>
    </row>
    <row r="905" spans="11:11">
      <c r="K905"/>
    </row>
    <row r="906" spans="11:11">
      <c r="K906"/>
    </row>
    <row r="907" spans="11:11">
      <c r="K907"/>
    </row>
    <row r="908" spans="11:11">
      <c r="K908"/>
    </row>
    <row r="909" spans="11:11">
      <c r="K909"/>
    </row>
    <row r="910" spans="11:11">
      <c r="K910"/>
    </row>
    <row r="911" spans="11:11">
      <c r="K911"/>
    </row>
    <row r="912" spans="11:11">
      <c r="K912"/>
    </row>
    <row r="913" spans="11:11">
      <c r="K913"/>
    </row>
    <row r="914" spans="11:11">
      <c r="K914"/>
    </row>
    <row r="915" spans="11:11">
      <c r="K915"/>
    </row>
    <row r="916" spans="11:11">
      <c r="K916"/>
    </row>
    <row r="917" spans="11:11">
      <c r="K917"/>
    </row>
    <row r="918" spans="11:11">
      <c r="K918"/>
    </row>
    <row r="919" spans="11:11">
      <c r="K919"/>
    </row>
    <row r="920" spans="11:11">
      <c r="K920"/>
    </row>
    <row r="921" spans="11:11">
      <c r="K921"/>
    </row>
    <row r="922" spans="11:11">
      <c r="K922"/>
    </row>
    <row r="923" spans="11:11">
      <c r="K923"/>
    </row>
    <row r="924" spans="11:11">
      <c r="K924"/>
    </row>
    <row r="925" spans="11:11">
      <c r="K925"/>
    </row>
    <row r="926" spans="11:11">
      <c r="K926"/>
    </row>
    <row r="927" spans="11:11">
      <c r="K927"/>
    </row>
    <row r="928" spans="11:11">
      <c r="K928"/>
    </row>
    <row r="929" spans="11:11">
      <c r="K929"/>
    </row>
    <row r="930" spans="11:11">
      <c r="K930"/>
    </row>
    <row r="931" spans="11:11">
      <c r="K931"/>
    </row>
    <row r="932" spans="11:11">
      <c r="K932"/>
    </row>
    <row r="933" spans="11:11">
      <c r="K933"/>
    </row>
    <row r="934" spans="11:11">
      <c r="K934"/>
    </row>
    <row r="935" spans="11:11">
      <c r="K935"/>
    </row>
    <row r="936" spans="11:11">
      <c r="K936"/>
    </row>
    <row r="937" spans="11:11">
      <c r="K937"/>
    </row>
    <row r="938" spans="11:11">
      <c r="K938"/>
    </row>
    <row r="939" spans="11:11">
      <c r="K939"/>
    </row>
    <row r="940" spans="11:11">
      <c r="K940"/>
    </row>
    <row r="941" spans="11:11">
      <c r="K941"/>
    </row>
    <row r="942" spans="11:11">
      <c r="K942"/>
    </row>
    <row r="943" spans="11:11">
      <c r="K943"/>
    </row>
    <row r="944" spans="11:11">
      <c r="K944"/>
    </row>
    <row r="945" spans="11:11">
      <c r="K945"/>
    </row>
    <row r="946" spans="11:11">
      <c r="K946"/>
    </row>
    <row r="947" spans="11:11">
      <c r="K947"/>
    </row>
    <row r="948" spans="11:11">
      <c r="K948"/>
    </row>
    <row r="949" spans="11:11">
      <c r="K949"/>
    </row>
    <row r="950" spans="11:11">
      <c r="K950"/>
    </row>
    <row r="951" spans="11:11">
      <c r="K951"/>
    </row>
    <row r="952" spans="11:11">
      <c r="K952"/>
    </row>
    <row r="953" spans="11:11">
      <c r="K953"/>
    </row>
    <row r="954" spans="11:11">
      <c r="K954"/>
    </row>
    <row r="955" spans="11:11">
      <c r="K955"/>
    </row>
    <row r="956" spans="11:11">
      <c r="K956"/>
    </row>
    <row r="957" spans="11:11">
      <c r="K957"/>
    </row>
    <row r="958" spans="11:11">
      <c r="K958"/>
    </row>
    <row r="959" spans="11:11">
      <c r="K959"/>
    </row>
    <row r="960" spans="11:11">
      <c r="K960"/>
    </row>
    <row r="961" spans="11:11">
      <c r="K961"/>
    </row>
    <row r="962" spans="11:11">
      <c r="K962"/>
    </row>
    <row r="963" spans="11:11">
      <c r="K963"/>
    </row>
    <row r="964" spans="11:11">
      <c r="K964"/>
    </row>
    <row r="965" spans="11:11">
      <c r="K965"/>
    </row>
    <row r="966" spans="11:11">
      <c r="K966"/>
    </row>
    <row r="967" spans="11:11">
      <c r="K967"/>
    </row>
    <row r="968" spans="11:11">
      <c r="K968"/>
    </row>
    <row r="969" spans="11:11">
      <c r="K969"/>
    </row>
    <row r="970" spans="11:11">
      <c r="K970"/>
    </row>
    <row r="971" spans="11:11">
      <c r="K971"/>
    </row>
    <row r="972" spans="11:11">
      <c r="K972"/>
    </row>
    <row r="973" spans="11:11">
      <c r="K973"/>
    </row>
    <row r="974" spans="11:11">
      <c r="K974"/>
    </row>
    <row r="975" spans="11:11">
      <c r="K975"/>
    </row>
    <row r="976" spans="11:11">
      <c r="K976"/>
    </row>
    <row r="977" spans="11:11">
      <c r="K977"/>
    </row>
    <row r="978" spans="11:11">
      <c r="K978"/>
    </row>
    <row r="979" spans="11:11">
      <c r="K979"/>
    </row>
    <row r="980" spans="11:11">
      <c r="K980"/>
    </row>
    <row r="981" spans="11:11">
      <c r="K981"/>
    </row>
    <row r="982" spans="11:11">
      <c r="K982"/>
    </row>
    <row r="983" spans="11:11">
      <c r="K983"/>
    </row>
    <row r="984" spans="11:11">
      <c r="K984"/>
    </row>
    <row r="985" spans="11:11">
      <c r="K985"/>
    </row>
    <row r="986" spans="11:11">
      <c r="K986"/>
    </row>
    <row r="987" spans="11:11">
      <c r="K987"/>
    </row>
    <row r="988" spans="11:11">
      <c r="K988"/>
    </row>
    <row r="989" spans="11:11">
      <c r="K989"/>
    </row>
    <row r="990" spans="11:11">
      <c r="K990"/>
    </row>
    <row r="991" spans="11:11">
      <c r="K991"/>
    </row>
    <row r="992" spans="11:11">
      <c r="K992"/>
    </row>
    <row r="993" spans="11:11">
      <c r="K993"/>
    </row>
    <row r="994" spans="11:11">
      <c r="K994"/>
    </row>
    <row r="995" spans="11:11">
      <c r="K995"/>
    </row>
    <row r="996" spans="11:11">
      <c r="K996"/>
    </row>
    <row r="997" spans="11:11">
      <c r="K997"/>
    </row>
    <row r="998" spans="11:11">
      <c r="K998"/>
    </row>
    <row r="999" spans="11:11">
      <c r="K999"/>
    </row>
    <row r="1000" spans="11:11">
      <c r="K1000"/>
    </row>
    <row r="1001" spans="11:11">
      <c r="K1001"/>
    </row>
    <row r="1002" spans="11:11">
      <c r="K1002"/>
    </row>
    <row r="1003" spans="11:11">
      <c r="K1003"/>
    </row>
    <row r="1004" spans="11:11">
      <c r="K1004"/>
    </row>
    <row r="1005" spans="11:11">
      <c r="K1005"/>
    </row>
    <row r="1006" spans="11:11">
      <c r="K1006"/>
    </row>
    <row r="1007" spans="11:11">
      <c r="K1007"/>
    </row>
    <row r="1008" spans="11:11">
      <c r="K1008"/>
    </row>
    <row r="1009" spans="11:11">
      <c r="K1009"/>
    </row>
    <row r="1010" spans="11:11">
      <c r="K1010"/>
    </row>
    <row r="1011" spans="11:11">
      <c r="K1011"/>
    </row>
    <row r="1012" spans="11:11">
      <c r="K1012"/>
    </row>
    <row r="1013" spans="11:11">
      <c r="K1013"/>
    </row>
    <row r="1014" spans="11:11">
      <c r="K1014"/>
    </row>
    <row r="1015" spans="11:11">
      <c r="K1015"/>
    </row>
    <row r="1016" spans="11:11">
      <c r="K1016"/>
    </row>
    <row r="1017" spans="11:11">
      <c r="K1017"/>
    </row>
    <row r="1018" spans="11:11">
      <c r="K1018"/>
    </row>
    <row r="1019" spans="11:11">
      <c r="K1019"/>
    </row>
    <row r="1020" spans="11:11">
      <c r="K1020"/>
    </row>
    <row r="1021" spans="11:11">
      <c r="K1021"/>
    </row>
    <row r="1022" spans="11:11">
      <c r="K1022"/>
    </row>
    <row r="1023" spans="11:11">
      <c r="K1023"/>
    </row>
    <row r="1024" spans="11:11">
      <c r="K1024"/>
    </row>
    <row r="1025" spans="11:11">
      <c r="K1025"/>
    </row>
    <row r="1026" spans="11:11">
      <c r="K1026"/>
    </row>
    <row r="1027" spans="11:11">
      <c r="K1027"/>
    </row>
    <row r="1028" spans="11:11">
      <c r="K1028"/>
    </row>
    <row r="1029" spans="11:11">
      <c r="K1029"/>
    </row>
    <row r="1030" spans="11:11">
      <c r="K1030"/>
    </row>
    <row r="1031" spans="11:11">
      <c r="K1031"/>
    </row>
    <row r="1032" spans="11:11">
      <c r="K1032"/>
    </row>
    <row r="1033" spans="11:11">
      <c r="K1033"/>
    </row>
    <row r="1034" spans="11:11">
      <c r="K1034"/>
    </row>
    <row r="1035" spans="11:11">
      <c r="K1035"/>
    </row>
    <row r="1036" spans="11:11">
      <c r="K1036"/>
    </row>
    <row r="1037" spans="11:11">
      <c r="K1037"/>
    </row>
    <row r="1038" spans="11:11">
      <c r="K1038"/>
    </row>
    <row r="1039" spans="11:11">
      <c r="K1039"/>
    </row>
    <row r="1040" spans="11:11">
      <c r="K1040"/>
    </row>
    <row r="1041" spans="11:11">
      <c r="K1041"/>
    </row>
    <row r="1042" spans="11:11">
      <c r="K1042"/>
    </row>
    <row r="1043" spans="11:11">
      <c r="K1043"/>
    </row>
    <row r="1044" spans="11:11">
      <c r="K1044"/>
    </row>
    <row r="1045" spans="11:11">
      <c r="K1045"/>
    </row>
    <row r="1046" spans="11:11">
      <c r="K1046"/>
    </row>
    <row r="1047" spans="11:11">
      <c r="K1047"/>
    </row>
    <row r="1048" spans="11:11">
      <c r="K1048"/>
    </row>
    <row r="1049" spans="11:11">
      <c r="K1049"/>
    </row>
    <row r="1050" spans="11:11">
      <c r="K1050"/>
    </row>
    <row r="1051" spans="11:11">
      <c r="K1051"/>
    </row>
    <row r="1052" spans="11:11">
      <c r="K1052"/>
    </row>
    <row r="1053" spans="11:11">
      <c r="K1053"/>
    </row>
    <row r="1054" spans="11:11">
      <c r="K1054"/>
    </row>
    <row r="1055" spans="11:11">
      <c r="K1055"/>
    </row>
    <row r="1056" spans="11:11">
      <c r="K1056"/>
    </row>
    <row r="1057" spans="11:11">
      <c r="K1057"/>
    </row>
    <row r="1058" spans="11:11">
      <c r="K1058"/>
    </row>
    <row r="1059" spans="11:11">
      <c r="K1059"/>
    </row>
    <row r="1060" spans="11:11">
      <c r="K1060"/>
    </row>
    <row r="1061" spans="11:11">
      <c r="K1061"/>
    </row>
    <row r="1062" spans="11:11">
      <c r="K1062"/>
    </row>
    <row r="1063" spans="11:11">
      <c r="K1063"/>
    </row>
    <row r="1064" spans="11:11">
      <c r="K1064"/>
    </row>
    <row r="1065" spans="11:11">
      <c r="K1065"/>
    </row>
    <row r="1066" spans="11:11">
      <c r="K1066"/>
    </row>
    <row r="1067" spans="11:11">
      <c r="K1067"/>
    </row>
    <row r="1068" spans="11:11">
      <c r="K1068"/>
    </row>
    <row r="1069" spans="11:11">
      <c r="K1069"/>
    </row>
    <row r="1070" spans="11:11">
      <c r="K1070"/>
    </row>
    <row r="1071" spans="11:11">
      <c r="K1071"/>
    </row>
    <row r="1072" spans="11:11">
      <c r="K1072"/>
    </row>
    <row r="1073" spans="11:11">
      <c r="K1073"/>
    </row>
    <row r="1074" spans="11:11">
      <c r="K1074"/>
    </row>
    <row r="1075" spans="11:11">
      <c r="K1075"/>
    </row>
    <row r="1076" spans="11:11">
      <c r="K1076"/>
    </row>
    <row r="1077" spans="11:11">
      <c r="K1077"/>
    </row>
    <row r="1078" spans="11:11">
      <c r="K1078"/>
    </row>
    <row r="1079" spans="11:11">
      <c r="K1079"/>
    </row>
    <row r="1080" spans="11:11">
      <c r="K1080"/>
    </row>
    <row r="1081" spans="11:11">
      <c r="K1081"/>
    </row>
    <row r="1082" spans="11:11">
      <c r="K1082"/>
    </row>
    <row r="1083" spans="11:11">
      <c r="K1083"/>
    </row>
    <row r="1084" spans="11:11">
      <c r="K1084"/>
    </row>
    <row r="1085" spans="11:11">
      <c r="K1085"/>
    </row>
    <row r="1086" spans="11:11">
      <c r="K1086"/>
    </row>
    <row r="1087" spans="11:11">
      <c r="K1087"/>
    </row>
    <row r="1088" spans="11:11">
      <c r="K1088"/>
    </row>
    <row r="1089" spans="11:11">
      <c r="K1089"/>
    </row>
    <row r="1090" spans="11:11">
      <c r="K1090"/>
    </row>
    <row r="1091" spans="11:11">
      <c r="K1091"/>
    </row>
    <row r="1092" spans="11:11">
      <c r="K1092"/>
    </row>
    <row r="1093" spans="11:11">
      <c r="K1093"/>
    </row>
    <row r="1094" spans="11:11">
      <c r="K1094"/>
    </row>
    <row r="1095" spans="11:11">
      <c r="K1095"/>
    </row>
    <row r="1096" spans="11:11">
      <c r="K1096"/>
    </row>
    <row r="1097" spans="11:11">
      <c r="K1097"/>
    </row>
    <row r="1098" spans="11:11">
      <c r="K1098"/>
    </row>
    <row r="1099" spans="11:11">
      <c r="K1099"/>
    </row>
    <row r="1100" spans="11:11">
      <c r="K1100"/>
    </row>
    <row r="1101" spans="11:11">
      <c r="K1101"/>
    </row>
    <row r="1102" spans="11:11">
      <c r="K1102"/>
    </row>
    <row r="1103" spans="11:11">
      <c r="K1103"/>
    </row>
    <row r="1104" spans="11:11">
      <c r="K1104"/>
    </row>
    <row r="1105" spans="11:11">
      <c r="K1105"/>
    </row>
    <row r="1106" spans="11:11">
      <c r="K1106"/>
    </row>
    <row r="1107" spans="11:11">
      <c r="K1107"/>
    </row>
    <row r="1108" spans="11:11">
      <c r="K1108"/>
    </row>
    <row r="1109" spans="11:11">
      <c r="K1109"/>
    </row>
    <row r="1110" spans="11:11">
      <c r="K1110"/>
    </row>
    <row r="1111" spans="11:11">
      <c r="K1111"/>
    </row>
    <row r="1112" spans="11:11">
      <c r="K1112"/>
    </row>
    <row r="1113" spans="11:11">
      <c r="K1113"/>
    </row>
    <row r="1114" spans="11:11">
      <c r="K1114"/>
    </row>
    <row r="1115" spans="11:11">
      <c r="K1115"/>
    </row>
    <row r="1116" spans="11:11">
      <c r="K1116"/>
    </row>
    <row r="1117" spans="11:11">
      <c r="K1117"/>
    </row>
    <row r="1118" spans="11:11">
      <c r="K1118"/>
    </row>
    <row r="1119" spans="11:11">
      <c r="K1119"/>
    </row>
    <row r="1120" spans="11:11">
      <c r="K1120"/>
    </row>
    <row r="1121" spans="11:11">
      <c r="K1121"/>
    </row>
    <row r="1122" spans="11:11">
      <c r="K1122"/>
    </row>
    <row r="1123" spans="11:11">
      <c r="K1123"/>
    </row>
    <row r="1124" spans="11:11">
      <c r="K1124"/>
    </row>
    <row r="1125" spans="11:11">
      <c r="K1125"/>
    </row>
    <row r="1126" spans="11:11">
      <c r="K1126"/>
    </row>
    <row r="1127" spans="11:11">
      <c r="K1127"/>
    </row>
    <row r="1128" spans="11:11">
      <c r="K1128"/>
    </row>
    <row r="1129" spans="11:11">
      <c r="K1129"/>
    </row>
    <row r="1130" spans="11:11">
      <c r="K1130"/>
    </row>
    <row r="1131" spans="11:11">
      <c r="K1131"/>
    </row>
    <row r="1132" spans="11:11">
      <c r="K1132"/>
    </row>
    <row r="1133" spans="11:11">
      <c r="K1133"/>
    </row>
    <row r="1134" spans="11:11">
      <c r="K1134"/>
    </row>
    <row r="1135" spans="11:11">
      <c r="K1135"/>
    </row>
    <row r="1136" spans="11:11">
      <c r="K1136"/>
    </row>
    <row r="1137" spans="11:11">
      <c r="K1137"/>
    </row>
    <row r="1138" spans="11:11">
      <c r="K1138"/>
    </row>
    <row r="1139" spans="11:11">
      <c r="K1139"/>
    </row>
    <row r="1140" spans="11:11">
      <c r="K1140"/>
    </row>
    <row r="1141" spans="11:11">
      <c r="K1141"/>
    </row>
    <row r="1142" spans="11:11">
      <c r="K1142"/>
    </row>
    <row r="1143" spans="11:11">
      <c r="K1143"/>
    </row>
    <row r="1144" spans="11:11">
      <c r="K1144"/>
    </row>
    <row r="1145" spans="11:11">
      <c r="K1145"/>
    </row>
    <row r="1146" spans="11:11">
      <c r="K1146"/>
    </row>
    <row r="1147" spans="11:11">
      <c r="K1147"/>
    </row>
    <row r="1148" spans="11:11">
      <c r="K1148"/>
    </row>
    <row r="1149" spans="11:11">
      <c r="K1149"/>
    </row>
    <row r="1150" spans="11:11">
      <c r="K1150"/>
    </row>
    <row r="1151" spans="11:11">
      <c r="K1151"/>
    </row>
    <row r="1152" spans="11:11">
      <c r="K1152"/>
    </row>
    <row r="1153" spans="11:11">
      <c r="K1153"/>
    </row>
    <row r="1154" spans="11:11">
      <c r="K1154"/>
    </row>
    <row r="1155" spans="11:11">
      <c r="K1155"/>
    </row>
    <row r="1156" spans="11:11">
      <c r="K1156"/>
    </row>
    <row r="1157" spans="11:11">
      <c r="K1157"/>
    </row>
    <row r="1158" spans="11:11">
      <c r="K1158"/>
    </row>
    <row r="1159" spans="11:11">
      <c r="K1159"/>
    </row>
    <row r="1160" spans="11:11">
      <c r="K1160"/>
    </row>
    <row r="1161" spans="11:11">
      <c r="K1161"/>
    </row>
    <row r="1162" spans="11:11">
      <c r="K1162"/>
    </row>
    <row r="1163" spans="11:11">
      <c r="K1163"/>
    </row>
    <row r="1164" spans="11:11">
      <c r="K1164"/>
    </row>
    <row r="1165" spans="11:11">
      <c r="K1165"/>
    </row>
    <row r="1166" spans="11:11">
      <c r="K1166"/>
    </row>
    <row r="1167" spans="11:11">
      <c r="K1167"/>
    </row>
    <row r="1168" spans="11:11">
      <c r="K1168"/>
    </row>
    <row r="1169" spans="11:11">
      <c r="K1169"/>
    </row>
    <row r="1170" spans="11:11">
      <c r="K1170"/>
    </row>
    <row r="1171" spans="11:11">
      <c r="K1171"/>
    </row>
    <row r="1172" spans="11:11">
      <c r="K1172"/>
    </row>
    <row r="1173" spans="11:11">
      <c r="K1173"/>
    </row>
    <row r="1174" spans="11:11">
      <c r="K1174"/>
    </row>
    <row r="1175" spans="11:11">
      <c r="K1175"/>
    </row>
    <row r="1176" spans="11:11">
      <c r="K1176"/>
    </row>
    <row r="1177" spans="11:11">
      <c r="K1177"/>
    </row>
    <row r="1178" spans="11:11">
      <c r="K1178"/>
    </row>
    <row r="1179" spans="11:11">
      <c r="K1179"/>
    </row>
    <row r="1180" spans="11:11">
      <c r="K1180"/>
    </row>
    <row r="1181" spans="11:11">
      <c r="K1181"/>
    </row>
    <row r="1182" spans="11:11">
      <c r="K1182"/>
    </row>
    <row r="1183" spans="11:11">
      <c r="K1183"/>
    </row>
    <row r="1184" spans="11:11">
      <c r="K1184"/>
    </row>
    <row r="1185" spans="11:11">
      <c r="K1185"/>
    </row>
    <row r="1186" spans="11:11">
      <c r="K1186"/>
    </row>
    <row r="1187" spans="11:11">
      <c r="K1187"/>
    </row>
    <row r="1188" spans="11:11">
      <c r="K1188"/>
    </row>
    <row r="1189" spans="11:11">
      <c r="K1189"/>
    </row>
    <row r="1190" spans="11:11">
      <c r="K1190"/>
    </row>
    <row r="1191" spans="11:11">
      <c r="K1191"/>
    </row>
    <row r="1192" spans="11:11">
      <c r="K1192"/>
    </row>
    <row r="1193" spans="11:11">
      <c r="K1193"/>
    </row>
    <row r="1194" spans="11:11">
      <c r="K1194"/>
    </row>
    <row r="1195" spans="11:11">
      <c r="K1195"/>
    </row>
    <row r="1196" spans="11:11">
      <c r="K1196"/>
    </row>
    <row r="1197" spans="11:11">
      <c r="K1197"/>
    </row>
    <row r="1198" spans="11:11">
      <c r="K1198"/>
    </row>
    <row r="1199" spans="11:11">
      <c r="K1199"/>
    </row>
    <row r="1200" spans="11:11">
      <c r="K1200"/>
    </row>
    <row r="1201" spans="11:11">
      <c r="K1201"/>
    </row>
    <row r="1202" spans="11:11">
      <c r="K1202"/>
    </row>
    <row r="1203" spans="11:11">
      <c r="K1203"/>
    </row>
    <row r="1204" spans="11:11">
      <c r="K1204"/>
    </row>
    <row r="1205" spans="11:11">
      <c r="K1205"/>
    </row>
    <row r="1206" spans="11:11">
      <c r="K1206"/>
    </row>
    <row r="1207" spans="11:11">
      <c r="K1207"/>
    </row>
    <row r="1208" spans="11:11">
      <c r="K1208"/>
    </row>
    <row r="1209" spans="11:11">
      <c r="K1209"/>
    </row>
    <row r="1210" spans="11:11">
      <c r="K1210"/>
    </row>
    <row r="1211" spans="11:11">
      <c r="K1211"/>
    </row>
    <row r="1212" spans="11:11">
      <c r="K1212"/>
    </row>
    <row r="1213" spans="11:11">
      <c r="K1213"/>
    </row>
    <row r="1214" spans="11:11">
      <c r="K1214"/>
    </row>
    <row r="1215" spans="11:11">
      <c r="K1215"/>
    </row>
    <row r="1216" spans="11:11">
      <c r="K1216"/>
    </row>
    <row r="1217" spans="11:11">
      <c r="K1217"/>
    </row>
    <row r="1218" spans="11:11">
      <c r="K1218"/>
    </row>
    <row r="1219" spans="11:11">
      <c r="K1219"/>
    </row>
    <row r="1220" spans="11:11">
      <c r="K1220"/>
    </row>
    <row r="1221" spans="11:11">
      <c r="K1221"/>
    </row>
    <row r="1222" spans="11:11">
      <c r="K1222"/>
    </row>
    <row r="1223" spans="11:11">
      <c r="K1223"/>
    </row>
    <row r="1224" spans="11:11">
      <c r="K1224"/>
    </row>
    <row r="1225" spans="11:11">
      <c r="K1225"/>
    </row>
    <row r="1226" spans="11:11">
      <c r="K1226"/>
    </row>
    <row r="1227" spans="11:11">
      <c r="K1227"/>
    </row>
    <row r="1228" spans="11:11">
      <c r="K1228"/>
    </row>
    <row r="1229" spans="11:11">
      <c r="K1229"/>
    </row>
    <row r="1230" spans="11:11">
      <c r="K1230"/>
    </row>
    <row r="1231" spans="11:11">
      <c r="K1231"/>
    </row>
    <row r="1232" spans="11:11">
      <c r="K1232"/>
    </row>
    <row r="1233" spans="11:11">
      <c r="K1233"/>
    </row>
    <row r="1234" spans="11:11">
      <c r="K1234"/>
    </row>
    <row r="1235" spans="11:11">
      <c r="K1235"/>
    </row>
    <row r="1236" spans="11:11">
      <c r="K1236"/>
    </row>
    <row r="1237" spans="11:11">
      <c r="K1237"/>
    </row>
    <row r="1238" spans="11:11">
      <c r="K1238"/>
    </row>
    <row r="1239" spans="11:11">
      <c r="K1239"/>
    </row>
    <row r="1240" spans="11:11">
      <c r="K1240"/>
    </row>
    <row r="1241" spans="11:11">
      <c r="K1241"/>
    </row>
    <row r="1242" spans="11:11">
      <c r="K1242"/>
    </row>
    <row r="1243" spans="11:11">
      <c r="K1243"/>
    </row>
    <row r="1244" spans="11:11">
      <c r="K1244"/>
    </row>
    <row r="1245" spans="11:11">
      <c r="K1245"/>
    </row>
    <row r="1246" spans="11:11">
      <c r="K1246"/>
    </row>
    <row r="1247" spans="11:11">
      <c r="K1247"/>
    </row>
    <row r="1248" spans="11:11">
      <c r="K1248"/>
    </row>
    <row r="1249" spans="11:11">
      <c r="K1249"/>
    </row>
    <row r="1250" spans="11:11">
      <c r="K1250"/>
    </row>
    <row r="1251" spans="11:11">
      <c r="K1251"/>
    </row>
    <row r="1252" spans="11:11">
      <c r="K1252"/>
    </row>
    <row r="1253" spans="11:11">
      <c r="K1253"/>
    </row>
    <row r="1254" spans="11:11">
      <c r="K1254"/>
    </row>
    <row r="1255" spans="11:11">
      <c r="K1255"/>
    </row>
    <row r="1256" spans="11:11">
      <c r="K1256"/>
    </row>
    <row r="1257" spans="11:11">
      <c r="K1257"/>
    </row>
    <row r="1258" spans="11:11">
      <c r="K1258"/>
    </row>
    <row r="1259" spans="11:11">
      <c r="K1259"/>
    </row>
    <row r="1260" spans="11:11">
      <c r="K1260"/>
    </row>
    <row r="1261" spans="11:11">
      <c r="K1261"/>
    </row>
    <row r="1262" spans="11:11">
      <c r="K1262"/>
    </row>
    <row r="1263" spans="11:11">
      <c r="K1263"/>
    </row>
    <row r="1264" spans="11:11">
      <c r="K1264"/>
    </row>
    <row r="1265" spans="11:11">
      <c r="K1265"/>
    </row>
    <row r="1266" spans="11:11">
      <c r="K1266"/>
    </row>
    <row r="1267" spans="11:11">
      <c r="K1267"/>
    </row>
    <row r="1268" spans="11:11">
      <c r="K1268"/>
    </row>
    <row r="1269" spans="11:11">
      <c r="K1269"/>
    </row>
    <row r="1270" spans="11:11">
      <c r="K1270"/>
    </row>
    <row r="1271" spans="11:11">
      <c r="K1271"/>
    </row>
    <row r="1272" spans="11:11">
      <c r="K1272"/>
    </row>
    <row r="1273" spans="11:11">
      <c r="K1273"/>
    </row>
    <row r="1274" spans="11:11">
      <c r="K1274"/>
    </row>
    <row r="1275" spans="11:11">
      <c r="K1275"/>
    </row>
    <row r="1276" spans="11:11">
      <c r="K1276"/>
    </row>
    <row r="1277" spans="11:11">
      <c r="K1277"/>
    </row>
    <row r="1278" spans="11:11">
      <c r="K1278"/>
    </row>
    <row r="1279" spans="11:11">
      <c r="K1279"/>
    </row>
    <row r="1280" spans="11:11">
      <c r="K1280"/>
    </row>
    <row r="1281" spans="11:11">
      <c r="K1281"/>
    </row>
    <row r="1282" spans="11:11">
      <c r="K1282"/>
    </row>
    <row r="1283" spans="11:11">
      <c r="K1283"/>
    </row>
    <row r="1284" spans="11:11">
      <c r="K1284"/>
    </row>
    <row r="1285" spans="11:11">
      <c r="K1285"/>
    </row>
    <row r="1286" spans="11:11">
      <c r="K1286"/>
    </row>
    <row r="1287" spans="11:11">
      <c r="K1287"/>
    </row>
    <row r="1288" spans="11:11">
      <c r="K1288"/>
    </row>
    <row r="1289" spans="11:11">
      <c r="K1289"/>
    </row>
    <row r="1290" spans="11:11">
      <c r="K1290"/>
    </row>
    <row r="1291" spans="11:11">
      <c r="K1291"/>
    </row>
    <row r="1292" spans="11:11">
      <c r="K1292"/>
    </row>
    <row r="1293" spans="11:11">
      <c r="K1293"/>
    </row>
    <row r="1294" spans="11:11">
      <c r="K1294"/>
    </row>
    <row r="1295" spans="11:11">
      <c r="K1295"/>
    </row>
    <row r="1296" spans="11:11">
      <c r="K1296"/>
    </row>
    <row r="1297" spans="11:11">
      <c r="K1297"/>
    </row>
    <row r="1298" spans="11:11">
      <c r="K1298"/>
    </row>
    <row r="1299" spans="11:11">
      <c r="K1299"/>
    </row>
    <row r="1300" spans="11:11">
      <c r="K1300"/>
    </row>
    <row r="1301" spans="11:11">
      <c r="K1301"/>
    </row>
    <row r="1302" spans="11:11">
      <c r="K1302"/>
    </row>
    <row r="1303" spans="11:11">
      <c r="K1303"/>
    </row>
    <row r="1304" spans="11:11">
      <c r="K1304"/>
    </row>
    <row r="1305" spans="11:11">
      <c r="K1305"/>
    </row>
    <row r="1306" spans="11:11">
      <c r="K1306"/>
    </row>
    <row r="1307" spans="11:11">
      <c r="K1307"/>
    </row>
    <row r="1308" spans="11:11">
      <c r="K1308"/>
    </row>
    <row r="1309" spans="11:11">
      <c r="K1309"/>
    </row>
    <row r="1310" spans="11:11">
      <c r="K1310"/>
    </row>
    <row r="1311" spans="11:11">
      <c r="K1311"/>
    </row>
    <row r="1312" spans="11:11">
      <c r="K1312"/>
    </row>
    <row r="1313" spans="11:11">
      <c r="K1313"/>
    </row>
    <row r="1314" spans="11:11">
      <c r="K1314"/>
    </row>
    <row r="1315" spans="11:11">
      <c r="K1315"/>
    </row>
    <row r="1316" spans="11:11">
      <c r="K1316"/>
    </row>
    <row r="1317" spans="11:11">
      <c r="K1317"/>
    </row>
    <row r="1318" spans="11:11">
      <c r="K1318"/>
    </row>
    <row r="1319" spans="11:11">
      <c r="K1319"/>
    </row>
    <row r="1320" spans="11:11">
      <c r="K1320"/>
    </row>
    <row r="1321" spans="11:11">
      <c r="K1321"/>
    </row>
    <row r="1322" spans="11:11">
      <c r="K1322"/>
    </row>
    <row r="1323" spans="11:11">
      <c r="K1323"/>
    </row>
    <row r="1324" spans="11:11">
      <c r="K1324"/>
    </row>
    <row r="1325" spans="11:11">
      <c r="K1325"/>
    </row>
    <row r="1326" spans="11:11">
      <c r="K1326"/>
    </row>
    <row r="1327" spans="11:11">
      <c r="K1327"/>
    </row>
    <row r="1328" spans="11:11">
      <c r="K1328"/>
    </row>
    <row r="1329" spans="11:11">
      <c r="K1329"/>
    </row>
    <row r="1330" spans="11:11">
      <c r="K1330"/>
    </row>
    <row r="1331" spans="11:11">
      <c r="K1331"/>
    </row>
    <row r="1332" spans="11:11">
      <c r="K1332"/>
    </row>
    <row r="1333" spans="11:11">
      <c r="K1333"/>
    </row>
    <row r="1334" spans="11:11">
      <c r="K1334"/>
    </row>
    <row r="1335" spans="11:11">
      <c r="K1335"/>
    </row>
    <row r="1336" spans="11:11">
      <c r="K1336"/>
    </row>
    <row r="1337" spans="11:11">
      <c r="K1337"/>
    </row>
    <row r="1338" spans="11:11">
      <c r="K1338"/>
    </row>
    <row r="1339" spans="11:11">
      <c r="K1339"/>
    </row>
    <row r="1340" spans="11:11">
      <c r="K1340"/>
    </row>
    <row r="1341" spans="11:11">
      <c r="K1341"/>
    </row>
    <row r="1342" spans="11:11">
      <c r="K1342"/>
    </row>
    <row r="1343" spans="11:11">
      <c r="K1343"/>
    </row>
    <row r="1344" spans="11:11">
      <c r="K1344"/>
    </row>
    <row r="1345" spans="11:11">
      <c r="K1345"/>
    </row>
    <row r="1346" spans="11:11">
      <c r="K1346"/>
    </row>
    <row r="1347" spans="11:11">
      <c r="K1347"/>
    </row>
    <row r="1348" spans="11:11">
      <c r="K1348"/>
    </row>
    <row r="1349" spans="11:11">
      <c r="K1349"/>
    </row>
    <row r="1350" spans="11:11">
      <c r="K1350"/>
    </row>
    <row r="1351" spans="11:11">
      <c r="K1351"/>
    </row>
    <row r="1352" spans="11:11">
      <c r="K1352"/>
    </row>
    <row r="1353" spans="11:11">
      <c r="K1353"/>
    </row>
    <row r="1354" spans="11:11">
      <c r="K1354"/>
    </row>
    <row r="1355" spans="11:11">
      <c r="K1355"/>
    </row>
    <row r="1356" spans="11:11">
      <c r="K1356"/>
    </row>
    <row r="1357" spans="11:11">
      <c r="K1357"/>
    </row>
    <row r="1358" spans="11:11">
      <c r="K1358"/>
    </row>
    <row r="1359" spans="11:11">
      <c r="K1359"/>
    </row>
    <row r="1360" spans="11:11">
      <c r="K1360"/>
    </row>
    <row r="1361" spans="11:11">
      <c r="K1361"/>
    </row>
    <row r="1362" spans="11:11">
      <c r="K1362"/>
    </row>
    <row r="1363" spans="11:11">
      <c r="K1363"/>
    </row>
    <row r="1364" spans="11:11">
      <c r="K1364"/>
    </row>
    <row r="1365" spans="11:11">
      <c r="K1365"/>
    </row>
    <row r="1366" spans="11:11">
      <c r="K1366"/>
    </row>
    <row r="1367" spans="11:11">
      <c r="K1367"/>
    </row>
    <row r="1368" spans="11:11">
      <c r="K1368"/>
    </row>
    <row r="1369" spans="11:11">
      <c r="K1369"/>
    </row>
    <row r="1370" spans="11:11">
      <c r="K1370"/>
    </row>
    <row r="1371" spans="11:11">
      <c r="K1371"/>
    </row>
    <row r="1372" spans="11:11">
      <c r="K1372"/>
    </row>
    <row r="1373" spans="11:11">
      <c r="K1373"/>
    </row>
    <row r="1374" spans="11:11">
      <c r="K1374"/>
    </row>
    <row r="1375" spans="11:11">
      <c r="K1375"/>
    </row>
    <row r="1376" spans="11:11">
      <c r="K1376"/>
    </row>
    <row r="1377" spans="11:11">
      <c r="K1377"/>
    </row>
    <row r="1378" spans="11:11">
      <c r="K1378"/>
    </row>
    <row r="1379" spans="11:11">
      <c r="K1379"/>
    </row>
    <row r="1380" spans="11:11">
      <c r="K1380"/>
    </row>
    <row r="1381" spans="11:11">
      <c r="K1381"/>
    </row>
    <row r="1382" spans="11:11">
      <c r="K1382"/>
    </row>
    <row r="1383" spans="11:11">
      <c r="K1383"/>
    </row>
    <row r="1384" spans="11:11">
      <c r="K1384"/>
    </row>
    <row r="1385" spans="11:11">
      <c r="K1385"/>
    </row>
    <row r="1386" spans="11:11">
      <c r="K1386"/>
    </row>
    <row r="1387" spans="11:11">
      <c r="K1387"/>
    </row>
    <row r="1388" spans="11:11">
      <c r="K1388"/>
    </row>
    <row r="1389" spans="11:11">
      <c r="K1389"/>
    </row>
    <row r="1390" spans="11:11">
      <c r="K1390"/>
    </row>
    <row r="1391" spans="11:11">
      <c r="K1391"/>
    </row>
    <row r="1392" spans="11:11">
      <c r="K1392"/>
    </row>
    <row r="1393" spans="11:11">
      <c r="K1393"/>
    </row>
    <row r="1394" spans="11:11">
      <c r="K1394"/>
    </row>
    <row r="1395" spans="11:11">
      <c r="K1395"/>
    </row>
    <row r="1396" spans="11:11">
      <c r="K1396"/>
    </row>
    <row r="1397" spans="11:11">
      <c r="K1397"/>
    </row>
    <row r="1398" spans="11:11">
      <c r="K1398"/>
    </row>
    <row r="1399" spans="11:11">
      <c r="K1399"/>
    </row>
    <row r="1400" spans="11:11">
      <c r="K1400"/>
    </row>
    <row r="1401" spans="11:11">
      <c r="K1401"/>
    </row>
    <row r="1402" spans="11:11">
      <c r="K1402"/>
    </row>
    <row r="1403" spans="11:11">
      <c r="K1403"/>
    </row>
    <row r="1404" spans="11:11">
      <c r="K1404"/>
    </row>
    <row r="1405" spans="11:11">
      <c r="K1405"/>
    </row>
    <row r="1406" spans="11:11">
      <c r="K1406"/>
    </row>
    <row r="1407" spans="11:11">
      <c r="K1407"/>
    </row>
    <row r="1408" spans="11:11">
      <c r="K1408"/>
    </row>
    <row r="1409" spans="11:11">
      <c r="K1409"/>
    </row>
    <row r="1410" spans="11:11">
      <c r="K1410"/>
    </row>
    <row r="1411" spans="11:11">
      <c r="K1411"/>
    </row>
    <row r="1412" spans="11:11">
      <c r="K1412"/>
    </row>
    <row r="1413" spans="11:11">
      <c r="K1413"/>
    </row>
    <row r="1414" spans="11:11">
      <c r="K1414"/>
    </row>
    <row r="1415" spans="11:11">
      <c r="K1415"/>
    </row>
    <row r="1416" spans="11:11">
      <c r="K1416"/>
    </row>
    <row r="1417" spans="11:11">
      <c r="K1417"/>
    </row>
    <row r="1418" spans="11:11">
      <c r="K1418"/>
    </row>
    <row r="1419" spans="11:11">
      <c r="K1419"/>
    </row>
    <row r="1420" spans="11:11">
      <c r="K1420"/>
    </row>
    <row r="1421" spans="11:11">
      <c r="K1421"/>
    </row>
    <row r="1422" spans="11:11">
      <c r="K1422"/>
    </row>
    <row r="1423" spans="11:11">
      <c r="K1423"/>
    </row>
    <row r="1424" spans="11:11">
      <c r="K1424"/>
    </row>
    <row r="1425" spans="11:11">
      <c r="K1425"/>
    </row>
    <row r="1426" spans="11:11">
      <c r="K1426"/>
    </row>
    <row r="1427" spans="11:11">
      <c r="K1427"/>
    </row>
    <row r="1428" spans="11:11">
      <c r="K1428"/>
    </row>
    <row r="1429" spans="11:11">
      <c r="K1429"/>
    </row>
    <row r="1430" spans="11:11">
      <c r="K1430"/>
    </row>
    <row r="1431" spans="11:11">
      <c r="K1431"/>
    </row>
    <row r="1432" spans="11:11">
      <c r="K1432"/>
    </row>
    <row r="1433" spans="11:11">
      <c r="K1433"/>
    </row>
    <row r="1434" spans="11:11">
      <c r="K1434"/>
    </row>
    <row r="1435" spans="11:11">
      <c r="K1435"/>
    </row>
    <row r="1436" spans="11:11">
      <c r="K1436"/>
    </row>
    <row r="1437" spans="11:11">
      <c r="K1437"/>
    </row>
    <row r="1438" spans="11:11">
      <c r="K1438"/>
    </row>
    <row r="1439" spans="11:11">
      <c r="K1439"/>
    </row>
    <row r="1440" spans="11:11">
      <c r="K1440"/>
    </row>
    <row r="1441" spans="11:11">
      <c r="K1441"/>
    </row>
    <row r="1442" spans="11:11">
      <c r="K1442"/>
    </row>
    <row r="1443" spans="11:11">
      <c r="K1443"/>
    </row>
    <row r="1444" spans="11:11">
      <c r="K1444"/>
    </row>
    <row r="1445" spans="11:11">
      <c r="K1445"/>
    </row>
    <row r="1446" spans="11:11">
      <c r="K1446"/>
    </row>
    <row r="1447" spans="11:11">
      <c r="K1447"/>
    </row>
    <row r="1448" spans="11:11">
      <c r="K1448"/>
    </row>
    <row r="1449" spans="11:11">
      <c r="K1449"/>
    </row>
    <row r="1450" spans="11:11">
      <c r="K1450"/>
    </row>
    <row r="1451" spans="11:11">
      <c r="K1451"/>
    </row>
    <row r="1452" spans="11:11">
      <c r="K1452"/>
    </row>
    <row r="1453" spans="11:11">
      <c r="K1453"/>
    </row>
    <row r="1454" spans="11:11">
      <c r="K1454"/>
    </row>
    <row r="1455" spans="11:11">
      <c r="K1455"/>
    </row>
    <row r="1456" spans="11:11">
      <c r="K1456"/>
    </row>
    <row r="1457" spans="11:11">
      <c r="K1457"/>
    </row>
    <row r="1458" spans="11:11">
      <c r="K1458"/>
    </row>
    <row r="1459" spans="11:11">
      <c r="K1459"/>
    </row>
    <row r="1460" spans="11:11">
      <c r="K1460"/>
    </row>
    <row r="1461" spans="11:11">
      <c r="K1461"/>
    </row>
    <row r="1462" spans="11:11">
      <c r="K1462"/>
    </row>
    <row r="1463" spans="11:11">
      <c r="K1463"/>
    </row>
    <row r="1464" spans="11:11">
      <c r="K1464"/>
    </row>
    <row r="1465" spans="11:11">
      <c r="K1465"/>
    </row>
    <row r="1466" spans="11:11">
      <c r="K1466"/>
    </row>
    <row r="1467" spans="11:11">
      <c r="K1467"/>
    </row>
    <row r="1468" spans="11:11">
      <c r="K1468"/>
    </row>
    <row r="1469" spans="11:11">
      <c r="K1469"/>
    </row>
    <row r="1470" spans="11:11">
      <c r="K1470"/>
    </row>
    <row r="1471" spans="11:11">
      <c r="K1471"/>
    </row>
    <row r="1472" spans="11:11">
      <c r="K1472"/>
    </row>
    <row r="1473" spans="11:11">
      <c r="K1473"/>
    </row>
    <row r="1474" spans="11:11">
      <c r="K1474"/>
    </row>
    <row r="1475" spans="11:11">
      <c r="K1475"/>
    </row>
    <row r="1476" spans="11:11">
      <c r="K1476"/>
    </row>
    <row r="1477" spans="11:11">
      <c r="K1477"/>
    </row>
    <row r="1478" spans="11:11">
      <c r="K1478"/>
    </row>
    <row r="1479" spans="11:11">
      <c r="K1479"/>
    </row>
    <row r="1480" spans="11:11">
      <c r="K1480"/>
    </row>
    <row r="1481" spans="11:11">
      <c r="K1481"/>
    </row>
    <row r="1482" spans="11:11">
      <c r="K1482"/>
    </row>
    <row r="1483" spans="11:11">
      <c r="K1483"/>
    </row>
    <row r="1484" spans="11:11">
      <c r="K1484"/>
    </row>
    <row r="1485" spans="11:11">
      <c r="K1485"/>
    </row>
    <row r="1486" spans="11:11">
      <c r="K1486"/>
    </row>
    <row r="1487" spans="11:11">
      <c r="K1487"/>
    </row>
    <row r="1488" spans="11:11">
      <c r="K1488"/>
    </row>
    <row r="1489" spans="11:11">
      <c r="K1489"/>
    </row>
    <row r="1490" spans="11:11">
      <c r="K1490"/>
    </row>
    <row r="1491" spans="11:11">
      <c r="K1491"/>
    </row>
    <row r="1492" spans="11:11">
      <c r="K1492"/>
    </row>
    <row r="1493" spans="11:11">
      <c r="K1493"/>
    </row>
    <row r="1494" spans="11:11">
      <c r="K1494"/>
    </row>
    <row r="1495" spans="11:11">
      <c r="K1495"/>
    </row>
    <row r="1496" spans="11:11">
      <c r="K1496"/>
    </row>
    <row r="1497" spans="11:11">
      <c r="K1497"/>
    </row>
    <row r="1498" spans="11:11">
      <c r="K1498"/>
    </row>
    <row r="1499" spans="11:11">
      <c r="K1499"/>
    </row>
    <row r="1500" spans="11:11">
      <c r="K1500"/>
    </row>
    <row r="1501" spans="11:11">
      <c r="K1501"/>
    </row>
    <row r="1502" spans="11:11">
      <c r="K1502"/>
    </row>
    <row r="1503" spans="11:11">
      <c r="K1503"/>
    </row>
    <row r="1504" spans="11:11">
      <c r="K1504"/>
    </row>
    <row r="1505" spans="11:11">
      <c r="K1505"/>
    </row>
    <row r="1506" spans="11:11">
      <c r="K1506"/>
    </row>
    <row r="1507" spans="11:11">
      <c r="K1507"/>
    </row>
    <row r="1508" spans="11:11">
      <c r="K1508"/>
    </row>
    <row r="1509" spans="11:11">
      <c r="K1509"/>
    </row>
    <row r="1510" spans="11:11">
      <c r="K1510"/>
    </row>
    <row r="1511" spans="11:11">
      <c r="K1511"/>
    </row>
    <row r="1512" spans="11:11">
      <c r="K1512"/>
    </row>
    <row r="1513" spans="11:11">
      <c r="K1513"/>
    </row>
    <row r="1514" spans="11:11">
      <c r="K1514"/>
    </row>
    <row r="1515" spans="11:11">
      <c r="K1515"/>
    </row>
    <row r="1516" spans="11:11">
      <c r="K1516"/>
    </row>
    <row r="1517" spans="11:11">
      <c r="K1517"/>
    </row>
    <row r="1518" spans="11:11">
      <c r="K1518"/>
    </row>
    <row r="1519" spans="11:11">
      <c r="K1519"/>
    </row>
    <row r="1520" spans="11:11">
      <c r="K1520"/>
    </row>
    <row r="1521" spans="11:11">
      <c r="K1521"/>
    </row>
    <row r="1522" spans="11:11">
      <c r="K1522"/>
    </row>
    <row r="1523" spans="11:11">
      <c r="K1523"/>
    </row>
    <row r="1524" spans="11:11">
      <c r="K1524"/>
    </row>
    <row r="1525" spans="11:11">
      <c r="K1525"/>
    </row>
    <row r="1526" spans="11:11">
      <c r="K1526"/>
    </row>
    <row r="1527" spans="11:11">
      <c r="K1527"/>
    </row>
    <row r="1528" spans="11:11">
      <c r="K1528"/>
    </row>
    <row r="1529" spans="11:11">
      <c r="K1529"/>
    </row>
    <row r="1530" spans="11:11">
      <c r="K1530"/>
    </row>
    <row r="1531" spans="11:11">
      <c r="K1531"/>
    </row>
    <row r="1532" spans="11:11">
      <c r="K1532"/>
    </row>
    <row r="1533" spans="11:11">
      <c r="K1533"/>
    </row>
    <row r="1534" spans="11:11">
      <c r="K1534"/>
    </row>
    <row r="1535" spans="11:11">
      <c r="K1535"/>
    </row>
    <row r="1536" spans="11:11">
      <c r="K1536"/>
    </row>
    <row r="1537" spans="11:11">
      <c r="K1537"/>
    </row>
    <row r="1538" spans="11:11">
      <c r="K1538"/>
    </row>
    <row r="1539" spans="11:11">
      <c r="K1539"/>
    </row>
    <row r="1540" spans="11:11">
      <c r="K1540"/>
    </row>
    <row r="1541" spans="11:11">
      <c r="K1541"/>
    </row>
    <row r="1542" spans="11:11">
      <c r="K1542"/>
    </row>
    <row r="1543" spans="11:11">
      <c r="K1543"/>
    </row>
    <row r="1544" spans="11:11">
      <c r="K1544"/>
    </row>
    <row r="1545" spans="11:11">
      <c r="K1545"/>
    </row>
    <row r="1546" spans="11:11">
      <c r="K1546"/>
    </row>
    <row r="1547" spans="11:11">
      <c r="K1547"/>
    </row>
    <row r="1548" spans="11:11">
      <c r="K1548"/>
    </row>
    <row r="1549" spans="11:11">
      <c r="K1549"/>
    </row>
    <row r="1550" spans="11:11">
      <c r="K1550"/>
    </row>
    <row r="1551" spans="11:11">
      <c r="K1551"/>
    </row>
    <row r="1552" spans="11:11">
      <c r="K1552"/>
    </row>
    <row r="1553" spans="11:11">
      <c r="K1553"/>
    </row>
    <row r="1554" spans="11:11">
      <c r="K1554"/>
    </row>
    <row r="1555" spans="11:11">
      <c r="K1555"/>
    </row>
    <row r="1556" spans="11:11">
      <c r="K1556"/>
    </row>
    <row r="1557" spans="11:11">
      <c r="K1557"/>
    </row>
    <row r="1558" spans="11:11">
      <c r="K1558"/>
    </row>
    <row r="1559" spans="11:11">
      <c r="K1559"/>
    </row>
    <row r="1560" spans="11:11">
      <c r="K1560"/>
    </row>
    <row r="1561" spans="11:11">
      <c r="K1561"/>
    </row>
    <row r="1562" spans="11:11">
      <c r="K1562"/>
    </row>
    <row r="1563" spans="11:11">
      <c r="K1563"/>
    </row>
    <row r="1564" spans="11:11">
      <c r="K1564"/>
    </row>
    <row r="1565" spans="11:11">
      <c r="K1565"/>
    </row>
    <row r="1566" spans="11:11">
      <c r="K1566"/>
    </row>
    <row r="1567" spans="11:11">
      <c r="K1567"/>
    </row>
    <row r="1568" spans="11:11">
      <c r="K1568"/>
    </row>
    <row r="1569" spans="11:11">
      <c r="K1569"/>
    </row>
    <row r="1570" spans="11:11">
      <c r="K1570"/>
    </row>
    <row r="1571" spans="11:11">
      <c r="K1571"/>
    </row>
    <row r="1572" spans="11:11">
      <c r="K1572"/>
    </row>
    <row r="1573" spans="11:11">
      <c r="K1573"/>
    </row>
    <row r="1574" spans="11:11">
      <c r="K1574"/>
    </row>
    <row r="1575" spans="11:11">
      <c r="K1575"/>
    </row>
    <row r="1576" spans="11:11">
      <c r="K1576"/>
    </row>
    <row r="1577" spans="11:11">
      <c r="K1577"/>
    </row>
    <row r="1578" spans="11:11">
      <c r="K1578"/>
    </row>
    <row r="1579" spans="11:11">
      <c r="K1579"/>
    </row>
    <row r="1580" spans="11:11">
      <c r="K1580"/>
    </row>
    <row r="1581" spans="11:11">
      <c r="K1581"/>
    </row>
    <row r="1582" spans="11:11">
      <c r="K1582"/>
    </row>
    <row r="1583" spans="11:11">
      <c r="K1583"/>
    </row>
    <row r="1584" spans="11:11">
      <c r="K1584"/>
    </row>
    <row r="1585" spans="11:11">
      <c r="K1585"/>
    </row>
    <row r="1586" spans="11:11">
      <c r="K1586"/>
    </row>
    <row r="1587" spans="11:11">
      <c r="K1587"/>
    </row>
    <row r="1588" spans="11:11">
      <c r="K1588"/>
    </row>
    <row r="1589" spans="11:11">
      <c r="K1589"/>
    </row>
    <row r="1590" spans="11:11">
      <c r="K1590"/>
    </row>
    <row r="1591" spans="11:11">
      <c r="K1591"/>
    </row>
    <row r="1592" spans="11:11">
      <c r="K1592"/>
    </row>
    <row r="1593" spans="11:11">
      <c r="K1593"/>
    </row>
    <row r="1594" spans="11:11">
      <c r="K1594"/>
    </row>
    <row r="1595" spans="11:11">
      <c r="K1595"/>
    </row>
    <row r="1596" spans="11:11">
      <c r="K1596"/>
    </row>
    <row r="1597" spans="11:11">
      <c r="K1597"/>
    </row>
    <row r="1598" spans="11:11">
      <c r="K1598"/>
    </row>
    <row r="1599" spans="11:11">
      <c r="K1599"/>
    </row>
    <row r="1600" spans="11:11">
      <c r="K1600"/>
    </row>
    <row r="1601" spans="11:11">
      <c r="K1601"/>
    </row>
    <row r="1602" spans="11:11">
      <c r="K1602"/>
    </row>
    <row r="1603" spans="11:11">
      <c r="K1603"/>
    </row>
    <row r="1604" spans="11:11">
      <c r="K1604"/>
    </row>
    <row r="1605" spans="11:11">
      <c r="K1605"/>
    </row>
    <row r="1606" spans="11:11">
      <c r="K1606"/>
    </row>
    <row r="1607" spans="11:11">
      <c r="K1607"/>
    </row>
    <row r="1608" spans="11:11">
      <c r="K1608"/>
    </row>
    <row r="1609" spans="11:11">
      <c r="K1609"/>
    </row>
    <row r="1610" spans="11:11">
      <c r="K1610"/>
    </row>
    <row r="1611" spans="11:11">
      <c r="K1611"/>
    </row>
    <row r="1612" spans="11:11">
      <c r="K1612"/>
    </row>
    <row r="1613" spans="11:11">
      <c r="K1613"/>
    </row>
    <row r="1614" spans="11:11">
      <c r="K1614"/>
    </row>
    <row r="1615" spans="11:11">
      <c r="K1615"/>
    </row>
    <row r="1616" spans="11:11">
      <c r="K1616"/>
    </row>
    <row r="1617" spans="11:11">
      <c r="K1617"/>
    </row>
    <row r="1618" spans="11:11">
      <c r="K1618"/>
    </row>
    <row r="1619" spans="11:11">
      <c r="K1619"/>
    </row>
    <row r="1620" spans="11:11">
      <c r="K1620"/>
    </row>
    <row r="1621" spans="11:11">
      <c r="K1621"/>
    </row>
    <row r="1622" spans="11:11">
      <c r="K1622"/>
    </row>
    <row r="1623" spans="11:11">
      <c r="K1623"/>
    </row>
    <row r="1624" spans="11:11">
      <c r="K1624"/>
    </row>
    <row r="1625" spans="11:11">
      <c r="K1625"/>
    </row>
    <row r="1626" spans="11:11">
      <c r="K1626"/>
    </row>
    <row r="1627" spans="11:11">
      <c r="K1627"/>
    </row>
    <row r="1628" spans="11:11">
      <c r="K1628"/>
    </row>
    <row r="1629" spans="11:11">
      <c r="K1629"/>
    </row>
    <row r="1630" spans="11:11">
      <c r="K1630"/>
    </row>
    <row r="1631" spans="11:11">
      <c r="K1631"/>
    </row>
    <row r="1632" spans="11:11">
      <c r="K1632"/>
    </row>
    <row r="1633" spans="11:11">
      <c r="K1633"/>
    </row>
    <row r="1634" spans="11:11">
      <c r="K1634"/>
    </row>
    <row r="1635" spans="11:11">
      <c r="K1635"/>
    </row>
    <row r="1636" spans="11:11">
      <c r="K1636"/>
    </row>
    <row r="1637" spans="11:11">
      <c r="K1637"/>
    </row>
    <row r="1638" spans="11:11">
      <c r="K1638"/>
    </row>
    <row r="1639" spans="11:11">
      <c r="K1639"/>
    </row>
    <row r="1640" spans="11:11">
      <c r="K1640"/>
    </row>
    <row r="1641" spans="11:11">
      <c r="K1641"/>
    </row>
    <row r="1642" spans="11:11">
      <c r="K1642"/>
    </row>
    <row r="1643" spans="11:11">
      <c r="K1643"/>
    </row>
    <row r="1644" spans="11:11">
      <c r="K1644"/>
    </row>
    <row r="1645" spans="11:11">
      <c r="K1645"/>
    </row>
    <row r="1646" spans="11:11">
      <c r="K1646"/>
    </row>
    <row r="1647" spans="11:11">
      <c r="K1647"/>
    </row>
    <row r="1648" spans="11:11">
      <c r="K1648"/>
    </row>
    <row r="1649" spans="11:11">
      <c r="K1649"/>
    </row>
    <row r="1650" spans="11:11">
      <c r="K1650"/>
    </row>
    <row r="1651" spans="11:11">
      <c r="K1651"/>
    </row>
    <row r="1652" spans="11:11">
      <c r="K1652"/>
    </row>
    <row r="1653" spans="11:11">
      <c r="K1653"/>
    </row>
    <row r="1654" spans="11:11">
      <c r="K1654"/>
    </row>
    <row r="1655" spans="11:11">
      <c r="K1655"/>
    </row>
    <row r="1656" spans="11:11">
      <c r="K1656"/>
    </row>
    <row r="1657" spans="11:11">
      <c r="K1657"/>
    </row>
    <row r="1658" spans="11:11">
      <c r="K1658"/>
    </row>
    <row r="1659" spans="11:11">
      <c r="K1659"/>
    </row>
    <row r="1660" spans="11:11">
      <c r="K1660"/>
    </row>
    <row r="1661" spans="11:11">
      <c r="K1661"/>
    </row>
    <row r="1662" spans="11:11">
      <c r="K1662"/>
    </row>
    <row r="1663" spans="11:11">
      <c r="K1663"/>
    </row>
    <row r="1664" spans="11:11">
      <c r="K1664"/>
    </row>
    <row r="1665" spans="11:11">
      <c r="K1665"/>
    </row>
    <row r="1666" spans="11:11">
      <c r="K1666"/>
    </row>
    <row r="1667" spans="11:11">
      <c r="K1667"/>
    </row>
    <row r="1668" spans="11:11">
      <c r="K1668"/>
    </row>
    <row r="1669" spans="11:11">
      <c r="K1669"/>
    </row>
    <row r="1670" spans="11:11">
      <c r="K1670"/>
    </row>
    <row r="1671" spans="11:11">
      <c r="K1671"/>
    </row>
    <row r="1672" spans="11:11">
      <c r="K1672"/>
    </row>
    <row r="1673" spans="11:11">
      <c r="K1673"/>
    </row>
    <row r="1674" spans="11:11">
      <c r="K1674"/>
    </row>
    <row r="1675" spans="11:11">
      <c r="K1675"/>
    </row>
    <row r="1676" spans="11:11">
      <c r="K1676"/>
    </row>
    <row r="1677" spans="11:11">
      <c r="K1677"/>
    </row>
    <row r="1678" spans="11:11">
      <c r="K1678"/>
    </row>
    <row r="1679" spans="11:11">
      <c r="K1679"/>
    </row>
    <row r="1680" spans="11:11">
      <c r="K1680"/>
    </row>
    <row r="1681" spans="11:11">
      <c r="K1681"/>
    </row>
    <row r="1682" spans="11:11">
      <c r="K1682"/>
    </row>
    <row r="1683" spans="11:11">
      <c r="K1683"/>
    </row>
    <row r="1684" spans="11:11">
      <c r="K1684"/>
    </row>
    <row r="1685" spans="11:11">
      <c r="K1685"/>
    </row>
    <row r="1686" spans="11:11">
      <c r="K1686"/>
    </row>
    <row r="1687" spans="11:11">
      <c r="K1687"/>
    </row>
    <row r="1688" spans="11:11">
      <c r="K1688"/>
    </row>
    <row r="1689" spans="11:11">
      <c r="K1689"/>
    </row>
    <row r="1690" spans="11:11">
      <c r="K1690"/>
    </row>
    <row r="1691" spans="11:11">
      <c r="K1691"/>
    </row>
    <row r="1692" spans="11:11">
      <c r="K1692"/>
    </row>
    <row r="1693" spans="11:11">
      <c r="K1693"/>
    </row>
    <row r="1694" spans="11:11">
      <c r="K1694"/>
    </row>
    <row r="1695" spans="11:11">
      <c r="K1695"/>
    </row>
    <row r="1696" spans="11:11">
      <c r="K1696"/>
    </row>
    <row r="1697" spans="11:11">
      <c r="K1697"/>
    </row>
    <row r="1698" spans="11:11">
      <c r="K1698"/>
    </row>
    <row r="1699" spans="11:11">
      <c r="K1699"/>
    </row>
    <row r="1700" spans="11:11">
      <c r="K1700"/>
    </row>
    <row r="1701" spans="11:11">
      <c r="K1701"/>
    </row>
    <row r="1702" spans="11:11">
      <c r="K1702"/>
    </row>
    <row r="1703" spans="11:11">
      <c r="K1703"/>
    </row>
    <row r="1704" spans="11:11">
      <c r="K1704"/>
    </row>
    <row r="1705" spans="11:11">
      <c r="K1705"/>
    </row>
    <row r="1706" spans="11:11">
      <c r="K1706"/>
    </row>
    <row r="1707" spans="11:11">
      <c r="K1707"/>
    </row>
    <row r="1708" spans="11:11">
      <c r="K1708"/>
    </row>
    <row r="1709" spans="11:11">
      <c r="K1709"/>
    </row>
    <row r="1710" spans="11:11">
      <c r="K1710"/>
    </row>
    <row r="1711" spans="11:11">
      <c r="K1711"/>
    </row>
    <row r="1712" spans="11:11">
      <c r="K1712"/>
    </row>
    <row r="1713" spans="11:11">
      <c r="K1713"/>
    </row>
    <row r="1714" spans="11:11">
      <c r="K1714"/>
    </row>
    <row r="1715" spans="11:11">
      <c r="K1715"/>
    </row>
    <row r="1716" spans="11:11">
      <c r="K1716"/>
    </row>
    <row r="1717" spans="11:11">
      <c r="K1717"/>
    </row>
    <row r="1718" spans="11:11">
      <c r="K1718"/>
    </row>
    <row r="1719" spans="11:11">
      <c r="K1719"/>
    </row>
    <row r="1720" spans="11:11">
      <c r="K1720"/>
    </row>
    <row r="1721" spans="11:11">
      <c r="K1721"/>
    </row>
    <row r="1722" spans="11:11">
      <c r="K1722"/>
    </row>
    <row r="1723" spans="11:11">
      <c r="K1723"/>
    </row>
    <row r="1724" spans="11:11">
      <c r="K1724"/>
    </row>
    <row r="1725" spans="11:11">
      <c r="K1725"/>
    </row>
    <row r="1726" spans="11:11">
      <c r="K1726"/>
    </row>
    <row r="1727" spans="11:11">
      <c r="K1727"/>
    </row>
    <row r="1728" spans="11:11">
      <c r="K1728"/>
    </row>
    <row r="1729" spans="11:11">
      <c r="K1729"/>
    </row>
    <row r="1730" spans="11:11">
      <c r="K1730"/>
    </row>
    <row r="1731" spans="11:11">
      <c r="K1731"/>
    </row>
    <row r="1732" spans="11:11">
      <c r="K1732"/>
    </row>
    <row r="1733" spans="11:11">
      <c r="K1733"/>
    </row>
    <row r="1734" spans="11:11">
      <c r="K1734"/>
    </row>
    <row r="1735" spans="11:11">
      <c r="K1735"/>
    </row>
    <row r="1736" spans="11:11">
      <c r="K1736"/>
    </row>
    <row r="1737" spans="11:11">
      <c r="K1737"/>
    </row>
    <row r="1738" spans="11:11">
      <c r="K1738"/>
    </row>
    <row r="1739" spans="11:11">
      <c r="K1739"/>
    </row>
    <row r="1740" spans="11:11">
      <c r="K1740"/>
    </row>
    <row r="1741" spans="11:11">
      <c r="K1741"/>
    </row>
    <row r="1742" spans="11:11">
      <c r="K1742"/>
    </row>
    <row r="1743" spans="11:11">
      <c r="K1743"/>
    </row>
    <row r="1744" spans="11:11">
      <c r="K1744"/>
    </row>
    <row r="1745" spans="11:11">
      <c r="K1745"/>
    </row>
    <row r="1746" spans="11:11">
      <c r="K1746"/>
    </row>
    <row r="1747" spans="11:11">
      <c r="K1747"/>
    </row>
    <row r="1748" spans="11:11">
      <c r="K1748"/>
    </row>
    <row r="1749" spans="11:11">
      <c r="K1749"/>
    </row>
    <row r="1750" spans="11:11">
      <c r="K1750"/>
    </row>
    <row r="1751" spans="11:11">
      <c r="K1751"/>
    </row>
    <row r="1752" spans="11:11">
      <c r="K1752"/>
    </row>
    <row r="1753" spans="11:11">
      <c r="K1753"/>
    </row>
    <row r="1754" spans="11:11">
      <c r="K1754"/>
    </row>
    <row r="1755" spans="11:11">
      <c r="K1755"/>
    </row>
    <row r="1756" spans="11:11">
      <c r="K1756"/>
    </row>
    <row r="1757" spans="11:11">
      <c r="K1757"/>
    </row>
    <row r="1758" spans="11:11">
      <c r="K1758"/>
    </row>
    <row r="1759" spans="11:11">
      <c r="K1759"/>
    </row>
    <row r="1760" spans="11:11">
      <c r="K1760"/>
    </row>
    <row r="1761" spans="11:11">
      <c r="K1761"/>
    </row>
    <row r="1762" spans="11:11">
      <c r="K1762"/>
    </row>
    <row r="1763" spans="11:11">
      <c r="K1763"/>
    </row>
    <row r="1764" spans="11:11">
      <c r="K1764"/>
    </row>
    <row r="1765" spans="11:11">
      <c r="K1765"/>
    </row>
    <row r="1766" spans="11:11">
      <c r="K1766"/>
    </row>
    <row r="1767" spans="11:11">
      <c r="K1767"/>
    </row>
    <row r="1768" spans="11:11">
      <c r="K1768"/>
    </row>
    <row r="1769" spans="11:11">
      <c r="K1769"/>
    </row>
    <row r="1770" spans="11:11">
      <c r="K1770"/>
    </row>
    <row r="1771" spans="11:11">
      <c r="K1771"/>
    </row>
    <row r="1772" spans="11:11">
      <c r="K1772"/>
    </row>
    <row r="1773" spans="11:11">
      <c r="K1773"/>
    </row>
    <row r="1774" spans="11:11">
      <c r="K1774"/>
    </row>
    <row r="1775" spans="11:11">
      <c r="K1775"/>
    </row>
    <row r="1776" spans="11:11">
      <c r="K1776"/>
    </row>
    <row r="1777" spans="11:11">
      <c r="K1777"/>
    </row>
    <row r="1778" spans="11:11">
      <c r="K1778"/>
    </row>
    <row r="1779" spans="11:11">
      <c r="K1779"/>
    </row>
    <row r="1780" spans="11:11">
      <c r="K1780"/>
    </row>
    <row r="1781" spans="11:11">
      <c r="K1781"/>
    </row>
    <row r="1782" spans="11:11">
      <c r="K1782"/>
    </row>
    <row r="1783" spans="11:11">
      <c r="K1783"/>
    </row>
    <row r="1784" spans="11:11">
      <c r="K1784"/>
    </row>
    <row r="1785" spans="11:11">
      <c r="K1785"/>
    </row>
    <row r="1786" spans="11:11">
      <c r="K1786"/>
    </row>
    <row r="1787" spans="11:11">
      <c r="K1787"/>
    </row>
    <row r="1788" spans="11:11">
      <c r="K1788"/>
    </row>
    <row r="1789" spans="11:11">
      <c r="K1789"/>
    </row>
    <row r="1790" spans="11:11">
      <c r="K1790"/>
    </row>
    <row r="1791" spans="11:11">
      <c r="K1791"/>
    </row>
    <row r="1792" spans="11:11">
      <c r="K1792"/>
    </row>
    <row r="1793" spans="11:11">
      <c r="K1793"/>
    </row>
    <row r="1794" spans="11:11">
      <c r="K1794"/>
    </row>
    <row r="1795" spans="11:11">
      <c r="K1795"/>
    </row>
    <row r="1796" spans="11:11">
      <c r="K1796"/>
    </row>
    <row r="1797" spans="11:11">
      <c r="K1797"/>
    </row>
    <row r="1798" spans="11:11">
      <c r="K1798"/>
    </row>
    <row r="1799" spans="11:11">
      <c r="K1799"/>
    </row>
    <row r="1800" spans="11:11">
      <c r="K1800"/>
    </row>
    <row r="1801" spans="11:11">
      <c r="K1801"/>
    </row>
    <row r="1802" spans="11:11">
      <c r="K1802"/>
    </row>
    <row r="1803" spans="11:11">
      <c r="K1803"/>
    </row>
    <row r="1804" spans="11:11">
      <c r="K1804"/>
    </row>
    <row r="1805" spans="11:11">
      <c r="K1805"/>
    </row>
    <row r="1806" spans="11:11">
      <c r="K1806"/>
    </row>
    <row r="1807" spans="11:11">
      <c r="K1807"/>
    </row>
    <row r="1808" spans="11:11">
      <c r="K1808"/>
    </row>
    <row r="1809" spans="11:11">
      <c r="K1809"/>
    </row>
    <row r="1810" spans="11:11">
      <c r="K1810"/>
    </row>
    <row r="1811" spans="11:11">
      <c r="K1811"/>
    </row>
    <row r="1812" spans="11:11">
      <c r="K1812"/>
    </row>
    <row r="1813" spans="11:11">
      <c r="K1813"/>
    </row>
    <row r="1814" spans="11:11">
      <c r="K1814"/>
    </row>
    <row r="1815" spans="11:11">
      <c r="K1815"/>
    </row>
    <row r="1816" spans="11:11">
      <c r="K1816"/>
    </row>
    <row r="1817" spans="11:11">
      <c r="K1817"/>
    </row>
    <row r="1818" spans="11:11">
      <c r="K1818"/>
    </row>
    <row r="1819" spans="11:11">
      <c r="K1819"/>
    </row>
    <row r="1820" spans="11:11">
      <c r="K1820"/>
    </row>
    <row r="1821" spans="11:11">
      <c r="K1821"/>
    </row>
    <row r="1822" spans="11:11">
      <c r="K1822"/>
    </row>
    <row r="1823" spans="11:11">
      <c r="K1823"/>
    </row>
    <row r="1824" spans="11:11">
      <c r="K1824"/>
    </row>
    <row r="1825" spans="11:11">
      <c r="K1825"/>
    </row>
    <row r="1826" spans="11:11">
      <c r="K1826"/>
    </row>
    <row r="1827" spans="11:11">
      <c r="K1827"/>
    </row>
    <row r="1828" spans="11:11">
      <c r="K1828"/>
    </row>
    <row r="1829" spans="11:11">
      <c r="K1829"/>
    </row>
    <row r="1830" spans="11:11">
      <c r="K1830"/>
    </row>
    <row r="1831" spans="11:11">
      <c r="K1831"/>
    </row>
    <row r="1832" spans="11:11">
      <c r="K1832"/>
    </row>
    <row r="1833" spans="11:11">
      <c r="K1833"/>
    </row>
    <row r="1834" spans="11:11">
      <c r="K1834"/>
    </row>
    <row r="1835" spans="11:11">
      <c r="K1835"/>
    </row>
    <row r="1836" spans="11:11">
      <c r="K1836"/>
    </row>
    <row r="1837" spans="11:11">
      <c r="K1837"/>
    </row>
    <row r="1838" spans="11:11">
      <c r="K1838"/>
    </row>
    <row r="1839" spans="11:11">
      <c r="K1839"/>
    </row>
    <row r="1840" spans="11:11">
      <c r="K1840"/>
    </row>
    <row r="1841" spans="11:11">
      <c r="K1841"/>
    </row>
    <row r="1842" spans="11:11">
      <c r="K1842"/>
    </row>
    <row r="1843" spans="11:11">
      <c r="K1843"/>
    </row>
    <row r="1844" spans="11:11">
      <c r="K1844"/>
    </row>
    <row r="1845" spans="11:11">
      <c r="K1845"/>
    </row>
    <row r="1846" spans="11:11">
      <c r="K1846"/>
    </row>
    <row r="1847" spans="11:11">
      <c r="K1847"/>
    </row>
    <row r="1848" spans="11:11">
      <c r="K1848"/>
    </row>
    <row r="1849" spans="11:11">
      <c r="K1849"/>
    </row>
    <row r="1850" spans="11:11">
      <c r="K1850"/>
    </row>
    <row r="1851" spans="11:11">
      <c r="K1851"/>
    </row>
    <row r="1852" spans="11:11">
      <c r="K1852"/>
    </row>
    <row r="1853" spans="11:11">
      <c r="K1853"/>
    </row>
    <row r="1854" spans="11:11">
      <c r="K1854"/>
    </row>
    <row r="1855" spans="11:11">
      <c r="K1855"/>
    </row>
    <row r="1856" spans="11:11">
      <c r="K1856"/>
    </row>
    <row r="1857" spans="11:11">
      <c r="K1857"/>
    </row>
    <row r="1858" spans="11:11">
      <c r="K1858"/>
    </row>
    <row r="1859" spans="11:11">
      <c r="K1859"/>
    </row>
    <row r="1860" spans="11:11">
      <c r="K1860"/>
    </row>
    <row r="1861" spans="11:11">
      <c r="K1861"/>
    </row>
    <row r="1862" spans="11:11">
      <c r="K1862"/>
    </row>
    <row r="1863" spans="11:11">
      <c r="K1863"/>
    </row>
    <row r="1864" spans="11:11">
      <c r="K1864"/>
    </row>
    <row r="1865" spans="11:11">
      <c r="K1865"/>
    </row>
    <row r="1866" spans="11:11">
      <c r="K1866"/>
    </row>
    <row r="1867" spans="11:11">
      <c r="K1867"/>
    </row>
    <row r="1868" spans="11:11">
      <c r="K1868"/>
    </row>
    <row r="1869" spans="11:11">
      <c r="K1869"/>
    </row>
    <row r="1870" spans="11:11">
      <c r="K1870"/>
    </row>
    <row r="1871" spans="11:11">
      <c r="K1871"/>
    </row>
    <row r="1872" spans="11:11">
      <c r="K1872"/>
    </row>
    <row r="1873" spans="11:11">
      <c r="K1873"/>
    </row>
    <row r="1874" spans="11:11">
      <c r="K1874"/>
    </row>
    <row r="1875" spans="11:11">
      <c r="K1875"/>
    </row>
    <row r="1876" spans="11:11">
      <c r="K1876"/>
    </row>
    <row r="1877" spans="11:11">
      <c r="K1877"/>
    </row>
    <row r="1878" spans="11:11">
      <c r="K1878"/>
    </row>
    <row r="1879" spans="11:11">
      <c r="K1879"/>
    </row>
    <row r="1880" spans="11:11">
      <c r="K1880"/>
    </row>
    <row r="1881" spans="11:11">
      <c r="K1881"/>
    </row>
    <row r="1882" spans="11:11">
      <c r="K1882"/>
    </row>
    <row r="1883" spans="11:11">
      <c r="K1883"/>
    </row>
    <row r="1884" spans="11:11">
      <c r="K1884"/>
    </row>
    <row r="1885" spans="11:11">
      <c r="K1885"/>
    </row>
    <row r="1886" spans="11:11">
      <c r="K1886"/>
    </row>
    <row r="1887" spans="11:11">
      <c r="K1887"/>
    </row>
    <row r="1888" spans="11:11">
      <c r="K1888"/>
    </row>
    <row r="1889" spans="11:11">
      <c r="K1889"/>
    </row>
    <row r="1890" spans="11:11">
      <c r="K1890"/>
    </row>
  </sheetData>
  <sortState ref="Q1:Q1888">
    <sortCondition ref="Q1"/>
  </sortState>
  <mergeCells count="7">
    <mergeCell ref="E13:J13"/>
    <mergeCell ref="E1:O1"/>
    <mergeCell ref="E30:L30"/>
    <mergeCell ref="E18:E19"/>
    <mergeCell ref="E14:E15"/>
    <mergeCell ref="H24:L24"/>
    <mergeCell ref="E23:L23"/>
  </mergeCells>
  <conditionalFormatting sqref="Q3:Q4">
    <cfRule type="expression" dxfId="10" priority="2">
      <formula>$F3="ERR"</formula>
    </cfRule>
  </conditionalFormatting>
  <conditionalFormatting sqref="Q5:Q8">
    <cfRule type="expression" dxfId="9" priority="1">
      <formula>$F6="ERR"</formula>
    </cfRule>
  </conditionalFormatting>
  <conditionalFormatting sqref="Q16 R21:R22">
    <cfRule type="expression" dxfId="8" priority="4">
      <formula>$F24="ERR"</formula>
    </cfRule>
  </conditionalFormatting>
  <conditionalFormatting sqref="Q17:Q18">
    <cfRule type="expression" dxfId="7" priority="6">
      <formula>#REF!="ERR"</formula>
    </cfRule>
  </conditionalFormatting>
  <conditionalFormatting sqref="Q9:Q13">
    <cfRule type="expression" dxfId="6" priority="8">
      <formula>$F12="ERR"</formula>
    </cfRule>
  </conditionalFormatting>
  <conditionalFormatting sqref="Q14:Q15 P20:P21 Q24:Q31 R32 Q33:Q58">
    <cfRule type="expression" dxfId="5" priority="13">
      <formula>$F21="ERR"</formula>
    </cfRule>
  </conditionalFormatting>
  <conditionalFormatting sqref="Q23">
    <cfRule type="expression" dxfId="4" priority="14">
      <formula>#REF!="ERR"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W111"/>
  <sheetViews>
    <sheetView tabSelected="1" zoomScale="83" zoomScaleNormal="83" workbookViewId="0">
      <selection activeCell="M21" sqref="M21"/>
    </sheetView>
  </sheetViews>
  <sheetFormatPr defaultColWidth="0" defaultRowHeight="15" zeroHeight="1"/>
  <cols>
    <col min="1" max="1" width="15.7109375" style="92" customWidth="1"/>
    <col min="2" max="2" width="15.5703125" style="92" customWidth="1"/>
    <col min="3" max="3" width="24.140625" style="92" customWidth="1"/>
    <col min="4" max="4" width="6" style="92" customWidth="1"/>
    <col min="5" max="5" width="17.5703125" style="92" customWidth="1"/>
    <col min="6" max="6" width="6.28515625" style="92" customWidth="1"/>
    <col min="7" max="7" width="6.42578125" style="92" customWidth="1"/>
    <col min="8" max="8" width="6.140625" style="92" customWidth="1"/>
    <col min="9" max="9" width="2.28515625" style="92" customWidth="1"/>
    <col min="10" max="12" width="9.140625" style="92" customWidth="1"/>
    <col min="13" max="13" width="15.42578125" style="92" customWidth="1"/>
    <col min="14" max="15" width="9.140625" style="92" customWidth="1"/>
    <col min="16" max="16" width="15.42578125" style="92" customWidth="1"/>
    <col min="17" max="17" width="9.140625" style="92" customWidth="1"/>
    <col min="18" max="18" width="5" style="92" customWidth="1"/>
    <col min="19" max="19" width="9.140625" style="36" hidden="1" customWidth="1"/>
    <col min="20" max="20" width="9.140625" style="33" hidden="1" customWidth="1"/>
    <col min="21" max="22" width="9.140625" style="32" hidden="1" customWidth="1"/>
    <col min="23" max="23" width="6.85546875" style="32" hidden="1" customWidth="1"/>
    <col min="24" max="16384" width="9.140625" style="33" hidden="1"/>
  </cols>
  <sheetData>
    <row r="1" spans="1:23" s="50" customFormat="1">
      <c r="A1" s="116" t="s">
        <v>4050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23" s="50" customForma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23">
      <c r="A3" s="37"/>
      <c r="B3" s="37"/>
      <c r="C3" s="37"/>
      <c r="D3" s="5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V3" s="34"/>
      <c r="W3" s="34"/>
    </row>
    <row r="4" spans="1:23" ht="51.75" customHeight="1">
      <c r="A4" s="120" t="s">
        <v>4051</v>
      </c>
      <c r="B4" s="121"/>
      <c r="C4" s="121"/>
      <c r="D4" s="121"/>
      <c r="E4" s="121"/>
      <c r="F4" s="121"/>
      <c r="G4" s="121"/>
      <c r="H4" s="122"/>
      <c r="I4" s="30"/>
      <c r="J4" s="30"/>
      <c r="K4" s="30"/>
      <c r="L4" s="30"/>
      <c r="M4" s="30"/>
      <c r="N4" s="30"/>
      <c r="O4" s="30"/>
      <c r="P4" s="30"/>
      <c r="Q4" s="30"/>
      <c r="R4" s="38"/>
      <c r="V4" s="35" t="s">
        <v>1991</v>
      </c>
      <c r="W4" s="35"/>
    </row>
    <row r="5" spans="1:23" ht="15" customHeight="1">
      <c r="A5" s="123"/>
      <c r="B5" s="124"/>
      <c r="C5" s="124"/>
      <c r="D5" s="124"/>
      <c r="E5" s="124"/>
      <c r="F5" s="124"/>
      <c r="G5" s="124"/>
      <c r="H5" s="125"/>
      <c r="I5" s="30"/>
      <c r="J5" s="30"/>
      <c r="K5" s="30"/>
      <c r="L5" s="30"/>
      <c r="M5" s="30"/>
      <c r="N5" s="30"/>
      <c r="O5" s="30"/>
      <c r="P5" s="30"/>
      <c r="Q5" s="30"/>
      <c r="R5" s="30"/>
      <c r="V5" s="35" t="s">
        <v>799</v>
      </c>
      <c r="W5" s="35" t="s">
        <v>20</v>
      </c>
    </row>
    <row r="6" spans="1:23" ht="15" customHeight="1">
      <c r="A6" s="81"/>
      <c r="B6" s="82"/>
      <c r="C6" s="82"/>
      <c r="D6" s="82"/>
      <c r="E6" s="82"/>
      <c r="F6" s="82"/>
      <c r="G6" s="82"/>
      <c r="H6" s="83"/>
      <c r="I6" s="30"/>
      <c r="J6" s="30"/>
      <c r="K6" s="30"/>
      <c r="L6" s="30"/>
      <c r="M6" s="30"/>
      <c r="N6" s="30"/>
      <c r="O6" s="30"/>
      <c r="P6" s="30"/>
      <c r="Q6" s="30"/>
      <c r="R6" s="30"/>
      <c r="V6" s="35" t="s">
        <v>1371</v>
      </c>
      <c r="W6" s="35" t="s">
        <v>488</v>
      </c>
    </row>
    <row r="7" spans="1:23" ht="15" customHeight="1">
      <c r="A7" s="81"/>
      <c r="B7" s="82"/>
      <c r="C7" s="82"/>
      <c r="D7" s="82"/>
      <c r="E7" s="82"/>
      <c r="F7" s="82"/>
      <c r="G7" s="82"/>
      <c r="H7" s="83"/>
      <c r="I7" s="30"/>
      <c r="J7" s="30"/>
      <c r="K7" s="30"/>
      <c r="L7" s="30"/>
      <c r="M7" s="30"/>
      <c r="N7" s="30"/>
      <c r="O7" s="30"/>
      <c r="P7" s="30"/>
      <c r="Q7" s="30"/>
      <c r="R7" s="30"/>
      <c r="V7" s="35" t="s">
        <v>851</v>
      </c>
      <c r="W7" s="35" t="s">
        <v>279</v>
      </c>
    </row>
    <row r="8" spans="1:23" ht="15" customHeight="1">
      <c r="A8" s="81"/>
      <c r="B8" s="82"/>
      <c r="C8" s="82"/>
      <c r="D8" s="82"/>
      <c r="E8" s="82"/>
      <c r="F8" s="82"/>
      <c r="G8" s="82"/>
      <c r="H8" s="83"/>
      <c r="I8" s="30"/>
      <c r="J8" s="30"/>
      <c r="K8" s="30"/>
      <c r="L8" s="30"/>
      <c r="M8" s="30"/>
      <c r="N8" s="30"/>
      <c r="O8" s="30"/>
      <c r="P8" s="30"/>
      <c r="Q8" s="30"/>
      <c r="R8" s="30"/>
      <c r="V8" s="35" t="s">
        <v>992</v>
      </c>
      <c r="W8" s="35" t="s">
        <v>52</v>
      </c>
    </row>
    <row r="9" spans="1:23" ht="15" customHeight="1">
      <c r="A9" s="81"/>
      <c r="B9" s="82"/>
      <c r="C9" s="82"/>
      <c r="D9" s="82"/>
      <c r="E9" s="82"/>
      <c r="F9" s="82"/>
      <c r="G9" s="82"/>
      <c r="H9" s="83"/>
      <c r="I9" s="30"/>
      <c r="J9" s="30"/>
      <c r="K9" s="30"/>
      <c r="L9" s="30"/>
      <c r="M9" s="30"/>
      <c r="N9" s="30"/>
      <c r="O9" s="30"/>
      <c r="P9" s="30"/>
      <c r="Q9" s="30"/>
      <c r="R9" s="38"/>
      <c r="V9" s="35" t="s">
        <v>567</v>
      </c>
      <c r="W9" s="35" t="s">
        <v>4001</v>
      </c>
    </row>
    <row r="10" spans="1:23" ht="15" customHeight="1">
      <c r="A10" s="81"/>
      <c r="B10" s="82"/>
      <c r="C10" s="82"/>
      <c r="D10" s="82"/>
      <c r="E10" s="82"/>
      <c r="F10" s="82"/>
      <c r="G10" s="82"/>
      <c r="H10" s="83"/>
      <c r="I10" s="30"/>
      <c r="J10" s="30"/>
      <c r="K10" s="30"/>
      <c r="L10" s="30"/>
      <c r="M10" s="30"/>
      <c r="N10" s="30"/>
      <c r="O10" s="30"/>
      <c r="P10" s="30"/>
      <c r="Q10" s="30"/>
      <c r="R10" s="38"/>
      <c r="V10" s="35" t="s">
        <v>680</v>
      </c>
      <c r="W10" s="35" t="s">
        <v>310</v>
      </c>
    </row>
    <row r="11" spans="1:23" ht="15" customHeight="1">
      <c r="A11" s="81"/>
      <c r="B11" s="82"/>
      <c r="C11" s="82"/>
      <c r="D11" s="82"/>
      <c r="E11" s="82"/>
      <c r="F11" s="82"/>
      <c r="G11" s="82"/>
      <c r="H11" s="83"/>
      <c r="I11" s="30"/>
      <c r="J11" s="30"/>
      <c r="K11" s="30"/>
      <c r="L11" s="30"/>
      <c r="M11" s="30"/>
      <c r="N11" s="30"/>
      <c r="O11" s="30"/>
      <c r="P11" s="30"/>
      <c r="Q11" s="30"/>
      <c r="R11" s="38"/>
      <c r="V11" s="35" t="s">
        <v>1860</v>
      </c>
      <c r="W11" s="35" t="s">
        <v>67</v>
      </c>
    </row>
    <row r="12" spans="1:23" ht="15" customHeight="1">
      <c r="A12" s="81"/>
      <c r="B12" s="82"/>
      <c r="C12" s="82"/>
      <c r="D12" s="82"/>
      <c r="E12" s="82"/>
      <c r="F12" s="82"/>
      <c r="G12" s="82"/>
      <c r="H12" s="83"/>
      <c r="I12" s="30"/>
      <c r="J12" s="30"/>
      <c r="K12" s="30"/>
      <c r="L12" s="30"/>
      <c r="M12" s="30"/>
      <c r="N12" s="30"/>
      <c r="O12" s="30"/>
      <c r="P12" s="30"/>
      <c r="Q12" s="30"/>
      <c r="R12" s="38"/>
      <c r="V12" s="35" t="s">
        <v>526</v>
      </c>
      <c r="W12" s="35" t="s">
        <v>3999</v>
      </c>
    </row>
    <row r="13" spans="1:23" ht="15" customHeight="1">
      <c r="A13" s="81"/>
      <c r="B13" s="82"/>
      <c r="C13" s="82"/>
      <c r="D13" s="82"/>
      <c r="E13" s="82"/>
      <c r="F13" s="82"/>
      <c r="G13" s="82"/>
      <c r="H13" s="83"/>
      <c r="I13" s="30"/>
      <c r="J13" s="30"/>
      <c r="K13" s="30"/>
      <c r="L13" s="30"/>
      <c r="M13" s="30"/>
      <c r="N13" s="30"/>
      <c r="O13" s="30"/>
      <c r="P13" s="30"/>
      <c r="Q13" s="30"/>
      <c r="R13" s="38"/>
      <c r="V13" s="35" t="s">
        <v>1411</v>
      </c>
      <c r="W13" s="35" t="s">
        <v>356</v>
      </c>
    </row>
    <row r="14" spans="1:23" ht="15" customHeight="1">
      <c r="A14" s="81"/>
      <c r="B14" s="82"/>
      <c r="C14" s="82"/>
      <c r="D14" s="82"/>
      <c r="E14" s="82"/>
      <c r="F14" s="82"/>
      <c r="G14" s="82"/>
      <c r="H14" s="83"/>
      <c r="I14" s="30"/>
      <c r="J14" s="30"/>
      <c r="K14" s="30"/>
      <c r="L14" s="30"/>
      <c r="M14" s="30"/>
      <c r="N14" s="30"/>
      <c r="O14" s="30"/>
      <c r="P14" s="30"/>
      <c r="Q14" s="30"/>
      <c r="R14" s="38"/>
      <c r="V14" s="35" t="s">
        <v>1951</v>
      </c>
      <c r="W14" s="35" t="s">
        <v>4000</v>
      </c>
    </row>
    <row r="15" spans="1:23" ht="15" customHeight="1">
      <c r="A15" s="81"/>
      <c r="B15" s="82"/>
      <c r="C15" s="82"/>
      <c r="D15" s="82"/>
      <c r="E15" s="82"/>
      <c r="F15" s="82"/>
      <c r="G15" s="82"/>
      <c r="H15" s="83"/>
      <c r="I15" s="30"/>
      <c r="J15" s="30"/>
      <c r="K15" s="30"/>
      <c r="L15" s="30"/>
      <c r="M15" s="30"/>
      <c r="N15" s="30"/>
      <c r="O15" s="30"/>
      <c r="P15" s="30"/>
      <c r="Q15" s="30"/>
      <c r="R15" s="38"/>
      <c r="V15" s="35" t="s">
        <v>1771</v>
      </c>
      <c r="W15" s="35"/>
    </row>
    <row r="16" spans="1:23" ht="15" customHeight="1">
      <c r="A16" s="81"/>
      <c r="B16" s="82"/>
      <c r="C16" s="82"/>
      <c r="D16" s="82"/>
      <c r="E16" s="82"/>
      <c r="F16" s="82"/>
      <c r="G16" s="82"/>
      <c r="H16" s="83"/>
      <c r="I16" s="30"/>
      <c r="J16" s="30"/>
      <c r="K16" s="30"/>
      <c r="L16" s="30"/>
      <c r="M16" s="30"/>
      <c r="N16" s="30"/>
      <c r="O16" s="30"/>
      <c r="P16" s="30"/>
      <c r="Q16" s="30"/>
      <c r="R16" s="38"/>
      <c r="V16" s="35" t="s">
        <v>1671</v>
      </c>
      <c r="W16" s="35" t="s">
        <v>4039</v>
      </c>
    </row>
    <row r="17" spans="1:23" ht="15" customHeight="1">
      <c r="A17" s="81"/>
      <c r="B17" s="82"/>
      <c r="C17" s="82"/>
      <c r="D17" s="82"/>
      <c r="E17" s="82"/>
      <c r="F17" s="82"/>
      <c r="G17" s="82"/>
      <c r="H17" s="83"/>
      <c r="I17" s="30"/>
      <c r="J17" s="30"/>
      <c r="K17" s="30"/>
      <c r="L17" s="30"/>
      <c r="M17" s="30"/>
      <c r="N17" s="30"/>
      <c r="O17" s="30"/>
      <c r="P17" s="30"/>
      <c r="Q17" s="30"/>
      <c r="R17" s="38"/>
      <c r="V17" s="35" t="s">
        <v>1809</v>
      </c>
      <c r="W17" s="35" t="s">
        <v>4019</v>
      </c>
    </row>
    <row r="18" spans="1:23" ht="15" customHeight="1">
      <c r="A18" s="81"/>
      <c r="B18" s="82"/>
      <c r="C18" s="82"/>
      <c r="D18" s="82"/>
      <c r="E18" s="82"/>
      <c r="F18" s="82"/>
      <c r="G18" s="82"/>
      <c r="H18" s="83"/>
      <c r="I18" s="30"/>
      <c r="J18" s="30"/>
      <c r="K18" s="30"/>
      <c r="L18" s="30"/>
      <c r="M18" s="30"/>
      <c r="N18" s="30"/>
      <c r="O18" s="30"/>
      <c r="P18" s="30"/>
      <c r="Q18" s="30"/>
      <c r="R18" s="38"/>
      <c r="V18" s="35" t="s">
        <v>1126</v>
      </c>
      <c r="W18" s="35" t="s">
        <v>4020</v>
      </c>
    </row>
    <row r="19" spans="1:23" ht="52.5" customHeight="1">
      <c r="A19" s="81"/>
      <c r="B19" s="82"/>
      <c r="C19" s="82"/>
      <c r="D19" s="82"/>
      <c r="E19" s="82"/>
      <c r="F19" s="82"/>
      <c r="G19" s="82"/>
      <c r="H19" s="83"/>
      <c r="I19" s="30"/>
      <c r="J19" s="117" t="s">
        <v>4049</v>
      </c>
      <c r="K19" s="118"/>
      <c r="L19" s="118"/>
      <c r="M19" s="118"/>
      <c r="N19" s="118"/>
      <c r="O19" s="118"/>
      <c r="P19" s="118"/>
      <c r="Q19" s="119"/>
      <c r="R19" s="38"/>
      <c r="V19" s="35" t="s">
        <v>574</v>
      </c>
      <c r="W19" s="35" t="s">
        <v>4021</v>
      </c>
    </row>
    <row r="20" spans="1:23" ht="15" customHeight="1">
      <c r="A20" s="81"/>
      <c r="B20" s="82"/>
      <c r="C20" s="82"/>
      <c r="D20" s="82"/>
      <c r="E20" s="82"/>
      <c r="F20" s="82"/>
      <c r="G20" s="82"/>
      <c r="H20" s="83"/>
      <c r="I20" s="30"/>
      <c r="J20" s="48"/>
      <c r="K20" s="42"/>
      <c r="L20" s="42"/>
      <c r="M20" s="42"/>
      <c r="N20" s="42"/>
      <c r="O20" s="42"/>
      <c r="P20" s="42"/>
      <c r="Q20" s="49"/>
      <c r="R20" s="38"/>
      <c r="V20" s="35" t="s">
        <v>1679</v>
      </c>
      <c r="W20" s="35"/>
    </row>
    <row r="21" spans="1:23" ht="15" customHeight="1">
      <c r="A21" s="39"/>
      <c r="B21" s="40"/>
      <c r="C21" s="40"/>
      <c r="D21" s="40"/>
      <c r="E21" s="40"/>
      <c r="F21" s="40"/>
      <c r="G21" s="40"/>
      <c r="H21" s="41"/>
      <c r="I21" s="30"/>
      <c r="J21" s="93" t="s">
        <v>4032</v>
      </c>
      <c r="K21" s="94"/>
      <c r="L21" s="94"/>
      <c r="M21" s="44" t="s">
        <v>983</v>
      </c>
      <c r="N21" s="42"/>
      <c r="O21" s="42"/>
      <c r="P21" s="31"/>
      <c r="Q21" s="43"/>
      <c r="R21" s="38"/>
      <c r="V21" s="35" t="s">
        <v>1804</v>
      </c>
      <c r="W21" s="35"/>
    </row>
    <row r="22" spans="1:23" ht="23.25" customHeight="1">
      <c r="A22" s="30"/>
      <c r="B22" s="30"/>
      <c r="C22" s="30"/>
      <c r="D22" s="57"/>
      <c r="E22" s="30"/>
      <c r="F22" s="30"/>
      <c r="G22" s="30"/>
      <c r="H22" s="30"/>
      <c r="I22" s="30"/>
      <c r="J22" s="93" t="s">
        <v>4033</v>
      </c>
      <c r="K22" s="94"/>
      <c r="L22" s="94"/>
      <c r="M22" s="31"/>
      <c r="N22" s="42"/>
      <c r="O22" s="42"/>
      <c r="P22" s="31"/>
      <c r="Q22" s="43"/>
      <c r="R22" s="38"/>
      <c r="V22" s="35" t="s">
        <v>1291</v>
      </c>
      <c r="W22" s="35"/>
    </row>
    <row r="23" spans="1:23" ht="48.75" customHeight="1">
      <c r="A23" s="117" t="s">
        <v>4048</v>
      </c>
      <c r="B23" s="118"/>
      <c r="C23" s="118"/>
      <c r="D23" s="118"/>
      <c r="E23" s="118"/>
      <c r="F23" s="118"/>
      <c r="G23" s="118"/>
      <c r="H23" s="119"/>
      <c r="I23" s="30"/>
      <c r="J23" s="68"/>
      <c r="K23" s="31"/>
      <c r="L23" s="31"/>
      <c r="M23" s="31"/>
      <c r="N23" s="31"/>
      <c r="O23" s="31"/>
      <c r="P23" s="31"/>
      <c r="Q23" s="43"/>
      <c r="R23" s="38"/>
      <c r="V23" s="35" t="s">
        <v>1731</v>
      </c>
      <c r="W23" s="35"/>
    </row>
    <row r="24" spans="1:23">
      <c r="A24" s="65"/>
      <c r="B24" s="66"/>
      <c r="C24" s="66"/>
      <c r="D24" s="31"/>
      <c r="E24" s="31"/>
      <c r="F24" s="31"/>
      <c r="G24" s="31"/>
      <c r="H24" s="67"/>
      <c r="I24" s="30"/>
      <c r="J24" s="45"/>
      <c r="K24" s="46"/>
      <c r="L24" s="46"/>
      <c r="M24" s="46"/>
      <c r="N24" s="46"/>
      <c r="O24" s="46"/>
      <c r="P24" s="46"/>
      <c r="Q24" s="47"/>
      <c r="R24" s="38"/>
      <c r="V24" s="35" t="s">
        <v>1707</v>
      </c>
      <c r="W24" s="35"/>
    </row>
    <row r="25" spans="1:23">
      <c r="A25" s="95" t="s">
        <v>4031</v>
      </c>
      <c r="B25" s="96"/>
      <c r="C25" s="44" t="s">
        <v>52</v>
      </c>
      <c r="D25" s="31"/>
      <c r="E25" s="31"/>
      <c r="F25" s="31"/>
      <c r="G25" s="31"/>
      <c r="H25" s="43"/>
      <c r="I25" s="30"/>
      <c r="J25" s="73"/>
      <c r="K25" s="74"/>
      <c r="L25" s="74"/>
      <c r="M25" s="74"/>
      <c r="N25" s="74"/>
      <c r="O25" s="74"/>
      <c r="P25" s="74"/>
      <c r="Q25" s="75"/>
      <c r="R25" s="38"/>
      <c r="V25" s="35" t="s">
        <v>818</v>
      </c>
      <c r="W25" s="35"/>
    </row>
    <row r="26" spans="1:23">
      <c r="A26" s="95" t="s">
        <v>4043</v>
      </c>
      <c r="B26" s="96"/>
      <c r="C26" s="44" t="s">
        <v>4020</v>
      </c>
      <c r="D26" s="31"/>
      <c r="E26" s="31"/>
      <c r="F26" s="31"/>
      <c r="G26" s="31"/>
      <c r="H26" s="43"/>
      <c r="I26" s="30"/>
      <c r="J26" s="76"/>
      <c r="K26" s="37"/>
      <c r="L26" s="37"/>
      <c r="M26" s="37"/>
      <c r="N26" s="37"/>
      <c r="O26" s="37"/>
      <c r="P26" s="37"/>
      <c r="Q26" s="77"/>
      <c r="R26" s="38"/>
      <c r="V26" s="35" t="s">
        <v>1306</v>
      </c>
      <c r="W26" s="35"/>
    </row>
    <row r="27" spans="1:23">
      <c r="A27" s="48"/>
      <c r="B27" s="42"/>
      <c r="C27" s="42"/>
      <c r="D27" s="42"/>
      <c r="E27" s="42"/>
      <c r="F27" s="42"/>
      <c r="G27" s="42"/>
      <c r="H27" s="49"/>
      <c r="I27" s="30"/>
      <c r="J27" s="76"/>
      <c r="K27" s="37"/>
      <c r="L27" s="37"/>
      <c r="M27" s="37"/>
      <c r="N27" s="37"/>
      <c r="O27" s="37"/>
      <c r="P27" s="37"/>
      <c r="Q27" s="77"/>
      <c r="R27" s="38"/>
      <c r="V27" s="35" t="s">
        <v>1043</v>
      </c>
      <c r="W27" s="35"/>
    </row>
    <row r="28" spans="1:23">
      <c r="A28" s="58"/>
      <c r="B28" s="59"/>
      <c r="C28" s="59"/>
      <c r="D28" s="59"/>
      <c r="E28" s="59"/>
      <c r="F28" s="59"/>
      <c r="G28" s="59"/>
      <c r="H28" s="60"/>
      <c r="I28" s="30"/>
      <c r="J28" s="76"/>
      <c r="K28" s="37"/>
      <c r="L28" s="37"/>
      <c r="M28" s="37"/>
      <c r="N28" s="37"/>
      <c r="O28" s="37"/>
      <c r="P28" s="37"/>
      <c r="Q28" s="77"/>
      <c r="R28" s="38"/>
      <c r="V28" s="35" t="s">
        <v>1722</v>
      </c>
      <c r="W28" s="35"/>
    </row>
    <row r="29" spans="1:23">
      <c r="A29" s="61"/>
      <c r="B29" s="62"/>
      <c r="C29" s="62"/>
      <c r="D29" s="62"/>
      <c r="E29" s="62"/>
      <c r="F29" s="62"/>
      <c r="G29" s="62"/>
      <c r="H29" s="63"/>
      <c r="I29" s="30"/>
      <c r="J29" s="76"/>
      <c r="K29" s="37"/>
      <c r="L29" s="37"/>
      <c r="M29" s="37"/>
      <c r="N29" s="37"/>
      <c r="O29" s="37"/>
      <c r="P29" s="37"/>
      <c r="Q29" s="77"/>
      <c r="R29" s="38"/>
      <c r="V29" s="35" t="s">
        <v>1503</v>
      </c>
      <c r="W29" s="35"/>
    </row>
    <row r="30" spans="1:23">
      <c r="A30" s="61"/>
      <c r="B30" s="62"/>
      <c r="C30" s="62"/>
      <c r="D30" s="62"/>
      <c r="E30" s="62"/>
      <c r="F30" s="62"/>
      <c r="G30" s="62"/>
      <c r="H30" s="63"/>
      <c r="I30" s="30"/>
      <c r="J30" s="76"/>
      <c r="K30" s="37"/>
      <c r="L30" s="37"/>
      <c r="M30" s="37"/>
      <c r="N30" s="37"/>
      <c r="O30" s="37"/>
      <c r="P30" s="37"/>
      <c r="Q30" s="77"/>
      <c r="R30" s="38"/>
      <c r="V30" s="35" t="s">
        <v>1066</v>
      </c>
      <c r="W30" s="35"/>
    </row>
    <row r="31" spans="1:23">
      <c r="A31" s="61"/>
      <c r="B31" s="62"/>
      <c r="C31" s="62"/>
      <c r="D31" s="62"/>
      <c r="E31" s="62"/>
      <c r="F31" s="62"/>
      <c r="G31" s="62"/>
      <c r="H31" s="63"/>
      <c r="I31" s="30"/>
      <c r="J31" s="76"/>
      <c r="K31" s="37"/>
      <c r="L31" s="37"/>
      <c r="M31" s="37"/>
      <c r="N31" s="37"/>
      <c r="O31" s="37"/>
      <c r="P31" s="37"/>
      <c r="Q31" s="77"/>
      <c r="R31" s="30"/>
      <c r="V31" s="35" t="s">
        <v>847</v>
      </c>
      <c r="W31" s="35"/>
    </row>
    <row r="32" spans="1:23">
      <c r="A32" s="61"/>
      <c r="B32" s="62"/>
      <c r="C32" s="62"/>
      <c r="D32" s="62"/>
      <c r="E32" s="62"/>
      <c r="F32" s="62"/>
      <c r="G32" s="62"/>
      <c r="H32" s="63"/>
      <c r="I32" s="30"/>
      <c r="J32" s="76"/>
      <c r="K32" s="37"/>
      <c r="L32" s="37"/>
      <c r="M32" s="37"/>
      <c r="N32" s="37"/>
      <c r="O32" s="37"/>
      <c r="P32" s="37"/>
      <c r="Q32" s="77"/>
      <c r="R32" s="30"/>
      <c r="V32" s="35" t="s">
        <v>1676</v>
      </c>
      <c r="W32" s="35"/>
    </row>
    <row r="33" spans="1:23">
      <c r="A33" s="61"/>
      <c r="B33" s="62"/>
      <c r="C33" s="62"/>
      <c r="D33" s="62"/>
      <c r="E33" s="62"/>
      <c r="F33" s="62"/>
      <c r="G33" s="62"/>
      <c r="H33" s="63"/>
      <c r="I33" s="30"/>
      <c r="J33" s="76"/>
      <c r="K33" s="37"/>
      <c r="L33" s="37"/>
      <c r="M33" s="37"/>
      <c r="N33" s="37"/>
      <c r="O33" s="37"/>
      <c r="P33" s="37"/>
      <c r="Q33" s="77"/>
      <c r="R33" s="30"/>
      <c r="V33" s="35" t="s">
        <v>1933</v>
      </c>
      <c r="W33" s="35"/>
    </row>
    <row r="34" spans="1:23">
      <c r="A34" s="61"/>
      <c r="B34" s="62"/>
      <c r="C34" s="62"/>
      <c r="D34" s="62"/>
      <c r="E34" s="62"/>
      <c r="F34" s="62"/>
      <c r="G34" s="62"/>
      <c r="H34" s="63"/>
      <c r="I34" s="30"/>
      <c r="J34" s="76"/>
      <c r="K34" s="37"/>
      <c r="L34" s="37"/>
      <c r="M34" s="37"/>
      <c r="N34" s="37"/>
      <c r="O34" s="37"/>
      <c r="P34" s="37"/>
      <c r="Q34" s="77"/>
      <c r="R34" s="30"/>
      <c r="V34" s="35" t="s">
        <v>1156</v>
      </c>
      <c r="W34" s="35"/>
    </row>
    <row r="35" spans="1:23">
      <c r="A35" s="61"/>
      <c r="B35" s="62"/>
      <c r="C35" s="62"/>
      <c r="D35" s="62"/>
      <c r="E35" s="62"/>
      <c r="F35" s="62"/>
      <c r="G35" s="62"/>
      <c r="H35" s="63"/>
      <c r="I35" s="30"/>
      <c r="J35" s="76"/>
      <c r="K35" s="37"/>
      <c r="L35" s="37"/>
      <c r="M35" s="37"/>
      <c r="N35" s="37"/>
      <c r="O35" s="37"/>
      <c r="P35" s="37"/>
      <c r="Q35" s="77"/>
      <c r="R35" s="30"/>
      <c r="V35" s="35" t="s">
        <v>1074</v>
      </c>
      <c r="W35" s="35"/>
    </row>
    <row r="36" spans="1:23">
      <c r="A36" s="61"/>
      <c r="B36" s="62"/>
      <c r="C36" s="62"/>
      <c r="D36" s="62"/>
      <c r="E36" s="62"/>
      <c r="F36" s="62"/>
      <c r="G36" s="62"/>
      <c r="H36" s="63"/>
      <c r="I36" s="30"/>
      <c r="J36" s="76"/>
      <c r="K36" s="37"/>
      <c r="L36" s="37"/>
      <c r="M36" s="37"/>
      <c r="N36" s="37"/>
      <c r="O36" s="37"/>
      <c r="P36" s="37"/>
      <c r="Q36" s="77"/>
      <c r="R36" s="30"/>
      <c r="V36" s="35" t="s">
        <v>425</v>
      </c>
      <c r="W36" s="35"/>
    </row>
    <row r="37" spans="1:23">
      <c r="A37" s="61"/>
      <c r="B37" s="62"/>
      <c r="C37" s="62"/>
      <c r="D37" s="62"/>
      <c r="E37" s="62"/>
      <c r="F37" s="62"/>
      <c r="G37" s="62"/>
      <c r="H37" s="63"/>
      <c r="I37" s="30"/>
      <c r="J37" s="76"/>
      <c r="K37" s="37"/>
      <c r="L37" s="37"/>
      <c r="M37" s="37"/>
      <c r="N37" s="37"/>
      <c r="O37" s="37"/>
      <c r="P37" s="37"/>
      <c r="Q37" s="77"/>
      <c r="R37" s="30"/>
      <c r="V37" s="35" t="s">
        <v>4010</v>
      </c>
      <c r="W37" s="35"/>
    </row>
    <row r="38" spans="1:23">
      <c r="A38" s="61"/>
      <c r="B38" s="62"/>
      <c r="C38" s="62"/>
      <c r="D38" s="62"/>
      <c r="E38" s="62"/>
      <c r="F38" s="62"/>
      <c r="G38" s="62"/>
      <c r="H38" s="63"/>
      <c r="I38" s="30"/>
      <c r="J38" s="76"/>
      <c r="K38" s="37"/>
      <c r="L38" s="37"/>
      <c r="M38" s="37"/>
      <c r="N38" s="37"/>
      <c r="O38" s="37"/>
      <c r="P38" s="37"/>
      <c r="Q38" s="77"/>
      <c r="R38" s="30"/>
      <c r="V38" s="35" t="s">
        <v>4009</v>
      </c>
      <c r="W38" s="35"/>
    </row>
    <row r="39" spans="1:23">
      <c r="A39" s="61"/>
      <c r="B39" s="62"/>
      <c r="C39" s="62"/>
      <c r="D39" s="62"/>
      <c r="E39" s="62"/>
      <c r="F39" s="62"/>
      <c r="G39" s="62"/>
      <c r="H39" s="63"/>
      <c r="I39" s="30"/>
      <c r="J39" s="76"/>
      <c r="K39" s="37"/>
      <c r="L39" s="37"/>
      <c r="M39" s="37"/>
      <c r="N39" s="37"/>
      <c r="O39" s="37"/>
      <c r="P39" s="37"/>
      <c r="Q39" s="77"/>
      <c r="R39" s="30"/>
      <c r="V39" s="35" t="s">
        <v>1331</v>
      </c>
      <c r="W39" s="35"/>
    </row>
    <row r="40" spans="1:23">
      <c r="A40" s="61"/>
      <c r="B40" s="62"/>
      <c r="C40" s="62"/>
      <c r="D40" s="62"/>
      <c r="E40" s="62"/>
      <c r="F40" s="62"/>
      <c r="G40" s="62"/>
      <c r="H40" s="63"/>
      <c r="I40" s="30"/>
      <c r="J40" s="78"/>
      <c r="K40" s="79"/>
      <c r="L40" s="79"/>
      <c r="M40" s="79"/>
      <c r="N40" s="79"/>
      <c r="O40" s="79"/>
      <c r="P40" s="79"/>
      <c r="Q40" s="80"/>
      <c r="R40" s="30"/>
      <c r="V40" s="35" t="s">
        <v>1700</v>
      </c>
      <c r="W40" s="35"/>
    </row>
    <row r="41" spans="1:23">
      <c r="A41" s="61"/>
      <c r="B41" s="62"/>
      <c r="C41" s="62"/>
      <c r="D41" s="62"/>
      <c r="E41" s="62"/>
      <c r="F41" s="62"/>
      <c r="G41" s="62"/>
      <c r="H41" s="63"/>
      <c r="I41" s="30"/>
      <c r="J41" s="110"/>
      <c r="K41" s="111"/>
      <c r="L41" s="111"/>
      <c r="M41" s="111"/>
      <c r="N41" s="111"/>
      <c r="O41" s="111"/>
      <c r="P41" s="111"/>
      <c r="Q41" s="112"/>
      <c r="R41" s="30"/>
      <c r="V41" s="35" t="s">
        <v>1086</v>
      </c>
      <c r="W41" s="35"/>
    </row>
    <row r="42" spans="1:23">
      <c r="A42" s="61"/>
      <c r="B42" s="62"/>
      <c r="C42" s="62"/>
      <c r="D42" s="62"/>
      <c r="E42" s="62"/>
      <c r="F42" s="62"/>
      <c r="G42" s="62"/>
      <c r="H42" s="63"/>
      <c r="I42" s="30"/>
      <c r="J42" s="97" t="str">
        <f>'Dashboard data'!H25</f>
        <v>Controllers earn the highest total income for a role in Europe at $</v>
      </c>
      <c r="K42" s="98"/>
      <c r="L42" s="98"/>
      <c r="M42" s="98"/>
      <c r="N42" s="98"/>
      <c r="O42" s="98"/>
      <c r="P42" s="98"/>
      <c r="Q42" s="64">
        <f>'Dashboard data'!F25</f>
        <v>343007.84852773411</v>
      </c>
      <c r="R42" s="30"/>
      <c r="V42" s="35" t="s">
        <v>499</v>
      </c>
      <c r="W42" s="35"/>
    </row>
    <row r="43" spans="1:23">
      <c r="A43" s="72"/>
      <c r="B43" s="70"/>
      <c r="C43" s="70"/>
      <c r="D43" s="70"/>
      <c r="E43" s="70"/>
      <c r="F43" s="70"/>
      <c r="G43" s="70"/>
      <c r="H43" s="71"/>
      <c r="I43" s="30"/>
      <c r="J43" s="97" t="str">
        <f>'Dashboard data'!H26</f>
        <v>Controllers earn more on an average in Europe at $</v>
      </c>
      <c r="K43" s="98"/>
      <c r="L43" s="98"/>
      <c r="M43" s="98"/>
      <c r="N43" s="98"/>
      <c r="O43" s="98"/>
      <c r="P43" s="98"/>
      <c r="Q43" s="64">
        <f>'Dashboard data'!F26</f>
        <v>171503.92426386705</v>
      </c>
      <c r="R43" s="30"/>
      <c r="V43" s="35" t="s">
        <v>690</v>
      </c>
      <c r="W43" s="35"/>
    </row>
    <row r="44" spans="1:23">
      <c r="A44" s="110"/>
      <c r="B44" s="111"/>
      <c r="C44" s="111"/>
      <c r="D44" s="111"/>
      <c r="E44" s="111"/>
      <c r="F44" s="111"/>
      <c r="G44" s="111"/>
      <c r="H44" s="112"/>
      <c r="I44" s="30"/>
      <c r="J44" s="97" t="str">
        <f>'Dashboard data'!H27</f>
        <v>Controllers earn the highest salary for a role at $</v>
      </c>
      <c r="K44" s="98"/>
      <c r="L44" s="98"/>
      <c r="M44" s="98"/>
      <c r="N44" s="98"/>
      <c r="O44" s="98"/>
      <c r="P44" s="98"/>
      <c r="Q44" s="64">
        <f>'Dashboard data'!F27</f>
        <v>228671.89901848941</v>
      </c>
      <c r="R44" s="30"/>
      <c r="V44" s="35" t="s">
        <v>989</v>
      </c>
      <c r="W44" s="35"/>
    </row>
    <row r="45" spans="1:23">
      <c r="A45" s="97" t="str">
        <f>'Dashboard data'!H32</f>
        <v>Managers with 20-30 yrs experience earn on an average $</v>
      </c>
      <c r="B45" s="98"/>
      <c r="C45" s="98"/>
      <c r="D45" s="69">
        <f>'Dashboard data'!F32</f>
        <v>75336.129245109711</v>
      </c>
      <c r="E45" s="102" t="str">
        <f>'Dashboard data'!I32</f>
        <v>worldwide by working 4-6 hrs</v>
      </c>
      <c r="F45" s="102"/>
      <c r="G45" s="102"/>
      <c r="H45" s="103"/>
      <c r="I45" s="30"/>
      <c r="J45" s="104"/>
      <c r="K45" s="105"/>
      <c r="L45" s="105"/>
      <c r="M45" s="105"/>
      <c r="N45" s="105"/>
      <c r="O45" s="105"/>
      <c r="P45" s="105"/>
      <c r="Q45" s="106"/>
      <c r="R45" s="30"/>
      <c r="V45" s="35" t="s">
        <v>1444</v>
      </c>
      <c r="W45" s="35"/>
    </row>
    <row r="46" spans="1:23" ht="15" customHeight="1">
      <c r="A46" s="99" t="str">
        <f>'Dashboard data'!H31</f>
        <v/>
      </c>
      <c r="B46" s="100"/>
      <c r="C46" s="100"/>
      <c r="D46" s="100"/>
      <c r="E46" s="100"/>
      <c r="F46" s="100"/>
      <c r="G46" s="100"/>
      <c r="H46" s="101"/>
      <c r="I46" s="30"/>
      <c r="J46" s="107"/>
      <c r="K46" s="108"/>
      <c r="L46" s="108"/>
      <c r="M46" s="108"/>
      <c r="N46" s="108"/>
      <c r="O46" s="108"/>
      <c r="P46" s="108"/>
      <c r="Q46" s="109"/>
      <c r="R46" s="30"/>
      <c r="V46" s="35" t="s">
        <v>1773</v>
      </c>
      <c r="W46" s="35"/>
    </row>
    <row r="47" spans="1:23" ht="15" customHeight="1">
      <c r="A47" s="113"/>
      <c r="B47" s="114"/>
      <c r="C47" s="114"/>
      <c r="D47" s="114"/>
      <c r="E47" s="114"/>
      <c r="F47" s="114"/>
      <c r="G47" s="114"/>
      <c r="H47" s="115"/>
      <c r="I47" s="30"/>
      <c r="J47" s="30"/>
      <c r="K47" s="30"/>
      <c r="L47" s="30"/>
      <c r="M47" s="30"/>
      <c r="N47" s="30"/>
      <c r="O47" s="30"/>
      <c r="P47" s="30"/>
      <c r="Q47" s="30"/>
      <c r="R47" s="30"/>
      <c r="V47" s="35" t="s">
        <v>1052</v>
      </c>
      <c r="W47" s="35"/>
    </row>
    <row r="48" spans="1:23" s="52" customFormat="1" ht="1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51"/>
      <c r="U48" s="53"/>
      <c r="V48" s="54" t="s">
        <v>1055</v>
      </c>
      <c r="W48" s="54"/>
    </row>
    <row r="49" spans="22:23" ht="15" hidden="1" customHeight="1">
      <c r="V49" s="35" t="s">
        <v>870</v>
      </c>
      <c r="W49" s="35"/>
    </row>
    <row r="50" spans="22:23" ht="15" hidden="1" customHeight="1">
      <c r="V50" s="35" t="s">
        <v>21</v>
      </c>
      <c r="W50" s="35"/>
    </row>
    <row r="51" spans="22:23" ht="15" hidden="1" customHeight="1">
      <c r="V51" s="35" t="s">
        <v>27</v>
      </c>
      <c r="W51" s="35"/>
    </row>
    <row r="52" spans="22:23" ht="15" hidden="1" customHeight="1">
      <c r="V52" s="35" t="s">
        <v>4008</v>
      </c>
      <c r="W52" s="35"/>
    </row>
    <row r="53" spans="22:23" ht="15" hidden="1" customHeight="1">
      <c r="V53" s="35" t="s">
        <v>1519</v>
      </c>
      <c r="W53" s="35"/>
    </row>
    <row r="54" spans="22:23" ht="15" hidden="1" customHeight="1">
      <c r="V54" s="35" t="s">
        <v>1344</v>
      </c>
      <c r="W54" s="35"/>
    </row>
    <row r="55" spans="22:23" ht="15" hidden="1" customHeight="1">
      <c r="V55" s="35" t="s">
        <v>512</v>
      </c>
      <c r="W55" s="35"/>
    </row>
    <row r="56" spans="22:23" ht="15" hidden="1" customHeight="1">
      <c r="V56" s="35" t="s">
        <v>184</v>
      </c>
      <c r="W56" s="35"/>
    </row>
    <row r="57" spans="22:23" ht="15" hidden="1" customHeight="1">
      <c r="V57" s="35" t="s">
        <v>548</v>
      </c>
      <c r="W57" s="35"/>
    </row>
    <row r="58" spans="22:23" ht="15" hidden="1" customHeight="1">
      <c r="V58" s="35" t="s">
        <v>292</v>
      </c>
      <c r="W58" s="35"/>
    </row>
    <row r="59" spans="22:23" ht="15" hidden="1" customHeight="1">
      <c r="V59" s="35" t="s">
        <v>136</v>
      </c>
      <c r="W59" s="35"/>
    </row>
    <row r="60" spans="22:23" ht="15" hidden="1" customHeight="1">
      <c r="V60" s="35" t="s">
        <v>169</v>
      </c>
      <c r="W60" s="35"/>
    </row>
    <row r="61" spans="22:23" ht="15" hidden="1" customHeight="1">
      <c r="V61" s="35" t="s">
        <v>639</v>
      </c>
      <c r="W61" s="35"/>
    </row>
    <row r="62" spans="22:23" ht="15" hidden="1" customHeight="1">
      <c r="V62" s="35" t="s">
        <v>197</v>
      </c>
      <c r="W62" s="35"/>
    </row>
    <row r="63" spans="22:23" ht="15" hidden="1" customHeight="1">
      <c r="V63" s="35" t="s">
        <v>73</v>
      </c>
      <c r="W63" s="35"/>
    </row>
    <row r="64" spans="22:23" ht="15" hidden="1" customHeight="1">
      <c r="V64" s="35" t="s">
        <v>1458</v>
      </c>
      <c r="W64" s="35"/>
    </row>
    <row r="65" spans="22:23" ht="15" hidden="1" customHeight="1">
      <c r="V65" s="35" t="s">
        <v>111</v>
      </c>
      <c r="W65" s="35"/>
    </row>
    <row r="66" spans="22:23" ht="15" hidden="1" customHeight="1">
      <c r="V66" s="35" t="s">
        <v>2004</v>
      </c>
      <c r="W66" s="35"/>
    </row>
    <row r="67" spans="22:23" ht="15" hidden="1" customHeight="1">
      <c r="V67" s="35" t="s">
        <v>716</v>
      </c>
      <c r="W67" s="35"/>
    </row>
    <row r="68" spans="22:23" ht="15" hidden="1" customHeight="1">
      <c r="V68" s="35" t="s">
        <v>38</v>
      </c>
      <c r="W68" s="35"/>
    </row>
    <row r="69" spans="22:23" ht="15" hidden="1" customHeight="1">
      <c r="V69" s="35" t="s">
        <v>1176</v>
      </c>
      <c r="W69" s="35"/>
    </row>
    <row r="70" spans="22:23" ht="15" hidden="1" customHeight="1">
      <c r="V70" s="35" t="s">
        <v>359</v>
      </c>
      <c r="W70" s="35"/>
    </row>
    <row r="71" spans="22:23" ht="15" hidden="1" customHeight="1">
      <c r="V71" s="35" t="s">
        <v>935</v>
      </c>
      <c r="W71" s="35"/>
    </row>
    <row r="72" spans="22:23" ht="15" hidden="1" customHeight="1">
      <c r="V72" s="35" t="s">
        <v>299</v>
      </c>
      <c r="W72" s="35"/>
    </row>
    <row r="73" spans="22:23" ht="15" hidden="1" customHeight="1">
      <c r="V73" s="35" t="s">
        <v>1011</v>
      </c>
      <c r="W73" s="35"/>
    </row>
    <row r="74" spans="22:23" ht="15" hidden="1" customHeight="1">
      <c r="V74" s="35" t="s">
        <v>59</v>
      </c>
      <c r="W74" s="35"/>
    </row>
    <row r="75" spans="22:23" ht="15" hidden="1" customHeight="1">
      <c r="V75" s="35" t="s">
        <v>447</v>
      </c>
      <c r="W75" s="35"/>
    </row>
    <row r="76" spans="22:23" ht="15" hidden="1" customHeight="1">
      <c r="V76" s="35" t="s">
        <v>1497</v>
      </c>
      <c r="W76" s="35"/>
    </row>
    <row r="77" spans="22:23" ht="15" hidden="1" customHeight="1">
      <c r="V77" s="35" t="s">
        <v>1118</v>
      </c>
      <c r="W77" s="35"/>
    </row>
    <row r="78" spans="22:23" ht="15" hidden="1" customHeight="1">
      <c r="V78" s="35" t="s">
        <v>1745</v>
      </c>
      <c r="W78" s="35"/>
    </row>
    <row r="79" spans="22:23" ht="15" hidden="1" customHeight="1">
      <c r="V79" s="35" t="s">
        <v>347</v>
      </c>
      <c r="W79" s="35"/>
    </row>
    <row r="80" spans="22:23" ht="15" hidden="1" customHeight="1">
      <c r="V80" s="35" t="s">
        <v>654</v>
      </c>
      <c r="W80" s="35"/>
    </row>
    <row r="81" spans="22:23" ht="15" hidden="1" customHeight="1">
      <c r="V81" s="35" t="s">
        <v>75</v>
      </c>
      <c r="W81" s="35"/>
    </row>
    <row r="82" spans="22:23" ht="15" hidden="1" customHeight="1">
      <c r="V82" s="35" t="s">
        <v>515</v>
      </c>
      <c r="W82" s="35"/>
    </row>
    <row r="83" spans="22:23" ht="15" hidden="1" customHeight="1">
      <c r="V83" s="35" t="s">
        <v>726</v>
      </c>
      <c r="W83" s="35"/>
    </row>
    <row r="84" spans="22:23" ht="15" hidden="1" customHeight="1">
      <c r="V84" s="35" t="s">
        <v>1351</v>
      </c>
      <c r="W84" s="35"/>
    </row>
    <row r="85" spans="22:23" ht="15" hidden="1" customHeight="1">
      <c r="V85" s="35" t="s">
        <v>36</v>
      </c>
      <c r="W85" s="35"/>
    </row>
    <row r="86" spans="22:23" ht="15" hidden="1" customHeight="1">
      <c r="V86" s="35" t="s">
        <v>166</v>
      </c>
      <c r="W86" s="35"/>
    </row>
    <row r="87" spans="22:23" ht="15" hidden="1" customHeight="1">
      <c r="V87" s="35" t="s">
        <v>30</v>
      </c>
      <c r="W87" s="35"/>
    </row>
    <row r="88" spans="22:23" ht="15" hidden="1" customHeight="1">
      <c r="V88" s="35" t="s">
        <v>416</v>
      </c>
      <c r="W88" s="35"/>
    </row>
    <row r="89" spans="22:23" ht="15" hidden="1" customHeight="1">
      <c r="V89" s="35" t="s">
        <v>106</v>
      </c>
      <c r="W89" s="35"/>
    </row>
    <row r="90" spans="22:23" ht="15" hidden="1" customHeight="1">
      <c r="V90" s="35" t="s">
        <v>17</v>
      </c>
      <c r="W90" s="35"/>
    </row>
    <row r="91" spans="22:23" ht="15" hidden="1" customHeight="1">
      <c r="V91" s="35" t="s">
        <v>133</v>
      </c>
      <c r="W91" s="35"/>
    </row>
    <row r="92" spans="22:23" ht="15" hidden="1" customHeight="1">
      <c r="V92" s="35" t="s">
        <v>608</v>
      </c>
      <c r="W92" s="35"/>
    </row>
    <row r="93" spans="22:23" ht="15" hidden="1" customHeight="1">
      <c r="V93" s="35" t="s">
        <v>877</v>
      </c>
      <c r="W93" s="35"/>
    </row>
    <row r="94" spans="22:23" ht="15" hidden="1" customHeight="1">
      <c r="V94" s="35" t="s">
        <v>65</v>
      </c>
      <c r="W94" s="35"/>
    </row>
    <row r="95" spans="22:23" ht="15" hidden="1" customHeight="1">
      <c r="V95" s="35" t="s">
        <v>46</v>
      </c>
      <c r="W95" s="35"/>
    </row>
    <row r="96" spans="22:23" ht="15" hidden="1" customHeight="1">
      <c r="V96" s="35" t="s">
        <v>983</v>
      </c>
      <c r="W96" s="35"/>
    </row>
    <row r="97" spans="22:23" ht="15" hidden="1" customHeight="1">
      <c r="V97" s="35" t="s">
        <v>171</v>
      </c>
      <c r="W97" s="35"/>
    </row>
    <row r="98" spans="22:23" ht="15" hidden="1" customHeight="1">
      <c r="V98" s="35" t="s">
        <v>583</v>
      </c>
      <c r="W98" s="35"/>
    </row>
    <row r="99" spans="22:23" ht="15" hidden="1" customHeight="1">
      <c r="V99" s="35" t="s">
        <v>143</v>
      </c>
      <c r="W99" s="35"/>
    </row>
    <row r="100" spans="22:23" ht="15" hidden="1" customHeight="1">
      <c r="V100" s="35" t="s">
        <v>179</v>
      </c>
      <c r="W100" s="35"/>
    </row>
    <row r="101" spans="22:23" ht="15" hidden="1" customHeight="1">
      <c r="V101" s="35" t="s">
        <v>48</v>
      </c>
      <c r="W101" s="35"/>
    </row>
    <row r="102" spans="22:23" ht="15" hidden="1" customHeight="1">
      <c r="V102" s="35" t="s">
        <v>672</v>
      </c>
      <c r="W102" s="35"/>
    </row>
    <row r="103" spans="22:23" ht="15" hidden="1" customHeight="1">
      <c r="V103" s="35" t="s">
        <v>24</v>
      </c>
      <c r="W103" s="35"/>
    </row>
    <row r="104" spans="22:23" ht="15" hidden="1" customHeight="1">
      <c r="V104" s="35" t="s">
        <v>628</v>
      </c>
      <c r="W104" s="35"/>
    </row>
    <row r="105" spans="22:23" ht="15" hidden="1" customHeight="1">
      <c r="V105" s="35" t="s">
        <v>88</v>
      </c>
      <c r="W105" s="35"/>
    </row>
    <row r="106" spans="22:23" ht="15" hidden="1" customHeight="1">
      <c r="V106" s="35" t="s">
        <v>84</v>
      </c>
      <c r="W106" s="35"/>
    </row>
    <row r="107" spans="22:23" ht="15" hidden="1" customHeight="1">
      <c r="V107" s="35" t="s">
        <v>8</v>
      </c>
      <c r="W107" s="35"/>
    </row>
    <row r="108" spans="22:23" ht="15" hidden="1" customHeight="1">
      <c r="V108" s="35" t="s">
        <v>71</v>
      </c>
      <c r="W108" s="35"/>
    </row>
    <row r="109" spans="22:23" ht="15" hidden="1" customHeight="1">
      <c r="V109" s="35" t="s">
        <v>15</v>
      </c>
      <c r="W109" s="35"/>
    </row>
    <row r="110" spans="22:23" ht="15" hidden="1" customHeight="1"/>
    <row r="111" spans="22:23" ht="15" hidden="1" customHeight="1"/>
  </sheetData>
  <mergeCells count="19">
    <mergeCell ref="A1:R2"/>
    <mergeCell ref="A45:C45"/>
    <mergeCell ref="A23:H23"/>
    <mergeCell ref="J19:Q19"/>
    <mergeCell ref="J21:L21"/>
    <mergeCell ref="A4:H5"/>
    <mergeCell ref="A48:R1048576"/>
    <mergeCell ref="J22:L22"/>
    <mergeCell ref="A26:B26"/>
    <mergeCell ref="A25:B25"/>
    <mergeCell ref="J42:P42"/>
    <mergeCell ref="J43:P43"/>
    <mergeCell ref="J44:P44"/>
    <mergeCell ref="A46:H46"/>
    <mergeCell ref="E45:H45"/>
    <mergeCell ref="J45:Q46"/>
    <mergeCell ref="J41:Q41"/>
    <mergeCell ref="A47:H47"/>
    <mergeCell ref="A44:H44"/>
  </mergeCells>
  <dataValidations count="3">
    <dataValidation type="list" allowBlank="1" showInputMessage="1" showErrorMessage="1" sqref="C26">
      <formula1>$W$16:$W$19</formula1>
    </dataValidation>
    <dataValidation type="list" allowBlank="1" showInputMessage="1" showErrorMessage="1" sqref="C25">
      <formula1>$W$5:$W$14</formula1>
    </dataValidation>
    <dataValidation type="list" allowBlank="1" showInputMessage="1" showErrorMessage="1" sqref="M21">
      <formula1>$V$4:$V$109</formula1>
    </dataValidation>
  </dataValidations>
  <pageMargins left="0.7" right="0.7" top="0.75" bottom="0.75" header="0.3" footer="0.3"/>
  <pageSetup paperSize="9" scale="6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mapping</vt:lpstr>
      <vt:lpstr>Data</vt:lpstr>
      <vt:lpstr>Dashboard data</vt:lpstr>
      <vt:lpstr>Dashboard</vt:lpstr>
      <vt:lpstr>Country</vt:lpstr>
    </vt:vector>
  </TitlesOfParts>
  <Company>Chandoo.org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604498487</cp:lastModifiedBy>
  <dcterms:created xsi:type="dcterms:W3CDTF">2012-06-21T06:10:20Z</dcterms:created>
  <dcterms:modified xsi:type="dcterms:W3CDTF">2012-07-06T15:52:57Z</dcterms:modified>
</cp:coreProperties>
</file>