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Grace\My Drive\RIT\VA\FinalProject\Data\"/>
    </mc:Choice>
  </mc:AlternateContent>
  <xr:revisionPtr revIDLastSave="0" documentId="13_ncr:1_{85A4DC28-E714-442D-943B-2BBDF2F72520}" xr6:coauthVersionLast="47" xr6:coauthVersionMax="47" xr10:uidLastSave="{00000000-0000-0000-0000-000000000000}"/>
  <bookViews>
    <workbookView xWindow="-96" yWindow="0" windowWidth="11712" windowHeight="12336" tabRatio="626" xr2:uid="{00000000-000D-0000-FFFF-FFFF00000000}"/>
  </bookViews>
  <sheets>
    <sheet name="Read_Me" sheetId="21" r:id="rId1"/>
    <sheet name="All_data" sheetId="24" r:id="rId2"/>
    <sheet name="TN_surface" sheetId="2" r:id="rId3"/>
    <sheet name="TKN_surface" sheetId="1" r:id="rId4"/>
    <sheet name="NOx_surface" sheetId="3" r:id="rId5"/>
    <sheet name="TOC_surface" sheetId="22" r:id="rId6"/>
    <sheet name="NH3_surface" sheetId="4" r:id="rId7"/>
    <sheet name="TN_inflow" sheetId="5" r:id="rId8"/>
    <sheet name="TKN_inflow" sheetId="6" r:id="rId9"/>
    <sheet name="NOx_inflow" sheetId="7" r:id="rId10"/>
    <sheet name="NH3_inflow" sheetId="8" r:id="rId11"/>
    <sheet name="TOC_inflow" sheetId="9" r:id="rId12"/>
    <sheet name="TP_surface" sheetId="10" r:id="rId13"/>
    <sheet name="P_dissolved_surface" sheetId="11" r:id="rId14"/>
    <sheet name="TP_inflow" sheetId="12" r:id="rId15"/>
    <sheet name="TN_deep" sheetId="13" r:id="rId16"/>
    <sheet name="TKN_deep" sheetId="14" r:id="rId17"/>
    <sheet name="NOx_deep" sheetId="15" r:id="rId18"/>
    <sheet name="NH3_deep" sheetId="16" r:id="rId19"/>
    <sheet name="TP_deep" sheetId="17" r:id="rId20"/>
    <sheet name="P_dissolved_deep" sheetId="18" r:id="rId21"/>
    <sheet name="TOC_deep" sheetId="20" r:id="rId22"/>
    <sheet name="Precip_Z-scores" sheetId="19"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5" i="24" l="1"/>
  <c r="C611" i="24"/>
  <c r="D611" i="24"/>
  <c r="E611" i="24"/>
  <c r="F611" i="24"/>
  <c r="G611" i="24"/>
  <c r="H611" i="24"/>
  <c r="I611" i="24"/>
  <c r="J611" i="24"/>
  <c r="K611" i="24"/>
  <c r="L611" i="24"/>
  <c r="M611" i="24"/>
  <c r="N611" i="24"/>
  <c r="O611" i="24"/>
  <c r="S611" i="24"/>
  <c r="T611" i="24"/>
  <c r="U611" i="24"/>
  <c r="V611" i="24"/>
  <c r="C612" i="24"/>
  <c r="D612" i="24"/>
  <c r="E612" i="24"/>
  <c r="F612" i="24"/>
  <c r="G612" i="24"/>
  <c r="H612" i="24"/>
  <c r="I612" i="24"/>
  <c r="J612" i="24"/>
  <c r="K612" i="24"/>
  <c r="L612" i="24"/>
  <c r="M612" i="24"/>
  <c r="N612" i="24"/>
  <c r="O612" i="24"/>
  <c r="S612" i="24"/>
  <c r="T612" i="24"/>
  <c r="U612" i="24"/>
  <c r="V612" i="24"/>
  <c r="C613" i="24"/>
  <c r="D613" i="24"/>
  <c r="E613" i="24"/>
  <c r="F613" i="24"/>
  <c r="G613" i="24"/>
  <c r="H613" i="24"/>
  <c r="I613" i="24"/>
  <c r="J613" i="24"/>
  <c r="K613" i="24"/>
  <c r="L613" i="24"/>
  <c r="M613" i="24"/>
  <c r="N613" i="24"/>
  <c r="O613" i="24"/>
  <c r="C614" i="24"/>
  <c r="D614" i="24"/>
  <c r="E614" i="24"/>
  <c r="F614" i="24"/>
  <c r="G614" i="24"/>
  <c r="H614" i="24"/>
  <c r="I614" i="24"/>
  <c r="J614" i="24"/>
  <c r="K614" i="24"/>
  <c r="L614" i="24"/>
  <c r="M614" i="24"/>
  <c r="N614" i="24"/>
  <c r="O614" i="24"/>
  <c r="S614" i="24"/>
  <c r="C615" i="24"/>
  <c r="D615" i="24"/>
  <c r="E615" i="24"/>
  <c r="F615" i="24"/>
  <c r="G615" i="24"/>
  <c r="H615" i="24"/>
  <c r="I615" i="24"/>
  <c r="J615" i="24"/>
  <c r="K615" i="24"/>
  <c r="L615" i="24"/>
  <c r="M615" i="24"/>
  <c r="N615" i="24"/>
  <c r="O615" i="24"/>
  <c r="S615" i="24"/>
  <c r="V615" i="24"/>
  <c r="C616" i="24"/>
  <c r="D616" i="24"/>
  <c r="E616" i="24"/>
  <c r="F616" i="24"/>
  <c r="G616" i="24"/>
  <c r="H616" i="24"/>
  <c r="I616" i="24"/>
  <c r="J616" i="24"/>
  <c r="K616" i="24"/>
  <c r="L616" i="24"/>
  <c r="M616" i="24"/>
  <c r="N616" i="24"/>
  <c r="O616" i="24"/>
  <c r="Q616" i="24"/>
  <c r="R616" i="24"/>
  <c r="T616" i="24"/>
  <c r="C617" i="24"/>
  <c r="D617" i="24"/>
  <c r="E617" i="24"/>
  <c r="F617" i="24"/>
  <c r="G617" i="24"/>
  <c r="H617" i="24"/>
  <c r="I617" i="24"/>
  <c r="J617" i="24"/>
  <c r="K617" i="24"/>
  <c r="L617" i="24"/>
  <c r="M617" i="24"/>
  <c r="N617" i="24"/>
  <c r="O617" i="24"/>
  <c r="Q617" i="24"/>
  <c r="R617" i="24"/>
  <c r="S617" i="24"/>
  <c r="T617" i="24"/>
  <c r="U617" i="24"/>
  <c r="V617" i="24"/>
  <c r="C618" i="24"/>
  <c r="D618" i="24"/>
  <c r="E618" i="24"/>
  <c r="F618" i="24"/>
  <c r="G618" i="24"/>
  <c r="H618" i="24"/>
  <c r="I618" i="24"/>
  <c r="J618" i="24"/>
  <c r="K618" i="24"/>
  <c r="L618" i="24"/>
  <c r="M618" i="24"/>
  <c r="N618" i="24"/>
  <c r="O618" i="24"/>
  <c r="Q618" i="24"/>
  <c r="R618" i="24"/>
  <c r="S618" i="24"/>
  <c r="T618" i="24"/>
  <c r="U618" i="24"/>
  <c r="V618" i="24"/>
  <c r="C619" i="24"/>
  <c r="D619" i="24"/>
  <c r="E619" i="24"/>
  <c r="F619" i="24"/>
  <c r="G619" i="24"/>
  <c r="H619" i="24"/>
  <c r="I619" i="24"/>
  <c r="J619" i="24"/>
  <c r="K619" i="24"/>
  <c r="L619" i="24"/>
  <c r="M619" i="24"/>
  <c r="N619" i="24"/>
  <c r="O619" i="24"/>
  <c r="Q619" i="24"/>
  <c r="S619" i="24"/>
  <c r="T619" i="24"/>
  <c r="U619" i="24"/>
  <c r="V619" i="24"/>
  <c r="C620" i="24"/>
  <c r="D620" i="24"/>
  <c r="E620" i="24"/>
  <c r="F620" i="24"/>
  <c r="G620" i="24"/>
  <c r="H620" i="24"/>
  <c r="I620" i="24"/>
  <c r="J620" i="24"/>
  <c r="K620" i="24"/>
  <c r="L620" i="24"/>
  <c r="M620" i="24"/>
  <c r="N620" i="24"/>
  <c r="O620" i="24"/>
  <c r="S620" i="24"/>
  <c r="T620" i="24"/>
  <c r="U620" i="24"/>
  <c r="V620" i="24"/>
  <c r="C621" i="24"/>
  <c r="D621" i="24"/>
  <c r="E621" i="24"/>
  <c r="F621" i="24"/>
  <c r="G621" i="24"/>
  <c r="H621" i="24"/>
  <c r="I621" i="24"/>
  <c r="J621" i="24"/>
  <c r="K621" i="24"/>
  <c r="L621" i="24"/>
  <c r="M621" i="24"/>
  <c r="N621" i="24"/>
  <c r="O621" i="24"/>
  <c r="R621" i="24"/>
  <c r="S621" i="24"/>
  <c r="T621" i="24"/>
  <c r="U621" i="24"/>
  <c r="C622" i="24"/>
  <c r="D622" i="24"/>
  <c r="E622" i="24"/>
  <c r="F622" i="24"/>
  <c r="G622" i="24"/>
  <c r="H622" i="24"/>
  <c r="I622" i="24"/>
  <c r="J622" i="24"/>
  <c r="K622" i="24"/>
  <c r="L622" i="24"/>
  <c r="M622" i="24"/>
  <c r="N622" i="24"/>
  <c r="O622" i="24"/>
  <c r="S622" i="24"/>
  <c r="C623" i="24"/>
  <c r="D623" i="24"/>
  <c r="E623" i="24"/>
  <c r="F623" i="24"/>
  <c r="G623" i="24"/>
  <c r="H623" i="24"/>
  <c r="I623" i="24"/>
  <c r="J623" i="24"/>
  <c r="K623" i="24"/>
  <c r="L623" i="24"/>
  <c r="M623" i="24"/>
  <c r="N623" i="24"/>
  <c r="O623" i="24"/>
  <c r="Q623" i="24"/>
  <c r="R623" i="24"/>
  <c r="S623" i="24"/>
  <c r="T623" i="24"/>
  <c r="U623" i="24"/>
  <c r="V623" i="24"/>
  <c r="C624" i="24"/>
  <c r="D624" i="24"/>
  <c r="E624" i="24"/>
  <c r="F624" i="24"/>
  <c r="G624" i="24"/>
  <c r="H624" i="24"/>
  <c r="I624" i="24"/>
  <c r="J624" i="24"/>
  <c r="K624" i="24"/>
  <c r="L624" i="24"/>
  <c r="M624" i="24"/>
  <c r="N624" i="24"/>
  <c r="O624" i="24"/>
  <c r="Q624" i="24"/>
  <c r="R624" i="24"/>
  <c r="S624" i="24"/>
  <c r="T624" i="24"/>
  <c r="U624" i="24"/>
  <c r="V624" i="24"/>
  <c r="C625" i="24"/>
  <c r="D625" i="24"/>
  <c r="E625" i="24"/>
  <c r="F625" i="24"/>
  <c r="G625" i="24"/>
  <c r="H625" i="24"/>
  <c r="I625" i="24"/>
  <c r="J625" i="24"/>
  <c r="K625" i="24"/>
  <c r="L625" i="24"/>
  <c r="M625" i="24"/>
  <c r="N625" i="24"/>
  <c r="O625" i="24"/>
  <c r="Q625" i="24"/>
  <c r="R625" i="24"/>
  <c r="S625" i="24"/>
  <c r="T625" i="24"/>
  <c r="U625" i="24"/>
  <c r="V625" i="24"/>
  <c r="C626" i="24"/>
  <c r="D626" i="24"/>
  <c r="E626" i="24"/>
  <c r="F626" i="24"/>
  <c r="G626" i="24"/>
  <c r="H626" i="24"/>
  <c r="I626" i="24"/>
  <c r="J626" i="24"/>
  <c r="K626" i="24"/>
  <c r="L626" i="24"/>
  <c r="M626" i="24"/>
  <c r="N626" i="24"/>
  <c r="O626" i="24"/>
  <c r="S626" i="24"/>
  <c r="C627" i="24"/>
  <c r="D627" i="24"/>
  <c r="E627" i="24"/>
  <c r="F627" i="24"/>
  <c r="G627" i="24"/>
  <c r="H627" i="24"/>
  <c r="I627" i="24"/>
  <c r="J627" i="24"/>
  <c r="K627" i="24"/>
  <c r="L627" i="24"/>
  <c r="M627" i="24"/>
  <c r="N627" i="24"/>
  <c r="O627" i="24"/>
  <c r="Q627" i="24"/>
  <c r="R627" i="24"/>
  <c r="S627" i="24"/>
  <c r="T627" i="24"/>
  <c r="U627" i="24"/>
  <c r="V627" i="24"/>
  <c r="C628" i="24"/>
  <c r="D628" i="24"/>
  <c r="E628" i="24"/>
  <c r="F628" i="24"/>
  <c r="G628" i="24"/>
  <c r="H628" i="24"/>
  <c r="I628" i="24"/>
  <c r="J628" i="24"/>
  <c r="K628" i="24"/>
  <c r="L628" i="24"/>
  <c r="M628" i="24"/>
  <c r="N628" i="24"/>
  <c r="O628" i="24"/>
  <c r="Q628" i="24"/>
  <c r="R628" i="24"/>
  <c r="S628" i="24"/>
  <c r="T628" i="24"/>
  <c r="U628" i="24"/>
  <c r="V628" i="24"/>
  <c r="C629" i="24"/>
  <c r="D629" i="24"/>
  <c r="E629" i="24"/>
  <c r="F629" i="24"/>
  <c r="G629" i="24"/>
  <c r="H629" i="24"/>
  <c r="I629" i="24"/>
  <c r="J629" i="24"/>
  <c r="K629" i="24"/>
  <c r="L629" i="24"/>
  <c r="M629" i="24"/>
  <c r="N629" i="24"/>
  <c r="O629" i="24"/>
  <c r="S629" i="24"/>
  <c r="U629" i="24"/>
  <c r="C630" i="24"/>
  <c r="D630" i="24"/>
  <c r="E630" i="24"/>
  <c r="F630" i="24"/>
  <c r="G630" i="24"/>
  <c r="H630" i="24"/>
  <c r="I630" i="24"/>
  <c r="J630" i="24"/>
  <c r="K630" i="24"/>
  <c r="L630" i="24"/>
  <c r="M630" i="24"/>
  <c r="N630" i="24"/>
  <c r="O630" i="24"/>
  <c r="P630" i="24"/>
  <c r="Q630" i="24"/>
  <c r="R630" i="24"/>
  <c r="S630" i="24"/>
  <c r="T630" i="24"/>
  <c r="U630" i="24"/>
  <c r="V630" i="24"/>
  <c r="C631" i="24"/>
  <c r="D631" i="24"/>
  <c r="E631" i="24"/>
  <c r="F631" i="24"/>
  <c r="G631" i="24"/>
  <c r="H631" i="24"/>
  <c r="I631" i="24"/>
  <c r="J631" i="24"/>
  <c r="K631" i="24"/>
  <c r="L631" i="24"/>
  <c r="M631" i="24"/>
  <c r="N631" i="24"/>
  <c r="O631" i="24"/>
  <c r="R631" i="24"/>
  <c r="S631" i="24"/>
  <c r="T631" i="24"/>
  <c r="U631" i="24"/>
  <c r="V631" i="24"/>
  <c r="C632" i="24"/>
  <c r="D632" i="24"/>
  <c r="E632" i="24"/>
  <c r="F632" i="24"/>
  <c r="G632" i="24"/>
  <c r="H632" i="24"/>
  <c r="I632" i="24"/>
  <c r="J632" i="24"/>
  <c r="K632" i="24"/>
  <c r="L632" i="24"/>
  <c r="M632" i="24"/>
  <c r="N632" i="24"/>
  <c r="O632" i="24"/>
  <c r="P632" i="24"/>
  <c r="Q632" i="24"/>
  <c r="R632" i="24"/>
  <c r="S632" i="24"/>
  <c r="T632" i="24"/>
  <c r="U632" i="24"/>
  <c r="V632" i="24"/>
  <c r="C633" i="24"/>
  <c r="D633" i="24"/>
  <c r="E633" i="24"/>
  <c r="F633" i="24"/>
  <c r="G633" i="24"/>
  <c r="H633" i="24"/>
  <c r="I633" i="24"/>
  <c r="J633" i="24"/>
  <c r="K633" i="24"/>
  <c r="L633" i="24"/>
  <c r="M633" i="24"/>
  <c r="N633" i="24"/>
  <c r="O633" i="24"/>
  <c r="U633" i="24"/>
  <c r="C634" i="24"/>
  <c r="D634" i="24"/>
  <c r="E634" i="24"/>
  <c r="F634" i="24"/>
  <c r="G634" i="24"/>
  <c r="H634" i="24"/>
  <c r="I634" i="24"/>
  <c r="J634" i="24"/>
  <c r="K634" i="24"/>
  <c r="L634" i="24"/>
  <c r="M634" i="24"/>
  <c r="N634" i="24"/>
  <c r="O634" i="24"/>
  <c r="U634" i="24"/>
  <c r="C635" i="24"/>
  <c r="D635" i="24"/>
  <c r="E635" i="24"/>
  <c r="F635" i="24"/>
  <c r="G635" i="24"/>
  <c r="H635" i="24"/>
  <c r="I635" i="24"/>
  <c r="J635" i="24"/>
  <c r="K635" i="24"/>
  <c r="L635" i="24"/>
  <c r="M635" i="24"/>
  <c r="N635" i="24"/>
  <c r="O635" i="24"/>
  <c r="U635" i="24"/>
  <c r="C636" i="24"/>
  <c r="D636" i="24"/>
  <c r="E636" i="24"/>
  <c r="F636" i="24"/>
  <c r="G636" i="24"/>
  <c r="H636" i="24"/>
  <c r="I636" i="24"/>
  <c r="J636" i="24"/>
  <c r="K636" i="24"/>
  <c r="L636" i="24"/>
  <c r="M636" i="24"/>
  <c r="N636" i="24"/>
  <c r="O636" i="24"/>
  <c r="U636" i="24"/>
  <c r="C637" i="24"/>
  <c r="D637" i="24"/>
  <c r="E637" i="24"/>
  <c r="F637" i="24"/>
  <c r="G637" i="24"/>
  <c r="H637" i="24"/>
  <c r="I637" i="24"/>
  <c r="J637" i="24"/>
  <c r="K637" i="24"/>
  <c r="L637" i="24"/>
  <c r="M637" i="24"/>
  <c r="N637" i="24"/>
  <c r="O637" i="24"/>
  <c r="U637" i="24"/>
  <c r="C638" i="24"/>
  <c r="D638" i="24"/>
  <c r="E638" i="24"/>
  <c r="F638" i="24"/>
  <c r="G638" i="24"/>
  <c r="H638" i="24"/>
  <c r="I638" i="24"/>
  <c r="J638" i="24"/>
  <c r="K638" i="24"/>
  <c r="L638" i="24"/>
  <c r="M638" i="24"/>
  <c r="N638" i="24"/>
  <c r="O638" i="24"/>
  <c r="U638" i="24"/>
  <c r="C639" i="24"/>
  <c r="D639" i="24"/>
  <c r="E639" i="24"/>
  <c r="F639" i="24"/>
  <c r="G639" i="24"/>
  <c r="H639" i="24"/>
  <c r="I639" i="24"/>
  <c r="J639" i="24"/>
  <c r="K639" i="24"/>
  <c r="L639" i="24"/>
  <c r="M639" i="24"/>
  <c r="N639" i="24"/>
  <c r="O639" i="24"/>
  <c r="U639" i="24"/>
  <c r="C640" i="24"/>
  <c r="D640" i="24"/>
  <c r="E640" i="24"/>
  <c r="F640" i="24"/>
  <c r="G640" i="24"/>
  <c r="H640" i="24"/>
  <c r="I640" i="24"/>
  <c r="J640" i="24"/>
  <c r="K640" i="24"/>
  <c r="L640" i="24"/>
  <c r="M640" i="24"/>
  <c r="N640" i="24"/>
  <c r="O640" i="24"/>
  <c r="C641" i="24"/>
  <c r="D641" i="24"/>
  <c r="E641" i="24"/>
  <c r="F641" i="24"/>
  <c r="G641" i="24"/>
  <c r="H641" i="24"/>
  <c r="I641" i="24"/>
  <c r="J641" i="24"/>
  <c r="K641" i="24"/>
  <c r="L641" i="24"/>
  <c r="M641" i="24"/>
  <c r="N641" i="24"/>
  <c r="O641" i="24"/>
  <c r="V610" i="24"/>
  <c r="U610" i="24"/>
  <c r="T610" i="24"/>
  <c r="S610" i="24"/>
  <c r="O610" i="24"/>
  <c r="N610" i="24"/>
  <c r="M610" i="24"/>
  <c r="L610" i="24"/>
  <c r="K610" i="24"/>
  <c r="J610" i="24"/>
  <c r="I610" i="24"/>
  <c r="H610" i="24"/>
  <c r="G610" i="24"/>
  <c r="F610" i="24"/>
  <c r="E610" i="24"/>
  <c r="D610" i="24"/>
  <c r="C610" i="24"/>
  <c r="C579" i="24"/>
  <c r="D579" i="24"/>
  <c r="E579" i="24"/>
  <c r="F579" i="24"/>
  <c r="G579" i="24"/>
  <c r="H579" i="24"/>
  <c r="I579" i="24"/>
  <c r="J579" i="24"/>
  <c r="K579" i="24"/>
  <c r="L579" i="24"/>
  <c r="M579" i="24"/>
  <c r="N579" i="24"/>
  <c r="O579" i="24"/>
  <c r="S579" i="24"/>
  <c r="T579" i="24"/>
  <c r="U579" i="24"/>
  <c r="V579" i="24"/>
  <c r="C580" i="24"/>
  <c r="D580" i="24"/>
  <c r="E580" i="24"/>
  <c r="F580" i="24"/>
  <c r="G580" i="24"/>
  <c r="H580" i="24"/>
  <c r="I580" i="24"/>
  <c r="J580" i="24"/>
  <c r="K580" i="24"/>
  <c r="L580" i="24"/>
  <c r="M580" i="24"/>
  <c r="N580" i="24"/>
  <c r="O580" i="24"/>
  <c r="S580" i="24"/>
  <c r="T580" i="24"/>
  <c r="U580" i="24"/>
  <c r="V580" i="24"/>
  <c r="C581" i="24"/>
  <c r="D581" i="24"/>
  <c r="E581" i="24"/>
  <c r="F581" i="24"/>
  <c r="G581" i="24"/>
  <c r="H581" i="24"/>
  <c r="I581" i="24"/>
  <c r="J581" i="24"/>
  <c r="K581" i="24"/>
  <c r="L581" i="24"/>
  <c r="M581" i="24"/>
  <c r="N581" i="24"/>
  <c r="O581" i="24"/>
  <c r="C582" i="24"/>
  <c r="D582" i="24"/>
  <c r="E582" i="24"/>
  <c r="F582" i="24"/>
  <c r="G582" i="24"/>
  <c r="H582" i="24"/>
  <c r="I582" i="24"/>
  <c r="J582" i="24"/>
  <c r="K582" i="24"/>
  <c r="L582" i="24"/>
  <c r="M582" i="24"/>
  <c r="N582" i="24"/>
  <c r="O582" i="24"/>
  <c r="S582" i="24"/>
  <c r="C583" i="24"/>
  <c r="D583" i="24"/>
  <c r="E583" i="24"/>
  <c r="F583" i="24"/>
  <c r="G583" i="24"/>
  <c r="H583" i="24"/>
  <c r="I583" i="24"/>
  <c r="J583" i="24"/>
  <c r="K583" i="24"/>
  <c r="L583" i="24"/>
  <c r="M583" i="24"/>
  <c r="N583" i="24"/>
  <c r="O583" i="24"/>
  <c r="S583" i="24"/>
  <c r="V583" i="24"/>
  <c r="C584" i="24"/>
  <c r="D584" i="24"/>
  <c r="E584" i="24"/>
  <c r="F584" i="24"/>
  <c r="G584" i="24"/>
  <c r="H584" i="24"/>
  <c r="I584" i="24"/>
  <c r="J584" i="24"/>
  <c r="K584" i="24"/>
  <c r="L584" i="24"/>
  <c r="M584" i="24"/>
  <c r="N584" i="24"/>
  <c r="O584" i="24"/>
  <c r="Q584" i="24"/>
  <c r="R584" i="24"/>
  <c r="T584" i="24"/>
  <c r="C585" i="24"/>
  <c r="D585" i="24"/>
  <c r="E585" i="24"/>
  <c r="F585" i="24"/>
  <c r="G585" i="24"/>
  <c r="H585" i="24"/>
  <c r="I585" i="24"/>
  <c r="J585" i="24"/>
  <c r="K585" i="24"/>
  <c r="L585" i="24"/>
  <c r="M585" i="24"/>
  <c r="N585" i="24"/>
  <c r="O585" i="24"/>
  <c r="Q585" i="24"/>
  <c r="R585" i="24"/>
  <c r="S585" i="24"/>
  <c r="T585" i="24"/>
  <c r="U585" i="24"/>
  <c r="V585" i="24"/>
  <c r="C586" i="24"/>
  <c r="D586" i="24"/>
  <c r="E586" i="24"/>
  <c r="F586" i="24"/>
  <c r="G586" i="24"/>
  <c r="H586" i="24"/>
  <c r="I586" i="24"/>
  <c r="J586" i="24"/>
  <c r="K586" i="24"/>
  <c r="L586" i="24"/>
  <c r="M586" i="24"/>
  <c r="N586" i="24"/>
  <c r="O586" i="24"/>
  <c r="Q586" i="24"/>
  <c r="R586" i="24"/>
  <c r="S586" i="24"/>
  <c r="T586" i="24"/>
  <c r="U586" i="24"/>
  <c r="V586" i="24"/>
  <c r="C587" i="24"/>
  <c r="D587" i="24"/>
  <c r="E587" i="24"/>
  <c r="F587" i="24"/>
  <c r="G587" i="24"/>
  <c r="H587" i="24"/>
  <c r="I587" i="24"/>
  <c r="J587" i="24"/>
  <c r="K587" i="24"/>
  <c r="L587" i="24"/>
  <c r="M587" i="24"/>
  <c r="N587" i="24"/>
  <c r="O587" i="24"/>
  <c r="Q587" i="24"/>
  <c r="S587" i="24"/>
  <c r="T587" i="24"/>
  <c r="U587" i="24"/>
  <c r="V587" i="24"/>
  <c r="C588" i="24"/>
  <c r="D588" i="24"/>
  <c r="E588" i="24"/>
  <c r="F588" i="24"/>
  <c r="G588" i="24"/>
  <c r="H588" i="24"/>
  <c r="I588" i="24"/>
  <c r="J588" i="24"/>
  <c r="K588" i="24"/>
  <c r="L588" i="24"/>
  <c r="M588" i="24"/>
  <c r="N588" i="24"/>
  <c r="O588" i="24"/>
  <c r="S588" i="24"/>
  <c r="T588" i="24"/>
  <c r="U588" i="24"/>
  <c r="V588" i="24"/>
  <c r="C589" i="24"/>
  <c r="D589" i="24"/>
  <c r="E589" i="24"/>
  <c r="F589" i="24"/>
  <c r="G589" i="24"/>
  <c r="H589" i="24"/>
  <c r="I589" i="24"/>
  <c r="J589" i="24"/>
  <c r="K589" i="24"/>
  <c r="L589" i="24"/>
  <c r="M589" i="24"/>
  <c r="N589" i="24"/>
  <c r="O589" i="24"/>
  <c r="R589" i="24"/>
  <c r="S589" i="24"/>
  <c r="T589" i="24"/>
  <c r="U589" i="24"/>
  <c r="C590" i="24"/>
  <c r="D590" i="24"/>
  <c r="E590" i="24"/>
  <c r="F590" i="24"/>
  <c r="G590" i="24"/>
  <c r="H590" i="24"/>
  <c r="I590" i="24"/>
  <c r="J590" i="24"/>
  <c r="K590" i="24"/>
  <c r="L590" i="24"/>
  <c r="M590" i="24"/>
  <c r="N590" i="24"/>
  <c r="O590" i="24"/>
  <c r="S590" i="24"/>
  <c r="C591" i="24"/>
  <c r="D591" i="24"/>
  <c r="E591" i="24"/>
  <c r="F591" i="24"/>
  <c r="G591" i="24"/>
  <c r="H591" i="24"/>
  <c r="I591" i="24"/>
  <c r="J591" i="24"/>
  <c r="K591" i="24"/>
  <c r="L591" i="24"/>
  <c r="M591" i="24"/>
  <c r="N591" i="24"/>
  <c r="O591" i="24"/>
  <c r="Q591" i="24"/>
  <c r="R591" i="24"/>
  <c r="S591" i="24"/>
  <c r="T591" i="24"/>
  <c r="U591" i="24"/>
  <c r="V591" i="24"/>
  <c r="C592" i="24"/>
  <c r="D592" i="24"/>
  <c r="E592" i="24"/>
  <c r="F592" i="24"/>
  <c r="G592" i="24"/>
  <c r="H592" i="24"/>
  <c r="I592" i="24"/>
  <c r="J592" i="24"/>
  <c r="K592" i="24"/>
  <c r="L592" i="24"/>
  <c r="M592" i="24"/>
  <c r="N592" i="24"/>
  <c r="O592" i="24"/>
  <c r="Q592" i="24"/>
  <c r="R592" i="24"/>
  <c r="S592" i="24"/>
  <c r="T592" i="24"/>
  <c r="U592" i="24"/>
  <c r="V592" i="24"/>
  <c r="C593" i="24"/>
  <c r="D593" i="24"/>
  <c r="E593" i="24"/>
  <c r="F593" i="24"/>
  <c r="G593" i="24"/>
  <c r="H593" i="24"/>
  <c r="I593" i="24"/>
  <c r="J593" i="24"/>
  <c r="K593" i="24"/>
  <c r="L593" i="24"/>
  <c r="M593" i="24"/>
  <c r="N593" i="24"/>
  <c r="O593" i="24"/>
  <c r="Q593" i="24"/>
  <c r="R593" i="24"/>
  <c r="S593" i="24"/>
  <c r="T593" i="24"/>
  <c r="U593" i="24"/>
  <c r="V593" i="24"/>
  <c r="C594" i="24"/>
  <c r="D594" i="24"/>
  <c r="E594" i="24"/>
  <c r="F594" i="24"/>
  <c r="G594" i="24"/>
  <c r="H594" i="24"/>
  <c r="I594" i="24"/>
  <c r="J594" i="24"/>
  <c r="K594" i="24"/>
  <c r="L594" i="24"/>
  <c r="M594" i="24"/>
  <c r="N594" i="24"/>
  <c r="O594" i="24"/>
  <c r="S594" i="24"/>
  <c r="C595" i="24"/>
  <c r="D595" i="24"/>
  <c r="E595" i="24"/>
  <c r="F595" i="24"/>
  <c r="G595" i="24"/>
  <c r="H595" i="24"/>
  <c r="I595" i="24"/>
  <c r="J595" i="24"/>
  <c r="K595" i="24"/>
  <c r="L595" i="24"/>
  <c r="M595" i="24"/>
  <c r="N595" i="24"/>
  <c r="O595" i="24"/>
  <c r="Q595" i="24"/>
  <c r="R595" i="24"/>
  <c r="S595" i="24"/>
  <c r="T595" i="24"/>
  <c r="U595" i="24"/>
  <c r="V595" i="24"/>
  <c r="C596" i="24"/>
  <c r="D596" i="24"/>
  <c r="E596" i="24"/>
  <c r="F596" i="24"/>
  <c r="G596" i="24"/>
  <c r="H596" i="24"/>
  <c r="I596" i="24"/>
  <c r="J596" i="24"/>
  <c r="K596" i="24"/>
  <c r="L596" i="24"/>
  <c r="M596" i="24"/>
  <c r="N596" i="24"/>
  <c r="O596" i="24"/>
  <c r="Q596" i="24"/>
  <c r="R596" i="24"/>
  <c r="S596" i="24"/>
  <c r="T596" i="24"/>
  <c r="U596" i="24"/>
  <c r="V596" i="24"/>
  <c r="C597" i="24"/>
  <c r="D597" i="24"/>
  <c r="E597" i="24"/>
  <c r="F597" i="24"/>
  <c r="G597" i="24"/>
  <c r="H597" i="24"/>
  <c r="I597" i="24"/>
  <c r="J597" i="24"/>
  <c r="K597" i="24"/>
  <c r="L597" i="24"/>
  <c r="M597" i="24"/>
  <c r="N597" i="24"/>
  <c r="O597" i="24"/>
  <c r="S597" i="24"/>
  <c r="U597" i="24"/>
  <c r="C598" i="24"/>
  <c r="D598" i="24"/>
  <c r="E598" i="24"/>
  <c r="F598" i="24"/>
  <c r="G598" i="24"/>
  <c r="H598" i="24"/>
  <c r="I598" i="24"/>
  <c r="J598" i="24"/>
  <c r="K598" i="24"/>
  <c r="L598" i="24"/>
  <c r="M598" i="24"/>
  <c r="N598" i="24"/>
  <c r="O598" i="24"/>
  <c r="P598" i="24"/>
  <c r="Q598" i="24"/>
  <c r="R598" i="24"/>
  <c r="S598" i="24"/>
  <c r="T598" i="24"/>
  <c r="U598" i="24"/>
  <c r="V598" i="24"/>
  <c r="C599" i="24"/>
  <c r="D599" i="24"/>
  <c r="E599" i="24"/>
  <c r="F599" i="24"/>
  <c r="G599" i="24"/>
  <c r="H599" i="24"/>
  <c r="I599" i="24"/>
  <c r="J599" i="24"/>
  <c r="K599" i="24"/>
  <c r="L599" i="24"/>
  <c r="M599" i="24"/>
  <c r="N599" i="24"/>
  <c r="O599" i="24"/>
  <c r="R599" i="24"/>
  <c r="S599" i="24"/>
  <c r="T599" i="24"/>
  <c r="U599" i="24"/>
  <c r="V599" i="24"/>
  <c r="C600" i="24"/>
  <c r="D600" i="24"/>
  <c r="E600" i="24"/>
  <c r="F600" i="24"/>
  <c r="G600" i="24"/>
  <c r="H600" i="24"/>
  <c r="I600" i="24"/>
  <c r="J600" i="24"/>
  <c r="K600" i="24"/>
  <c r="L600" i="24"/>
  <c r="M600" i="24"/>
  <c r="N600" i="24"/>
  <c r="O600" i="24"/>
  <c r="P600" i="24"/>
  <c r="Q600" i="24"/>
  <c r="R600" i="24"/>
  <c r="S600" i="24"/>
  <c r="T600" i="24"/>
  <c r="U600" i="24"/>
  <c r="V600" i="24"/>
  <c r="C601" i="24"/>
  <c r="D601" i="24"/>
  <c r="E601" i="24"/>
  <c r="F601" i="24"/>
  <c r="G601" i="24"/>
  <c r="H601" i="24"/>
  <c r="I601" i="24"/>
  <c r="J601" i="24"/>
  <c r="K601" i="24"/>
  <c r="L601" i="24"/>
  <c r="M601" i="24"/>
  <c r="N601" i="24"/>
  <c r="O601" i="24"/>
  <c r="U601" i="24"/>
  <c r="C602" i="24"/>
  <c r="D602" i="24"/>
  <c r="E602" i="24"/>
  <c r="F602" i="24"/>
  <c r="G602" i="24"/>
  <c r="H602" i="24"/>
  <c r="I602" i="24"/>
  <c r="J602" i="24"/>
  <c r="K602" i="24"/>
  <c r="L602" i="24"/>
  <c r="M602" i="24"/>
  <c r="N602" i="24"/>
  <c r="O602" i="24"/>
  <c r="U602" i="24"/>
  <c r="C603" i="24"/>
  <c r="D603" i="24"/>
  <c r="E603" i="24"/>
  <c r="F603" i="24"/>
  <c r="G603" i="24"/>
  <c r="H603" i="24"/>
  <c r="I603" i="24"/>
  <c r="J603" i="24"/>
  <c r="K603" i="24"/>
  <c r="L603" i="24"/>
  <c r="M603" i="24"/>
  <c r="N603" i="24"/>
  <c r="O603" i="24"/>
  <c r="U603" i="24"/>
  <c r="C604" i="24"/>
  <c r="D604" i="24"/>
  <c r="E604" i="24"/>
  <c r="F604" i="24"/>
  <c r="G604" i="24"/>
  <c r="H604" i="24"/>
  <c r="I604" i="24"/>
  <c r="J604" i="24"/>
  <c r="K604" i="24"/>
  <c r="L604" i="24"/>
  <c r="M604" i="24"/>
  <c r="N604" i="24"/>
  <c r="O604" i="24"/>
  <c r="U604" i="24"/>
  <c r="C605" i="24"/>
  <c r="D605" i="24"/>
  <c r="E605" i="24"/>
  <c r="F605" i="24"/>
  <c r="G605" i="24"/>
  <c r="H605" i="24"/>
  <c r="I605" i="24"/>
  <c r="J605" i="24"/>
  <c r="K605" i="24"/>
  <c r="L605" i="24"/>
  <c r="M605" i="24"/>
  <c r="N605" i="24"/>
  <c r="O605" i="24"/>
  <c r="U605" i="24"/>
  <c r="C606" i="24"/>
  <c r="D606" i="24"/>
  <c r="E606" i="24"/>
  <c r="F606" i="24"/>
  <c r="G606" i="24"/>
  <c r="H606" i="24"/>
  <c r="I606" i="24"/>
  <c r="J606" i="24"/>
  <c r="K606" i="24"/>
  <c r="L606" i="24"/>
  <c r="M606" i="24"/>
  <c r="N606" i="24"/>
  <c r="O606" i="24"/>
  <c r="U606" i="24"/>
  <c r="C607" i="24"/>
  <c r="D607" i="24"/>
  <c r="E607" i="24"/>
  <c r="F607" i="24"/>
  <c r="G607" i="24"/>
  <c r="H607" i="24"/>
  <c r="I607" i="24"/>
  <c r="J607" i="24"/>
  <c r="K607" i="24"/>
  <c r="L607" i="24"/>
  <c r="M607" i="24"/>
  <c r="N607" i="24"/>
  <c r="O607" i="24"/>
  <c r="U607" i="24"/>
  <c r="C608" i="24"/>
  <c r="D608" i="24"/>
  <c r="E608" i="24"/>
  <c r="F608" i="24"/>
  <c r="G608" i="24"/>
  <c r="H608" i="24"/>
  <c r="I608" i="24"/>
  <c r="J608" i="24"/>
  <c r="K608" i="24"/>
  <c r="L608" i="24"/>
  <c r="M608" i="24"/>
  <c r="N608" i="24"/>
  <c r="O608" i="24"/>
  <c r="C609" i="24"/>
  <c r="D609" i="24"/>
  <c r="E609" i="24"/>
  <c r="F609" i="24"/>
  <c r="G609" i="24"/>
  <c r="H609" i="24"/>
  <c r="I609" i="24"/>
  <c r="J609" i="24"/>
  <c r="K609" i="24"/>
  <c r="L609" i="24"/>
  <c r="M609" i="24"/>
  <c r="N609" i="24"/>
  <c r="O609" i="24"/>
  <c r="V578" i="24"/>
  <c r="U578" i="24"/>
  <c r="T578" i="24"/>
  <c r="S578" i="24"/>
  <c r="O578" i="24"/>
  <c r="N578" i="24"/>
  <c r="M578" i="24"/>
  <c r="L578" i="24"/>
  <c r="K578" i="24"/>
  <c r="J578" i="24"/>
  <c r="I578" i="24"/>
  <c r="H578" i="24"/>
  <c r="G578" i="24"/>
  <c r="F578" i="24"/>
  <c r="E578" i="24"/>
  <c r="D578" i="24"/>
  <c r="C578" i="24"/>
  <c r="C547" i="24"/>
  <c r="D547" i="24"/>
  <c r="E547" i="24"/>
  <c r="F547" i="24"/>
  <c r="G547" i="24"/>
  <c r="H547" i="24"/>
  <c r="I547" i="24"/>
  <c r="J547" i="24"/>
  <c r="K547" i="24"/>
  <c r="L547" i="24"/>
  <c r="M547" i="24"/>
  <c r="N547" i="24"/>
  <c r="O547" i="24"/>
  <c r="P547" i="24"/>
  <c r="Q547" i="24"/>
  <c r="R547" i="24"/>
  <c r="S547" i="24"/>
  <c r="T547" i="24"/>
  <c r="U547" i="24"/>
  <c r="V547" i="24"/>
  <c r="C548" i="24"/>
  <c r="D548" i="24"/>
  <c r="E548" i="24"/>
  <c r="F548" i="24"/>
  <c r="G548" i="24"/>
  <c r="H548" i="24"/>
  <c r="I548" i="24"/>
  <c r="J548" i="24"/>
  <c r="K548" i="24"/>
  <c r="L548" i="24"/>
  <c r="M548" i="24"/>
  <c r="N548" i="24"/>
  <c r="O548" i="24"/>
  <c r="P548" i="24"/>
  <c r="Q548" i="24"/>
  <c r="R548" i="24"/>
  <c r="S548" i="24"/>
  <c r="T548" i="24"/>
  <c r="U548" i="24"/>
  <c r="V548" i="24"/>
  <c r="C549" i="24"/>
  <c r="D549" i="24"/>
  <c r="E549" i="24"/>
  <c r="F549" i="24"/>
  <c r="G549" i="24"/>
  <c r="H549" i="24"/>
  <c r="I549" i="24"/>
  <c r="J549" i="24"/>
  <c r="K549" i="24"/>
  <c r="L549" i="24"/>
  <c r="M549" i="24"/>
  <c r="N549" i="24"/>
  <c r="O549" i="24"/>
  <c r="P549" i="24"/>
  <c r="Q549" i="24"/>
  <c r="R549" i="24"/>
  <c r="S549" i="24"/>
  <c r="T549" i="24"/>
  <c r="U549" i="24"/>
  <c r="V549" i="24"/>
  <c r="C550" i="24"/>
  <c r="D550" i="24"/>
  <c r="E550" i="24"/>
  <c r="F550" i="24"/>
  <c r="G550" i="24"/>
  <c r="H550" i="24"/>
  <c r="I550" i="24"/>
  <c r="J550" i="24"/>
  <c r="K550" i="24"/>
  <c r="L550" i="24"/>
  <c r="M550" i="24"/>
  <c r="N550" i="24"/>
  <c r="O550" i="24"/>
  <c r="P550" i="24"/>
  <c r="Q550" i="24"/>
  <c r="R550" i="24"/>
  <c r="S550" i="24"/>
  <c r="T550" i="24"/>
  <c r="U550" i="24"/>
  <c r="V550" i="24"/>
  <c r="C551" i="24"/>
  <c r="D551" i="24"/>
  <c r="E551" i="24"/>
  <c r="F551" i="24"/>
  <c r="G551" i="24"/>
  <c r="H551" i="24"/>
  <c r="I551" i="24"/>
  <c r="J551" i="24"/>
  <c r="K551" i="24"/>
  <c r="L551" i="24"/>
  <c r="M551" i="24"/>
  <c r="N551" i="24"/>
  <c r="O551" i="24"/>
  <c r="P551" i="24"/>
  <c r="Q551" i="24"/>
  <c r="R551" i="24"/>
  <c r="S551" i="24"/>
  <c r="T551" i="24"/>
  <c r="U551" i="24"/>
  <c r="V551" i="24"/>
  <c r="C552" i="24"/>
  <c r="D552" i="24"/>
  <c r="E552" i="24"/>
  <c r="F552" i="24"/>
  <c r="G552" i="24"/>
  <c r="H552" i="24"/>
  <c r="I552" i="24"/>
  <c r="J552" i="24"/>
  <c r="K552" i="24"/>
  <c r="L552" i="24"/>
  <c r="M552" i="24"/>
  <c r="N552" i="24"/>
  <c r="O552" i="24"/>
  <c r="P552" i="24"/>
  <c r="Q552" i="24"/>
  <c r="R552" i="24"/>
  <c r="S552" i="24"/>
  <c r="T552" i="24"/>
  <c r="U552" i="24"/>
  <c r="V552" i="24"/>
  <c r="C553" i="24"/>
  <c r="D553" i="24"/>
  <c r="E553" i="24"/>
  <c r="F553" i="24"/>
  <c r="G553" i="24"/>
  <c r="H553" i="24"/>
  <c r="I553" i="24"/>
  <c r="J553" i="24"/>
  <c r="K553" i="24"/>
  <c r="L553" i="24"/>
  <c r="M553" i="24"/>
  <c r="N553" i="24"/>
  <c r="O553" i="24"/>
  <c r="P553" i="24"/>
  <c r="Q553" i="24"/>
  <c r="R553" i="24"/>
  <c r="S553" i="24"/>
  <c r="T553" i="24"/>
  <c r="U553" i="24"/>
  <c r="V553" i="24"/>
  <c r="C554" i="24"/>
  <c r="D554" i="24"/>
  <c r="E554" i="24"/>
  <c r="F554" i="24"/>
  <c r="G554" i="24"/>
  <c r="H554" i="24"/>
  <c r="I554" i="24"/>
  <c r="J554" i="24"/>
  <c r="K554" i="24"/>
  <c r="L554" i="24"/>
  <c r="M554" i="24"/>
  <c r="N554" i="24"/>
  <c r="O554" i="24"/>
  <c r="P554" i="24"/>
  <c r="Q554" i="24"/>
  <c r="R554" i="24"/>
  <c r="S554" i="24"/>
  <c r="T554" i="24"/>
  <c r="U554" i="24"/>
  <c r="V554" i="24"/>
  <c r="C555" i="24"/>
  <c r="D555" i="24"/>
  <c r="E555" i="24"/>
  <c r="F555" i="24"/>
  <c r="G555" i="24"/>
  <c r="H555" i="24"/>
  <c r="I555" i="24"/>
  <c r="J555" i="24"/>
  <c r="K555" i="24"/>
  <c r="L555" i="24"/>
  <c r="M555" i="24"/>
  <c r="N555" i="24"/>
  <c r="O555" i="24"/>
  <c r="P555" i="24"/>
  <c r="Q555" i="24"/>
  <c r="R555" i="24"/>
  <c r="S555" i="24"/>
  <c r="T555" i="24"/>
  <c r="U555" i="24"/>
  <c r="V555" i="24"/>
  <c r="C556" i="24"/>
  <c r="D556" i="24"/>
  <c r="E556" i="24"/>
  <c r="F556" i="24"/>
  <c r="G556" i="24"/>
  <c r="H556" i="24"/>
  <c r="I556" i="24"/>
  <c r="J556" i="24"/>
  <c r="K556" i="24"/>
  <c r="L556" i="24"/>
  <c r="M556" i="24"/>
  <c r="N556" i="24"/>
  <c r="O556" i="24"/>
  <c r="P556" i="24"/>
  <c r="Q556" i="24"/>
  <c r="R556" i="24"/>
  <c r="S556" i="24"/>
  <c r="T556" i="24"/>
  <c r="U556" i="24"/>
  <c r="V556" i="24"/>
  <c r="C557" i="24"/>
  <c r="D557" i="24"/>
  <c r="E557" i="24"/>
  <c r="F557" i="24"/>
  <c r="G557" i="24"/>
  <c r="H557" i="24"/>
  <c r="I557" i="24"/>
  <c r="J557" i="24"/>
  <c r="K557" i="24"/>
  <c r="L557" i="24"/>
  <c r="M557" i="24"/>
  <c r="N557" i="24"/>
  <c r="O557" i="24"/>
  <c r="P557" i="24"/>
  <c r="Q557" i="24"/>
  <c r="R557" i="24"/>
  <c r="S557" i="24"/>
  <c r="T557" i="24"/>
  <c r="U557" i="24"/>
  <c r="V557" i="24"/>
  <c r="C558" i="24"/>
  <c r="D558" i="24"/>
  <c r="E558" i="24"/>
  <c r="F558" i="24"/>
  <c r="G558" i="24"/>
  <c r="H558" i="24"/>
  <c r="I558" i="24"/>
  <c r="J558" i="24"/>
  <c r="K558" i="24"/>
  <c r="L558" i="24"/>
  <c r="M558" i="24"/>
  <c r="N558" i="24"/>
  <c r="O558" i="24"/>
  <c r="P558" i="24"/>
  <c r="Q558" i="24"/>
  <c r="R558" i="24"/>
  <c r="S558" i="24"/>
  <c r="T558" i="24"/>
  <c r="U558" i="24"/>
  <c r="V558" i="24"/>
  <c r="C559" i="24"/>
  <c r="D559" i="24"/>
  <c r="E559" i="24"/>
  <c r="F559" i="24"/>
  <c r="G559" i="24"/>
  <c r="H559" i="24"/>
  <c r="I559" i="24"/>
  <c r="J559" i="24"/>
  <c r="K559" i="24"/>
  <c r="L559" i="24"/>
  <c r="M559" i="24"/>
  <c r="N559" i="24"/>
  <c r="O559" i="24"/>
  <c r="P559" i="24"/>
  <c r="Q559" i="24"/>
  <c r="R559" i="24"/>
  <c r="S559" i="24"/>
  <c r="T559" i="24"/>
  <c r="U559" i="24"/>
  <c r="V559" i="24"/>
  <c r="C560" i="24"/>
  <c r="D560" i="24"/>
  <c r="E560" i="24"/>
  <c r="F560" i="24"/>
  <c r="G560" i="24"/>
  <c r="H560" i="24"/>
  <c r="I560" i="24"/>
  <c r="J560" i="24"/>
  <c r="K560" i="24"/>
  <c r="L560" i="24"/>
  <c r="M560" i="24"/>
  <c r="N560" i="24"/>
  <c r="O560" i="24"/>
  <c r="P560" i="24"/>
  <c r="Q560" i="24"/>
  <c r="R560" i="24"/>
  <c r="S560" i="24"/>
  <c r="T560" i="24"/>
  <c r="U560" i="24"/>
  <c r="V560" i="24"/>
  <c r="C561" i="24"/>
  <c r="D561" i="24"/>
  <c r="E561" i="24"/>
  <c r="F561" i="24"/>
  <c r="G561" i="24"/>
  <c r="H561" i="24"/>
  <c r="I561" i="24"/>
  <c r="J561" i="24"/>
  <c r="K561" i="24"/>
  <c r="L561" i="24"/>
  <c r="M561" i="24"/>
  <c r="N561" i="24"/>
  <c r="O561" i="24"/>
  <c r="P561" i="24"/>
  <c r="Q561" i="24"/>
  <c r="R561" i="24"/>
  <c r="S561" i="24"/>
  <c r="T561" i="24"/>
  <c r="U561" i="24"/>
  <c r="V561" i="24"/>
  <c r="C562" i="24"/>
  <c r="D562" i="24"/>
  <c r="E562" i="24"/>
  <c r="F562" i="24"/>
  <c r="G562" i="24"/>
  <c r="H562" i="24"/>
  <c r="I562" i="24"/>
  <c r="J562" i="24"/>
  <c r="K562" i="24"/>
  <c r="L562" i="24"/>
  <c r="M562" i="24"/>
  <c r="N562" i="24"/>
  <c r="O562" i="24"/>
  <c r="P562" i="24"/>
  <c r="Q562" i="24"/>
  <c r="R562" i="24"/>
  <c r="S562" i="24"/>
  <c r="T562" i="24"/>
  <c r="U562" i="24"/>
  <c r="V562" i="24"/>
  <c r="C563" i="24"/>
  <c r="D563" i="24"/>
  <c r="E563" i="24"/>
  <c r="F563" i="24"/>
  <c r="G563" i="24"/>
  <c r="H563" i="24"/>
  <c r="I563" i="24"/>
  <c r="J563" i="24"/>
  <c r="K563" i="24"/>
  <c r="L563" i="24"/>
  <c r="M563" i="24"/>
  <c r="N563" i="24"/>
  <c r="O563" i="24"/>
  <c r="P563" i="24"/>
  <c r="Q563" i="24"/>
  <c r="R563" i="24"/>
  <c r="S563" i="24"/>
  <c r="T563" i="24"/>
  <c r="U563" i="24"/>
  <c r="V563" i="24"/>
  <c r="C564" i="24"/>
  <c r="D564" i="24"/>
  <c r="E564" i="24"/>
  <c r="F564" i="24"/>
  <c r="G564" i="24"/>
  <c r="H564" i="24"/>
  <c r="I564" i="24"/>
  <c r="J564" i="24"/>
  <c r="K564" i="24"/>
  <c r="L564" i="24"/>
  <c r="M564" i="24"/>
  <c r="N564" i="24"/>
  <c r="O564" i="24"/>
  <c r="P564" i="24"/>
  <c r="Q564" i="24"/>
  <c r="R564" i="24"/>
  <c r="S564" i="24"/>
  <c r="T564" i="24"/>
  <c r="U564" i="24"/>
  <c r="V564" i="24"/>
  <c r="C565" i="24"/>
  <c r="D565" i="24"/>
  <c r="E565" i="24"/>
  <c r="F565" i="24"/>
  <c r="G565" i="24"/>
  <c r="H565" i="24"/>
  <c r="I565" i="24"/>
  <c r="J565" i="24"/>
  <c r="K565" i="24"/>
  <c r="L565" i="24"/>
  <c r="M565" i="24"/>
  <c r="N565" i="24"/>
  <c r="O565" i="24"/>
  <c r="P565" i="24"/>
  <c r="Q565" i="24"/>
  <c r="R565" i="24"/>
  <c r="S565" i="24"/>
  <c r="T565" i="24"/>
  <c r="U565" i="24"/>
  <c r="V565" i="24"/>
  <c r="C566" i="24"/>
  <c r="D566" i="24"/>
  <c r="E566" i="24"/>
  <c r="F566" i="24"/>
  <c r="G566" i="24"/>
  <c r="H566" i="24"/>
  <c r="I566" i="24"/>
  <c r="J566" i="24"/>
  <c r="K566" i="24"/>
  <c r="L566" i="24"/>
  <c r="M566" i="24"/>
  <c r="N566" i="24"/>
  <c r="O566" i="24"/>
  <c r="P566" i="24"/>
  <c r="Q566" i="24"/>
  <c r="R566" i="24"/>
  <c r="S566" i="24"/>
  <c r="T566" i="24"/>
  <c r="U566" i="24"/>
  <c r="V566" i="24"/>
  <c r="C567" i="24"/>
  <c r="D567" i="24"/>
  <c r="E567" i="24"/>
  <c r="F567" i="24"/>
  <c r="G567" i="24"/>
  <c r="H567" i="24"/>
  <c r="I567" i="24"/>
  <c r="J567" i="24"/>
  <c r="K567" i="24"/>
  <c r="L567" i="24"/>
  <c r="M567" i="24"/>
  <c r="N567" i="24"/>
  <c r="O567" i="24"/>
  <c r="P567" i="24"/>
  <c r="Q567" i="24"/>
  <c r="R567" i="24"/>
  <c r="S567" i="24"/>
  <c r="T567" i="24"/>
  <c r="U567" i="24"/>
  <c r="V567" i="24"/>
  <c r="C568" i="24"/>
  <c r="D568" i="24"/>
  <c r="E568" i="24"/>
  <c r="F568" i="24"/>
  <c r="G568" i="24"/>
  <c r="H568" i="24"/>
  <c r="I568" i="24"/>
  <c r="J568" i="24"/>
  <c r="K568" i="24"/>
  <c r="L568" i="24"/>
  <c r="M568" i="24"/>
  <c r="N568" i="24"/>
  <c r="O568" i="24"/>
  <c r="P568" i="24"/>
  <c r="Q568" i="24"/>
  <c r="R568" i="24"/>
  <c r="S568" i="24"/>
  <c r="T568" i="24"/>
  <c r="U568" i="24"/>
  <c r="V568" i="24"/>
  <c r="C569" i="24"/>
  <c r="D569" i="24"/>
  <c r="E569" i="24"/>
  <c r="F569" i="24"/>
  <c r="G569" i="24"/>
  <c r="H569" i="24"/>
  <c r="I569" i="24"/>
  <c r="J569" i="24"/>
  <c r="K569" i="24"/>
  <c r="L569" i="24"/>
  <c r="M569" i="24"/>
  <c r="N569" i="24"/>
  <c r="O569" i="24"/>
  <c r="P569" i="24"/>
  <c r="Q569" i="24"/>
  <c r="R569" i="24"/>
  <c r="S569" i="24"/>
  <c r="T569" i="24"/>
  <c r="U569" i="24"/>
  <c r="V569" i="24"/>
  <c r="C570" i="24"/>
  <c r="D570" i="24"/>
  <c r="E570" i="24"/>
  <c r="F570" i="24"/>
  <c r="G570" i="24"/>
  <c r="H570" i="24"/>
  <c r="I570" i="24"/>
  <c r="J570" i="24"/>
  <c r="K570" i="24"/>
  <c r="L570" i="24"/>
  <c r="M570" i="24"/>
  <c r="N570" i="24"/>
  <c r="O570" i="24"/>
  <c r="P570" i="24"/>
  <c r="Q570" i="24"/>
  <c r="R570" i="24"/>
  <c r="S570" i="24"/>
  <c r="T570" i="24"/>
  <c r="U570" i="24"/>
  <c r="V570" i="24"/>
  <c r="C571" i="24"/>
  <c r="D571" i="24"/>
  <c r="E571" i="24"/>
  <c r="F571" i="24"/>
  <c r="G571" i="24"/>
  <c r="H571" i="24"/>
  <c r="I571" i="24"/>
  <c r="J571" i="24"/>
  <c r="K571" i="24"/>
  <c r="L571" i="24"/>
  <c r="M571" i="24"/>
  <c r="N571" i="24"/>
  <c r="O571" i="24"/>
  <c r="P571" i="24"/>
  <c r="Q571" i="24"/>
  <c r="R571" i="24"/>
  <c r="S571" i="24"/>
  <c r="T571" i="24"/>
  <c r="U571" i="24"/>
  <c r="V571" i="24"/>
  <c r="C572" i="24"/>
  <c r="D572" i="24"/>
  <c r="E572" i="24"/>
  <c r="F572" i="24"/>
  <c r="G572" i="24"/>
  <c r="H572" i="24"/>
  <c r="I572" i="24"/>
  <c r="J572" i="24"/>
  <c r="K572" i="24"/>
  <c r="L572" i="24"/>
  <c r="M572" i="24"/>
  <c r="N572" i="24"/>
  <c r="O572" i="24"/>
  <c r="P572" i="24"/>
  <c r="Q572" i="24"/>
  <c r="R572" i="24"/>
  <c r="S572" i="24"/>
  <c r="T572" i="24"/>
  <c r="U572" i="24"/>
  <c r="V572" i="24"/>
  <c r="C573" i="24"/>
  <c r="D573" i="24"/>
  <c r="E573" i="24"/>
  <c r="F573" i="24"/>
  <c r="G573" i="24"/>
  <c r="H573" i="24"/>
  <c r="I573" i="24"/>
  <c r="J573" i="24"/>
  <c r="K573" i="24"/>
  <c r="L573" i="24"/>
  <c r="M573" i="24"/>
  <c r="N573" i="24"/>
  <c r="O573" i="24"/>
  <c r="P573" i="24"/>
  <c r="Q573" i="24"/>
  <c r="R573" i="24"/>
  <c r="S573" i="24"/>
  <c r="T573" i="24"/>
  <c r="U573" i="24"/>
  <c r="V573" i="24"/>
  <c r="C574" i="24"/>
  <c r="D574" i="24"/>
  <c r="E574" i="24"/>
  <c r="F574" i="24"/>
  <c r="G574" i="24"/>
  <c r="H574" i="24"/>
  <c r="I574" i="24"/>
  <c r="J574" i="24"/>
  <c r="K574" i="24"/>
  <c r="L574" i="24"/>
  <c r="M574" i="24"/>
  <c r="N574" i="24"/>
  <c r="O574" i="24"/>
  <c r="P574" i="24"/>
  <c r="Q574" i="24"/>
  <c r="R574" i="24"/>
  <c r="S574" i="24"/>
  <c r="T574" i="24"/>
  <c r="U574" i="24"/>
  <c r="V574" i="24"/>
  <c r="C575" i="24"/>
  <c r="D575" i="24"/>
  <c r="E575" i="24"/>
  <c r="F575" i="24"/>
  <c r="G575" i="24"/>
  <c r="H575" i="24"/>
  <c r="I575" i="24"/>
  <c r="J575" i="24"/>
  <c r="K575" i="24"/>
  <c r="L575" i="24"/>
  <c r="M575" i="24"/>
  <c r="N575" i="24"/>
  <c r="O575" i="24"/>
  <c r="P575" i="24"/>
  <c r="Q575" i="24"/>
  <c r="R575" i="24"/>
  <c r="S575" i="24"/>
  <c r="T575" i="24"/>
  <c r="U575" i="24"/>
  <c r="V575" i="24"/>
  <c r="C576" i="24"/>
  <c r="D576" i="24"/>
  <c r="E576" i="24"/>
  <c r="F576" i="24"/>
  <c r="G576" i="24"/>
  <c r="H576" i="24"/>
  <c r="I576" i="24"/>
  <c r="J576" i="24"/>
  <c r="K576" i="24"/>
  <c r="L576" i="24"/>
  <c r="M576" i="24"/>
  <c r="N576" i="24"/>
  <c r="O576" i="24"/>
  <c r="P576" i="24"/>
  <c r="Q576" i="24"/>
  <c r="R576" i="24"/>
  <c r="S576" i="24"/>
  <c r="T576" i="24"/>
  <c r="U576" i="24"/>
  <c r="V576" i="24"/>
  <c r="C577" i="24"/>
  <c r="D577" i="24"/>
  <c r="E577" i="24"/>
  <c r="F577" i="24"/>
  <c r="G577" i="24"/>
  <c r="H577" i="24"/>
  <c r="I577" i="24"/>
  <c r="J577" i="24"/>
  <c r="K577" i="24"/>
  <c r="L577" i="24"/>
  <c r="M577" i="24"/>
  <c r="N577" i="24"/>
  <c r="O577" i="24"/>
  <c r="P577" i="24"/>
  <c r="Q577" i="24"/>
  <c r="R577" i="24"/>
  <c r="S577" i="24"/>
  <c r="T577" i="24"/>
  <c r="U577" i="24"/>
  <c r="V577" i="24"/>
  <c r="V546" i="24"/>
  <c r="U546" i="24"/>
  <c r="T546" i="24"/>
  <c r="S546" i="24"/>
  <c r="R546" i="24"/>
  <c r="Q546" i="24"/>
  <c r="P546" i="24"/>
  <c r="O546" i="24"/>
  <c r="N546" i="24"/>
  <c r="M546" i="24"/>
  <c r="L546" i="24"/>
  <c r="K546" i="24"/>
  <c r="J546" i="24"/>
  <c r="I546" i="24"/>
  <c r="H546" i="24"/>
  <c r="G546" i="24"/>
  <c r="F546" i="24"/>
  <c r="E546" i="24"/>
  <c r="D546" i="24"/>
  <c r="C546" i="24"/>
  <c r="C515" i="24"/>
  <c r="D515" i="24"/>
  <c r="E515" i="24"/>
  <c r="F515" i="24"/>
  <c r="G515" i="24"/>
  <c r="H515" i="24"/>
  <c r="I515" i="24"/>
  <c r="J515" i="24"/>
  <c r="K515" i="24"/>
  <c r="L515" i="24"/>
  <c r="M515" i="24"/>
  <c r="N515" i="24"/>
  <c r="O515" i="24"/>
  <c r="P515" i="24"/>
  <c r="Q515" i="24"/>
  <c r="R515" i="24"/>
  <c r="S515" i="24"/>
  <c r="T515" i="24"/>
  <c r="U515" i="24"/>
  <c r="V515" i="24"/>
  <c r="C516" i="24"/>
  <c r="D516" i="24"/>
  <c r="E516" i="24"/>
  <c r="F516" i="24"/>
  <c r="G516" i="24"/>
  <c r="H516" i="24"/>
  <c r="I516" i="24"/>
  <c r="J516" i="24"/>
  <c r="K516" i="24"/>
  <c r="L516" i="24"/>
  <c r="M516" i="24"/>
  <c r="N516" i="24"/>
  <c r="O516" i="24"/>
  <c r="P516" i="24"/>
  <c r="Q516" i="24"/>
  <c r="R516" i="24"/>
  <c r="S516" i="24"/>
  <c r="T516" i="24"/>
  <c r="U516" i="24"/>
  <c r="V516" i="24"/>
  <c r="C517" i="24"/>
  <c r="D517" i="24"/>
  <c r="E517" i="24"/>
  <c r="F517" i="24"/>
  <c r="G517" i="24"/>
  <c r="H517" i="24"/>
  <c r="I517" i="24"/>
  <c r="J517" i="24"/>
  <c r="K517" i="24"/>
  <c r="L517" i="24"/>
  <c r="M517" i="24"/>
  <c r="N517" i="24"/>
  <c r="O517" i="24"/>
  <c r="P517" i="24"/>
  <c r="Q517" i="24"/>
  <c r="R517" i="24"/>
  <c r="S517" i="24"/>
  <c r="T517" i="24"/>
  <c r="U517" i="24"/>
  <c r="V517" i="24"/>
  <c r="C518" i="24"/>
  <c r="D518" i="24"/>
  <c r="E518" i="24"/>
  <c r="F518" i="24"/>
  <c r="G518" i="24"/>
  <c r="H518" i="24"/>
  <c r="I518" i="24"/>
  <c r="J518" i="24"/>
  <c r="K518" i="24"/>
  <c r="L518" i="24"/>
  <c r="M518" i="24"/>
  <c r="N518" i="24"/>
  <c r="O518" i="24"/>
  <c r="P518" i="24"/>
  <c r="Q518" i="24"/>
  <c r="R518" i="24"/>
  <c r="S518" i="24"/>
  <c r="T518" i="24"/>
  <c r="U518" i="24"/>
  <c r="V518" i="24"/>
  <c r="C519" i="24"/>
  <c r="D519" i="24"/>
  <c r="E519" i="24"/>
  <c r="F519" i="24"/>
  <c r="G519" i="24"/>
  <c r="H519" i="24"/>
  <c r="I519" i="24"/>
  <c r="J519" i="24"/>
  <c r="K519" i="24"/>
  <c r="L519" i="24"/>
  <c r="M519" i="24"/>
  <c r="N519" i="24"/>
  <c r="O519" i="24"/>
  <c r="P519" i="24"/>
  <c r="Q519" i="24"/>
  <c r="R519" i="24"/>
  <c r="S519" i="24"/>
  <c r="T519" i="24"/>
  <c r="U519" i="24"/>
  <c r="V519" i="24"/>
  <c r="C520" i="24"/>
  <c r="D520" i="24"/>
  <c r="E520" i="24"/>
  <c r="F520" i="24"/>
  <c r="G520" i="24"/>
  <c r="H520" i="24"/>
  <c r="I520" i="24"/>
  <c r="J520" i="24"/>
  <c r="K520" i="24"/>
  <c r="L520" i="24"/>
  <c r="M520" i="24"/>
  <c r="N520" i="24"/>
  <c r="O520" i="24"/>
  <c r="P520" i="24"/>
  <c r="Q520" i="24"/>
  <c r="R520" i="24"/>
  <c r="S520" i="24"/>
  <c r="T520" i="24"/>
  <c r="U520" i="24"/>
  <c r="V520" i="24"/>
  <c r="C521" i="24"/>
  <c r="D521" i="24"/>
  <c r="E521" i="24"/>
  <c r="F521" i="24"/>
  <c r="G521" i="24"/>
  <c r="H521" i="24"/>
  <c r="I521" i="24"/>
  <c r="J521" i="24"/>
  <c r="K521" i="24"/>
  <c r="L521" i="24"/>
  <c r="M521" i="24"/>
  <c r="N521" i="24"/>
  <c r="O521" i="24"/>
  <c r="P521" i="24"/>
  <c r="Q521" i="24"/>
  <c r="R521" i="24"/>
  <c r="S521" i="24"/>
  <c r="T521" i="24"/>
  <c r="U521" i="24"/>
  <c r="V521" i="24"/>
  <c r="C522" i="24"/>
  <c r="D522" i="24"/>
  <c r="E522" i="24"/>
  <c r="F522" i="24"/>
  <c r="G522" i="24"/>
  <c r="H522" i="24"/>
  <c r="I522" i="24"/>
  <c r="J522" i="24"/>
  <c r="K522" i="24"/>
  <c r="L522" i="24"/>
  <c r="M522" i="24"/>
  <c r="N522" i="24"/>
  <c r="O522" i="24"/>
  <c r="P522" i="24"/>
  <c r="Q522" i="24"/>
  <c r="R522" i="24"/>
  <c r="S522" i="24"/>
  <c r="T522" i="24"/>
  <c r="U522" i="24"/>
  <c r="V522" i="24"/>
  <c r="C523" i="24"/>
  <c r="D523" i="24"/>
  <c r="E523" i="24"/>
  <c r="F523" i="24"/>
  <c r="G523" i="24"/>
  <c r="H523" i="24"/>
  <c r="I523" i="24"/>
  <c r="J523" i="24"/>
  <c r="K523" i="24"/>
  <c r="L523" i="24"/>
  <c r="M523" i="24"/>
  <c r="N523" i="24"/>
  <c r="O523" i="24"/>
  <c r="P523" i="24"/>
  <c r="Q523" i="24"/>
  <c r="R523" i="24"/>
  <c r="S523" i="24"/>
  <c r="T523" i="24"/>
  <c r="U523" i="24"/>
  <c r="V523" i="24"/>
  <c r="C524" i="24"/>
  <c r="D524" i="24"/>
  <c r="E524" i="24"/>
  <c r="F524" i="24"/>
  <c r="G524" i="24"/>
  <c r="H524" i="24"/>
  <c r="I524" i="24"/>
  <c r="J524" i="24"/>
  <c r="K524" i="24"/>
  <c r="L524" i="24"/>
  <c r="M524" i="24"/>
  <c r="N524" i="24"/>
  <c r="O524" i="24"/>
  <c r="P524" i="24"/>
  <c r="Q524" i="24"/>
  <c r="R524" i="24"/>
  <c r="S524" i="24"/>
  <c r="T524" i="24"/>
  <c r="U524" i="24"/>
  <c r="V524" i="24"/>
  <c r="C525" i="24"/>
  <c r="D525" i="24"/>
  <c r="E525" i="24"/>
  <c r="F525" i="24"/>
  <c r="G525" i="24"/>
  <c r="H525" i="24"/>
  <c r="I525" i="24"/>
  <c r="J525" i="24"/>
  <c r="K525" i="24"/>
  <c r="L525" i="24"/>
  <c r="M525" i="24"/>
  <c r="N525" i="24"/>
  <c r="O525" i="24"/>
  <c r="P525" i="24"/>
  <c r="Q525" i="24"/>
  <c r="R525" i="24"/>
  <c r="S525" i="24"/>
  <c r="T525" i="24"/>
  <c r="U525" i="24"/>
  <c r="V525" i="24"/>
  <c r="C526" i="24"/>
  <c r="D526" i="24"/>
  <c r="E526" i="24"/>
  <c r="F526" i="24"/>
  <c r="G526" i="24"/>
  <c r="H526" i="24"/>
  <c r="I526" i="24"/>
  <c r="J526" i="24"/>
  <c r="K526" i="24"/>
  <c r="L526" i="24"/>
  <c r="M526" i="24"/>
  <c r="N526" i="24"/>
  <c r="O526" i="24"/>
  <c r="P526" i="24"/>
  <c r="Q526" i="24"/>
  <c r="R526" i="24"/>
  <c r="S526" i="24"/>
  <c r="T526" i="24"/>
  <c r="U526" i="24"/>
  <c r="V526" i="24"/>
  <c r="C527" i="24"/>
  <c r="D527" i="24"/>
  <c r="E527" i="24"/>
  <c r="F527" i="24"/>
  <c r="G527" i="24"/>
  <c r="H527" i="24"/>
  <c r="I527" i="24"/>
  <c r="J527" i="24"/>
  <c r="K527" i="24"/>
  <c r="L527" i="24"/>
  <c r="M527" i="24"/>
  <c r="N527" i="24"/>
  <c r="O527" i="24"/>
  <c r="P527" i="24"/>
  <c r="Q527" i="24"/>
  <c r="R527" i="24"/>
  <c r="S527" i="24"/>
  <c r="T527" i="24"/>
  <c r="U527" i="24"/>
  <c r="V527" i="24"/>
  <c r="C528" i="24"/>
  <c r="D528" i="24"/>
  <c r="E528" i="24"/>
  <c r="F528" i="24"/>
  <c r="G528" i="24"/>
  <c r="H528" i="24"/>
  <c r="I528" i="24"/>
  <c r="J528" i="24"/>
  <c r="K528" i="24"/>
  <c r="L528" i="24"/>
  <c r="M528" i="24"/>
  <c r="N528" i="24"/>
  <c r="O528" i="24"/>
  <c r="P528" i="24"/>
  <c r="Q528" i="24"/>
  <c r="R528" i="24"/>
  <c r="S528" i="24"/>
  <c r="T528" i="24"/>
  <c r="U528" i="24"/>
  <c r="V528" i="24"/>
  <c r="C529" i="24"/>
  <c r="D529" i="24"/>
  <c r="E529" i="24"/>
  <c r="F529" i="24"/>
  <c r="G529" i="24"/>
  <c r="H529" i="24"/>
  <c r="I529" i="24"/>
  <c r="J529" i="24"/>
  <c r="K529" i="24"/>
  <c r="L529" i="24"/>
  <c r="M529" i="24"/>
  <c r="N529" i="24"/>
  <c r="O529" i="24"/>
  <c r="P529" i="24"/>
  <c r="Q529" i="24"/>
  <c r="R529" i="24"/>
  <c r="S529" i="24"/>
  <c r="T529" i="24"/>
  <c r="U529" i="24"/>
  <c r="V529" i="24"/>
  <c r="C530" i="24"/>
  <c r="D530" i="24"/>
  <c r="E530" i="24"/>
  <c r="F530" i="24"/>
  <c r="G530" i="24"/>
  <c r="H530" i="24"/>
  <c r="I530" i="24"/>
  <c r="J530" i="24"/>
  <c r="K530" i="24"/>
  <c r="L530" i="24"/>
  <c r="M530" i="24"/>
  <c r="N530" i="24"/>
  <c r="O530" i="24"/>
  <c r="P530" i="24"/>
  <c r="Q530" i="24"/>
  <c r="R530" i="24"/>
  <c r="S530" i="24"/>
  <c r="T530" i="24"/>
  <c r="U530" i="24"/>
  <c r="V530" i="24"/>
  <c r="C531" i="24"/>
  <c r="D531" i="24"/>
  <c r="E531" i="24"/>
  <c r="F531" i="24"/>
  <c r="G531" i="24"/>
  <c r="H531" i="24"/>
  <c r="I531" i="24"/>
  <c r="J531" i="24"/>
  <c r="K531" i="24"/>
  <c r="L531" i="24"/>
  <c r="M531" i="24"/>
  <c r="N531" i="24"/>
  <c r="O531" i="24"/>
  <c r="P531" i="24"/>
  <c r="Q531" i="24"/>
  <c r="R531" i="24"/>
  <c r="S531" i="24"/>
  <c r="T531" i="24"/>
  <c r="U531" i="24"/>
  <c r="V531" i="24"/>
  <c r="C532" i="24"/>
  <c r="D532" i="24"/>
  <c r="E532" i="24"/>
  <c r="F532" i="24"/>
  <c r="G532" i="24"/>
  <c r="H532" i="24"/>
  <c r="I532" i="24"/>
  <c r="J532" i="24"/>
  <c r="K532" i="24"/>
  <c r="L532" i="24"/>
  <c r="M532" i="24"/>
  <c r="N532" i="24"/>
  <c r="O532" i="24"/>
  <c r="P532" i="24"/>
  <c r="Q532" i="24"/>
  <c r="R532" i="24"/>
  <c r="S532" i="24"/>
  <c r="T532" i="24"/>
  <c r="U532" i="24"/>
  <c r="V532" i="24"/>
  <c r="C533" i="24"/>
  <c r="D533" i="24"/>
  <c r="E533" i="24"/>
  <c r="F533" i="24"/>
  <c r="G533" i="24"/>
  <c r="H533" i="24"/>
  <c r="I533" i="24"/>
  <c r="J533" i="24"/>
  <c r="K533" i="24"/>
  <c r="L533" i="24"/>
  <c r="M533" i="24"/>
  <c r="N533" i="24"/>
  <c r="O533" i="24"/>
  <c r="P533" i="24"/>
  <c r="Q533" i="24"/>
  <c r="R533" i="24"/>
  <c r="S533" i="24"/>
  <c r="T533" i="24"/>
  <c r="U533" i="24"/>
  <c r="V533" i="24"/>
  <c r="C534" i="24"/>
  <c r="D534" i="24"/>
  <c r="E534" i="24"/>
  <c r="F534" i="24"/>
  <c r="G534" i="24"/>
  <c r="H534" i="24"/>
  <c r="I534" i="24"/>
  <c r="J534" i="24"/>
  <c r="K534" i="24"/>
  <c r="L534" i="24"/>
  <c r="M534" i="24"/>
  <c r="N534" i="24"/>
  <c r="O534" i="24"/>
  <c r="P534" i="24"/>
  <c r="Q534" i="24"/>
  <c r="R534" i="24"/>
  <c r="S534" i="24"/>
  <c r="T534" i="24"/>
  <c r="U534" i="24"/>
  <c r="V534" i="24"/>
  <c r="C535" i="24"/>
  <c r="D535" i="24"/>
  <c r="E535" i="24"/>
  <c r="F535" i="24"/>
  <c r="G535" i="24"/>
  <c r="H535" i="24"/>
  <c r="I535" i="24"/>
  <c r="J535" i="24"/>
  <c r="K535" i="24"/>
  <c r="L535" i="24"/>
  <c r="M535" i="24"/>
  <c r="N535" i="24"/>
  <c r="O535" i="24"/>
  <c r="P535" i="24"/>
  <c r="Q535" i="24"/>
  <c r="R535" i="24"/>
  <c r="S535" i="24"/>
  <c r="T535" i="24"/>
  <c r="U535" i="24"/>
  <c r="V535" i="24"/>
  <c r="C536" i="24"/>
  <c r="D536" i="24"/>
  <c r="E536" i="24"/>
  <c r="F536" i="24"/>
  <c r="G536" i="24"/>
  <c r="H536" i="24"/>
  <c r="I536" i="24"/>
  <c r="J536" i="24"/>
  <c r="K536" i="24"/>
  <c r="L536" i="24"/>
  <c r="M536" i="24"/>
  <c r="N536" i="24"/>
  <c r="O536" i="24"/>
  <c r="P536" i="24"/>
  <c r="Q536" i="24"/>
  <c r="R536" i="24"/>
  <c r="S536" i="24"/>
  <c r="T536" i="24"/>
  <c r="U536" i="24"/>
  <c r="V536" i="24"/>
  <c r="C537" i="24"/>
  <c r="D537" i="24"/>
  <c r="E537" i="24"/>
  <c r="F537" i="24"/>
  <c r="G537" i="24"/>
  <c r="H537" i="24"/>
  <c r="I537" i="24"/>
  <c r="J537" i="24"/>
  <c r="K537" i="24"/>
  <c r="L537" i="24"/>
  <c r="M537" i="24"/>
  <c r="N537" i="24"/>
  <c r="O537" i="24"/>
  <c r="P537" i="24"/>
  <c r="Q537" i="24"/>
  <c r="R537" i="24"/>
  <c r="S537" i="24"/>
  <c r="T537" i="24"/>
  <c r="U537" i="24"/>
  <c r="V537" i="24"/>
  <c r="C538" i="24"/>
  <c r="D538" i="24"/>
  <c r="E538" i="24"/>
  <c r="F538" i="24"/>
  <c r="G538" i="24"/>
  <c r="H538" i="24"/>
  <c r="I538" i="24"/>
  <c r="J538" i="24"/>
  <c r="K538" i="24"/>
  <c r="L538" i="24"/>
  <c r="M538" i="24"/>
  <c r="N538" i="24"/>
  <c r="O538" i="24"/>
  <c r="P538" i="24"/>
  <c r="Q538" i="24"/>
  <c r="R538" i="24"/>
  <c r="S538" i="24"/>
  <c r="T538" i="24"/>
  <c r="U538" i="24"/>
  <c r="V538" i="24"/>
  <c r="C539" i="24"/>
  <c r="D539" i="24"/>
  <c r="E539" i="24"/>
  <c r="F539" i="24"/>
  <c r="G539" i="24"/>
  <c r="H539" i="24"/>
  <c r="I539" i="24"/>
  <c r="J539" i="24"/>
  <c r="K539" i="24"/>
  <c r="L539" i="24"/>
  <c r="M539" i="24"/>
  <c r="N539" i="24"/>
  <c r="O539" i="24"/>
  <c r="P539" i="24"/>
  <c r="Q539" i="24"/>
  <c r="R539" i="24"/>
  <c r="S539" i="24"/>
  <c r="T539" i="24"/>
  <c r="U539" i="24"/>
  <c r="V539" i="24"/>
  <c r="C540" i="24"/>
  <c r="D540" i="24"/>
  <c r="E540" i="24"/>
  <c r="F540" i="24"/>
  <c r="G540" i="24"/>
  <c r="H540" i="24"/>
  <c r="I540" i="24"/>
  <c r="J540" i="24"/>
  <c r="K540" i="24"/>
  <c r="L540" i="24"/>
  <c r="M540" i="24"/>
  <c r="N540" i="24"/>
  <c r="O540" i="24"/>
  <c r="P540" i="24"/>
  <c r="Q540" i="24"/>
  <c r="R540" i="24"/>
  <c r="S540" i="24"/>
  <c r="T540" i="24"/>
  <c r="U540" i="24"/>
  <c r="V540" i="24"/>
  <c r="C541" i="24"/>
  <c r="D541" i="24"/>
  <c r="E541" i="24"/>
  <c r="F541" i="24"/>
  <c r="G541" i="24"/>
  <c r="H541" i="24"/>
  <c r="I541" i="24"/>
  <c r="J541" i="24"/>
  <c r="K541" i="24"/>
  <c r="L541" i="24"/>
  <c r="M541" i="24"/>
  <c r="N541" i="24"/>
  <c r="O541" i="24"/>
  <c r="P541" i="24"/>
  <c r="Q541" i="24"/>
  <c r="R541" i="24"/>
  <c r="S541" i="24"/>
  <c r="T541" i="24"/>
  <c r="U541" i="24"/>
  <c r="V541" i="24"/>
  <c r="C542" i="24"/>
  <c r="D542" i="24"/>
  <c r="E542" i="24"/>
  <c r="F542" i="24"/>
  <c r="G542" i="24"/>
  <c r="H542" i="24"/>
  <c r="I542" i="24"/>
  <c r="J542" i="24"/>
  <c r="K542" i="24"/>
  <c r="L542" i="24"/>
  <c r="M542" i="24"/>
  <c r="N542" i="24"/>
  <c r="O542" i="24"/>
  <c r="P542" i="24"/>
  <c r="Q542" i="24"/>
  <c r="R542" i="24"/>
  <c r="S542" i="24"/>
  <c r="T542" i="24"/>
  <c r="U542" i="24"/>
  <c r="V542" i="24"/>
  <c r="C543" i="24"/>
  <c r="D543" i="24"/>
  <c r="E543" i="24"/>
  <c r="F543" i="24"/>
  <c r="G543" i="24"/>
  <c r="H543" i="24"/>
  <c r="I543" i="24"/>
  <c r="J543" i="24"/>
  <c r="K543" i="24"/>
  <c r="L543" i="24"/>
  <c r="M543" i="24"/>
  <c r="N543" i="24"/>
  <c r="O543" i="24"/>
  <c r="P543" i="24"/>
  <c r="Q543" i="24"/>
  <c r="R543" i="24"/>
  <c r="S543" i="24"/>
  <c r="T543" i="24"/>
  <c r="U543" i="24"/>
  <c r="V543" i="24"/>
  <c r="C544" i="24"/>
  <c r="D544" i="24"/>
  <c r="E544" i="24"/>
  <c r="F544" i="24"/>
  <c r="G544" i="24"/>
  <c r="H544" i="24"/>
  <c r="I544" i="24"/>
  <c r="J544" i="24"/>
  <c r="K544" i="24"/>
  <c r="L544" i="24"/>
  <c r="M544" i="24"/>
  <c r="N544" i="24"/>
  <c r="O544" i="24"/>
  <c r="P544" i="24"/>
  <c r="Q544" i="24"/>
  <c r="R544" i="24"/>
  <c r="S544" i="24"/>
  <c r="T544" i="24"/>
  <c r="U544" i="24"/>
  <c r="V544" i="24"/>
  <c r="C545" i="24"/>
  <c r="D545" i="24"/>
  <c r="E545" i="24"/>
  <c r="F545" i="24"/>
  <c r="G545" i="24"/>
  <c r="H545" i="24"/>
  <c r="I545" i="24"/>
  <c r="J545" i="24"/>
  <c r="K545" i="24"/>
  <c r="L545" i="24"/>
  <c r="M545" i="24"/>
  <c r="N545" i="24"/>
  <c r="O545" i="24"/>
  <c r="P545" i="24"/>
  <c r="Q545" i="24"/>
  <c r="R545" i="24"/>
  <c r="S545" i="24"/>
  <c r="T545" i="24"/>
  <c r="U545" i="24"/>
  <c r="V545" i="24"/>
  <c r="V514" i="24"/>
  <c r="U514" i="24"/>
  <c r="T514" i="24"/>
  <c r="S514" i="24"/>
  <c r="R514" i="24"/>
  <c r="Q514" i="24"/>
  <c r="P514" i="24"/>
  <c r="O514" i="24"/>
  <c r="N514" i="24"/>
  <c r="M514" i="24"/>
  <c r="L514" i="24"/>
  <c r="K514" i="24"/>
  <c r="J514" i="24"/>
  <c r="I514" i="24"/>
  <c r="H514" i="24"/>
  <c r="G514" i="24"/>
  <c r="F514" i="24"/>
  <c r="E514" i="24"/>
  <c r="D514" i="24"/>
  <c r="C514" i="24"/>
  <c r="C483" i="24"/>
  <c r="D483" i="24"/>
  <c r="E483" i="24"/>
  <c r="F483" i="24"/>
  <c r="G483" i="24"/>
  <c r="H483" i="24"/>
  <c r="I483" i="24"/>
  <c r="J483" i="24"/>
  <c r="K483" i="24"/>
  <c r="L483" i="24"/>
  <c r="M483" i="24"/>
  <c r="N483" i="24"/>
  <c r="O483" i="24"/>
  <c r="P483" i="24"/>
  <c r="Q483" i="24"/>
  <c r="R483" i="24"/>
  <c r="S483" i="24"/>
  <c r="T483" i="24"/>
  <c r="U483" i="24"/>
  <c r="V483" i="24"/>
  <c r="C484" i="24"/>
  <c r="D484" i="24"/>
  <c r="E484" i="24"/>
  <c r="F484" i="24"/>
  <c r="G484" i="24"/>
  <c r="H484" i="24"/>
  <c r="I484" i="24"/>
  <c r="J484" i="24"/>
  <c r="K484" i="24"/>
  <c r="L484" i="24"/>
  <c r="M484" i="24"/>
  <c r="N484" i="24"/>
  <c r="O484" i="24"/>
  <c r="P484" i="24"/>
  <c r="Q484" i="24"/>
  <c r="R484" i="24"/>
  <c r="S484" i="24"/>
  <c r="T484" i="24"/>
  <c r="U484" i="24"/>
  <c r="V484" i="24"/>
  <c r="C485" i="24"/>
  <c r="D485" i="24"/>
  <c r="E485" i="24"/>
  <c r="F485" i="24"/>
  <c r="G485" i="24"/>
  <c r="H485" i="24"/>
  <c r="I485" i="24"/>
  <c r="J485" i="24"/>
  <c r="K485" i="24"/>
  <c r="L485" i="24"/>
  <c r="M485" i="24"/>
  <c r="N485" i="24"/>
  <c r="O485" i="24"/>
  <c r="P485" i="24"/>
  <c r="Q485" i="24"/>
  <c r="R485" i="24"/>
  <c r="S485" i="24"/>
  <c r="T485" i="24"/>
  <c r="U485" i="24"/>
  <c r="V485" i="24"/>
  <c r="C486" i="24"/>
  <c r="D486" i="24"/>
  <c r="E486" i="24"/>
  <c r="F486" i="24"/>
  <c r="G486" i="24"/>
  <c r="H486" i="24"/>
  <c r="I486" i="24"/>
  <c r="J486" i="24"/>
  <c r="K486" i="24"/>
  <c r="L486" i="24"/>
  <c r="M486" i="24"/>
  <c r="N486" i="24"/>
  <c r="O486" i="24"/>
  <c r="P486" i="24"/>
  <c r="Q486" i="24"/>
  <c r="R486" i="24"/>
  <c r="S486" i="24"/>
  <c r="T486" i="24"/>
  <c r="U486" i="24"/>
  <c r="V486" i="24"/>
  <c r="C487" i="24"/>
  <c r="D487" i="24"/>
  <c r="E487" i="24"/>
  <c r="F487" i="24"/>
  <c r="G487" i="24"/>
  <c r="H487" i="24"/>
  <c r="I487" i="24"/>
  <c r="J487" i="24"/>
  <c r="K487" i="24"/>
  <c r="L487" i="24"/>
  <c r="M487" i="24"/>
  <c r="N487" i="24"/>
  <c r="O487" i="24"/>
  <c r="P487" i="24"/>
  <c r="Q487" i="24"/>
  <c r="R487" i="24"/>
  <c r="S487" i="24"/>
  <c r="T487" i="24"/>
  <c r="U487" i="24"/>
  <c r="V487" i="24"/>
  <c r="C488" i="24"/>
  <c r="D488" i="24"/>
  <c r="E488" i="24"/>
  <c r="F488" i="24"/>
  <c r="G488" i="24"/>
  <c r="H488" i="24"/>
  <c r="I488" i="24"/>
  <c r="J488" i="24"/>
  <c r="K488" i="24"/>
  <c r="L488" i="24"/>
  <c r="M488" i="24"/>
  <c r="N488" i="24"/>
  <c r="O488" i="24"/>
  <c r="P488" i="24"/>
  <c r="Q488" i="24"/>
  <c r="R488" i="24"/>
  <c r="S488" i="24"/>
  <c r="T488" i="24"/>
  <c r="U488" i="24"/>
  <c r="V488" i="24"/>
  <c r="C489" i="24"/>
  <c r="D489" i="24"/>
  <c r="E489" i="24"/>
  <c r="F489" i="24"/>
  <c r="G489" i="24"/>
  <c r="H489" i="24"/>
  <c r="I489" i="24"/>
  <c r="J489" i="24"/>
  <c r="K489" i="24"/>
  <c r="L489" i="24"/>
  <c r="M489" i="24"/>
  <c r="N489" i="24"/>
  <c r="O489" i="24"/>
  <c r="P489" i="24"/>
  <c r="Q489" i="24"/>
  <c r="R489" i="24"/>
  <c r="S489" i="24"/>
  <c r="T489" i="24"/>
  <c r="U489" i="24"/>
  <c r="V489" i="24"/>
  <c r="C490" i="24"/>
  <c r="D490" i="24"/>
  <c r="E490" i="24"/>
  <c r="F490" i="24"/>
  <c r="G490" i="24"/>
  <c r="H490" i="24"/>
  <c r="I490" i="24"/>
  <c r="J490" i="24"/>
  <c r="K490" i="24"/>
  <c r="L490" i="24"/>
  <c r="M490" i="24"/>
  <c r="N490" i="24"/>
  <c r="O490" i="24"/>
  <c r="P490" i="24"/>
  <c r="Q490" i="24"/>
  <c r="R490" i="24"/>
  <c r="S490" i="24"/>
  <c r="T490" i="24"/>
  <c r="U490" i="24"/>
  <c r="V490" i="24"/>
  <c r="C491" i="24"/>
  <c r="D491" i="24"/>
  <c r="E491" i="24"/>
  <c r="F491" i="24"/>
  <c r="G491" i="24"/>
  <c r="H491" i="24"/>
  <c r="I491" i="24"/>
  <c r="J491" i="24"/>
  <c r="K491" i="24"/>
  <c r="L491" i="24"/>
  <c r="M491" i="24"/>
  <c r="N491" i="24"/>
  <c r="O491" i="24"/>
  <c r="P491" i="24"/>
  <c r="Q491" i="24"/>
  <c r="R491" i="24"/>
  <c r="S491" i="24"/>
  <c r="T491" i="24"/>
  <c r="U491" i="24"/>
  <c r="V491" i="24"/>
  <c r="C492" i="24"/>
  <c r="D492" i="24"/>
  <c r="E492" i="24"/>
  <c r="F492" i="24"/>
  <c r="G492" i="24"/>
  <c r="H492" i="24"/>
  <c r="I492" i="24"/>
  <c r="J492" i="24"/>
  <c r="K492" i="24"/>
  <c r="L492" i="24"/>
  <c r="M492" i="24"/>
  <c r="N492" i="24"/>
  <c r="O492" i="24"/>
  <c r="P492" i="24"/>
  <c r="Q492" i="24"/>
  <c r="R492" i="24"/>
  <c r="S492" i="24"/>
  <c r="T492" i="24"/>
  <c r="U492" i="24"/>
  <c r="V492" i="24"/>
  <c r="C493" i="24"/>
  <c r="D493" i="24"/>
  <c r="E493" i="24"/>
  <c r="F493" i="24"/>
  <c r="G493" i="24"/>
  <c r="H493" i="24"/>
  <c r="I493" i="24"/>
  <c r="J493" i="24"/>
  <c r="K493" i="24"/>
  <c r="L493" i="24"/>
  <c r="M493" i="24"/>
  <c r="N493" i="24"/>
  <c r="O493" i="24"/>
  <c r="P493" i="24"/>
  <c r="Q493" i="24"/>
  <c r="R493" i="24"/>
  <c r="S493" i="24"/>
  <c r="T493" i="24"/>
  <c r="U493" i="24"/>
  <c r="V493" i="24"/>
  <c r="C494" i="24"/>
  <c r="D494" i="24"/>
  <c r="E494" i="24"/>
  <c r="F494" i="24"/>
  <c r="G494" i="24"/>
  <c r="H494" i="24"/>
  <c r="I494" i="24"/>
  <c r="J494" i="24"/>
  <c r="K494" i="24"/>
  <c r="L494" i="24"/>
  <c r="M494" i="24"/>
  <c r="N494" i="24"/>
  <c r="O494" i="24"/>
  <c r="P494" i="24"/>
  <c r="Q494" i="24"/>
  <c r="R494" i="24"/>
  <c r="S494" i="24"/>
  <c r="T494" i="24"/>
  <c r="U494" i="24"/>
  <c r="V494" i="24"/>
  <c r="C495" i="24"/>
  <c r="D495" i="24"/>
  <c r="E495" i="24"/>
  <c r="F495" i="24"/>
  <c r="G495" i="24"/>
  <c r="H495" i="24"/>
  <c r="I495" i="24"/>
  <c r="J495" i="24"/>
  <c r="K495" i="24"/>
  <c r="L495" i="24"/>
  <c r="M495" i="24"/>
  <c r="N495" i="24"/>
  <c r="O495" i="24"/>
  <c r="P495" i="24"/>
  <c r="Q495" i="24"/>
  <c r="R495" i="24"/>
  <c r="S495" i="24"/>
  <c r="T495" i="24"/>
  <c r="U495" i="24"/>
  <c r="V495" i="24"/>
  <c r="C496" i="24"/>
  <c r="D496" i="24"/>
  <c r="E496" i="24"/>
  <c r="F496" i="24"/>
  <c r="G496" i="24"/>
  <c r="H496" i="24"/>
  <c r="I496" i="24"/>
  <c r="J496" i="24"/>
  <c r="K496" i="24"/>
  <c r="L496" i="24"/>
  <c r="M496" i="24"/>
  <c r="N496" i="24"/>
  <c r="O496" i="24"/>
  <c r="P496" i="24"/>
  <c r="Q496" i="24"/>
  <c r="R496" i="24"/>
  <c r="S496" i="24"/>
  <c r="T496" i="24"/>
  <c r="U496" i="24"/>
  <c r="V496" i="24"/>
  <c r="C497" i="24"/>
  <c r="D497" i="24"/>
  <c r="E497" i="24"/>
  <c r="F497" i="24"/>
  <c r="G497" i="24"/>
  <c r="H497" i="24"/>
  <c r="I497" i="24"/>
  <c r="J497" i="24"/>
  <c r="K497" i="24"/>
  <c r="L497" i="24"/>
  <c r="M497" i="24"/>
  <c r="N497" i="24"/>
  <c r="O497" i="24"/>
  <c r="P497" i="24"/>
  <c r="Q497" i="24"/>
  <c r="R497" i="24"/>
  <c r="S497" i="24"/>
  <c r="T497" i="24"/>
  <c r="U497" i="24"/>
  <c r="V497" i="24"/>
  <c r="C498" i="24"/>
  <c r="D498" i="24"/>
  <c r="E498" i="24"/>
  <c r="F498" i="24"/>
  <c r="G498" i="24"/>
  <c r="H498" i="24"/>
  <c r="I498" i="24"/>
  <c r="J498" i="24"/>
  <c r="K498" i="24"/>
  <c r="L498" i="24"/>
  <c r="M498" i="24"/>
  <c r="N498" i="24"/>
  <c r="O498" i="24"/>
  <c r="P498" i="24"/>
  <c r="Q498" i="24"/>
  <c r="R498" i="24"/>
  <c r="S498" i="24"/>
  <c r="T498" i="24"/>
  <c r="U498" i="24"/>
  <c r="V498" i="24"/>
  <c r="C499" i="24"/>
  <c r="D499" i="24"/>
  <c r="E499" i="24"/>
  <c r="F499" i="24"/>
  <c r="G499" i="24"/>
  <c r="H499" i="24"/>
  <c r="I499" i="24"/>
  <c r="J499" i="24"/>
  <c r="K499" i="24"/>
  <c r="L499" i="24"/>
  <c r="M499" i="24"/>
  <c r="N499" i="24"/>
  <c r="O499" i="24"/>
  <c r="P499" i="24"/>
  <c r="Q499" i="24"/>
  <c r="R499" i="24"/>
  <c r="S499" i="24"/>
  <c r="T499" i="24"/>
  <c r="U499" i="24"/>
  <c r="V499" i="24"/>
  <c r="C500" i="24"/>
  <c r="D500" i="24"/>
  <c r="E500" i="24"/>
  <c r="F500" i="24"/>
  <c r="G500" i="24"/>
  <c r="H500" i="24"/>
  <c r="I500" i="24"/>
  <c r="J500" i="24"/>
  <c r="K500" i="24"/>
  <c r="L500" i="24"/>
  <c r="M500" i="24"/>
  <c r="N500" i="24"/>
  <c r="O500" i="24"/>
  <c r="P500" i="24"/>
  <c r="Q500" i="24"/>
  <c r="R500" i="24"/>
  <c r="S500" i="24"/>
  <c r="T500" i="24"/>
  <c r="U500" i="24"/>
  <c r="V500" i="24"/>
  <c r="C501" i="24"/>
  <c r="D501" i="24"/>
  <c r="E501" i="24"/>
  <c r="F501" i="24"/>
  <c r="G501" i="24"/>
  <c r="H501" i="24"/>
  <c r="I501" i="24"/>
  <c r="J501" i="24"/>
  <c r="K501" i="24"/>
  <c r="L501" i="24"/>
  <c r="M501" i="24"/>
  <c r="N501" i="24"/>
  <c r="O501" i="24"/>
  <c r="P501" i="24"/>
  <c r="Q501" i="24"/>
  <c r="R501" i="24"/>
  <c r="S501" i="24"/>
  <c r="T501" i="24"/>
  <c r="U501" i="24"/>
  <c r="V501" i="24"/>
  <c r="C502" i="24"/>
  <c r="D502" i="24"/>
  <c r="E502" i="24"/>
  <c r="F502" i="24"/>
  <c r="G502" i="24"/>
  <c r="H502" i="24"/>
  <c r="I502" i="24"/>
  <c r="J502" i="24"/>
  <c r="K502" i="24"/>
  <c r="L502" i="24"/>
  <c r="M502" i="24"/>
  <c r="N502" i="24"/>
  <c r="O502" i="24"/>
  <c r="P502" i="24"/>
  <c r="Q502" i="24"/>
  <c r="R502" i="24"/>
  <c r="S502" i="24"/>
  <c r="T502" i="24"/>
  <c r="U502" i="24"/>
  <c r="V502" i="24"/>
  <c r="C503" i="24"/>
  <c r="D503" i="24"/>
  <c r="E503" i="24"/>
  <c r="F503" i="24"/>
  <c r="G503" i="24"/>
  <c r="H503" i="24"/>
  <c r="I503" i="24"/>
  <c r="J503" i="24"/>
  <c r="K503" i="24"/>
  <c r="L503" i="24"/>
  <c r="M503" i="24"/>
  <c r="N503" i="24"/>
  <c r="O503" i="24"/>
  <c r="P503" i="24"/>
  <c r="Q503" i="24"/>
  <c r="R503" i="24"/>
  <c r="S503" i="24"/>
  <c r="T503" i="24"/>
  <c r="U503" i="24"/>
  <c r="V503" i="24"/>
  <c r="C504" i="24"/>
  <c r="D504" i="24"/>
  <c r="E504" i="24"/>
  <c r="F504" i="24"/>
  <c r="G504" i="24"/>
  <c r="H504" i="24"/>
  <c r="I504" i="24"/>
  <c r="J504" i="24"/>
  <c r="K504" i="24"/>
  <c r="L504" i="24"/>
  <c r="M504" i="24"/>
  <c r="N504" i="24"/>
  <c r="O504" i="24"/>
  <c r="P504" i="24"/>
  <c r="Q504" i="24"/>
  <c r="R504" i="24"/>
  <c r="S504" i="24"/>
  <c r="T504" i="24"/>
  <c r="U504" i="24"/>
  <c r="V504" i="24"/>
  <c r="C505" i="24"/>
  <c r="D505" i="24"/>
  <c r="E505" i="24"/>
  <c r="F505" i="24"/>
  <c r="G505" i="24"/>
  <c r="H505" i="24"/>
  <c r="I505" i="24"/>
  <c r="J505" i="24"/>
  <c r="K505" i="24"/>
  <c r="L505" i="24"/>
  <c r="M505" i="24"/>
  <c r="N505" i="24"/>
  <c r="O505" i="24"/>
  <c r="P505" i="24"/>
  <c r="Q505" i="24"/>
  <c r="R505" i="24"/>
  <c r="S505" i="24"/>
  <c r="T505" i="24"/>
  <c r="U505" i="24"/>
  <c r="V505" i="24"/>
  <c r="C506" i="24"/>
  <c r="D506" i="24"/>
  <c r="E506" i="24"/>
  <c r="F506" i="24"/>
  <c r="G506" i="24"/>
  <c r="H506" i="24"/>
  <c r="I506" i="24"/>
  <c r="J506" i="24"/>
  <c r="K506" i="24"/>
  <c r="L506" i="24"/>
  <c r="M506" i="24"/>
  <c r="N506" i="24"/>
  <c r="O506" i="24"/>
  <c r="P506" i="24"/>
  <c r="Q506" i="24"/>
  <c r="R506" i="24"/>
  <c r="S506" i="24"/>
  <c r="T506" i="24"/>
  <c r="U506" i="24"/>
  <c r="V506" i="24"/>
  <c r="C507" i="24"/>
  <c r="D507" i="24"/>
  <c r="E507" i="24"/>
  <c r="F507" i="24"/>
  <c r="G507" i="24"/>
  <c r="H507" i="24"/>
  <c r="I507" i="24"/>
  <c r="J507" i="24"/>
  <c r="K507" i="24"/>
  <c r="L507" i="24"/>
  <c r="M507" i="24"/>
  <c r="N507" i="24"/>
  <c r="O507" i="24"/>
  <c r="P507" i="24"/>
  <c r="Q507" i="24"/>
  <c r="R507" i="24"/>
  <c r="S507" i="24"/>
  <c r="T507" i="24"/>
  <c r="U507" i="24"/>
  <c r="V507" i="24"/>
  <c r="C508" i="24"/>
  <c r="D508" i="24"/>
  <c r="E508" i="24"/>
  <c r="F508" i="24"/>
  <c r="G508" i="24"/>
  <c r="H508" i="24"/>
  <c r="I508" i="24"/>
  <c r="J508" i="24"/>
  <c r="K508" i="24"/>
  <c r="L508" i="24"/>
  <c r="M508" i="24"/>
  <c r="N508" i="24"/>
  <c r="O508" i="24"/>
  <c r="P508" i="24"/>
  <c r="Q508" i="24"/>
  <c r="R508" i="24"/>
  <c r="S508" i="24"/>
  <c r="T508" i="24"/>
  <c r="U508" i="24"/>
  <c r="V508" i="24"/>
  <c r="C509" i="24"/>
  <c r="D509" i="24"/>
  <c r="E509" i="24"/>
  <c r="F509" i="24"/>
  <c r="G509" i="24"/>
  <c r="H509" i="24"/>
  <c r="I509" i="24"/>
  <c r="J509" i="24"/>
  <c r="K509" i="24"/>
  <c r="L509" i="24"/>
  <c r="M509" i="24"/>
  <c r="N509" i="24"/>
  <c r="O509" i="24"/>
  <c r="P509" i="24"/>
  <c r="Q509" i="24"/>
  <c r="R509" i="24"/>
  <c r="S509" i="24"/>
  <c r="T509" i="24"/>
  <c r="U509" i="24"/>
  <c r="V509" i="24"/>
  <c r="C510" i="24"/>
  <c r="D510" i="24"/>
  <c r="E510" i="24"/>
  <c r="F510" i="24"/>
  <c r="G510" i="24"/>
  <c r="H510" i="24"/>
  <c r="I510" i="24"/>
  <c r="J510" i="24"/>
  <c r="K510" i="24"/>
  <c r="L510" i="24"/>
  <c r="M510" i="24"/>
  <c r="N510" i="24"/>
  <c r="O510" i="24"/>
  <c r="P510" i="24"/>
  <c r="Q510" i="24"/>
  <c r="R510" i="24"/>
  <c r="S510" i="24"/>
  <c r="T510" i="24"/>
  <c r="U510" i="24"/>
  <c r="V510" i="24"/>
  <c r="C511" i="24"/>
  <c r="D511" i="24"/>
  <c r="E511" i="24"/>
  <c r="F511" i="24"/>
  <c r="G511" i="24"/>
  <c r="H511" i="24"/>
  <c r="I511" i="24"/>
  <c r="J511" i="24"/>
  <c r="K511" i="24"/>
  <c r="L511" i="24"/>
  <c r="M511" i="24"/>
  <c r="N511" i="24"/>
  <c r="O511" i="24"/>
  <c r="P511" i="24"/>
  <c r="Q511" i="24"/>
  <c r="R511" i="24"/>
  <c r="S511" i="24"/>
  <c r="T511" i="24"/>
  <c r="U511" i="24"/>
  <c r="V511" i="24"/>
  <c r="C512" i="24"/>
  <c r="D512" i="24"/>
  <c r="E512" i="24"/>
  <c r="F512" i="24"/>
  <c r="G512" i="24"/>
  <c r="H512" i="24"/>
  <c r="I512" i="24"/>
  <c r="J512" i="24"/>
  <c r="K512" i="24"/>
  <c r="L512" i="24"/>
  <c r="M512" i="24"/>
  <c r="N512" i="24"/>
  <c r="O512" i="24"/>
  <c r="P512" i="24"/>
  <c r="Q512" i="24"/>
  <c r="R512" i="24"/>
  <c r="S512" i="24"/>
  <c r="T512" i="24"/>
  <c r="U512" i="24"/>
  <c r="V512" i="24"/>
  <c r="C513" i="24"/>
  <c r="D513" i="24"/>
  <c r="E513" i="24"/>
  <c r="F513" i="24"/>
  <c r="G513" i="24"/>
  <c r="H513" i="24"/>
  <c r="I513" i="24"/>
  <c r="J513" i="24"/>
  <c r="K513" i="24"/>
  <c r="L513" i="24"/>
  <c r="M513" i="24"/>
  <c r="N513" i="24"/>
  <c r="O513" i="24"/>
  <c r="P513" i="24"/>
  <c r="Q513" i="24"/>
  <c r="R513" i="24"/>
  <c r="S513" i="24"/>
  <c r="T513" i="24"/>
  <c r="U513" i="24"/>
  <c r="V513" i="24"/>
  <c r="V482" i="24"/>
  <c r="U482" i="24"/>
  <c r="T482" i="24"/>
  <c r="S482" i="24"/>
  <c r="R482" i="24"/>
  <c r="Q482" i="24"/>
  <c r="P482" i="24"/>
  <c r="O482" i="24"/>
  <c r="N482" i="24"/>
  <c r="M482" i="24"/>
  <c r="L482" i="24"/>
  <c r="K482" i="24"/>
  <c r="J482" i="24"/>
  <c r="I482" i="24"/>
  <c r="H482" i="24"/>
  <c r="G482" i="24"/>
  <c r="F482" i="24"/>
  <c r="E482" i="24"/>
  <c r="D482" i="24"/>
  <c r="C482" i="24"/>
  <c r="C451" i="24"/>
  <c r="D451" i="24"/>
  <c r="E451" i="24"/>
  <c r="F451" i="24"/>
  <c r="G451" i="24"/>
  <c r="H451" i="24"/>
  <c r="I451" i="24"/>
  <c r="J451" i="24"/>
  <c r="K451" i="24"/>
  <c r="L451" i="24"/>
  <c r="M451" i="24"/>
  <c r="N451" i="24"/>
  <c r="O451" i="24"/>
  <c r="P451" i="24"/>
  <c r="Q451" i="24"/>
  <c r="R451" i="24"/>
  <c r="S451" i="24"/>
  <c r="T451" i="24"/>
  <c r="U451" i="24"/>
  <c r="V451" i="24"/>
  <c r="C452" i="24"/>
  <c r="D452" i="24"/>
  <c r="E452" i="24"/>
  <c r="F452" i="24"/>
  <c r="G452" i="24"/>
  <c r="H452" i="24"/>
  <c r="I452" i="24"/>
  <c r="J452" i="24"/>
  <c r="K452" i="24"/>
  <c r="L452" i="24"/>
  <c r="M452" i="24"/>
  <c r="N452" i="24"/>
  <c r="O452" i="24"/>
  <c r="P452" i="24"/>
  <c r="Q452" i="24"/>
  <c r="R452" i="24"/>
  <c r="S452" i="24"/>
  <c r="T452" i="24"/>
  <c r="U452" i="24"/>
  <c r="V452" i="24"/>
  <c r="C453" i="24"/>
  <c r="D453" i="24"/>
  <c r="E453" i="24"/>
  <c r="F453" i="24"/>
  <c r="G453" i="24"/>
  <c r="H453" i="24"/>
  <c r="I453" i="24"/>
  <c r="J453" i="24"/>
  <c r="K453" i="24"/>
  <c r="L453" i="24"/>
  <c r="M453" i="24"/>
  <c r="N453" i="24"/>
  <c r="O453" i="24"/>
  <c r="P453" i="24"/>
  <c r="Q453" i="24"/>
  <c r="R453" i="24"/>
  <c r="S453" i="24"/>
  <c r="T453" i="24"/>
  <c r="U453" i="24"/>
  <c r="V453" i="24"/>
  <c r="C454" i="24"/>
  <c r="D454" i="24"/>
  <c r="E454" i="24"/>
  <c r="F454" i="24"/>
  <c r="G454" i="24"/>
  <c r="H454" i="24"/>
  <c r="I454" i="24"/>
  <c r="J454" i="24"/>
  <c r="K454" i="24"/>
  <c r="L454" i="24"/>
  <c r="M454" i="24"/>
  <c r="N454" i="24"/>
  <c r="O454" i="24"/>
  <c r="P454" i="24"/>
  <c r="Q454" i="24"/>
  <c r="R454" i="24"/>
  <c r="S454" i="24"/>
  <c r="T454" i="24"/>
  <c r="U454" i="24"/>
  <c r="V454" i="24"/>
  <c r="C455" i="24"/>
  <c r="D455" i="24"/>
  <c r="E455" i="24"/>
  <c r="F455" i="24"/>
  <c r="G455" i="24"/>
  <c r="H455" i="24"/>
  <c r="I455" i="24"/>
  <c r="J455" i="24"/>
  <c r="K455" i="24"/>
  <c r="L455" i="24"/>
  <c r="M455" i="24"/>
  <c r="N455" i="24"/>
  <c r="O455" i="24"/>
  <c r="P455" i="24"/>
  <c r="Q455" i="24"/>
  <c r="R455" i="24"/>
  <c r="S455" i="24"/>
  <c r="T455" i="24"/>
  <c r="U455" i="24"/>
  <c r="V455" i="24"/>
  <c r="C456" i="24"/>
  <c r="D456" i="24"/>
  <c r="E456" i="24"/>
  <c r="F456" i="24"/>
  <c r="G456" i="24"/>
  <c r="H456" i="24"/>
  <c r="I456" i="24"/>
  <c r="J456" i="24"/>
  <c r="K456" i="24"/>
  <c r="L456" i="24"/>
  <c r="M456" i="24"/>
  <c r="N456" i="24"/>
  <c r="O456" i="24"/>
  <c r="P456" i="24"/>
  <c r="Q456" i="24"/>
  <c r="R456" i="24"/>
  <c r="S456" i="24"/>
  <c r="T456" i="24"/>
  <c r="U456" i="24"/>
  <c r="V456" i="24"/>
  <c r="C457" i="24"/>
  <c r="D457" i="24"/>
  <c r="E457" i="24"/>
  <c r="F457" i="24"/>
  <c r="G457" i="24"/>
  <c r="H457" i="24"/>
  <c r="I457" i="24"/>
  <c r="J457" i="24"/>
  <c r="K457" i="24"/>
  <c r="L457" i="24"/>
  <c r="M457" i="24"/>
  <c r="N457" i="24"/>
  <c r="O457" i="24"/>
  <c r="P457" i="24"/>
  <c r="Q457" i="24"/>
  <c r="R457" i="24"/>
  <c r="S457" i="24"/>
  <c r="T457" i="24"/>
  <c r="U457" i="24"/>
  <c r="V457" i="24"/>
  <c r="C458" i="24"/>
  <c r="D458" i="24"/>
  <c r="E458" i="24"/>
  <c r="F458" i="24"/>
  <c r="G458" i="24"/>
  <c r="H458" i="24"/>
  <c r="I458" i="24"/>
  <c r="J458" i="24"/>
  <c r="K458" i="24"/>
  <c r="L458" i="24"/>
  <c r="M458" i="24"/>
  <c r="N458" i="24"/>
  <c r="O458" i="24"/>
  <c r="P458" i="24"/>
  <c r="Q458" i="24"/>
  <c r="R458" i="24"/>
  <c r="S458" i="24"/>
  <c r="T458" i="24"/>
  <c r="U458" i="24"/>
  <c r="V458" i="24"/>
  <c r="C459" i="24"/>
  <c r="D459" i="24"/>
  <c r="E459" i="24"/>
  <c r="F459" i="24"/>
  <c r="G459" i="24"/>
  <c r="H459" i="24"/>
  <c r="I459" i="24"/>
  <c r="J459" i="24"/>
  <c r="K459" i="24"/>
  <c r="L459" i="24"/>
  <c r="M459" i="24"/>
  <c r="N459" i="24"/>
  <c r="O459" i="24"/>
  <c r="P459" i="24"/>
  <c r="Q459" i="24"/>
  <c r="R459" i="24"/>
  <c r="S459" i="24"/>
  <c r="T459" i="24"/>
  <c r="U459" i="24"/>
  <c r="V459" i="24"/>
  <c r="C460" i="24"/>
  <c r="D460" i="24"/>
  <c r="E460" i="24"/>
  <c r="F460" i="24"/>
  <c r="G460" i="24"/>
  <c r="H460" i="24"/>
  <c r="I460" i="24"/>
  <c r="J460" i="24"/>
  <c r="K460" i="24"/>
  <c r="L460" i="24"/>
  <c r="M460" i="24"/>
  <c r="N460" i="24"/>
  <c r="O460" i="24"/>
  <c r="P460" i="24"/>
  <c r="Q460" i="24"/>
  <c r="R460" i="24"/>
  <c r="S460" i="24"/>
  <c r="T460" i="24"/>
  <c r="U460" i="24"/>
  <c r="V460" i="24"/>
  <c r="C461" i="24"/>
  <c r="D461" i="24"/>
  <c r="E461" i="24"/>
  <c r="F461" i="24"/>
  <c r="G461" i="24"/>
  <c r="H461" i="24"/>
  <c r="I461" i="24"/>
  <c r="J461" i="24"/>
  <c r="K461" i="24"/>
  <c r="L461" i="24"/>
  <c r="M461" i="24"/>
  <c r="N461" i="24"/>
  <c r="O461" i="24"/>
  <c r="P461" i="24"/>
  <c r="Q461" i="24"/>
  <c r="R461" i="24"/>
  <c r="S461" i="24"/>
  <c r="T461" i="24"/>
  <c r="U461" i="24"/>
  <c r="V461" i="24"/>
  <c r="C462" i="24"/>
  <c r="D462" i="24"/>
  <c r="E462" i="24"/>
  <c r="F462" i="24"/>
  <c r="G462" i="24"/>
  <c r="H462" i="24"/>
  <c r="I462" i="24"/>
  <c r="J462" i="24"/>
  <c r="K462" i="24"/>
  <c r="L462" i="24"/>
  <c r="M462" i="24"/>
  <c r="N462" i="24"/>
  <c r="O462" i="24"/>
  <c r="P462" i="24"/>
  <c r="Q462" i="24"/>
  <c r="R462" i="24"/>
  <c r="S462" i="24"/>
  <c r="T462" i="24"/>
  <c r="U462" i="24"/>
  <c r="V462" i="24"/>
  <c r="C463" i="24"/>
  <c r="D463" i="24"/>
  <c r="E463" i="24"/>
  <c r="F463" i="24"/>
  <c r="G463" i="24"/>
  <c r="H463" i="24"/>
  <c r="I463" i="24"/>
  <c r="J463" i="24"/>
  <c r="K463" i="24"/>
  <c r="L463" i="24"/>
  <c r="M463" i="24"/>
  <c r="N463" i="24"/>
  <c r="O463" i="24"/>
  <c r="P463" i="24"/>
  <c r="Q463" i="24"/>
  <c r="R463" i="24"/>
  <c r="S463" i="24"/>
  <c r="T463" i="24"/>
  <c r="U463" i="24"/>
  <c r="V463" i="24"/>
  <c r="C464" i="24"/>
  <c r="D464" i="24"/>
  <c r="E464" i="24"/>
  <c r="F464" i="24"/>
  <c r="G464" i="24"/>
  <c r="H464" i="24"/>
  <c r="I464" i="24"/>
  <c r="J464" i="24"/>
  <c r="K464" i="24"/>
  <c r="L464" i="24"/>
  <c r="M464" i="24"/>
  <c r="N464" i="24"/>
  <c r="O464" i="24"/>
  <c r="P464" i="24"/>
  <c r="Q464" i="24"/>
  <c r="R464" i="24"/>
  <c r="S464" i="24"/>
  <c r="T464" i="24"/>
  <c r="U464" i="24"/>
  <c r="V464" i="24"/>
  <c r="C465" i="24"/>
  <c r="D465" i="24"/>
  <c r="E465" i="24"/>
  <c r="F465" i="24"/>
  <c r="G465" i="24"/>
  <c r="H465" i="24"/>
  <c r="I465" i="24"/>
  <c r="J465" i="24"/>
  <c r="K465" i="24"/>
  <c r="L465" i="24"/>
  <c r="M465" i="24"/>
  <c r="N465" i="24"/>
  <c r="O465" i="24"/>
  <c r="P465" i="24"/>
  <c r="Q465" i="24"/>
  <c r="R465" i="24"/>
  <c r="S465" i="24"/>
  <c r="T465" i="24"/>
  <c r="U465" i="24"/>
  <c r="V465" i="24"/>
  <c r="C466" i="24"/>
  <c r="D466" i="24"/>
  <c r="E466" i="24"/>
  <c r="F466" i="24"/>
  <c r="G466" i="24"/>
  <c r="H466" i="24"/>
  <c r="I466" i="24"/>
  <c r="J466" i="24"/>
  <c r="K466" i="24"/>
  <c r="L466" i="24"/>
  <c r="M466" i="24"/>
  <c r="N466" i="24"/>
  <c r="O466" i="24"/>
  <c r="P466" i="24"/>
  <c r="Q466" i="24"/>
  <c r="R466" i="24"/>
  <c r="S466" i="24"/>
  <c r="T466" i="24"/>
  <c r="U466" i="24"/>
  <c r="V466" i="24"/>
  <c r="C467" i="24"/>
  <c r="D467" i="24"/>
  <c r="E467" i="24"/>
  <c r="F467" i="24"/>
  <c r="G467" i="24"/>
  <c r="H467" i="24"/>
  <c r="I467" i="24"/>
  <c r="J467" i="24"/>
  <c r="K467" i="24"/>
  <c r="L467" i="24"/>
  <c r="M467" i="24"/>
  <c r="N467" i="24"/>
  <c r="O467" i="24"/>
  <c r="P467" i="24"/>
  <c r="Q467" i="24"/>
  <c r="R467" i="24"/>
  <c r="S467" i="24"/>
  <c r="T467" i="24"/>
  <c r="U467" i="24"/>
  <c r="V467" i="24"/>
  <c r="C468" i="24"/>
  <c r="D468" i="24"/>
  <c r="E468" i="24"/>
  <c r="F468" i="24"/>
  <c r="G468" i="24"/>
  <c r="H468" i="24"/>
  <c r="I468" i="24"/>
  <c r="J468" i="24"/>
  <c r="K468" i="24"/>
  <c r="L468" i="24"/>
  <c r="M468" i="24"/>
  <c r="N468" i="24"/>
  <c r="O468" i="24"/>
  <c r="P468" i="24"/>
  <c r="Q468" i="24"/>
  <c r="R468" i="24"/>
  <c r="S468" i="24"/>
  <c r="T468" i="24"/>
  <c r="U468" i="24"/>
  <c r="V468" i="24"/>
  <c r="C469" i="24"/>
  <c r="D469" i="24"/>
  <c r="E469" i="24"/>
  <c r="F469" i="24"/>
  <c r="G469" i="24"/>
  <c r="H469" i="24"/>
  <c r="I469" i="24"/>
  <c r="J469" i="24"/>
  <c r="K469" i="24"/>
  <c r="L469" i="24"/>
  <c r="M469" i="24"/>
  <c r="N469" i="24"/>
  <c r="O469" i="24"/>
  <c r="P469" i="24"/>
  <c r="Q469" i="24"/>
  <c r="R469" i="24"/>
  <c r="S469" i="24"/>
  <c r="T469" i="24"/>
  <c r="U469" i="24"/>
  <c r="V469" i="24"/>
  <c r="C470" i="24"/>
  <c r="D470" i="24"/>
  <c r="E470" i="24"/>
  <c r="F470" i="24"/>
  <c r="G470" i="24"/>
  <c r="H470" i="24"/>
  <c r="I470" i="24"/>
  <c r="J470" i="24"/>
  <c r="K470" i="24"/>
  <c r="L470" i="24"/>
  <c r="M470" i="24"/>
  <c r="N470" i="24"/>
  <c r="O470" i="24"/>
  <c r="P470" i="24"/>
  <c r="Q470" i="24"/>
  <c r="R470" i="24"/>
  <c r="S470" i="24"/>
  <c r="T470" i="24"/>
  <c r="U470" i="24"/>
  <c r="V470" i="24"/>
  <c r="C471" i="24"/>
  <c r="D471" i="24"/>
  <c r="E471" i="24"/>
  <c r="F471" i="24"/>
  <c r="G471" i="24"/>
  <c r="H471" i="24"/>
  <c r="I471" i="24"/>
  <c r="J471" i="24"/>
  <c r="K471" i="24"/>
  <c r="L471" i="24"/>
  <c r="M471" i="24"/>
  <c r="N471" i="24"/>
  <c r="O471" i="24"/>
  <c r="P471" i="24"/>
  <c r="Q471" i="24"/>
  <c r="R471" i="24"/>
  <c r="S471" i="24"/>
  <c r="T471" i="24"/>
  <c r="U471" i="24"/>
  <c r="V471" i="24"/>
  <c r="C472" i="24"/>
  <c r="D472" i="24"/>
  <c r="E472" i="24"/>
  <c r="F472" i="24"/>
  <c r="G472" i="24"/>
  <c r="H472" i="24"/>
  <c r="I472" i="24"/>
  <c r="J472" i="24"/>
  <c r="K472" i="24"/>
  <c r="L472" i="24"/>
  <c r="M472" i="24"/>
  <c r="N472" i="24"/>
  <c r="O472" i="24"/>
  <c r="P472" i="24"/>
  <c r="Q472" i="24"/>
  <c r="R472" i="24"/>
  <c r="S472" i="24"/>
  <c r="T472" i="24"/>
  <c r="U472" i="24"/>
  <c r="V472" i="24"/>
  <c r="C473" i="24"/>
  <c r="D473" i="24"/>
  <c r="E473" i="24"/>
  <c r="F473" i="24"/>
  <c r="G473" i="24"/>
  <c r="H473" i="24"/>
  <c r="I473" i="24"/>
  <c r="J473" i="24"/>
  <c r="K473" i="24"/>
  <c r="L473" i="24"/>
  <c r="M473" i="24"/>
  <c r="N473" i="24"/>
  <c r="O473" i="24"/>
  <c r="P473" i="24"/>
  <c r="Q473" i="24"/>
  <c r="R473" i="24"/>
  <c r="S473" i="24"/>
  <c r="T473" i="24"/>
  <c r="U473" i="24"/>
  <c r="V473" i="24"/>
  <c r="C474" i="24"/>
  <c r="D474" i="24"/>
  <c r="E474" i="24"/>
  <c r="F474" i="24"/>
  <c r="G474" i="24"/>
  <c r="H474" i="24"/>
  <c r="I474" i="24"/>
  <c r="J474" i="24"/>
  <c r="K474" i="24"/>
  <c r="L474" i="24"/>
  <c r="M474" i="24"/>
  <c r="N474" i="24"/>
  <c r="O474" i="24"/>
  <c r="P474" i="24"/>
  <c r="Q474" i="24"/>
  <c r="R474" i="24"/>
  <c r="S474" i="24"/>
  <c r="T474" i="24"/>
  <c r="U474" i="24"/>
  <c r="V474" i="24"/>
  <c r="C475" i="24"/>
  <c r="D475" i="24"/>
  <c r="E475" i="24"/>
  <c r="F475" i="24"/>
  <c r="G475" i="24"/>
  <c r="H475" i="24"/>
  <c r="I475" i="24"/>
  <c r="J475" i="24"/>
  <c r="K475" i="24"/>
  <c r="L475" i="24"/>
  <c r="M475" i="24"/>
  <c r="N475" i="24"/>
  <c r="O475" i="24"/>
  <c r="P475" i="24"/>
  <c r="Q475" i="24"/>
  <c r="R475" i="24"/>
  <c r="S475" i="24"/>
  <c r="T475" i="24"/>
  <c r="U475" i="24"/>
  <c r="V475" i="24"/>
  <c r="C476" i="24"/>
  <c r="D476" i="24"/>
  <c r="E476" i="24"/>
  <c r="F476" i="24"/>
  <c r="G476" i="24"/>
  <c r="H476" i="24"/>
  <c r="I476" i="24"/>
  <c r="J476" i="24"/>
  <c r="K476" i="24"/>
  <c r="L476" i="24"/>
  <c r="M476" i="24"/>
  <c r="N476" i="24"/>
  <c r="O476" i="24"/>
  <c r="P476" i="24"/>
  <c r="Q476" i="24"/>
  <c r="R476" i="24"/>
  <c r="S476" i="24"/>
  <c r="T476" i="24"/>
  <c r="U476" i="24"/>
  <c r="V476" i="24"/>
  <c r="C477" i="24"/>
  <c r="D477" i="24"/>
  <c r="E477" i="24"/>
  <c r="F477" i="24"/>
  <c r="G477" i="24"/>
  <c r="H477" i="24"/>
  <c r="I477" i="24"/>
  <c r="J477" i="24"/>
  <c r="K477" i="24"/>
  <c r="L477" i="24"/>
  <c r="M477" i="24"/>
  <c r="N477" i="24"/>
  <c r="O477" i="24"/>
  <c r="P477" i="24"/>
  <c r="Q477" i="24"/>
  <c r="R477" i="24"/>
  <c r="S477" i="24"/>
  <c r="T477" i="24"/>
  <c r="U477" i="24"/>
  <c r="V477" i="24"/>
  <c r="C478" i="24"/>
  <c r="D478" i="24"/>
  <c r="E478" i="24"/>
  <c r="F478" i="24"/>
  <c r="G478" i="24"/>
  <c r="H478" i="24"/>
  <c r="I478" i="24"/>
  <c r="J478" i="24"/>
  <c r="K478" i="24"/>
  <c r="L478" i="24"/>
  <c r="M478" i="24"/>
  <c r="N478" i="24"/>
  <c r="O478" i="24"/>
  <c r="P478" i="24"/>
  <c r="Q478" i="24"/>
  <c r="R478" i="24"/>
  <c r="S478" i="24"/>
  <c r="T478" i="24"/>
  <c r="U478" i="24"/>
  <c r="V478" i="24"/>
  <c r="C479" i="24"/>
  <c r="D479" i="24"/>
  <c r="E479" i="24"/>
  <c r="F479" i="24"/>
  <c r="G479" i="24"/>
  <c r="H479" i="24"/>
  <c r="I479" i="24"/>
  <c r="J479" i="24"/>
  <c r="K479" i="24"/>
  <c r="L479" i="24"/>
  <c r="M479" i="24"/>
  <c r="N479" i="24"/>
  <c r="O479" i="24"/>
  <c r="P479" i="24"/>
  <c r="Q479" i="24"/>
  <c r="R479" i="24"/>
  <c r="S479" i="24"/>
  <c r="T479" i="24"/>
  <c r="U479" i="24"/>
  <c r="V479" i="24"/>
  <c r="C480" i="24"/>
  <c r="D480" i="24"/>
  <c r="E480" i="24"/>
  <c r="F480" i="24"/>
  <c r="G480" i="24"/>
  <c r="H480" i="24"/>
  <c r="I480" i="24"/>
  <c r="J480" i="24"/>
  <c r="K480" i="24"/>
  <c r="L480" i="24"/>
  <c r="M480" i="24"/>
  <c r="N480" i="24"/>
  <c r="O480" i="24"/>
  <c r="P480" i="24"/>
  <c r="Q480" i="24"/>
  <c r="R480" i="24"/>
  <c r="S480" i="24"/>
  <c r="T480" i="24"/>
  <c r="U480" i="24"/>
  <c r="V480" i="24"/>
  <c r="C481" i="24"/>
  <c r="D481" i="24"/>
  <c r="E481" i="24"/>
  <c r="F481" i="24"/>
  <c r="G481" i="24"/>
  <c r="H481" i="24"/>
  <c r="I481" i="24"/>
  <c r="J481" i="24"/>
  <c r="K481" i="24"/>
  <c r="L481" i="24"/>
  <c r="M481" i="24"/>
  <c r="N481" i="24"/>
  <c r="O481" i="24"/>
  <c r="P481" i="24"/>
  <c r="Q481" i="24"/>
  <c r="R481" i="24"/>
  <c r="S481" i="24"/>
  <c r="T481" i="24"/>
  <c r="U481" i="24"/>
  <c r="V481" i="24"/>
  <c r="V450" i="24"/>
  <c r="U450" i="24"/>
  <c r="T450" i="24"/>
  <c r="S450" i="24"/>
  <c r="R450" i="24"/>
  <c r="Q450" i="24"/>
  <c r="P450" i="24"/>
  <c r="O450" i="24"/>
  <c r="N450" i="24"/>
  <c r="M450" i="24"/>
  <c r="L450" i="24"/>
  <c r="K450" i="24"/>
  <c r="J450" i="24"/>
  <c r="I450" i="24"/>
  <c r="H450" i="24"/>
  <c r="G450" i="24"/>
  <c r="F450" i="24"/>
  <c r="E450" i="24"/>
  <c r="D450" i="24"/>
  <c r="C450" i="24"/>
  <c r="C419" i="24"/>
  <c r="D419" i="24"/>
  <c r="E419" i="24"/>
  <c r="F419" i="24"/>
  <c r="G419" i="24"/>
  <c r="H419" i="24"/>
  <c r="I419" i="24"/>
  <c r="J419" i="24"/>
  <c r="K419" i="24"/>
  <c r="L419" i="24"/>
  <c r="M419" i="24"/>
  <c r="N419" i="24"/>
  <c r="O419" i="24"/>
  <c r="P419" i="24"/>
  <c r="Q419" i="24"/>
  <c r="R419" i="24"/>
  <c r="S419" i="24"/>
  <c r="T419" i="24"/>
  <c r="U419" i="24"/>
  <c r="V419" i="24"/>
  <c r="C420" i="24"/>
  <c r="D420" i="24"/>
  <c r="E420" i="24"/>
  <c r="F420" i="24"/>
  <c r="G420" i="24"/>
  <c r="H420" i="24"/>
  <c r="I420" i="24"/>
  <c r="J420" i="24"/>
  <c r="K420" i="24"/>
  <c r="L420" i="24"/>
  <c r="M420" i="24"/>
  <c r="N420" i="24"/>
  <c r="O420" i="24"/>
  <c r="P420" i="24"/>
  <c r="Q420" i="24"/>
  <c r="R420" i="24"/>
  <c r="S420" i="24"/>
  <c r="T420" i="24"/>
  <c r="U420" i="24"/>
  <c r="V420" i="24"/>
  <c r="C421" i="24"/>
  <c r="D421" i="24"/>
  <c r="E421" i="24"/>
  <c r="F421" i="24"/>
  <c r="G421" i="24"/>
  <c r="H421" i="24"/>
  <c r="I421" i="24"/>
  <c r="J421" i="24"/>
  <c r="K421" i="24"/>
  <c r="L421" i="24"/>
  <c r="M421" i="24"/>
  <c r="N421" i="24"/>
  <c r="O421" i="24"/>
  <c r="P421" i="24"/>
  <c r="Q421" i="24"/>
  <c r="R421" i="24"/>
  <c r="S421" i="24"/>
  <c r="T421" i="24"/>
  <c r="U421" i="24"/>
  <c r="V421" i="24"/>
  <c r="C422" i="24"/>
  <c r="D422" i="24"/>
  <c r="E422" i="24"/>
  <c r="F422" i="24"/>
  <c r="G422" i="24"/>
  <c r="H422" i="24"/>
  <c r="I422" i="24"/>
  <c r="J422" i="24"/>
  <c r="K422" i="24"/>
  <c r="L422" i="24"/>
  <c r="M422" i="24"/>
  <c r="N422" i="24"/>
  <c r="O422" i="24"/>
  <c r="P422" i="24"/>
  <c r="Q422" i="24"/>
  <c r="R422" i="24"/>
  <c r="S422" i="24"/>
  <c r="T422" i="24"/>
  <c r="U422" i="24"/>
  <c r="V422" i="24"/>
  <c r="C423" i="24"/>
  <c r="D423" i="24"/>
  <c r="E423" i="24"/>
  <c r="F423" i="24"/>
  <c r="G423" i="24"/>
  <c r="H423" i="24"/>
  <c r="I423" i="24"/>
  <c r="J423" i="24"/>
  <c r="K423" i="24"/>
  <c r="L423" i="24"/>
  <c r="M423" i="24"/>
  <c r="N423" i="24"/>
  <c r="O423" i="24"/>
  <c r="P423" i="24"/>
  <c r="Q423" i="24"/>
  <c r="R423" i="24"/>
  <c r="S423" i="24"/>
  <c r="T423" i="24"/>
  <c r="U423" i="24"/>
  <c r="V423" i="24"/>
  <c r="C424" i="24"/>
  <c r="D424" i="24"/>
  <c r="E424" i="24"/>
  <c r="F424" i="24"/>
  <c r="G424" i="24"/>
  <c r="H424" i="24"/>
  <c r="I424" i="24"/>
  <c r="J424" i="24"/>
  <c r="K424" i="24"/>
  <c r="L424" i="24"/>
  <c r="M424" i="24"/>
  <c r="N424" i="24"/>
  <c r="O424" i="24"/>
  <c r="P424" i="24"/>
  <c r="Q424" i="24"/>
  <c r="R424" i="24"/>
  <c r="S424" i="24"/>
  <c r="T424" i="24"/>
  <c r="U424" i="24"/>
  <c r="V424" i="24"/>
  <c r="C425" i="24"/>
  <c r="D425" i="24"/>
  <c r="E425" i="24"/>
  <c r="F425" i="24"/>
  <c r="G425" i="24"/>
  <c r="H425" i="24"/>
  <c r="I425" i="24"/>
  <c r="J425" i="24"/>
  <c r="K425" i="24"/>
  <c r="L425" i="24"/>
  <c r="M425" i="24"/>
  <c r="N425" i="24"/>
  <c r="O425" i="24"/>
  <c r="P425" i="24"/>
  <c r="Q425" i="24"/>
  <c r="R425" i="24"/>
  <c r="S425" i="24"/>
  <c r="T425" i="24"/>
  <c r="U425" i="24"/>
  <c r="V425" i="24"/>
  <c r="C426" i="24"/>
  <c r="D426" i="24"/>
  <c r="E426" i="24"/>
  <c r="F426" i="24"/>
  <c r="G426" i="24"/>
  <c r="H426" i="24"/>
  <c r="I426" i="24"/>
  <c r="J426" i="24"/>
  <c r="K426" i="24"/>
  <c r="L426" i="24"/>
  <c r="M426" i="24"/>
  <c r="N426" i="24"/>
  <c r="O426" i="24"/>
  <c r="P426" i="24"/>
  <c r="Q426" i="24"/>
  <c r="R426" i="24"/>
  <c r="S426" i="24"/>
  <c r="T426" i="24"/>
  <c r="U426" i="24"/>
  <c r="V426" i="24"/>
  <c r="C427" i="24"/>
  <c r="D427" i="24"/>
  <c r="E427" i="24"/>
  <c r="F427" i="24"/>
  <c r="G427" i="24"/>
  <c r="H427" i="24"/>
  <c r="I427" i="24"/>
  <c r="J427" i="24"/>
  <c r="K427" i="24"/>
  <c r="L427" i="24"/>
  <c r="M427" i="24"/>
  <c r="N427" i="24"/>
  <c r="O427" i="24"/>
  <c r="P427" i="24"/>
  <c r="Q427" i="24"/>
  <c r="R427" i="24"/>
  <c r="S427" i="24"/>
  <c r="T427" i="24"/>
  <c r="U427" i="24"/>
  <c r="V427" i="24"/>
  <c r="C428" i="24"/>
  <c r="D428" i="24"/>
  <c r="E428" i="24"/>
  <c r="F428" i="24"/>
  <c r="G428" i="24"/>
  <c r="H428" i="24"/>
  <c r="I428" i="24"/>
  <c r="J428" i="24"/>
  <c r="K428" i="24"/>
  <c r="L428" i="24"/>
  <c r="M428" i="24"/>
  <c r="N428" i="24"/>
  <c r="O428" i="24"/>
  <c r="P428" i="24"/>
  <c r="Q428" i="24"/>
  <c r="R428" i="24"/>
  <c r="S428" i="24"/>
  <c r="T428" i="24"/>
  <c r="U428" i="24"/>
  <c r="V428" i="24"/>
  <c r="C429" i="24"/>
  <c r="D429" i="24"/>
  <c r="E429" i="24"/>
  <c r="F429" i="24"/>
  <c r="G429" i="24"/>
  <c r="H429" i="24"/>
  <c r="I429" i="24"/>
  <c r="J429" i="24"/>
  <c r="K429" i="24"/>
  <c r="L429" i="24"/>
  <c r="M429" i="24"/>
  <c r="N429" i="24"/>
  <c r="O429" i="24"/>
  <c r="P429" i="24"/>
  <c r="Q429" i="24"/>
  <c r="R429" i="24"/>
  <c r="S429" i="24"/>
  <c r="T429" i="24"/>
  <c r="U429" i="24"/>
  <c r="V429" i="24"/>
  <c r="C430" i="24"/>
  <c r="D430" i="24"/>
  <c r="E430" i="24"/>
  <c r="F430" i="24"/>
  <c r="G430" i="24"/>
  <c r="H430" i="24"/>
  <c r="I430" i="24"/>
  <c r="J430" i="24"/>
  <c r="K430" i="24"/>
  <c r="L430" i="24"/>
  <c r="M430" i="24"/>
  <c r="N430" i="24"/>
  <c r="O430" i="24"/>
  <c r="P430" i="24"/>
  <c r="Q430" i="24"/>
  <c r="R430" i="24"/>
  <c r="S430" i="24"/>
  <c r="T430" i="24"/>
  <c r="U430" i="24"/>
  <c r="V430" i="24"/>
  <c r="C431" i="24"/>
  <c r="D431" i="24"/>
  <c r="E431" i="24"/>
  <c r="F431" i="24"/>
  <c r="G431" i="24"/>
  <c r="H431" i="24"/>
  <c r="I431" i="24"/>
  <c r="J431" i="24"/>
  <c r="K431" i="24"/>
  <c r="L431" i="24"/>
  <c r="M431" i="24"/>
  <c r="N431" i="24"/>
  <c r="O431" i="24"/>
  <c r="P431" i="24"/>
  <c r="Q431" i="24"/>
  <c r="R431" i="24"/>
  <c r="S431" i="24"/>
  <c r="T431" i="24"/>
  <c r="U431" i="24"/>
  <c r="V431" i="24"/>
  <c r="C432" i="24"/>
  <c r="D432" i="24"/>
  <c r="E432" i="24"/>
  <c r="F432" i="24"/>
  <c r="G432" i="24"/>
  <c r="H432" i="24"/>
  <c r="I432" i="24"/>
  <c r="J432" i="24"/>
  <c r="K432" i="24"/>
  <c r="L432" i="24"/>
  <c r="M432" i="24"/>
  <c r="N432" i="24"/>
  <c r="O432" i="24"/>
  <c r="P432" i="24"/>
  <c r="Q432" i="24"/>
  <c r="R432" i="24"/>
  <c r="S432" i="24"/>
  <c r="T432" i="24"/>
  <c r="U432" i="24"/>
  <c r="V432" i="24"/>
  <c r="C433" i="24"/>
  <c r="D433" i="24"/>
  <c r="E433" i="24"/>
  <c r="F433" i="24"/>
  <c r="G433" i="24"/>
  <c r="H433" i="24"/>
  <c r="I433" i="24"/>
  <c r="J433" i="24"/>
  <c r="K433" i="24"/>
  <c r="L433" i="24"/>
  <c r="M433" i="24"/>
  <c r="N433" i="24"/>
  <c r="O433" i="24"/>
  <c r="P433" i="24"/>
  <c r="Q433" i="24"/>
  <c r="R433" i="24"/>
  <c r="S433" i="24"/>
  <c r="T433" i="24"/>
  <c r="U433" i="24"/>
  <c r="V433" i="24"/>
  <c r="C434" i="24"/>
  <c r="D434" i="24"/>
  <c r="E434" i="24"/>
  <c r="F434" i="24"/>
  <c r="G434" i="24"/>
  <c r="H434" i="24"/>
  <c r="I434" i="24"/>
  <c r="J434" i="24"/>
  <c r="K434" i="24"/>
  <c r="L434" i="24"/>
  <c r="M434" i="24"/>
  <c r="N434" i="24"/>
  <c r="O434" i="24"/>
  <c r="P434" i="24"/>
  <c r="Q434" i="24"/>
  <c r="R434" i="24"/>
  <c r="S434" i="24"/>
  <c r="T434" i="24"/>
  <c r="U434" i="24"/>
  <c r="V434" i="24"/>
  <c r="C435" i="24"/>
  <c r="D435" i="24"/>
  <c r="E435" i="24"/>
  <c r="F435" i="24"/>
  <c r="G435" i="24"/>
  <c r="H435" i="24"/>
  <c r="I435" i="24"/>
  <c r="J435" i="24"/>
  <c r="K435" i="24"/>
  <c r="L435" i="24"/>
  <c r="M435" i="24"/>
  <c r="N435" i="24"/>
  <c r="O435" i="24"/>
  <c r="P435" i="24"/>
  <c r="Q435" i="24"/>
  <c r="R435" i="24"/>
  <c r="S435" i="24"/>
  <c r="T435" i="24"/>
  <c r="U435" i="24"/>
  <c r="V435" i="24"/>
  <c r="C436" i="24"/>
  <c r="D436" i="24"/>
  <c r="E436" i="24"/>
  <c r="F436" i="24"/>
  <c r="G436" i="24"/>
  <c r="H436" i="24"/>
  <c r="I436" i="24"/>
  <c r="J436" i="24"/>
  <c r="K436" i="24"/>
  <c r="L436" i="24"/>
  <c r="M436" i="24"/>
  <c r="N436" i="24"/>
  <c r="O436" i="24"/>
  <c r="P436" i="24"/>
  <c r="Q436" i="24"/>
  <c r="R436" i="24"/>
  <c r="S436" i="24"/>
  <c r="T436" i="24"/>
  <c r="U436" i="24"/>
  <c r="V436" i="24"/>
  <c r="C437" i="24"/>
  <c r="D437" i="24"/>
  <c r="E437" i="24"/>
  <c r="F437" i="24"/>
  <c r="G437" i="24"/>
  <c r="H437" i="24"/>
  <c r="I437" i="24"/>
  <c r="J437" i="24"/>
  <c r="K437" i="24"/>
  <c r="L437" i="24"/>
  <c r="M437" i="24"/>
  <c r="N437" i="24"/>
  <c r="O437" i="24"/>
  <c r="P437" i="24"/>
  <c r="Q437" i="24"/>
  <c r="R437" i="24"/>
  <c r="S437" i="24"/>
  <c r="T437" i="24"/>
  <c r="U437" i="24"/>
  <c r="V437" i="24"/>
  <c r="C438" i="24"/>
  <c r="D438" i="24"/>
  <c r="E438" i="24"/>
  <c r="F438" i="24"/>
  <c r="G438" i="24"/>
  <c r="H438" i="24"/>
  <c r="I438" i="24"/>
  <c r="J438" i="24"/>
  <c r="K438" i="24"/>
  <c r="L438" i="24"/>
  <c r="M438" i="24"/>
  <c r="N438" i="24"/>
  <c r="O438" i="24"/>
  <c r="P438" i="24"/>
  <c r="Q438" i="24"/>
  <c r="R438" i="24"/>
  <c r="S438" i="24"/>
  <c r="T438" i="24"/>
  <c r="U438" i="24"/>
  <c r="V438" i="24"/>
  <c r="C439" i="24"/>
  <c r="D439" i="24"/>
  <c r="E439" i="24"/>
  <c r="F439" i="24"/>
  <c r="G439" i="24"/>
  <c r="H439" i="24"/>
  <c r="I439" i="24"/>
  <c r="J439" i="24"/>
  <c r="K439" i="24"/>
  <c r="L439" i="24"/>
  <c r="M439" i="24"/>
  <c r="N439" i="24"/>
  <c r="O439" i="24"/>
  <c r="P439" i="24"/>
  <c r="Q439" i="24"/>
  <c r="R439" i="24"/>
  <c r="S439" i="24"/>
  <c r="T439" i="24"/>
  <c r="U439" i="24"/>
  <c r="V439" i="24"/>
  <c r="C440" i="24"/>
  <c r="D440" i="24"/>
  <c r="E440" i="24"/>
  <c r="F440" i="24"/>
  <c r="G440" i="24"/>
  <c r="H440" i="24"/>
  <c r="I440" i="24"/>
  <c r="J440" i="24"/>
  <c r="K440" i="24"/>
  <c r="L440" i="24"/>
  <c r="M440" i="24"/>
  <c r="N440" i="24"/>
  <c r="O440" i="24"/>
  <c r="P440" i="24"/>
  <c r="Q440" i="24"/>
  <c r="R440" i="24"/>
  <c r="S440" i="24"/>
  <c r="T440" i="24"/>
  <c r="U440" i="24"/>
  <c r="V440" i="24"/>
  <c r="C441" i="24"/>
  <c r="D441" i="24"/>
  <c r="E441" i="24"/>
  <c r="F441" i="24"/>
  <c r="G441" i="24"/>
  <c r="H441" i="24"/>
  <c r="I441" i="24"/>
  <c r="J441" i="24"/>
  <c r="K441" i="24"/>
  <c r="L441" i="24"/>
  <c r="M441" i="24"/>
  <c r="N441" i="24"/>
  <c r="O441" i="24"/>
  <c r="P441" i="24"/>
  <c r="Q441" i="24"/>
  <c r="R441" i="24"/>
  <c r="S441" i="24"/>
  <c r="T441" i="24"/>
  <c r="U441" i="24"/>
  <c r="V441" i="24"/>
  <c r="C442" i="24"/>
  <c r="D442" i="24"/>
  <c r="E442" i="24"/>
  <c r="F442" i="24"/>
  <c r="G442" i="24"/>
  <c r="H442" i="24"/>
  <c r="I442" i="24"/>
  <c r="J442" i="24"/>
  <c r="K442" i="24"/>
  <c r="L442" i="24"/>
  <c r="M442" i="24"/>
  <c r="N442" i="24"/>
  <c r="O442" i="24"/>
  <c r="P442" i="24"/>
  <c r="Q442" i="24"/>
  <c r="R442" i="24"/>
  <c r="S442" i="24"/>
  <c r="T442" i="24"/>
  <c r="U442" i="24"/>
  <c r="V442" i="24"/>
  <c r="C443" i="24"/>
  <c r="D443" i="24"/>
  <c r="E443" i="24"/>
  <c r="F443" i="24"/>
  <c r="G443" i="24"/>
  <c r="H443" i="24"/>
  <c r="I443" i="24"/>
  <c r="J443" i="24"/>
  <c r="K443" i="24"/>
  <c r="L443" i="24"/>
  <c r="M443" i="24"/>
  <c r="N443" i="24"/>
  <c r="O443" i="24"/>
  <c r="P443" i="24"/>
  <c r="Q443" i="24"/>
  <c r="R443" i="24"/>
  <c r="S443" i="24"/>
  <c r="T443" i="24"/>
  <c r="U443" i="24"/>
  <c r="V443" i="24"/>
  <c r="C444" i="24"/>
  <c r="D444" i="24"/>
  <c r="E444" i="24"/>
  <c r="F444" i="24"/>
  <c r="G444" i="24"/>
  <c r="H444" i="24"/>
  <c r="I444" i="24"/>
  <c r="J444" i="24"/>
  <c r="K444" i="24"/>
  <c r="L444" i="24"/>
  <c r="M444" i="24"/>
  <c r="N444" i="24"/>
  <c r="O444" i="24"/>
  <c r="P444" i="24"/>
  <c r="Q444" i="24"/>
  <c r="R444" i="24"/>
  <c r="S444" i="24"/>
  <c r="T444" i="24"/>
  <c r="U444" i="24"/>
  <c r="V444" i="24"/>
  <c r="C445" i="24"/>
  <c r="D445" i="24"/>
  <c r="E445" i="24"/>
  <c r="F445" i="24"/>
  <c r="G445" i="24"/>
  <c r="H445" i="24"/>
  <c r="I445" i="24"/>
  <c r="J445" i="24"/>
  <c r="K445" i="24"/>
  <c r="L445" i="24"/>
  <c r="M445" i="24"/>
  <c r="N445" i="24"/>
  <c r="O445" i="24"/>
  <c r="P445" i="24"/>
  <c r="Q445" i="24"/>
  <c r="R445" i="24"/>
  <c r="S445" i="24"/>
  <c r="T445" i="24"/>
  <c r="U445" i="24"/>
  <c r="V445" i="24"/>
  <c r="C446" i="24"/>
  <c r="D446" i="24"/>
  <c r="E446" i="24"/>
  <c r="F446" i="24"/>
  <c r="G446" i="24"/>
  <c r="H446" i="24"/>
  <c r="I446" i="24"/>
  <c r="J446" i="24"/>
  <c r="K446" i="24"/>
  <c r="L446" i="24"/>
  <c r="M446" i="24"/>
  <c r="N446" i="24"/>
  <c r="O446" i="24"/>
  <c r="P446" i="24"/>
  <c r="Q446" i="24"/>
  <c r="R446" i="24"/>
  <c r="S446" i="24"/>
  <c r="T446" i="24"/>
  <c r="U446" i="24"/>
  <c r="V446" i="24"/>
  <c r="C447" i="24"/>
  <c r="D447" i="24"/>
  <c r="E447" i="24"/>
  <c r="F447" i="24"/>
  <c r="G447" i="24"/>
  <c r="H447" i="24"/>
  <c r="I447" i="24"/>
  <c r="J447" i="24"/>
  <c r="K447" i="24"/>
  <c r="L447" i="24"/>
  <c r="M447" i="24"/>
  <c r="N447" i="24"/>
  <c r="O447" i="24"/>
  <c r="P447" i="24"/>
  <c r="Q447" i="24"/>
  <c r="R447" i="24"/>
  <c r="S447" i="24"/>
  <c r="T447" i="24"/>
  <c r="U447" i="24"/>
  <c r="V447" i="24"/>
  <c r="C448" i="24"/>
  <c r="D448" i="24"/>
  <c r="E448" i="24"/>
  <c r="F448" i="24"/>
  <c r="G448" i="24"/>
  <c r="H448" i="24"/>
  <c r="I448" i="24"/>
  <c r="J448" i="24"/>
  <c r="K448" i="24"/>
  <c r="L448" i="24"/>
  <c r="M448" i="24"/>
  <c r="N448" i="24"/>
  <c r="O448" i="24"/>
  <c r="P448" i="24"/>
  <c r="Q448" i="24"/>
  <c r="R448" i="24"/>
  <c r="S448" i="24"/>
  <c r="T448" i="24"/>
  <c r="U448" i="24"/>
  <c r="V448" i="24"/>
  <c r="C449" i="24"/>
  <c r="D449" i="24"/>
  <c r="E449" i="24"/>
  <c r="F449" i="24"/>
  <c r="G449" i="24"/>
  <c r="H449" i="24"/>
  <c r="I449" i="24"/>
  <c r="J449" i="24"/>
  <c r="K449" i="24"/>
  <c r="L449" i="24"/>
  <c r="M449" i="24"/>
  <c r="N449" i="24"/>
  <c r="O449" i="24"/>
  <c r="P449" i="24"/>
  <c r="Q449" i="24"/>
  <c r="R449" i="24"/>
  <c r="S449" i="24"/>
  <c r="T449" i="24"/>
  <c r="U449" i="24"/>
  <c r="V449" i="24"/>
  <c r="V418" i="24"/>
  <c r="U418" i="24"/>
  <c r="T418" i="24"/>
  <c r="S418" i="24"/>
  <c r="R418" i="24"/>
  <c r="Q418" i="24"/>
  <c r="P418" i="24"/>
  <c r="O418" i="24"/>
  <c r="N418" i="24"/>
  <c r="M418" i="24"/>
  <c r="L418" i="24"/>
  <c r="K418" i="24"/>
  <c r="J418" i="24"/>
  <c r="I418" i="24"/>
  <c r="H418" i="24"/>
  <c r="G418" i="24"/>
  <c r="F418" i="24"/>
  <c r="E418" i="24"/>
  <c r="D418" i="24"/>
  <c r="C418" i="24"/>
  <c r="C387" i="24"/>
  <c r="D387" i="24"/>
  <c r="E387" i="24"/>
  <c r="F387" i="24"/>
  <c r="G387" i="24"/>
  <c r="H387" i="24"/>
  <c r="I387" i="24"/>
  <c r="J387" i="24"/>
  <c r="K387" i="24"/>
  <c r="L387" i="24"/>
  <c r="M387" i="24"/>
  <c r="N387" i="24"/>
  <c r="O387" i="24"/>
  <c r="P387" i="24"/>
  <c r="Q387" i="24"/>
  <c r="R387" i="24"/>
  <c r="S387" i="24"/>
  <c r="T387" i="24"/>
  <c r="U387" i="24"/>
  <c r="V387" i="24"/>
  <c r="C388" i="24"/>
  <c r="D388" i="24"/>
  <c r="E388" i="24"/>
  <c r="F388" i="24"/>
  <c r="G388" i="24"/>
  <c r="H388" i="24"/>
  <c r="I388" i="24"/>
  <c r="J388" i="24"/>
  <c r="K388" i="24"/>
  <c r="L388" i="24"/>
  <c r="M388" i="24"/>
  <c r="N388" i="24"/>
  <c r="O388" i="24"/>
  <c r="P388" i="24"/>
  <c r="Q388" i="24"/>
  <c r="R388" i="24"/>
  <c r="S388" i="24"/>
  <c r="T388" i="24"/>
  <c r="U388" i="24"/>
  <c r="V388" i="24"/>
  <c r="C389" i="24"/>
  <c r="D389" i="24"/>
  <c r="E389" i="24"/>
  <c r="F389" i="24"/>
  <c r="G389" i="24"/>
  <c r="H389" i="24"/>
  <c r="I389" i="24"/>
  <c r="J389" i="24"/>
  <c r="K389" i="24"/>
  <c r="L389" i="24"/>
  <c r="M389" i="24"/>
  <c r="N389" i="24"/>
  <c r="O389" i="24"/>
  <c r="P389" i="24"/>
  <c r="Q389" i="24"/>
  <c r="R389" i="24"/>
  <c r="S389" i="24"/>
  <c r="T389" i="24"/>
  <c r="U389" i="24"/>
  <c r="V389" i="24"/>
  <c r="C390" i="24"/>
  <c r="D390" i="24"/>
  <c r="E390" i="24"/>
  <c r="F390" i="24"/>
  <c r="G390" i="24"/>
  <c r="H390" i="24"/>
  <c r="I390" i="24"/>
  <c r="J390" i="24"/>
  <c r="K390" i="24"/>
  <c r="L390" i="24"/>
  <c r="M390" i="24"/>
  <c r="N390" i="24"/>
  <c r="O390" i="24"/>
  <c r="P390" i="24"/>
  <c r="Q390" i="24"/>
  <c r="R390" i="24"/>
  <c r="S390" i="24"/>
  <c r="T390" i="24"/>
  <c r="U390" i="24"/>
  <c r="V390" i="24"/>
  <c r="C391" i="24"/>
  <c r="D391" i="24"/>
  <c r="E391" i="24"/>
  <c r="F391" i="24"/>
  <c r="G391" i="24"/>
  <c r="H391" i="24"/>
  <c r="I391" i="24"/>
  <c r="J391" i="24"/>
  <c r="K391" i="24"/>
  <c r="L391" i="24"/>
  <c r="M391" i="24"/>
  <c r="N391" i="24"/>
  <c r="O391" i="24"/>
  <c r="P391" i="24"/>
  <c r="Q391" i="24"/>
  <c r="R391" i="24"/>
  <c r="S391" i="24"/>
  <c r="T391" i="24"/>
  <c r="U391" i="24"/>
  <c r="V391" i="24"/>
  <c r="C392" i="24"/>
  <c r="D392" i="24"/>
  <c r="E392" i="24"/>
  <c r="F392" i="24"/>
  <c r="G392" i="24"/>
  <c r="H392" i="24"/>
  <c r="I392" i="24"/>
  <c r="J392" i="24"/>
  <c r="K392" i="24"/>
  <c r="L392" i="24"/>
  <c r="M392" i="24"/>
  <c r="N392" i="24"/>
  <c r="O392" i="24"/>
  <c r="P392" i="24"/>
  <c r="Q392" i="24"/>
  <c r="R392" i="24"/>
  <c r="S392" i="24"/>
  <c r="T392" i="24"/>
  <c r="U392" i="24"/>
  <c r="V392" i="24"/>
  <c r="C393" i="24"/>
  <c r="D393" i="24"/>
  <c r="E393" i="24"/>
  <c r="F393" i="24"/>
  <c r="G393" i="24"/>
  <c r="H393" i="24"/>
  <c r="I393" i="24"/>
  <c r="J393" i="24"/>
  <c r="K393" i="24"/>
  <c r="L393" i="24"/>
  <c r="M393" i="24"/>
  <c r="N393" i="24"/>
  <c r="O393" i="24"/>
  <c r="P393" i="24"/>
  <c r="Q393" i="24"/>
  <c r="R393" i="24"/>
  <c r="S393" i="24"/>
  <c r="T393" i="24"/>
  <c r="U393" i="24"/>
  <c r="V393" i="24"/>
  <c r="C394" i="24"/>
  <c r="D394" i="24"/>
  <c r="E394" i="24"/>
  <c r="F394" i="24"/>
  <c r="G394" i="24"/>
  <c r="H394" i="24"/>
  <c r="I394" i="24"/>
  <c r="J394" i="24"/>
  <c r="K394" i="24"/>
  <c r="L394" i="24"/>
  <c r="M394" i="24"/>
  <c r="N394" i="24"/>
  <c r="O394" i="24"/>
  <c r="P394" i="24"/>
  <c r="Q394" i="24"/>
  <c r="R394" i="24"/>
  <c r="S394" i="24"/>
  <c r="T394" i="24"/>
  <c r="U394" i="24"/>
  <c r="V394" i="24"/>
  <c r="C395" i="24"/>
  <c r="D395" i="24"/>
  <c r="E395" i="24"/>
  <c r="F395" i="24"/>
  <c r="G395" i="24"/>
  <c r="H395" i="24"/>
  <c r="I395" i="24"/>
  <c r="J395" i="24"/>
  <c r="K395" i="24"/>
  <c r="L395" i="24"/>
  <c r="M395" i="24"/>
  <c r="N395" i="24"/>
  <c r="O395" i="24"/>
  <c r="P395" i="24"/>
  <c r="Q395" i="24"/>
  <c r="R395" i="24"/>
  <c r="S395" i="24"/>
  <c r="T395" i="24"/>
  <c r="U395" i="24"/>
  <c r="V395" i="24"/>
  <c r="C396" i="24"/>
  <c r="D396" i="24"/>
  <c r="E396" i="24"/>
  <c r="F396" i="24"/>
  <c r="G396" i="24"/>
  <c r="H396" i="24"/>
  <c r="I396" i="24"/>
  <c r="J396" i="24"/>
  <c r="K396" i="24"/>
  <c r="L396" i="24"/>
  <c r="M396" i="24"/>
  <c r="N396" i="24"/>
  <c r="O396" i="24"/>
  <c r="P396" i="24"/>
  <c r="Q396" i="24"/>
  <c r="R396" i="24"/>
  <c r="S396" i="24"/>
  <c r="T396" i="24"/>
  <c r="U396" i="24"/>
  <c r="V396" i="24"/>
  <c r="C397" i="24"/>
  <c r="D397" i="24"/>
  <c r="E397" i="24"/>
  <c r="F397" i="24"/>
  <c r="G397" i="24"/>
  <c r="H397" i="24"/>
  <c r="I397" i="24"/>
  <c r="J397" i="24"/>
  <c r="K397" i="24"/>
  <c r="L397" i="24"/>
  <c r="M397" i="24"/>
  <c r="N397" i="24"/>
  <c r="O397" i="24"/>
  <c r="P397" i="24"/>
  <c r="Q397" i="24"/>
  <c r="R397" i="24"/>
  <c r="S397" i="24"/>
  <c r="T397" i="24"/>
  <c r="U397" i="24"/>
  <c r="V397" i="24"/>
  <c r="C398" i="24"/>
  <c r="D398" i="24"/>
  <c r="E398" i="24"/>
  <c r="F398" i="24"/>
  <c r="G398" i="24"/>
  <c r="H398" i="24"/>
  <c r="I398" i="24"/>
  <c r="J398" i="24"/>
  <c r="K398" i="24"/>
  <c r="L398" i="24"/>
  <c r="M398" i="24"/>
  <c r="N398" i="24"/>
  <c r="O398" i="24"/>
  <c r="P398" i="24"/>
  <c r="Q398" i="24"/>
  <c r="R398" i="24"/>
  <c r="S398" i="24"/>
  <c r="T398" i="24"/>
  <c r="U398" i="24"/>
  <c r="V398" i="24"/>
  <c r="C399" i="24"/>
  <c r="D399" i="24"/>
  <c r="E399" i="24"/>
  <c r="F399" i="24"/>
  <c r="G399" i="24"/>
  <c r="H399" i="24"/>
  <c r="I399" i="24"/>
  <c r="J399" i="24"/>
  <c r="K399" i="24"/>
  <c r="L399" i="24"/>
  <c r="M399" i="24"/>
  <c r="N399" i="24"/>
  <c r="O399" i="24"/>
  <c r="P399" i="24"/>
  <c r="Q399" i="24"/>
  <c r="R399" i="24"/>
  <c r="S399" i="24"/>
  <c r="T399" i="24"/>
  <c r="U399" i="24"/>
  <c r="V399" i="24"/>
  <c r="C400" i="24"/>
  <c r="D400" i="24"/>
  <c r="E400" i="24"/>
  <c r="F400" i="24"/>
  <c r="G400" i="24"/>
  <c r="H400" i="24"/>
  <c r="I400" i="24"/>
  <c r="J400" i="24"/>
  <c r="K400" i="24"/>
  <c r="L400" i="24"/>
  <c r="M400" i="24"/>
  <c r="N400" i="24"/>
  <c r="O400" i="24"/>
  <c r="P400" i="24"/>
  <c r="Q400" i="24"/>
  <c r="R400" i="24"/>
  <c r="S400" i="24"/>
  <c r="T400" i="24"/>
  <c r="U400" i="24"/>
  <c r="V400" i="24"/>
  <c r="C401" i="24"/>
  <c r="D401" i="24"/>
  <c r="E401" i="24"/>
  <c r="F401" i="24"/>
  <c r="G401" i="24"/>
  <c r="H401" i="24"/>
  <c r="I401" i="24"/>
  <c r="J401" i="24"/>
  <c r="K401" i="24"/>
  <c r="L401" i="24"/>
  <c r="M401" i="24"/>
  <c r="N401" i="24"/>
  <c r="O401" i="24"/>
  <c r="P401" i="24"/>
  <c r="Q401" i="24"/>
  <c r="R401" i="24"/>
  <c r="S401" i="24"/>
  <c r="T401" i="24"/>
  <c r="U401" i="24"/>
  <c r="V401" i="24"/>
  <c r="C402" i="24"/>
  <c r="D402" i="24"/>
  <c r="E402" i="24"/>
  <c r="F402" i="24"/>
  <c r="G402" i="24"/>
  <c r="H402" i="24"/>
  <c r="I402" i="24"/>
  <c r="J402" i="24"/>
  <c r="K402" i="24"/>
  <c r="L402" i="24"/>
  <c r="M402" i="24"/>
  <c r="N402" i="24"/>
  <c r="O402" i="24"/>
  <c r="P402" i="24"/>
  <c r="Q402" i="24"/>
  <c r="R402" i="24"/>
  <c r="S402" i="24"/>
  <c r="T402" i="24"/>
  <c r="U402" i="24"/>
  <c r="V402" i="24"/>
  <c r="C403" i="24"/>
  <c r="D403" i="24"/>
  <c r="E403" i="24"/>
  <c r="F403" i="24"/>
  <c r="G403" i="24"/>
  <c r="H403" i="24"/>
  <c r="I403" i="24"/>
  <c r="J403" i="24"/>
  <c r="K403" i="24"/>
  <c r="L403" i="24"/>
  <c r="M403" i="24"/>
  <c r="N403" i="24"/>
  <c r="O403" i="24"/>
  <c r="P403" i="24"/>
  <c r="Q403" i="24"/>
  <c r="R403" i="24"/>
  <c r="S403" i="24"/>
  <c r="T403" i="24"/>
  <c r="U403" i="24"/>
  <c r="V403" i="24"/>
  <c r="C404" i="24"/>
  <c r="D404" i="24"/>
  <c r="E404" i="24"/>
  <c r="F404" i="24"/>
  <c r="G404" i="24"/>
  <c r="H404" i="24"/>
  <c r="I404" i="24"/>
  <c r="J404" i="24"/>
  <c r="K404" i="24"/>
  <c r="L404" i="24"/>
  <c r="M404" i="24"/>
  <c r="N404" i="24"/>
  <c r="O404" i="24"/>
  <c r="P404" i="24"/>
  <c r="Q404" i="24"/>
  <c r="R404" i="24"/>
  <c r="S404" i="24"/>
  <c r="T404" i="24"/>
  <c r="U404" i="24"/>
  <c r="V404" i="24"/>
  <c r="C405" i="24"/>
  <c r="D405" i="24"/>
  <c r="E405" i="24"/>
  <c r="F405" i="24"/>
  <c r="G405" i="24"/>
  <c r="H405" i="24"/>
  <c r="I405" i="24"/>
  <c r="J405" i="24"/>
  <c r="K405" i="24"/>
  <c r="L405" i="24"/>
  <c r="M405" i="24"/>
  <c r="N405" i="24"/>
  <c r="O405" i="24"/>
  <c r="P405" i="24"/>
  <c r="Q405" i="24"/>
  <c r="R405" i="24"/>
  <c r="S405" i="24"/>
  <c r="T405" i="24"/>
  <c r="U405" i="24"/>
  <c r="V405" i="24"/>
  <c r="C406" i="24"/>
  <c r="D406" i="24"/>
  <c r="E406" i="24"/>
  <c r="F406" i="24"/>
  <c r="G406" i="24"/>
  <c r="H406" i="24"/>
  <c r="I406" i="24"/>
  <c r="J406" i="24"/>
  <c r="K406" i="24"/>
  <c r="L406" i="24"/>
  <c r="M406" i="24"/>
  <c r="N406" i="24"/>
  <c r="O406" i="24"/>
  <c r="P406" i="24"/>
  <c r="Q406" i="24"/>
  <c r="R406" i="24"/>
  <c r="S406" i="24"/>
  <c r="T406" i="24"/>
  <c r="U406" i="24"/>
  <c r="V406" i="24"/>
  <c r="C407" i="24"/>
  <c r="D407" i="24"/>
  <c r="E407" i="24"/>
  <c r="F407" i="24"/>
  <c r="G407" i="24"/>
  <c r="H407" i="24"/>
  <c r="I407" i="24"/>
  <c r="J407" i="24"/>
  <c r="K407" i="24"/>
  <c r="L407" i="24"/>
  <c r="M407" i="24"/>
  <c r="N407" i="24"/>
  <c r="O407" i="24"/>
  <c r="P407" i="24"/>
  <c r="Q407" i="24"/>
  <c r="R407" i="24"/>
  <c r="S407" i="24"/>
  <c r="T407" i="24"/>
  <c r="U407" i="24"/>
  <c r="V407" i="24"/>
  <c r="C408" i="24"/>
  <c r="D408" i="24"/>
  <c r="E408" i="24"/>
  <c r="F408" i="24"/>
  <c r="G408" i="24"/>
  <c r="H408" i="24"/>
  <c r="I408" i="24"/>
  <c r="J408" i="24"/>
  <c r="K408" i="24"/>
  <c r="L408" i="24"/>
  <c r="M408" i="24"/>
  <c r="N408" i="24"/>
  <c r="O408" i="24"/>
  <c r="P408" i="24"/>
  <c r="Q408" i="24"/>
  <c r="R408" i="24"/>
  <c r="S408" i="24"/>
  <c r="T408" i="24"/>
  <c r="U408" i="24"/>
  <c r="V408" i="24"/>
  <c r="C409" i="24"/>
  <c r="D409" i="24"/>
  <c r="E409" i="24"/>
  <c r="F409" i="24"/>
  <c r="G409" i="24"/>
  <c r="H409" i="24"/>
  <c r="I409" i="24"/>
  <c r="J409" i="24"/>
  <c r="K409" i="24"/>
  <c r="L409" i="24"/>
  <c r="M409" i="24"/>
  <c r="N409" i="24"/>
  <c r="O409" i="24"/>
  <c r="P409" i="24"/>
  <c r="Q409" i="24"/>
  <c r="R409" i="24"/>
  <c r="S409" i="24"/>
  <c r="T409" i="24"/>
  <c r="U409" i="24"/>
  <c r="V409" i="24"/>
  <c r="C410" i="24"/>
  <c r="D410" i="24"/>
  <c r="E410" i="24"/>
  <c r="F410" i="24"/>
  <c r="G410" i="24"/>
  <c r="H410" i="24"/>
  <c r="I410" i="24"/>
  <c r="J410" i="24"/>
  <c r="K410" i="24"/>
  <c r="L410" i="24"/>
  <c r="M410" i="24"/>
  <c r="N410" i="24"/>
  <c r="O410" i="24"/>
  <c r="P410" i="24"/>
  <c r="Q410" i="24"/>
  <c r="R410" i="24"/>
  <c r="S410" i="24"/>
  <c r="T410" i="24"/>
  <c r="U410" i="24"/>
  <c r="V410" i="24"/>
  <c r="C411" i="24"/>
  <c r="D411" i="24"/>
  <c r="E411" i="24"/>
  <c r="F411" i="24"/>
  <c r="G411" i="24"/>
  <c r="H411" i="24"/>
  <c r="I411" i="24"/>
  <c r="J411" i="24"/>
  <c r="K411" i="24"/>
  <c r="L411" i="24"/>
  <c r="M411" i="24"/>
  <c r="N411" i="24"/>
  <c r="O411" i="24"/>
  <c r="P411" i="24"/>
  <c r="Q411" i="24"/>
  <c r="R411" i="24"/>
  <c r="S411" i="24"/>
  <c r="T411" i="24"/>
  <c r="U411" i="24"/>
  <c r="V411" i="24"/>
  <c r="C412" i="24"/>
  <c r="D412" i="24"/>
  <c r="E412" i="24"/>
  <c r="F412" i="24"/>
  <c r="G412" i="24"/>
  <c r="H412" i="24"/>
  <c r="I412" i="24"/>
  <c r="J412" i="24"/>
  <c r="K412" i="24"/>
  <c r="L412" i="24"/>
  <c r="M412" i="24"/>
  <c r="N412" i="24"/>
  <c r="O412" i="24"/>
  <c r="P412" i="24"/>
  <c r="Q412" i="24"/>
  <c r="R412" i="24"/>
  <c r="S412" i="24"/>
  <c r="T412" i="24"/>
  <c r="U412" i="24"/>
  <c r="V412" i="24"/>
  <c r="C413" i="24"/>
  <c r="D413" i="24"/>
  <c r="E413" i="24"/>
  <c r="F413" i="24"/>
  <c r="G413" i="24"/>
  <c r="H413" i="24"/>
  <c r="I413" i="24"/>
  <c r="J413" i="24"/>
  <c r="K413" i="24"/>
  <c r="L413" i="24"/>
  <c r="M413" i="24"/>
  <c r="N413" i="24"/>
  <c r="O413" i="24"/>
  <c r="P413" i="24"/>
  <c r="Q413" i="24"/>
  <c r="R413" i="24"/>
  <c r="S413" i="24"/>
  <c r="T413" i="24"/>
  <c r="U413" i="24"/>
  <c r="V413" i="24"/>
  <c r="C414" i="24"/>
  <c r="D414" i="24"/>
  <c r="E414" i="24"/>
  <c r="F414" i="24"/>
  <c r="G414" i="24"/>
  <c r="H414" i="24"/>
  <c r="I414" i="24"/>
  <c r="J414" i="24"/>
  <c r="K414" i="24"/>
  <c r="L414" i="24"/>
  <c r="M414" i="24"/>
  <c r="N414" i="24"/>
  <c r="O414" i="24"/>
  <c r="P414" i="24"/>
  <c r="Q414" i="24"/>
  <c r="R414" i="24"/>
  <c r="S414" i="24"/>
  <c r="T414" i="24"/>
  <c r="U414" i="24"/>
  <c r="V414" i="24"/>
  <c r="C415" i="24"/>
  <c r="D415" i="24"/>
  <c r="E415" i="24"/>
  <c r="F415" i="24"/>
  <c r="G415" i="24"/>
  <c r="H415" i="24"/>
  <c r="I415" i="24"/>
  <c r="J415" i="24"/>
  <c r="K415" i="24"/>
  <c r="L415" i="24"/>
  <c r="M415" i="24"/>
  <c r="N415" i="24"/>
  <c r="O415" i="24"/>
  <c r="P415" i="24"/>
  <c r="Q415" i="24"/>
  <c r="R415" i="24"/>
  <c r="S415" i="24"/>
  <c r="T415" i="24"/>
  <c r="U415" i="24"/>
  <c r="V415" i="24"/>
  <c r="C416" i="24"/>
  <c r="D416" i="24"/>
  <c r="E416" i="24"/>
  <c r="F416" i="24"/>
  <c r="G416" i="24"/>
  <c r="H416" i="24"/>
  <c r="I416" i="24"/>
  <c r="J416" i="24"/>
  <c r="K416" i="24"/>
  <c r="L416" i="24"/>
  <c r="M416" i="24"/>
  <c r="N416" i="24"/>
  <c r="O416" i="24"/>
  <c r="P416" i="24"/>
  <c r="Q416" i="24"/>
  <c r="R416" i="24"/>
  <c r="S416" i="24"/>
  <c r="T416" i="24"/>
  <c r="U416" i="24"/>
  <c r="V416" i="24"/>
  <c r="C417" i="24"/>
  <c r="D417" i="24"/>
  <c r="E417" i="24"/>
  <c r="F417" i="24"/>
  <c r="G417" i="24"/>
  <c r="H417" i="24"/>
  <c r="I417" i="24"/>
  <c r="J417" i="24"/>
  <c r="K417" i="24"/>
  <c r="L417" i="24"/>
  <c r="M417" i="24"/>
  <c r="N417" i="24"/>
  <c r="O417" i="24"/>
  <c r="P417" i="24"/>
  <c r="Q417" i="24"/>
  <c r="R417" i="24"/>
  <c r="S417" i="24"/>
  <c r="T417" i="24"/>
  <c r="U417" i="24"/>
  <c r="V417" i="24"/>
  <c r="V386" i="24"/>
  <c r="U386" i="24"/>
  <c r="T386" i="24"/>
  <c r="S386" i="24"/>
  <c r="R386" i="24"/>
  <c r="Q386" i="24"/>
  <c r="P386" i="24"/>
  <c r="O386" i="24"/>
  <c r="N386" i="24"/>
  <c r="M386" i="24"/>
  <c r="L386" i="24"/>
  <c r="K386" i="24"/>
  <c r="J386" i="24"/>
  <c r="I386" i="24"/>
  <c r="H386" i="24"/>
  <c r="G386" i="24"/>
  <c r="F386" i="24"/>
  <c r="E386" i="24"/>
  <c r="D386" i="24"/>
  <c r="C386" i="24"/>
  <c r="C355" i="24"/>
  <c r="D355" i="24"/>
  <c r="E355" i="24"/>
  <c r="F355" i="24"/>
  <c r="G355" i="24"/>
  <c r="H355" i="24"/>
  <c r="I355" i="24"/>
  <c r="J355" i="24"/>
  <c r="K355" i="24"/>
  <c r="L355" i="24"/>
  <c r="M355" i="24"/>
  <c r="N355" i="24"/>
  <c r="O355" i="24"/>
  <c r="P355" i="24"/>
  <c r="Q355" i="24"/>
  <c r="R355" i="24"/>
  <c r="S355" i="24"/>
  <c r="T355" i="24"/>
  <c r="U355" i="24"/>
  <c r="V355" i="24"/>
  <c r="C356" i="24"/>
  <c r="D356" i="24"/>
  <c r="E356" i="24"/>
  <c r="F356" i="24"/>
  <c r="G356" i="24"/>
  <c r="H356" i="24"/>
  <c r="I356" i="24"/>
  <c r="J356" i="24"/>
  <c r="K356" i="24"/>
  <c r="L356" i="24"/>
  <c r="M356" i="24"/>
  <c r="N356" i="24"/>
  <c r="O356" i="24"/>
  <c r="P356" i="24"/>
  <c r="Q356" i="24"/>
  <c r="R356" i="24"/>
  <c r="S356" i="24"/>
  <c r="T356" i="24"/>
  <c r="U356" i="24"/>
  <c r="V356" i="24"/>
  <c r="C357" i="24"/>
  <c r="D357" i="24"/>
  <c r="E357" i="24"/>
  <c r="F357" i="24"/>
  <c r="G357" i="24"/>
  <c r="H357" i="24"/>
  <c r="I357" i="24"/>
  <c r="J357" i="24"/>
  <c r="K357" i="24"/>
  <c r="L357" i="24"/>
  <c r="M357" i="24"/>
  <c r="N357" i="24"/>
  <c r="O357" i="24"/>
  <c r="P357" i="24"/>
  <c r="Q357" i="24"/>
  <c r="R357" i="24"/>
  <c r="S357" i="24"/>
  <c r="T357" i="24"/>
  <c r="U357" i="24"/>
  <c r="V357" i="24"/>
  <c r="C358" i="24"/>
  <c r="D358" i="24"/>
  <c r="E358" i="24"/>
  <c r="F358" i="24"/>
  <c r="G358" i="24"/>
  <c r="H358" i="24"/>
  <c r="I358" i="24"/>
  <c r="J358" i="24"/>
  <c r="K358" i="24"/>
  <c r="L358" i="24"/>
  <c r="M358" i="24"/>
  <c r="N358" i="24"/>
  <c r="O358" i="24"/>
  <c r="P358" i="24"/>
  <c r="Q358" i="24"/>
  <c r="R358" i="24"/>
  <c r="S358" i="24"/>
  <c r="T358" i="24"/>
  <c r="U358" i="24"/>
  <c r="V358" i="24"/>
  <c r="C359" i="24"/>
  <c r="D359" i="24"/>
  <c r="E359" i="24"/>
  <c r="F359" i="24"/>
  <c r="G359" i="24"/>
  <c r="H359" i="24"/>
  <c r="I359" i="24"/>
  <c r="J359" i="24"/>
  <c r="K359" i="24"/>
  <c r="L359" i="24"/>
  <c r="M359" i="24"/>
  <c r="N359" i="24"/>
  <c r="O359" i="24"/>
  <c r="P359" i="24"/>
  <c r="Q359" i="24"/>
  <c r="R359" i="24"/>
  <c r="S359" i="24"/>
  <c r="T359" i="24"/>
  <c r="U359" i="24"/>
  <c r="V359" i="24"/>
  <c r="C360" i="24"/>
  <c r="D360" i="24"/>
  <c r="E360" i="24"/>
  <c r="F360" i="24"/>
  <c r="G360" i="24"/>
  <c r="H360" i="24"/>
  <c r="I360" i="24"/>
  <c r="J360" i="24"/>
  <c r="K360" i="24"/>
  <c r="L360" i="24"/>
  <c r="M360" i="24"/>
  <c r="N360" i="24"/>
  <c r="O360" i="24"/>
  <c r="P360" i="24"/>
  <c r="Q360" i="24"/>
  <c r="R360" i="24"/>
  <c r="S360" i="24"/>
  <c r="T360" i="24"/>
  <c r="U360" i="24"/>
  <c r="V360" i="24"/>
  <c r="C361" i="24"/>
  <c r="D361" i="24"/>
  <c r="E361" i="24"/>
  <c r="F361" i="24"/>
  <c r="G361" i="24"/>
  <c r="H361" i="24"/>
  <c r="I361" i="24"/>
  <c r="J361" i="24"/>
  <c r="K361" i="24"/>
  <c r="L361" i="24"/>
  <c r="M361" i="24"/>
  <c r="N361" i="24"/>
  <c r="O361" i="24"/>
  <c r="P361" i="24"/>
  <c r="Q361" i="24"/>
  <c r="R361" i="24"/>
  <c r="S361" i="24"/>
  <c r="T361" i="24"/>
  <c r="U361" i="24"/>
  <c r="V361" i="24"/>
  <c r="C362" i="24"/>
  <c r="D362" i="24"/>
  <c r="E362" i="24"/>
  <c r="F362" i="24"/>
  <c r="G362" i="24"/>
  <c r="H362" i="24"/>
  <c r="I362" i="24"/>
  <c r="J362" i="24"/>
  <c r="K362" i="24"/>
  <c r="L362" i="24"/>
  <c r="M362" i="24"/>
  <c r="N362" i="24"/>
  <c r="O362" i="24"/>
  <c r="P362" i="24"/>
  <c r="Q362" i="24"/>
  <c r="R362" i="24"/>
  <c r="S362" i="24"/>
  <c r="T362" i="24"/>
  <c r="U362" i="24"/>
  <c r="V362" i="24"/>
  <c r="C363" i="24"/>
  <c r="D363" i="24"/>
  <c r="E363" i="24"/>
  <c r="F363" i="24"/>
  <c r="G363" i="24"/>
  <c r="H363" i="24"/>
  <c r="I363" i="24"/>
  <c r="J363" i="24"/>
  <c r="K363" i="24"/>
  <c r="L363" i="24"/>
  <c r="M363" i="24"/>
  <c r="N363" i="24"/>
  <c r="O363" i="24"/>
  <c r="P363" i="24"/>
  <c r="Q363" i="24"/>
  <c r="R363" i="24"/>
  <c r="S363" i="24"/>
  <c r="T363" i="24"/>
  <c r="U363" i="24"/>
  <c r="V363" i="24"/>
  <c r="C364" i="24"/>
  <c r="D364" i="24"/>
  <c r="E364" i="24"/>
  <c r="F364" i="24"/>
  <c r="G364" i="24"/>
  <c r="H364" i="24"/>
  <c r="I364" i="24"/>
  <c r="J364" i="24"/>
  <c r="K364" i="24"/>
  <c r="L364" i="24"/>
  <c r="M364" i="24"/>
  <c r="N364" i="24"/>
  <c r="O364" i="24"/>
  <c r="P364" i="24"/>
  <c r="Q364" i="24"/>
  <c r="R364" i="24"/>
  <c r="S364" i="24"/>
  <c r="T364" i="24"/>
  <c r="U364" i="24"/>
  <c r="V364" i="24"/>
  <c r="C365" i="24"/>
  <c r="D365" i="24"/>
  <c r="E365" i="24"/>
  <c r="F365" i="24"/>
  <c r="G365" i="24"/>
  <c r="H365" i="24"/>
  <c r="I365" i="24"/>
  <c r="J365" i="24"/>
  <c r="K365" i="24"/>
  <c r="L365" i="24"/>
  <c r="M365" i="24"/>
  <c r="N365" i="24"/>
  <c r="O365" i="24"/>
  <c r="P365" i="24"/>
  <c r="Q365" i="24"/>
  <c r="R365" i="24"/>
  <c r="S365" i="24"/>
  <c r="T365" i="24"/>
  <c r="U365" i="24"/>
  <c r="V365" i="24"/>
  <c r="C366" i="24"/>
  <c r="D366" i="24"/>
  <c r="E366" i="24"/>
  <c r="F366" i="24"/>
  <c r="G366" i="24"/>
  <c r="H366" i="24"/>
  <c r="I366" i="24"/>
  <c r="J366" i="24"/>
  <c r="K366" i="24"/>
  <c r="L366" i="24"/>
  <c r="M366" i="24"/>
  <c r="N366" i="24"/>
  <c r="O366" i="24"/>
  <c r="P366" i="24"/>
  <c r="Q366" i="24"/>
  <c r="R366" i="24"/>
  <c r="S366" i="24"/>
  <c r="T366" i="24"/>
  <c r="U366" i="24"/>
  <c r="V366" i="24"/>
  <c r="C367" i="24"/>
  <c r="D367" i="24"/>
  <c r="E367" i="24"/>
  <c r="F367" i="24"/>
  <c r="G367" i="24"/>
  <c r="H367" i="24"/>
  <c r="I367" i="24"/>
  <c r="J367" i="24"/>
  <c r="K367" i="24"/>
  <c r="L367" i="24"/>
  <c r="M367" i="24"/>
  <c r="N367" i="24"/>
  <c r="O367" i="24"/>
  <c r="P367" i="24"/>
  <c r="Q367" i="24"/>
  <c r="R367" i="24"/>
  <c r="S367" i="24"/>
  <c r="T367" i="24"/>
  <c r="U367" i="24"/>
  <c r="V367" i="24"/>
  <c r="C368" i="24"/>
  <c r="D368" i="24"/>
  <c r="E368" i="24"/>
  <c r="F368" i="24"/>
  <c r="G368" i="24"/>
  <c r="H368" i="24"/>
  <c r="I368" i="24"/>
  <c r="J368" i="24"/>
  <c r="K368" i="24"/>
  <c r="L368" i="24"/>
  <c r="M368" i="24"/>
  <c r="N368" i="24"/>
  <c r="O368" i="24"/>
  <c r="P368" i="24"/>
  <c r="Q368" i="24"/>
  <c r="R368" i="24"/>
  <c r="S368" i="24"/>
  <c r="T368" i="24"/>
  <c r="U368" i="24"/>
  <c r="V368" i="24"/>
  <c r="C369" i="24"/>
  <c r="D369" i="24"/>
  <c r="E369" i="24"/>
  <c r="F369" i="24"/>
  <c r="G369" i="24"/>
  <c r="H369" i="24"/>
  <c r="I369" i="24"/>
  <c r="J369" i="24"/>
  <c r="K369" i="24"/>
  <c r="L369" i="24"/>
  <c r="M369" i="24"/>
  <c r="N369" i="24"/>
  <c r="O369" i="24"/>
  <c r="P369" i="24"/>
  <c r="Q369" i="24"/>
  <c r="R369" i="24"/>
  <c r="S369" i="24"/>
  <c r="T369" i="24"/>
  <c r="U369" i="24"/>
  <c r="V369" i="24"/>
  <c r="C370" i="24"/>
  <c r="D370" i="24"/>
  <c r="E370" i="24"/>
  <c r="F370" i="24"/>
  <c r="G370" i="24"/>
  <c r="H370" i="24"/>
  <c r="I370" i="24"/>
  <c r="J370" i="24"/>
  <c r="K370" i="24"/>
  <c r="L370" i="24"/>
  <c r="M370" i="24"/>
  <c r="N370" i="24"/>
  <c r="O370" i="24"/>
  <c r="P370" i="24"/>
  <c r="Q370" i="24"/>
  <c r="R370" i="24"/>
  <c r="S370" i="24"/>
  <c r="T370" i="24"/>
  <c r="U370" i="24"/>
  <c r="V370" i="24"/>
  <c r="C371" i="24"/>
  <c r="D371" i="24"/>
  <c r="E371" i="24"/>
  <c r="F371" i="24"/>
  <c r="G371" i="24"/>
  <c r="H371" i="24"/>
  <c r="I371" i="24"/>
  <c r="J371" i="24"/>
  <c r="K371" i="24"/>
  <c r="L371" i="24"/>
  <c r="M371" i="24"/>
  <c r="N371" i="24"/>
  <c r="O371" i="24"/>
  <c r="P371" i="24"/>
  <c r="Q371" i="24"/>
  <c r="R371" i="24"/>
  <c r="S371" i="24"/>
  <c r="T371" i="24"/>
  <c r="U371" i="24"/>
  <c r="V371" i="24"/>
  <c r="C372" i="24"/>
  <c r="D372" i="24"/>
  <c r="E372" i="24"/>
  <c r="F372" i="24"/>
  <c r="G372" i="24"/>
  <c r="H372" i="24"/>
  <c r="I372" i="24"/>
  <c r="J372" i="24"/>
  <c r="K372" i="24"/>
  <c r="L372" i="24"/>
  <c r="M372" i="24"/>
  <c r="N372" i="24"/>
  <c r="O372" i="24"/>
  <c r="P372" i="24"/>
  <c r="Q372" i="24"/>
  <c r="R372" i="24"/>
  <c r="S372" i="24"/>
  <c r="T372" i="24"/>
  <c r="U372" i="24"/>
  <c r="V372" i="24"/>
  <c r="C373" i="24"/>
  <c r="D373" i="24"/>
  <c r="E373" i="24"/>
  <c r="F373" i="24"/>
  <c r="G373" i="24"/>
  <c r="H373" i="24"/>
  <c r="I373" i="24"/>
  <c r="J373" i="24"/>
  <c r="K373" i="24"/>
  <c r="L373" i="24"/>
  <c r="M373" i="24"/>
  <c r="N373" i="24"/>
  <c r="O373" i="24"/>
  <c r="P373" i="24"/>
  <c r="Q373" i="24"/>
  <c r="R373" i="24"/>
  <c r="S373" i="24"/>
  <c r="T373" i="24"/>
  <c r="U373" i="24"/>
  <c r="V373" i="24"/>
  <c r="C374" i="24"/>
  <c r="D374" i="24"/>
  <c r="E374" i="24"/>
  <c r="F374" i="24"/>
  <c r="G374" i="24"/>
  <c r="H374" i="24"/>
  <c r="I374" i="24"/>
  <c r="J374" i="24"/>
  <c r="K374" i="24"/>
  <c r="L374" i="24"/>
  <c r="M374" i="24"/>
  <c r="N374" i="24"/>
  <c r="O374" i="24"/>
  <c r="P374" i="24"/>
  <c r="Q374" i="24"/>
  <c r="R374" i="24"/>
  <c r="S374" i="24"/>
  <c r="T374" i="24"/>
  <c r="U374" i="24"/>
  <c r="V374" i="24"/>
  <c r="C375" i="24"/>
  <c r="D375" i="24"/>
  <c r="E375" i="24"/>
  <c r="F375" i="24"/>
  <c r="G375" i="24"/>
  <c r="H375" i="24"/>
  <c r="I375" i="24"/>
  <c r="J375" i="24"/>
  <c r="K375" i="24"/>
  <c r="L375" i="24"/>
  <c r="M375" i="24"/>
  <c r="N375" i="24"/>
  <c r="O375" i="24"/>
  <c r="P375" i="24"/>
  <c r="Q375" i="24"/>
  <c r="R375" i="24"/>
  <c r="S375" i="24"/>
  <c r="T375" i="24"/>
  <c r="U375" i="24"/>
  <c r="V375" i="24"/>
  <c r="C376" i="24"/>
  <c r="D376" i="24"/>
  <c r="E376" i="24"/>
  <c r="F376" i="24"/>
  <c r="G376" i="24"/>
  <c r="H376" i="24"/>
  <c r="I376" i="24"/>
  <c r="J376" i="24"/>
  <c r="K376" i="24"/>
  <c r="L376" i="24"/>
  <c r="M376" i="24"/>
  <c r="N376" i="24"/>
  <c r="O376" i="24"/>
  <c r="P376" i="24"/>
  <c r="Q376" i="24"/>
  <c r="R376" i="24"/>
  <c r="S376" i="24"/>
  <c r="T376" i="24"/>
  <c r="U376" i="24"/>
  <c r="V376" i="24"/>
  <c r="C377" i="24"/>
  <c r="D377" i="24"/>
  <c r="E377" i="24"/>
  <c r="F377" i="24"/>
  <c r="G377" i="24"/>
  <c r="H377" i="24"/>
  <c r="I377" i="24"/>
  <c r="J377" i="24"/>
  <c r="K377" i="24"/>
  <c r="L377" i="24"/>
  <c r="M377" i="24"/>
  <c r="N377" i="24"/>
  <c r="O377" i="24"/>
  <c r="P377" i="24"/>
  <c r="Q377" i="24"/>
  <c r="R377" i="24"/>
  <c r="S377" i="24"/>
  <c r="T377" i="24"/>
  <c r="U377" i="24"/>
  <c r="V377" i="24"/>
  <c r="C378" i="24"/>
  <c r="D378" i="24"/>
  <c r="E378" i="24"/>
  <c r="F378" i="24"/>
  <c r="G378" i="24"/>
  <c r="H378" i="24"/>
  <c r="I378" i="24"/>
  <c r="J378" i="24"/>
  <c r="K378" i="24"/>
  <c r="L378" i="24"/>
  <c r="M378" i="24"/>
  <c r="N378" i="24"/>
  <c r="O378" i="24"/>
  <c r="P378" i="24"/>
  <c r="Q378" i="24"/>
  <c r="R378" i="24"/>
  <c r="S378" i="24"/>
  <c r="T378" i="24"/>
  <c r="U378" i="24"/>
  <c r="V378" i="24"/>
  <c r="C379" i="24"/>
  <c r="D379" i="24"/>
  <c r="E379" i="24"/>
  <c r="F379" i="24"/>
  <c r="G379" i="24"/>
  <c r="H379" i="24"/>
  <c r="I379" i="24"/>
  <c r="J379" i="24"/>
  <c r="K379" i="24"/>
  <c r="L379" i="24"/>
  <c r="M379" i="24"/>
  <c r="N379" i="24"/>
  <c r="O379" i="24"/>
  <c r="P379" i="24"/>
  <c r="Q379" i="24"/>
  <c r="R379" i="24"/>
  <c r="S379" i="24"/>
  <c r="T379" i="24"/>
  <c r="U379" i="24"/>
  <c r="V379" i="24"/>
  <c r="C380" i="24"/>
  <c r="D380" i="24"/>
  <c r="E380" i="24"/>
  <c r="F380" i="24"/>
  <c r="G380" i="24"/>
  <c r="H380" i="24"/>
  <c r="I380" i="24"/>
  <c r="J380" i="24"/>
  <c r="K380" i="24"/>
  <c r="L380" i="24"/>
  <c r="M380" i="24"/>
  <c r="N380" i="24"/>
  <c r="O380" i="24"/>
  <c r="P380" i="24"/>
  <c r="Q380" i="24"/>
  <c r="R380" i="24"/>
  <c r="S380" i="24"/>
  <c r="T380" i="24"/>
  <c r="U380" i="24"/>
  <c r="V380" i="24"/>
  <c r="C381" i="24"/>
  <c r="D381" i="24"/>
  <c r="E381" i="24"/>
  <c r="F381" i="24"/>
  <c r="G381" i="24"/>
  <c r="H381" i="24"/>
  <c r="I381" i="24"/>
  <c r="J381" i="24"/>
  <c r="K381" i="24"/>
  <c r="L381" i="24"/>
  <c r="M381" i="24"/>
  <c r="N381" i="24"/>
  <c r="O381" i="24"/>
  <c r="P381" i="24"/>
  <c r="Q381" i="24"/>
  <c r="R381" i="24"/>
  <c r="S381" i="24"/>
  <c r="T381" i="24"/>
  <c r="U381" i="24"/>
  <c r="V381" i="24"/>
  <c r="C382" i="24"/>
  <c r="D382" i="24"/>
  <c r="E382" i="24"/>
  <c r="F382" i="24"/>
  <c r="G382" i="24"/>
  <c r="H382" i="24"/>
  <c r="I382" i="24"/>
  <c r="J382" i="24"/>
  <c r="K382" i="24"/>
  <c r="L382" i="24"/>
  <c r="M382" i="24"/>
  <c r="N382" i="24"/>
  <c r="O382" i="24"/>
  <c r="P382" i="24"/>
  <c r="Q382" i="24"/>
  <c r="R382" i="24"/>
  <c r="S382" i="24"/>
  <c r="T382" i="24"/>
  <c r="U382" i="24"/>
  <c r="V382" i="24"/>
  <c r="C383" i="24"/>
  <c r="D383" i="24"/>
  <c r="E383" i="24"/>
  <c r="F383" i="24"/>
  <c r="G383" i="24"/>
  <c r="H383" i="24"/>
  <c r="I383" i="24"/>
  <c r="J383" i="24"/>
  <c r="K383" i="24"/>
  <c r="L383" i="24"/>
  <c r="M383" i="24"/>
  <c r="N383" i="24"/>
  <c r="O383" i="24"/>
  <c r="P383" i="24"/>
  <c r="Q383" i="24"/>
  <c r="R383" i="24"/>
  <c r="S383" i="24"/>
  <c r="T383" i="24"/>
  <c r="U383" i="24"/>
  <c r="V383" i="24"/>
  <c r="C384" i="24"/>
  <c r="D384" i="24"/>
  <c r="E384" i="24"/>
  <c r="F384" i="24"/>
  <c r="G384" i="24"/>
  <c r="H384" i="24"/>
  <c r="I384" i="24"/>
  <c r="J384" i="24"/>
  <c r="K384" i="24"/>
  <c r="L384" i="24"/>
  <c r="M384" i="24"/>
  <c r="N384" i="24"/>
  <c r="O384" i="24"/>
  <c r="P384" i="24"/>
  <c r="Q384" i="24"/>
  <c r="R384" i="24"/>
  <c r="S384" i="24"/>
  <c r="T384" i="24"/>
  <c r="U384" i="24"/>
  <c r="V384" i="24"/>
  <c r="C385" i="24"/>
  <c r="D385" i="24"/>
  <c r="E385" i="24"/>
  <c r="F385" i="24"/>
  <c r="G385" i="24"/>
  <c r="H385" i="24"/>
  <c r="I385" i="24"/>
  <c r="J385" i="24"/>
  <c r="K385" i="24"/>
  <c r="L385" i="24"/>
  <c r="M385" i="24"/>
  <c r="N385" i="24"/>
  <c r="O385" i="24"/>
  <c r="P385" i="24"/>
  <c r="Q385" i="24"/>
  <c r="R385" i="24"/>
  <c r="S385" i="24"/>
  <c r="T385" i="24"/>
  <c r="U385" i="24"/>
  <c r="V385" i="24"/>
  <c r="V354" i="24"/>
  <c r="U354" i="24"/>
  <c r="T354" i="24"/>
  <c r="S354" i="24"/>
  <c r="R354" i="24"/>
  <c r="Q354" i="24"/>
  <c r="P354" i="24"/>
  <c r="O354" i="24"/>
  <c r="N354" i="24"/>
  <c r="M354" i="24"/>
  <c r="L354" i="24"/>
  <c r="K354" i="24"/>
  <c r="J354" i="24"/>
  <c r="I354" i="24"/>
  <c r="H354" i="24"/>
  <c r="G354" i="24"/>
  <c r="F354" i="24"/>
  <c r="E354" i="24"/>
  <c r="D354" i="24"/>
  <c r="C354" i="24"/>
  <c r="C323" i="24"/>
  <c r="D323" i="24"/>
  <c r="E323" i="24"/>
  <c r="F323" i="24"/>
  <c r="G323" i="24"/>
  <c r="H323" i="24"/>
  <c r="I323" i="24"/>
  <c r="J323" i="24"/>
  <c r="K323" i="24"/>
  <c r="L323" i="24"/>
  <c r="M323" i="24"/>
  <c r="N323" i="24"/>
  <c r="O323" i="24"/>
  <c r="P323" i="24"/>
  <c r="Q323" i="24"/>
  <c r="R323" i="24"/>
  <c r="S323" i="24"/>
  <c r="T323" i="24"/>
  <c r="U323" i="24"/>
  <c r="V323" i="24"/>
  <c r="C324" i="24"/>
  <c r="D324" i="24"/>
  <c r="E324" i="24"/>
  <c r="F324" i="24"/>
  <c r="G324" i="24"/>
  <c r="H324" i="24"/>
  <c r="I324" i="24"/>
  <c r="J324" i="24"/>
  <c r="K324" i="24"/>
  <c r="L324" i="24"/>
  <c r="M324" i="24"/>
  <c r="N324" i="24"/>
  <c r="O324" i="24"/>
  <c r="P324" i="24"/>
  <c r="Q324" i="24"/>
  <c r="R324" i="24"/>
  <c r="S324" i="24"/>
  <c r="T324" i="24"/>
  <c r="U324" i="24"/>
  <c r="V324" i="24"/>
  <c r="C325" i="24"/>
  <c r="D325" i="24"/>
  <c r="E325" i="24"/>
  <c r="F325" i="24"/>
  <c r="G325" i="24"/>
  <c r="H325" i="24"/>
  <c r="I325" i="24"/>
  <c r="J325" i="24"/>
  <c r="K325" i="24"/>
  <c r="L325" i="24"/>
  <c r="M325" i="24"/>
  <c r="N325" i="24"/>
  <c r="O325" i="24"/>
  <c r="P325" i="24"/>
  <c r="Q325" i="24"/>
  <c r="R325" i="24"/>
  <c r="S325" i="24"/>
  <c r="T325" i="24"/>
  <c r="U325" i="24"/>
  <c r="V325" i="24"/>
  <c r="C326" i="24"/>
  <c r="D326" i="24"/>
  <c r="E326" i="24"/>
  <c r="F326" i="24"/>
  <c r="G326" i="24"/>
  <c r="H326" i="24"/>
  <c r="I326" i="24"/>
  <c r="J326" i="24"/>
  <c r="K326" i="24"/>
  <c r="L326" i="24"/>
  <c r="M326" i="24"/>
  <c r="N326" i="24"/>
  <c r="O326" i="24"/>
  <c r="P326" i="24"/>
  <c r="Q326" i="24"/>
  <c r="R326" i="24"/>
  <c r="S326" i="24"/>
  <c r="T326" i="24"/>
  <c r="U326" i="24"/>
  <c r="V326" i="24"/>
  <c r="C327" i="24"/>
  <c r="D327" i="24"/>
  <c r="E327" i="24"/>
  <c r="F327" i="24"/>
  <c r="G327" i="24"/>
  <c r="H327" i="24"/>
  <c r="I327" i="24"/>
  <c r="J327" i="24"/>
  <c r="K327" i="24"/>
  <c r="L327" i="24"/>
  <c r="M327" i="24"/>
  <c r="N327" i="24"/>
  <c r="O327" i="24"/>
  <c r="P327" i="24"/>
  <c r="Q327" i="24"/>
  <c r="R327" i="24"/>
  <c r="S327" i="24"/>
  <c r="T327" i="24"/>
  <c r="U327" i="24"/>
  <c r="V327" i="24"/>
  <c r="C328" i="24"/>
  <c r="D328" i="24"/>
  <c r="E328" i="24"/>
  <c r="F328" i="24"/>
  <c r="G328" i="24"/>
  <c r="H328" i="24"/>
  <c r="I328" i="24"/>
  <c r="J328" i="24"/>
  <c r="K328" i="24"/>
  <c r="L328" i="24"/>
  <c r="M328" i="24"/>
  <c r="N328" i="24"/>
  <c r="O328" i="24"/>
  <c r="P328" i="24"/>
  <c r="Q328" i="24"/>
  <c r="R328" i="24"/>
  <c r="S328" i="24"/>
  <c r="T328" i="24"/>
  <c r="U328" i="24"/>
  <c r="V328" i="24"/>
  <c r="C329" i="24"/>
  <c r="D329" i="24"/>
  <c r="E329" i="24"/>
  <c r="F329" i="24"/>
  <c r="G329" i="24"/>
  <c r="H329" i="24"/>
  <c r="I329" i="24"/>
  <c r="J329" i="24"/>
  <c r="K329" i="24"/>
  <c r="L329" i="24"/>
  <c r="M329" i="24"/>
  <c r="N329" i="24"/>
  <c r="O329" i="24"/>
  <c r="P329" i="24"/>
  <c r="Q329" i="24"/>
  <c r="R329" i="24"/>
  <c r="S329" i="24"/>
  <c r="T329" i="24"/>
  <c r="U329" i="24"/>
  <c r="V329" i="24"/>
  <c r="C330" i="24"/>
  <c r="D330" i="24"/>
  <c r="E330" i="24"/>
  <c r="F330" i="24"/>
  <c r="G330" i="24"/>
  <c r="H330" i="24"/>
  <c r="I330" i="24"/>
  <c r="J330" i="24"/>
  <c r="K330" i="24"/>
  <c r="L330" i="24"/>
  <c r="M330" i="24"/>
  <c r="N330" i="24"/>
  <c r="O330" i="24"/>
  <c r="P330" i="24"/>
  <c r="Q330" i="24"/>
  <c r="R330" i="24"/>
  <c r="S330" i="24"/>
  <c r="T330" i="24"/>
  <c r="U330" i="24"/>
  <c r="V330" i="24"/>
  <c r="C331" i="24"/>
  <c r="D331" i="24"/>
  <c r="E331" i="24"/>
  <c r="F331" i="24"/>
  <c r="G331" i="24"/>
  <c r="H331" i="24"/>
  <c r="I331" i="24"/>
  <c r="J331" i="24"/>
  <c r="K331" i="24"/>
  <c r="L331" i="24"/>
  <c r="M331" i="24"/>
  <c r="N331" i="24"/>
  <c r="O331" i="24"/>
  <c r="P331" i="24"/>
  <c r="Q331" i="24"/>
  <c r="R331" i="24"/>
  <c r="S331" i="24"/>
  <c r="T331" i="24"/>
  <c r="U331" i="24"/>
  <c r="V331" i="24"/>
  <c r="C332" i="24"/>
  <c r="D332" i="24"/>
  <c r="E332" i="24"/>
  <c r="F332" i="24"/>
  <c r="G332" i="24"/>
  <c r="H332" i="24"/>
  <c r="I332" i="24"/>
  <c r="J332" i="24"/>
  <c r="K332" i="24"/>
  <c r="L332" i="24"/>
  <c r="M332" i="24"/>
  <c r="N332" i="24"/>
  <c r="O332" i="24"/>
  <c r="P332" i="24"/>
  <c r="Q332" i="24"/>
  <c r="R332" i="24"/>
  <c r="S332" i="24"/>
  <c r="T332" i="24"/>
  <c r="U332" i="24"/>
  <c r="V332" i="24"/>
  <c r="C333" i="24"/>
  <c r="D333" i="24"/>
  <c r="E333" i="24"/>
  <c r="F333" i="24"/>
  <c r="G333" i="24"/>
  <c r="H333" i="24"/>
  <c r="I333" i="24"/>
  <c r="J333" i="24"/>
  <c r="K333" i="24"/>
  <c r="L333" i="24"/>
  <c r="M333" i="24"/>
  <c r="N333" i="24"/>
  <c r="O333" i="24"/>
  <c r="P333" i="24"/>
  <c r="Q333" i="24"/>
  <c r="R333" i="24"/>
  <c r="S333" i="24"/>
  <c r="T333" i="24"/>
  <c r="U333" i="24"/>
  <c r="V333" i="24"/>
  <c r="C334" i="24"/>
  <c r="D334" i="24"/>
  <c r="E334" i="24"/>
  <c r="F334" i="24"/>
  <c r="G334" i="24"/>
  <c r="H334" i="24"/>
  <c r="I334" i="24"/>
  <c r="J334" i="24"/>
  <c r="K334" i="24"/>
  <c r="L334" i="24"/>
  <c r="M334" i="24"/>
  <c r="N334" i="24"/>
  <c r="O334" i="24"/>
  <c r="P334" i="24"/>
  <c r="Q334" i="24"/>
  <c r="R334" i="24"/>
  <c r="S334" i="24"/>
  <c r="T334" i="24"/>
  <c r="U334" i="24"/>
  <c r="V334" i="24"/>
  <c r="C335" i="24"/>
  <c r="D335" i="24"/>
  <c r="E335" i="24"/>
  <c r="F335" i="24"/>
  <c r="G335" i="24"/>
  <c r="H335" i="24"/>
  <c r="I335" i="24"/>
  <c r="J335" i="24"/>
  <c r="K335" i="24"/>
  <c r="L335" i="24"/>
  <c r="M335" i="24"/>
  <c r="N335" i="24"/>
  <c r="O335" i="24"/>
  <c r="P335" i="24"/>
  <c r="Q335" i="24"/>
  <c r="R335" i="24"/>
  <c r="S335" i="24"/>
  <c r="T335" i="24"/>
  <c r="U335" i="24"/>
  <c r="V335" i="24"/>
  <c r="C336" i="24"/>
  <c r="D336" i="24"/>
  <c r="E336" i="24"/>
  <c r="F336" i="24"/>
  <c r="G336" i="24"/>
  <c r="H336" i="24"/>
  <c r="I336" i="24"/>
  <c r="J336" i="24"/>
  <c r="K336" i="24"/>
  <c r="L336" i="24"/>
  <c r="M336" i="24"/>
  <c r="N336" i="24"/>
  <c r="O336" i="24"/>
  <c r="P336" i="24"/>
  <c r="Q336" i="24"/>
  <c r="R336" i="24"/>
  <c r="S336" i="24"/>
  <c r="T336" i="24"/>
  <c r="U336" i="24"/>
  <c r="V336" i="24"/>
  <c r="C337" i="24"/>
  <c r="D337" i="24"/>
  <c r="E337" i="24"/>
  <c r="F337" i="24"/>
  <c r="G337" i="24"/>
  <c r="H337" i="24"/>
  <c r="I337" i="24"/>
  <c r="J337" i="24"/>
  <c r="K337" i="24"/>
  <c r="L337" i="24"/>
  <c r="M337" i="24"/>
  <c r="N337" i="24"/>
  <c r="O337" i="24"/>
  <c r="P337" i="24"/>
  <c r="Q337" i="24"/>
  <c r="R337" i="24"/>
  <c r="S337" i="24"/>
  <c r="T337" i="24"/>
  <c r="U337" i="24"/>
  <c r="V337" i="24"/>
  <c r="C338" i="24"/>
  <c r="D338" i="24"/>
  <c r="E338" i="24"/>
  <c r="F338" i="24"/>
  <c r="G338" i="24"/>
  <c r="H338" i="24"/>
  <c r="I338" i="24"/>
  <c r="J338" i="24"/>
  <c r="K338" i="24"/>
  <c r="L338" i="24"/>
  <c r="M338" i="24"/>
  <c r="N338" i="24"/>
  <c r="O338" i="24"/>
  <c r="P338" i="24"/>
  <c r="Q338" i="24"/>
  <c r="R338" i="24"/>
  <c r="S338" i="24"/>
  <c r="T338" i="24"/>
  <c r="U338" i="24"/>
  <c r="V338" i="24"/>
  <c r="C339" i="24"/>
  <c r="D339" i="24"/>
  <c r="E339" i="24"/>
  <c r="F339" i="24"/>
  <c r="G339" i="24"/>
  <c r="H339" i="24"/>
  <c r="I339" i="24"/>
  <c r="J339" i="24"/>
  <c r="K339" i="24"/>
  <c r="L339" i="24"/>
  <c r="M339" i="24"/>
  <c r="N339" i="24"/>
  <c r="O339" i="24"/>
  <c r="P339" i="24"/>
  <c r="Q339" i="24"/>
  <c r="R339" i="24"/>
  <c r="S339" i="24"/>
  <c r="T339" i="24"/>
  <c r="U339" i="24"/>
  <c r="V339" i="24"/>
  <c r="C340" i="24"/>
  <c r="D340" i="24"/>
  <c r="E340" i="24"/>
  <c r="F340" i="24"/>
  <c r="G340" i="24"/>
  <c r="H340" i="24"/>
  <c r="I340" i="24"/>
  <c r="J340" i="24"/>
  <c r="K340" i="24"/>
  <c r="L340" i="24"/>
  <c r="M340" i="24"/>
  <c r="N340" i="24"/>
  <c r="O340" i="24"/>
  <c r="P340" i="24"/>
  <c r="Q340" i="24"/>
  <c r="R340" i="24"/>
  <c r="S340" i="24"/>
  <c r="T340" i="24"/>
  <c r="U340" i="24"/>
  <c r="V340" i="24"/>
  <c r="C341" i="24"/>
  <c r="D341" i="24"/>
  <c r="E341" i="24"/>
  <c r="F341" i="24"/>
  <c r="G341" i="24"/>
  <c r="H341" i="24"/>
  <c r="I341" i="24"/>
  <c r="J341" i="24"/>
  <c r="K341" i="24"/>
  <c r="L341" i="24"/>
  <c r="M341" i="24"/>
  <c r="N341" i="24"/>
  <c r="O341" i="24"/>
  <c r="P341" i="24"/>
  <c r="Q341" i="24"/>
  <c r="R341" i="24"/>
  <c r="S341" i="24"/>
  <c r="T341" i="24"/>
  <c r="U341" i="24"/>
  <c r="V341" i="24"/>
  <c r="C342" i="24"/>
  <c r="D342" i="24"/>
  <c r="E342" i="24"/>
  <c r="F342" i="24"/>
  <c r="G342" i="24"/>
  <c r="H342" i="24"/>
  <c r="I342" i="24"/>
  <c r="J342" i="24"/>
  <c r="K342" i="24"/>
  <c r="L342" i="24"/>
  <c r="M342" i="24"/>
  <c r="N342" i="24"/>
  <c r="O342" i="24"/>
  <c r="P342" i="24"/>
  <c r="Q342" i="24"/>
  <c r="R342" i="24"/>
  <c r="S342" i="24"/>
  <c r="T342" i="24"/>
  <c r="U342" i="24"/>
  <c r="V342" i="24"/>
  <c r="C343" i="24"/>
  <c r="D343" i="24"/>
  <c r="E343" i="24"/>
  <c r="F343" i="24"/>
  <c r="G343" i="24"/>
  <c r="H343" i="24"/>
  <c r="I343" i="24"/>
  <c r="J343" i="24"/>
  <c r="K343" i="24"/>
  <c r="L343" i="24"/>
  <c r="M343" i="24"/>
  <c r="N343" i="24"/>
  <c r="O343" i="24"/>
  <c r="P343" i="24"/>
  <c r="Q343" i="24"/>
  <c r="R343" i="24"/>
  <c r="S343" i="24"/>
  <c r="T343" i="24"/>
  <c r="U343" i="24"/>
  <c r="V343" i="24"/>
  <c r="C344" i="24"/>
  <c r="D344" i="24"/>
  <c r="E344" i="24"/>
  <c r="F344" i="24"/>
  <c r="G344" i="24"/>
  <c r="H344" i="24"/>
  <c r="I344" i="24"/>
  <c r="J344" i="24"/>
  <c r="K344" i="24"/>
  <c r="L344" i="24"/>
  <c r="M344" i="24"/>
  <c r="N344" i="24"/>
  <c r="O344" i="24"/>
  <c r="P344" i="24"/>
  <c r="Q344" i="24"/>
  <c r="R344" i="24"/>
  <c r="S344" i="24"/>
  <c r="T344" i="24"/>
  <c r="U344" i="24"/>
  <c r="V344" i="24"/>
  <c r="C345" i="24"/>
  <c r="D345" i="24"/>
  <c r="E345" i="24"/>
  <c r="F345" i="24"/>
  <c r="G345" i="24"/>
  <c r="H345" i="24"/>
  <c r="I345" i="24"/>
  <c r="J345" i="24"/>
  <c r="K345" i="24"/>
  <c r="L345" i="24"/>
  <c r="M345" i="24"/>
  <c r="N345" i="24"/>
  <c r="O345" i="24"/>
  <c r="P345" i="24"/>
  <c r="Q345" i="24"/>
  <c r="R345" i="24"/>
  <c r="S345" i="24"/>
  <c r="T345" i="24"/>
  <c r="U345" i="24"/>
  <c r="V345" i="24"/>
  <c r="C346" i="24"/>
  <c r="D346" i="24"/>
  <c r="E346" i="24"/>
  <c r="F346" i="24"/>
  <c r="G346" i="24"/>
  <c r="H346" i="24"/>
  <c r="I346" i="24"/>
  <c r="J346" i="24"/>
  <c r="K346" i="24"/>
  <c r="L346" i="24"/>
  <c r="M346" i="24"/>
  <c r="N346" i="24"/>
  <c r="O346" i="24"/>
  <c r="P346" i="24"/>
  <c r="Q346" i="24"/>
  <c r="R346" i="24"/>
  <c r="S346" i="24"/>
  <c r="T346" i="24"/>
  <c r="U346" i="24"/>
  <c r="V346" i="24"/>
  <c r="C347" i="24"/>
  <c r="D347" i="24"/>
  <c r="E347" i="24"/>
  <c r="F347" i="24"/>
  <c r="G347" i="24"/>
  <c r="H347" i="24"/>
  <c r="I347" i="24"/>
  <c r="J347" i="24"/>
  <c r="K347" i="24"/>
  <c r="L347" i="24"/>
  <c r="M347" i="24"/>
  <c r="N347" i="24"/>
  <c r="O347" i="24"/>
  <c r="P347" i="24"/>
  <c r="Q347" i="24"/>
  <c r="R347" i="24"/>
  <c r="S347" i="24"/>
  <c r="T347" i="24"/>
  <c r="U347" i="24"/>
  <c r="V347" i="24"/>
  <c r="C348" i="24"/>
  <c r="D348" i="24"/>
  <c r="E348" i="24"/>
  <c r="F348" i="24"/>
  <c r="G348" i="24"/>
  <c r="H348" i="24"/>
  <c r="I348" i="24"/>
  <c r="J348" i="24"/>
  <c r="K348" i="24"/>
  <c r="L348" i="24"/>
  <c r="M348" i="24"/>
  <c r="N348" i="24"/>
  <c r="O348" i="24"/>
  <c r="P348" i="24"/>
  <c r="Q348" i="24"/>
  <c r="R348" i="24"/>
  <c r="S348" i="24"/>
  <c r="T348" i="24"/>
  <c r="U348" i="24"/>
  <c r="V348" i="24"/>
  <c r="C349" i="24"/>
  <c r="D349" i="24"/>
  <c r="E349" i="24"/>
  <c r="F349" i="24"/>
  <c r="G349" i="24"/>
  <c r="H349" i="24"/>
  <c r="I349" i="24"/>
  <c r="J349" i="24"/>
  <c r="K349" i="24"/>
  <c r="L349" i="24"/>
  <c r="M349" i="24"/>
  <c r="N349" i="24"/>
  <c r="O349" i="24"/>
  <c r="P349" i="24"/>
  <c r="Q349" i="24"/>
  <c r="R349" i="24"/>
  <c r="S349" i="24"/>
  <c r="T349" i="24"/>
  <c r="U349" i="24"/>
  <c r="V349" i="24"/>
  <c r="C350" i="24"/>
  <c r="D350" i="24"/>
  <c r="E350" i="24"/>
  <c r="F350" i="24"/>
  <c r="G350" i="24"/>
  <c r="H350" i="24"/>
  <c r="I350" i="24"/>
  <c r="J350" i="24"/>
  <c r="K350" i="24"/>
  <c r="L350" i="24"/>
  <c r="M350" i="24"/>
  <c r="N350" i="24"/>
  <c r="O350" i="24"/>
  <c r="P350" i="24"/>
  <c r="Q350" i="24"/>
  <c r="R350" i="24"/>
  <c r="S350" i="24"/>
  <c r="T350" i="24"/>
  <c r="U350" i="24"/>
  <c r="V350" i="24"/>
  <c r="C351" i="24"/>
  <c r="D351" i="24"/>
  <c r="E351" i="24"/>
  <c r="F351" i="24"/>
  <c r="G351" i="24"/>
  <c r="H351" i="24"/>
  <c r="I351" i="24"/>
  <c r="J351" i="24"/>
  <c r="K351" i="24"/>
  <c r="L351" i="24"/>
  <c r="M351" i="24"/>
  <c r="N351" i="24"/>
  <c r="O351" i="24"/>
  <c r="P351" i="24"/>
  <c r="Q351" i="24"/>
  <c r="R351" i="24"/>
  <c r="S351" i="24"/>
  <c r="T351" i="24"/>
  <c r="U351" i="24"/>
  <c r="V351" i="24"/>
  <c r="C352" i="24"/>
  <c r="D352" i="24"/>
  <c r="E352" i="24"/>
  <c r="F352" i="24"/>
  <c r="G352" i="24"/>
  <c r="H352" i="24"/>
  <c r="I352" i="24"/>
  <c r="J352" i="24"/>
  <c r="K352" i="24"/>
  <c r="L352" i="24"/>
  <c r="M352" i="24"/>
  <c r="N352" i="24"/>
  <c r="O352" i="24"/>
  <c r="P352" i="24"/>
  <c r="Q352" i="24"/>
  <c r="R352" i="24"/>
  <c r="S352" i="24"/>
  <c r="T352" i="24"/>
  <c r="U352" i="24"/>
  <c r="V352" i="24"/>
  <c r="C353" i="24"/>
  <c r="D353" i="24"/>
  <c r="E353" i="24"/>
  <c r="F353" i="24"/>
  <c r="G353" i="24"/>
  <c r="H353" i="24"/>
  <c r="I353" i="24"/>
  <c r="J353" i="24"/>
  <c r="K353" i="24"/>
  <c r="L353" i="24"/>
  <c r="M353" i="24"/>
  <c r="N353" i="24"/>
  <c r="O353" i="24"/>
  <c r="P353" i="24"/>
  <c r="Q353" i="24"/>
  <c r="R353" i="24"/>
  <c r="S353" i="24"/>
  <c r="T353" i="24"/>
  <c r="U353" i="24"/>
  <c r="V353" i="24"/>
  <c r="V322" i="24"/>
  <c r="U322" i="24"/>
  <c r="T322" i="24"/>
  <c r="S322" i="24"/>
  <c r="R322" i="24"/>
  <c r="Q322" i="24"/>
  <c r="P322" i="24"/>
  <c r="O322" i="24"/>
  <c r="N322" i="24"/>
  <c r="M322" i="24"/>
  <c r="L322" i="24"/>
  <c r="K322" i="24"/>
  <c r="J322" i="24"/>
  <c r="I322" i="24"/>
  <c r="H322" i="24"/>
  <c r="G322" i="24"/>
  <c r="F322" i="24"/>
  <c r="E322" i="24"/>
  <c r="D322" i="24"/>
  <c r="C322" i="24"/>
  <c r="C291" i="24"/>
  <c r="D291" i="24"/>
  <c r="E291" i="24"/>
  <c r="F291" i="24"/>
  <c r="G291" i="24"/>
  <c r="H291" i="24"/>
  <c r="I291" i="24"/>
  <c r="J291" i="24"/>
  <c r="K291" i="24"/>
  <c r="L291" i="24"/>
  <c r="M291" i="24"/>
  <c r="N291" i="24"/>
  <c r="O291" i="24"/>
  <c r="P291" i="24"/>
  <c r="Q291" i="24"/>
  <c r="R291" i="24"/>
  <c r="S291" i="24"/>
  <c r="T291" i="24"/>
  <c r="U291" i="24"/>
  <c r="V291" i="24"/>
  <c r="C292" i="24"/>
  <c r="D292" i="24"/>
  <c r="E292" i="24"/>
  <c r="F292" i="24"/>
  <c r="G292" i="24"/>
  <c r="H292" i="24"/>
  <c r="I292" i="24"/>
  <c r="J292" i="24"/>
  <c r="K292" i="24"/>
  <c r="L292" i="24"/>
  <c r="M292" i="24"/>
  <c r="N292" i="24"/>
  <c r="O292" i="24"/>
  <c r="P292" i="24"/>
  <c r="Q292" i="24"/>
  <c r="R292" i="24"/>
  <c r="S292" i="24"/>
  <c r="T292" i="24"/>
  <c r="U292" i="24"/>
  <c r="V292" i="24"/>
  <c r="C293" i="24"/>
  <c r="D293" i="24"/>
  <c r="E293" i="24"/>
  <c r="F293" i="24"/>
  <c r="G293" i="24"/>
  <c r="H293" i="24"/>
  <c r="I293" i="24"/>
  <c r="J293" i="24"/>
  <c r="K293" i="24"/>
  <c r="L293" i="24"/>
  <c r="M293" i="24"/>
  <c r="N293" i="24"/>
  <c r="O293" i="24"/>
  <c r="P293" i="24"/>
  <c r="Q293" i="24"/>
  <c r="R293" i="24"/>
  <c r="S293" i="24"/>
  <c r="T293" i="24"/>
  <c r="U293" i="24"/>
  <c r="V293" i="24"/>
  <c r="C294" i="24"/>
  <c r="D294" i="24"/>
  <c r="E294" i="24"/>
  <c r="F294" i="24"/>
  <c r="G294" i="24"/>
  <c r="H294" i="24"/>
  <c r="I294" i="24"/>
  <c r="J294" i="24"/>
  <c r="K294" i="24"/>
  <c r="L294" i="24"/>
  <c r="M294" i="24"/>
  <c r="N294" i="24"/>
  <c r="O294" i="24"/>
  <c r="P294" i="24"/>
  <c r="Q294" i="24"/>
  <c r="R294" i="24"/>
  <c r="S294" i="24"/>
  <c r="T294" i="24"/>
  <c r="U294" i="24"/>
  <c r="V294" i="24"/>
  <c r="C295" i="24"/>
  <c r="D295" i="24"/>
  <c r="E295" i="24"/>
  <c r="F295" i="24"/>
  <c r="G295" i="24"/>
  <c r="H295" i="24"/>
  <c r="I295" i="24"/>
  <c r="J295" i="24"/>
  <c r="K295" i="24"/>
  <c r="L295" i="24"/>
  <c r="M295" i="24"/>
  <c r="N295" i="24"/>
  <c r="O295" i="24"/>
  <c r="P295" i="24"/>
  <c r="Q295" i="24"/>
  <c r="R295" i="24"/>
  <c r="S295" i="24"/>
  <c r="T295" i="24"/>
  <c r="U295" i="24"/>
  <c r="V295" i="24"/>
  <c r="C296" i="24"/>
  <c r="D296" i="24"/>
  <c r="E296" i="24"/>
  <c r="F296" i="24"/>
  <c r="G296" i="24"/>
  <c r="H296" i="24"/>
  <c r="I296" i="24"/>
  <c r="J296" i="24"/>
  <c r="K296" i="24"/>
  <c r="L296" i="24"/>
  <c r="M296" i="24"/>
  <c r="N296" i="24"/>
  <c r="O296" i="24"/>
  <c r="P296" i="24"/>
  <c r="Q296" i="24"/>
  <c r="R296" i="24"/>
  <c r="S296" i="24"/>
  <c r="T296" i="24"/>
  <c r="U296" i="24"/>
  <c r="V296" i="24"/>
  <c r="C297" i="24"/>
  <c r="D297" i="24"/>
  <c r="E297" i="24"/>
  <c r="F297" i="24"/>
  <c r="G297" i="24"/>
  <c r="H297" i="24"/>
  <c r="I297" i="24"/>
  <c r="J297" i="24"/>
  <c r="K297" i="24"/>
  <c r="L297" i="24"/>
  <c r="M297" i="24"/>
  <c r="N297" i="24"/>
  <c r="O297" i="24"/>
  <c r="P297" i="24"/>
  <c r="Q297" i="24"/>
  <c r="R297" i="24"/>
  <c r="S297" i="24"/>
  <c r="T297" i="24"/>
  <c r="U297" i="24"/>
  <c r="V297" i="24"/>
  <c r="C298" i="24"/>
  <c r="D298" i="24"/>
  <c r="E298" i="24"/>
  <c r="F298" i="24"/>
  <c r="G298" i="24"/>
  <c r="H298" i="24"/>
  <c r="I298" i="24"/>
  <c r="J298" i="24"/>
  <c r="K298" i="24"/>
  <c r="L298" i="24"/>
  <c r="M298" i="24"/>
  <c r="N298" i="24"/>
  <c r="O298" i="24"/>
  <c r="P298" i="24"/>
  <c r="Q298" i="24"/>
  <c r="R298" i="24"/>
  <c r="S298" i="24"/>
  <c r="T298" i="24"/>
  <c r="U298" i="24"/>
  <c r="V298" i="24"/>
  <c r="C299" i="24"/>
  <c r="D299" i="24"/>
  <c r="E299" i="24"/>
  <c r="F299" i="24"/>
  <c r="G299" i="24"/>
  <c r="H299" i="24"/>
  <c r="I299" i="24"/>
  <c r="J299" i="24"/>
  <c r="K299" i="24"/>
  <c r="L299" i="24"/>
  <c r="M299" i="24"/>
  <c r="N299" i="24"/>
  <c r="O299" i="24"/>
  <c r="P299" i="24"/>
  <c r="Q299" i="24"/>
  <c r="R299" i="24"/>
  <c r="S299" i="24"/>
  <c r="T299" i="24"/>
  <c r="U299" i="24"/>
  <c r="V299" i="24"/>
  <c r="C300" i="24"/>
  <c r="D300" i="24"/>
  <c r="E300" i="24"/>
  <c r="F300" i="24"/>
  <c r="G300" i="24"/>
  <c r="H300" i="24"/>
  <c r="I300" i="24"/>
  <c r="J300" i="24"/>
  <c r="K300" i="24"/>
  <c r="L300" i="24"/>
  <c r="M300" i="24"/>
  <c r="N300" i="24"/>
  <c r="O300" i="24"/>
  <c r="P300" i="24"/>
  <c r="Q300" i="24"/>
  <c r="R300" i="24"/>
  <c r="S300" i="24"/>
  <c r="T300" i="24"/>
  <c r="U300" i="24"/>
  <c r="V300" i="24"/>
  <c r="C301" i="24"/>
  <c r="D301" i="24"/>
  <c r="E301" i="24"/>
  <c r="F301" i="24"/>
  <c r="G301" i="24"/>
  <c r="H301" i="24"/>
  <c r="I301" i="24"/>
  <c r="J301" i="24"/>
  <c r="K301" i="24"/>
  <c r="L301" i="24"/>
  <c r="M301" i="24"/>
  <c r="N301" i="24"/>
  <c r="O301" i="24"/>
  <c r="P301" i="24"/>
  <c r="Q301" i="24"/>
  <c r="R301" i="24"/>
  <c r="S301" i="24"/>
  <c r="T301" i="24"/>
  <c r="U301" i="24"/>
  <c r="V301" i="24"/>
  <c r="C302" i="24"/>
  <c r="D302" i="24"/>
  <c r="E302" i="24"/>
  <c r="F302" i="24"/>
  <c r="G302" i="24"/>
  <c r="H302" i="24"/>
  <c r="I302" i="24"/>
  <c r="J302" i="24"/>
  <c r="K302" i="24"/>
  <c r="L302" i="24"/>
  <c r="M302" i="24"/>
  <c r="N302" i="24"/>
  <c r="O302" i="24"/>
  <c r="P302" i="24"/>
  <c r="Q302" i="24"/>
  <c r="R302" i="24"/>
  <c r="S302" i="24"/>
  <c r="T302" i="24"/>
  <c r="U302" i="24"/>
  <c r="V302" i="24"/>
  <c r="C303" i="24"/>
  <c r="D303" i="24"/>
  <c r="E303" i="24"/>
  <c r="F303" i="24"/>
  <c r="G303" i="24"/>
  <c r="H303" i="24"/>
  <c r="I303" i="24"/>
  <c r="J303" i="24"/>
  <c r="K303" i="24"/>
  <c r="L303" i="24"/>
  <c r="M303" i="24"/>
  <c r="N303" i="24"/>
  <c r="O303" i="24"/>
  <c r="P303" i="24"/>
  <c r="Q303" i="24"/>
  <c r="R303" i="24"/>
  <c r="S303" i="24"/>
  <c r="T303" i="24"/>
  <c r="U303" i="24"/>
  <c r="V303" i="24"/>
  <c r="C304" i="24"/>
  <c r="D304" i="24"/>
  <c r="E304" i="24"/>
  <c r="F304" i="24"/>
  <c r="G304" i="24"/>
  <c r="H304" i="24"/>
  <c r="I304" i="24"/>
  <c r="J304" i="24"/>
  <c r="K304" i="24"/>
  <c r="L304" i="24"/>
  <c r="M304" i="24"/>
  <c r="N304" i="24"/>
  <c r="O304" i="24"/>
  <c r="P304" i="24"/>
  <c r="Q304" i="24"/>
  <c r="R304" i="24"/>
  <c r="S304" i="24"/>
  <c r="T304" i="24"/>
  <c r="U304" i="24"/>
  <c r="V304" i="24"/>
  <c r="C305" i="24"/>
  <c r="D305" i="24"/>
  <c r="E305" i="24"/>
  <c r="F305" i="24"/>
  <c r="G305" i="24"/>
  <c r="H305" i="24"/>
  <c r="I305" i="24"/>
  <c r="J305" i="24"/>
  <c r="K305" i="24"/>
  <c r="L305" i="24"/>
  <c r="M305" i="24"/>
  <c r="N305" i="24"/>
  <c r="O305" i="24"/>
  <c r="P305" i="24"/>
  <c r="Q305" i="24"/>
  <c r="R305" i="24"/>
  <c r="S305" i="24"/>
  <c r="T305" i="24"/>
  <c r="U305" i="24"/>
  <c r="V305" i="24"/>
  <c r="C306" i="24"/>
  <c r="D306" i="24"/>
  <c r="E306" i="24"/>
  <c r="F306" i="24"/>
  <c r="G306" i="24"/>
  <c r="H306" i="24"/>
  <c r="I306" i="24"/>
  <c r="J306" i="24"/>
  <c r="K306" i="24"/>
  <c r="L306" i="24"/>
  <c r="M306" i="24"/>
  <c r="N306" i="24"/>
  <c r="O306" i="24"/>
  <c r="P306" i="24"/>
  <c r="Q306" i="24"/>
  <c r="R306" i="24"/>
  <c r="S306" i="24"/>
  <c r="T306" i="24"/>
  <c r="U306" i="24"/>
  <c r="V306" i="24"/>
  <c r="C307" i="24"/>
  <c r="D307" i="24"/>
  <c r="E307" i="24"/>
  <c r="F307" i="24"/>
  <c r="G307" i="24"/>
  <c r="H307" i="24"/>
  <c r="I307" i="24"/>
  <c r="J307" i="24"/>
  <c r="K307" i="24"/>
  <c r="L307" i="24"/>
  <c r="M307" i="24"/>
  <c r="N307" i="24"/>
  <c r="O307" i="24"/>
  <c r="P307" i="24"/>
  <c r="Q307" i="24"/>
  <c r="R307" i="24"/>
  <c r="S307" i="24"/>
  <c r="T307" i="24"/>
  <c r="U307" i="24"/>
  <c r="V307" i="24"/>
  <c r="C308" i="24"/>
  <c r="D308" i="24"/>
  <c r="E308" i="24"/>
  <c r="F308" i="24"/>
  <c r="G308" i="24"/>
  <c r="H308" i="24"/>
  <c r="I308" i="24"/>
  <c r="J308" i="24"/>
  <c r="K308" i="24"/>
  <c r="L308" i="24"/>
  <c r="M308" i="24"/>
  <c r="N308" i="24"/>
  <c r="O308" i="24"/>
  <c r="P308" i="24"/>
  <c r="Q308" i="24"/>
  <c r="R308" i="24"/>
  <c r="S308" i="24"/>
  <c r="T308" i="24"/>
  <c r="U308" i="24"/>
  <c r="V308" i="24"/>
  <c r="C309" i="24"/>
  <c r="D309" i="24"/>
  <c r="E309" i="24"/>
  <c r="F309" i="24"/>
  <c r="G309" i="24"/>
  <c r="H309" i="24"/>
  <c r="I309" i="24"/>
  <c r="J309" i="24"/>
  <c r="K309" i="24"/>
  <c r="L309" i="24"/>
  <c r="M309" i="24"/>
  <c r="N309" i="24"/>
  <c r="O309" i="24"/>
  <c r="P309" i="24"/>
  <c r="Q309" i="24"/>
  <c r="R309" i="24"/>
  <c r="S309" i="24"/>
  <c r="T309" i="24"/>
  <c r="U309" i="24"/>
  <c r="V309" i="24"/>
  <c r="C310" i="24"/>
  <c r="D310" i="24"/>
  <c r="E310" i="24"/>
  <c r="F310" i="24"/>
  <c r="G310" i="24"/>
  <c r="H310" i="24"/>
  <c r="I310" i="24"/>
  <c r="J310" i="24"/>
  <c r="K310" i="24"/>
  <c r="L310" i="24"/>
  <c r="M310" i="24"/>
  <c r="N310" i="24"/>
  <c r="O310" i="24"/>
  <c r="P310" i="24"/>
  <c r="Q310" i="24"/>
  <c r="R310" i="24"/>
  <c r="S310" i="24"/>
  <c r="T310" i="24"/>
  <c r="U310" i="24"/>
  <c r="V310" i="24"/>
  <c r="C311" i="24"/>
  <c r="D311" i="24"/>
  <c r="E311" i="24"/>
  <c r="F311" i="24"/>
  <c r="G311" i="24"/>
  <c r="H311" i="24"/>
  <c r="I311" i="24"/>
  <c r="J311" i="24"/>
  <c r="K311" i="24"/>
  <c r="L311" i="24"/>
  <c r="M311" i="24"/>
  <c r="N311" i="24"/>
  <c r="O311" i="24"/>
  <c r="P311" i="24"/>
  <c r="Q311" i="24"/>
  <c r="R311" i="24"/>
  <c r="S311" i="24"/>
  <c r="T311" i="24"/>
  <c r="U311" i="24"/>
  <c r="V311" i="24"/>
  <c r="C312" i="24"/>
  <c r="D312" i="24"/>
  <c r="E312" i="24"/>
  <c r="F312" i="24"/>
  <c r="G312" i="24"/>
  <c r="H312" i="24"/>
  <c r="I312" i="24"/>
  <c r="J312" i="24"/>
  <c r="K312" i="24"/>
  <c r="L312" i="24"/>
  <c r="M312" i="24"/>
  <c r="N312" i="24"/>
  <c r="O312" i="24"/>
  <c r="P312" i="24"/>
  <c r="Q312" i="24"/>
  <c r="R312" i="24"/>
  <c r="S312" i="24"/>
  <c r="T312" i="24"/>
  <c r="U312" i="24"/>
  <c r="V312" i="24"/>
  <c r="C313" i="24"/>
  <c r="D313" i="24"/>
  <c r="E313" i="24"/>
  <c r="F313" i="24"/>
  <c r="G313" i="24"/>
  <c r="H313" i="24"/>
  <c r="I313" i="24"/>
  <c r="J313" i="24"/>
  <c r="K313" i="24"/>
  <c r="L313" i="24"/>
  <c r="M313" i="24"/>
  <c r="N313" i="24"/>
  <c r="O313" i="24"/>
  <c r="P313" i="24"/>
  <c r="Q313" i="24"/>
  <c r="R313" i="24"/>
  <c r="S313" i="24"/>
  <c r="T313" i="24"/>
  <c r="U313" i="24"/>
  <c r="V313" i="24"/>
  <c r="C314" i="24"/>
  <c r="D314" i="24"/>
  <c r="E314" i="24"/>
  <c r="F314" i="24"/>
  <c r="G314" i="24"/>
  <c r="H314" i="24"/>
  <c r="I314" i="24"/>
  <c r="J314" i="24"/>
  <c r="K314" i="24"/>
  <c r="L314" i="24"/>
  <c r="M314" i="24"/>
  <c r="N314" i="24"/>
  <c r="O314" i="24"/>
  <c r="P314" i="24"/>
  <c r="Q314" i="24"/>
  <c r="R314" i="24"/>
  <c r="S314" i="24"/>
  <c r="T314" i="24"/>
  <c r="U314" i="24"/>
  <c r="V314" i="24"/>
  <c r="C315" i="24"/>
  <c r="D315" i="24"/>
  <c r="E315" i="24"/>
  <c r="F315" i="24"/>
  <c r="G315" i="24"/>
  <c r="H315" i="24"/>
  <c r="I315" i="24"/>
  <c r="J315" i="24"/>
  <c r="K315" i="24"/>
  <c r="L315" i="24"/>
  <c r="M315" i="24"/>
  <c r="N315" i="24"/>
  <c r="O315" i="24"/>
  <c r="P315" i="24"/>
  <c r="Q315" i="24"/>
  <c r="R315" i="24"/>
  <c r="S315" i="24"/>
  <c r="T315" i="24"/>
  <c r="U315" i="24"/>
  <c r="V315" i="24"/>
  <c r="C316" i="24"/>
  <c r="D316" i="24"/>
  <c r="E316" i="24"/>
  <c r="F316" i="24"/>
  <c r="G316" i="24"/>
  <c r="H316" i="24"/>
  <c r="I316" i="24"/>
  <c r="J316" i="24"/>
  <c r="K316" i="24"/>
  <c r="L316" i="24"/>
  <c r="M316" i="24"/>
  <c r="N316" i="24"/>
  <c r="O316" i="24"/>
  <c r="P316" i="24"/>
  <c r="Q316" i="24"/>
  <c r="R316" i="24"/>
  <c r="S316" i="24"/>
  <c r="T316" i="24"/>
  <c r="U316" i="24"/>
  <c r="V316" i="24"/>
  <c r="C317" i="24"/>
  <c r="D317" i="24"/>
  <c r="E317" i="24"/>
  <c r="F317" i="24"/>
  <c r="G317" i="24"/>
  <c r="H317" i="24"/>
  <c r="I317" i="24"/>
  <c r="J317" i="24"/>
  <c r="K317" i="24"/>
  <c r="L317" i="24"/>
  <c r="M317" i="24"/>
  <c r="N317" i="24"/>
  <c r="O317" i="24"/>
  <c r="P317" i="24"/>
  <c r="Q317" i="24"/>
  <c r="R317" i="24"/>
  <c r="S317" i="24"/>
  <c r="T317" i="24"/>
  <c r="U317" i="24"/>
  <c r="V317" i="24"/>
  <c r="C318" i="24"/>
  <c r="D318" i="24"/>
  <c r="E318" i="24"/>
  <c r="F318" i="24"/>
  <c r="G318" i="24"/>
  <c r="H318" i="24"/>
  <c r="I318" i="24"/>
  <c r="J318" i="24"/>
  <c r="K318" i="24"/>
  <c r="L318" i="24"/>
  <c r="M318" i="24"/>
  <c r="N318" i="24"/>
  <c r="O318" i="24"/>
  <c r="P318" i="24"/>
  <c r="Q318" i="24"/>
  <c r="R318" i="24"/>
  <c r="S318" i="24"/>
  <c r="T318" i="24"/>
  <c r="U318" i="24"/>
  <c r="V318" i="24"/>
  <c r="C319" i="24"/>
  <c r="D319" i="24"/>
  <c r="E319" i="24"/>
  <c r="F319" i="24"/>
  <c r="G319" i="24"/>
  <c r="H319" i="24"/>
  <c r="I319" i="24"/>
  <c r="J319" i="24"/>
  <c r="K319" i="24"/>
  <c r="L319" i="24"/>
  <c r="M319" i="24"/>
  <c r="N319" i="24"/>
  <c r="O319" i="24"/>
  <c r="P319" i="24"/>
  <c r="Q319" i="24"/>
  <c r="R319" i="24"/>
  <c r="S319" i="24"/>
  <c r="T319" i="24"/>
  <c r="U319" i="24"/>
  <c r="V319" i="24"/>
  <c r="C320" i="24"/>
  <c r="D320" i="24"/>
  <c r="E320" i="24"/>
  <c r="F320" i="24"/>
  <c r="G320" i="24"/>
  <c r="H320" i="24"/>
  <c r="I320" i="24"/>
  <c r="J320" i="24"/>
  <c r="K320" i="24"/>
  <c r="L320" i="24"/>
  <c r="M320" i="24"/>
  <c r="N320" i="24"/>
  <c r="O320" i="24"/>
  <c r="P320" i="24"/>
  <c r="Q320" i="24"/>
  <c r="R320" i="24"/>
  <c r="S320" i="24"/>
  <c r="T320" i="24"/>
  <c r="U320" i="24"/>
  <c r="V320" i="24"/>
  <c r="C321" i="24"/>
  <c r="D321" i="24"/>
  <c r="E321" i="24"/>
  <c r="F321" i="24"/>
  <c r="G321" i="24"/>
  <c r="H321" i="24"/>
  <c r="I321" i="24"/>
  <c r="J321" i="24"/>
  <c r="K321" i="24"/>
  <c r="L321" i="24"/>
  <c r="M321" i="24"/>
  <c r="N321" i="24"/>
  <c r="O321" i="24"/>
  <c r="P321" i="24"/>
  <c r="Q321" i="24"/>
  <c r="R321" i="24"/>
  <c r="S321" i="24"/>
  <c r="T321" i="24"/>
  <c r="U321" i="24"/>
  <c r="V321" i="24"/>
  <c r="V290" i="24"/>
  <c r="U290" i="24"/>
  <c r="T290" i="24"/>
  <c r="S290" i="24"/>
  <c r="R290" i="24"/>
  <c r="Q290" i="24"/>
  <c r="P290" i="24"/>
  <c r="O290" i="24"/>
  <c r="N290" i="24"/>
  <c r="M290" i="24"/>
  <c r="L290" i="24"/>
  <c r="K290" i="24"/>
  <c r="J290" i="24"/>
  <c r="I290" i="24"/>
  <c r="H290" i="24"/>
  <c r="G290" i="24"/>
  <c r="F290" i="24"/>
  <c r="E290" i="24"/>
  <c r="D290" i="24"/>
  <c r="C290" i="24"/>
  <c r="C259" i="24"/>
  <c r="D259" i="24"/>
  <c r="E259" i="24"/>
  <c r="F259" i="24"/>
  <c r="G259" i="24"/>
  <c r="H259" i="24"/>
  <c r="I259" i="24"/>
  <c r="J259" i="24"/>
  <c r="K259" i="24"/>
  <c r="L259" i="24"/>
  <c r="M259" i="24"/>
  <c r="N259" i="24"/>
  <c r="O259" i="24"/>
  <c r="P259" i="24"/>
  <c r="Q259" i="24"/>
  <c r="R259" i="24"/>
  <c r="S259" i="24"/>
  <c r="T259" i="24"/>
  <c r="U259" i="24"/>
  <c r="V259" i="24"/>
  <c r="C260" i="24"/>
  <c r="D260" i="24"/>
  <c r="E260" i="24"/>
  <c r="F260" i="24"/>
  <c r="G260" i="24"/>
  <c r="H260" i="24"/>
  <c r="I260" i="24"/>
  <c r="J260" i="24"/>
  <c r="K260" i="24"/>
  <c r="L260" i="24"/>
  <c r="M260" i="24"/>
  <c r="N260" i="24"/>
  <c r="O260" i="24"/>
  <c r="P260" i="24"/>
  <c r="Q260" i="24"/>
  <c r="R260" i="24"/>
  <c r="S260" i="24"/>
  <c r="T260" i="24"/>
  <c r="U260" i="24"/>
  <c r="V260" i="24"/>
  <c r="C261" i="24"/>
  <c r="D261" i="24"/>
  <c r="E261" i="24"/>
  <c r="F261" i="24"/>
  <c r="G261" i="24"/>
  <c r="H261" i="24"/>
  <c r="I261" i="24"/>
  <c r="J261" i="24"/>
  <c r="K261" i="24"/>
  <c r="L261" i="24"/>
  <c r="M261" i="24"/>
  <c r="N261" i="24"/>
  <c r="O261" i="24"/>
  <c r="P261" i="24"/>
  <c r="Q261" i="24"/>
  <c r="R261" i="24"/>
  <c r="S261" i="24"/>
  <c r="T261" i="24"/>
  <c r="U261" i="24"/>
  <c r="V261" i="24"/>
  <c r="C262" i="24"/>
  <c r="D262" i="24"/>
  <c r="E262" i="24"/>
  <c r="F262" i="24"/>
  <c r="G262" i="24"/>
  <c r="H262" i="24"/>
  <c r="I262" i="24"/>
  <c r="J262" i="24"/>
  <c r="K262" i="24"/>
  <c r="L262" i="24"/>
  <c r="M262" i="24"/>
  <c r="N262" i="24"/>
  <c r="O262" i="24"/>
  <c r="P262" i="24"/>
  <c r="Q262" i="24"/>
  <c r="R262" i="24"/>
  <c r="S262" i="24"/>
  <c r="T262" i="24"/>
  <c r="U262" i="24"/>
  <c r="V262" i="24"/>
  <c r="C263" i="24"/>
  <c r="D263" i="24"/>
  <c r="E263" i="24"/>
  <c r="F263" i="24"/>
  <c r="G263" i="24"/>
  <c r="H263" i="24"/>
  <c r="I263" i="24"/>
  <c r="J263" i="24"/>
  <c r="K263" i="24"/>
  <c r="L263" i="24"/>
  <c r="M263" i="24"/>
  <c r="N263" i="24"/>
  <c r="O263" i="24"/>
  <c r="P263" i="24"/>
  <c r="Q263" i="24"/>
  <c r="R263" i="24"/>
  <c r="S263" i="24"/>
  <c r="T263" i="24"/>
  <c r="U263" i="24"/>
  <c r="V263" i="24"/>
  <c r="C264" i="24"/>
  <c r="D264" i="24"/>
  <c r="E264" i="24"/>
  <c r="F264" i="24"/>
  <c r="G264" i="24"/>
  <c r="H264" i="24"/>
  <c r="I264" i="24"/>
  <c r="J264" i="24"/>
  <c r="K264" i="24"/>
  <c r="L264" i="24"/>
  <c r="M264" i="24"/>
  <c r="N264" i="24"/>
  <c r="O264" i="24"/>
  <c r="P264" i="24"/>
  <c r="Q264" i="24"/>
  <c r="R264" i="24"/>
  <c r="S264" i="24"/>
  <c r="T264" i="24"/>
  <c r="U264" i="24"/>
  <c r="V264" i="24"/>
  <c r="C265" i="24"/>
  <c r="D265" i="24"/>
  <c r="E265" i="24"/>
  <c r="F265" i="24"/>
  <c r="G265" i="24"/>
  <c r="H265" i="24"/>
  <c r="I265" i="24"/>
  <c r="J265" i="24"/>
  <c r="K265" i="24"/>
  <c r="L265" i="24"/>
  <c r="M265" i="24"/>
  <c r="N265" i="24"/>
  <c r="O265" i="24"/>
  <c r="P265" i="24"/>
  <c r="Q265" i="24"/>
  <c r="R265" i="24"/>
  <c r="S265" i="24"/>
  <c r="T265" i="24"/>
  <c r="U265" i="24"/>
  <c r="V265" i="24"/>
  <c r="C266" i="24"/>
  <c r="D266" i="24"/>
  <c r="E266" i="24"/>
  <c r="F266" i="24"/>
  <c r="G266" i="24"/>
  <c r="H266" i="24"/>
  <c r="I266" i="24"/>
  <c r="J266" i="24"/>
  <c r="K266" i="24"/>
  <c r="L266" i="24"/>
  <c r="M266" i="24"/>
  <c r="N266" i="24"/>
  <c r="O266" i="24"/>
  <c r="P266" i="24"/>
  <c r="Q266" i="24"/>
  <c r="R266" i="24"/>
  <c r="S266" i="24"/>
  <c r="T266" i="24"/>
  <c r="U266" i="24"/>
  <c r="V266" i="24"/>
  <c r="C267" i="24"/>
  <c r="D267" i="24"/>
  <c r="E267" i="24"/>
  <c r="F267" i="24"/>
  <c r="G267" i="24"/>
  <c r="H267" i="24"/>
  <c r="I267" i="24"/>
  <c r="J267" i="24"/>
  <c r="K267" i="24"/>
  <c r="L267" i="24"/>
  <c r="M267" i="24"/>
  <c r="N267" i="24"/>
  <c r="O267" i="24"/>
  <c r="P267" i="24"/>
  <c r="Q267" i="24"/>
  <c r="R267" i="24"/>
  <c r="S267" i="24"/>
  <c r="T267" i="24"/>
  <c r="U267" i="24"/>
  <c r="V267" i="24"/>
  <c r="C268" i="24"/>
  <c r="D268" i="24"/>
  <c r="E268" i="24"/>
  <c r="F268" i="24"/>
  <c r="G268" i="24"/>
  <c r="H268" i="24"/>
  <c r="I268" i="24"/>
  <c r="J268" i="24"/>
  <c r="K268" i="24"/>
  <c r="L268" i="24"/>
  <c r="M268" i="24"/>
  <c r="N268" i="24"/>
  <c r="O268" i="24"/>
  <c r="P268" i="24"/>
  <c r="Q268" i="24"/>
  <c r="R268" i="24"/>
  <c r="S268" i="24"/>
  <c r="T268" i="24"/>
  <c r="U268" i="24"/>
  <c r="V268" i="24"/>
  <c r="C269" i="24"/>
  <c r="D269" i="24"/>
  <c r="E269" i="24"/>
  <c r="F269" i="24"/>
  <c r="G269" i="24"/>
  <c r="H269" i="24"/>
  <c r="I269" i="24"/>
  <c r="J269" i="24"/>
  <c r="K269" i="24"/>
  <c r="L269" i="24"/>
  <c r="M269" i="24"/>
  <c r="N269" i="24"/>
  <c r="O269" i="24"/>
  <c r="P269" i="24"/>
  <c r="Q269" i="24"/>
  <c r="R269" i="24"/>
  <c r="S269" i="24"/>
  <c r="T269" i="24"/>
  <c r="U269" i="24"/>
  <c r="V269" i="24"/>
  <c r="C270" i="24"/>
  <c r="D270" i="24"/>
  <c r="E270" i="24"/>
  <c r="F270" i="24"/>
  <c r="G270" i="24"/>
  <c r="H270" i="24"/>
  <c r="I270" i="24"/>
  <c r="J270" i="24"/>
  <c r="K270" i="24"/>
  <c r="L270" i="24"/>
  <c r="M270" i="24"/>
  <c r="N270" i="24"/>
  <c r="O270" i="24"/>
  <c r="P270" i="24"/>
  <c r="Q270" i="24"/>
  <c r="R270" i="24"/>
  <c r="S270" i="24"/>
  <c r="T270" i="24"/>
  <c r="U270" i="24"/>
  <c r="V270" i="24"/>
  <c r="C271" i="24"/>
  <c r="D271" i="24"/>
  <c r="E271" i="24"/>
  <c r="F271" i="24"/>
  <c r="G271" i="24"/>
  <c r="H271" i="24"/>
  <c r="I271" i="24"/>
  <c r="J271" i="24"/>
  <c r="K271" i="24"/>
  <c r="L271" i="24"/>
  <c r="M271" i="24"/>
  <c r="N271" i="24"/>
  <c r="O271" i="24"/>
  <c r="P271" i="24"/>
  <c r="Q271" i="24"/>
  <c r="R271" i="24"/>
  <c r="S271" i="24"/>
  <c r="T271" i="24"/>
  <c r="U271" i="24"/>
  <c r="V271" i="24"/>
  <c r="C272" i="24"/>
  <c r="D272" i="24"/>
  <c r="E272" i="24"/>
  <c r="F272" i="24"/>
  <c r="G272" i="24"/>
  <c r="H272" i="24"/>
  <c r="I272" i="24"/>
  <c r="J272" i="24"/>
  <c r="K272" i="24"/>
  <c r="L272" i="24"/>
  <c r="M272" i="24"/>
  <c r="N272" i="24"/>
  <c r="O272" i="24"/>
  <c r="P272" i="24"/>
  <c r="Q272" i="24"/>
  <c r="R272" i="24"/>
  <c r="S272" i="24"/>
  <c r="T272" i="24"/>
  <c r="U272" i="24"/>
  <c r="V272" i="24"/>
  <c r="C273" i="24"/>
  <c r="D273" i="24"/>
  <c r="E273" i="24"/>
  <c r="F273" i="24"/>
  <c r="G273" i="24"/>
  <c r="H273" i="24"/>
  <c r="I273" i="24"/>
  <c r="J273" i="24"/>
  <c r="K273" i="24"/>
  <c r="L273" i="24"/>
  <c r="M273" i="24"/>
  <c r="N273" i="24"/>
  <c r="O273" i="24"/>
  <c r="P273" i="24"/>
  <c r="Q273" i="24"/>
  <c r="R273" i="24"/>
  <c r="S273" i="24"/>
  <c r="T273" i="24"/>
  <c r="U273" i="24"/>
  <c r="V273" i="24"/>
  <c r="C274" i="24"/>
  <c r="D274" i="24"/>
  <c r="E274" i="24"/>
  <c r="F274" i="24"/>
  <c r="G274" i="24"/>
  <c r="H274" i="24"/>
  <c r="I274" i="24"/>
  <c r="J274" i="24"/>
  <c r="K274" i="24"/>
  <c r="L274" i="24"/>
  <c r="M274" i="24"/>
  <c r="N274" i="24"/>
  <c r="O274" i="24"/>
  <c r="P274" i="24"/>
  <c r="Q274" i="24"/>
  <c r="R274" i="24"/>
  <c r="S274" i="24"/>
  <c r="T274" i="24"/>
  <c r="U274" i="24"/>
  <c r="V274" i="24"/>
  <c r="C275" i="24"/>
  <c r="D275" i="24"/>
  <c r="E275" i="24"/>
  <c r="F275" i="24"/>
  <c r="G275" i="24"/>
  <c r="H275" i="24"/>
  <c r="I275" i="24"/>
  <c r="J275" i="24"/>
  <c r="K275" i="24"/>
  <c r="L275" i="24"/>
  <c r="M275" i="24"/>
  <c r="N275" i="24"/>
  <c r="O275" i="24"/>
  <c r="P275" i="24"/>
  <c r="Q275" i="24"/>
  <c r="R275" i="24"/>
  <c r="S275" i="24"/>
  <c r="T275" i="24"/>
  <c r="U275" i="24"/>
  <c r="V275" i="24"/>
  <c r="C276" i="24"/>
  <c r="D276" i="24"/>
  <c r="E276" i="24"/>
  <c r="F276" i="24"/>
  <c r="G276" i="24"/>
  <c r="H276" i="24"/>
  <c r="I276" i="24"/>
  <c r="J276" i="24"/>
  <c r="K276" i="24"/>
  <c r="L276" i="24"/>
  <c r="M276" i="24"/>
  <c r="N276" i="24"/>
  <c r="O276" i="24"/>
  <c r="P276" i="24"/>
  <c r="Q276" i="24"/>
  <c r="R276" i="24"/>
  <c r="S276" i="24"/>
  <c r="T276" i="24"/>
  <c r="U276" i="24"/>
  <c r="V276" i="24"/>
  <c r="C277" i="24"/>
  <c r="D277" i="24"/>
  <c r="E277" i="24"/>
  <c r="F277" i="24"/>
  <c r="G277" i="24"/>
  <c r="H277" i="24"/>
  <c r="I277" i="24"/>
  <c r="J277" i="24"/>
  <c r="K277" i="24"/>
  <c r="L277" i="24"/>
  <c r="M277" i="24"/>
  <c r="N277" i="24"/>
  <c r="O277" i="24"/>
  <c r="P277" i="24"/>
  <c r="Q277" i="24"/>
  <c r="R277" i="24"/>
  <c r="S277" i="24"/>
  <c r="T277" i="24"/>
  <c r="U277" i="24"/>
  <c r="V277" i="24"/>
  <c r="C278" i="24"/>
  <c r="D278" i="24"/>
  <c r="E278" i="24"/>
  <c r="F278" i="24"/>
  <c r="G278" i="24"/>
  <c r="H278" i="24"/>
  <c r="I278" i="24"/>
  <c r="J278" i="24"/>
  <c r="K278" i="24"/>
  <c r="L278" i="24"/>
  <c r="M278" i="24"/>
  <c r="N278" i="24"/>
  <c r="O278" i="24"/>
  <c r="P278" i="24"/>
  <c r="Q278" i="24"/>
  <c r="R278" i="24"/>
  <c r="S278" i="24"/>
  <c r="T278" i="24"/>
  <c r="U278" i="24"/>
  <c r="V278" i="24"/>
  <c r="C279" i="24"/>
  <c r="D279" i="24"/>
  <c r="E279" i="24"/>
  <c r="F279" i="24"/>
  <c r="G279" i="24"/>
  <c r="H279" i="24"/>
  <c r="I279" i="24"/>
  <c r="J279" i="24"/>
  <c r="K279" i="24"/>
  <c r="L279" i="24"/>
  <c r="M279" i="24"/>
  <c r="N279" i="24"/>
  <c r="O279" i="24"/>
  <c r="P279" i="24"/>
  <c r="Q279" i="24"/>
  <c r="R279" i="24"/>
  <c r="S279" i="24"/>
  <c r="T279" i="24"/>
  <c r="U279" i="24"/>
  <c r="V279" i="24"/>
  <c r="C280" i="24"/>
  <c r="D280" i="24"/>
  <c r="E280" i="24"/>
  <c r="F280" i="24"/>
  <c r="G280" i="24"/>
  <c r="H280" i="24"/>
  <c r="I280" i="24"/>
  <c r="J280" i="24"/>
  <c r="K280" i="24"/>
  <c r="L280" i="24"/>
  <c r="M280" i="24"/>
  <c r="N280" i="24"/>
  <c r="O280" i="24"/>
  <c r="P280" i="24"/>
  <c r="Q280" i="24"/>
  <c r="R280" i="24"/>
  <c r="S280" i="24"/>
  <c r="T280" i="24"/>
  <c r="U280" i="24"/>
  <c r="V280" i="24"/>
  <c r="C281" i="24"/>
  <c r="D281" i="24"/>
  <c r="E281" i="24"/>
  <c r="F281" i="24"/>
  <c r="G281" i="24"/>
  <c r="H281" i="24"/>
  <c r="I281" i="24"/>
  <c r="J281" i="24"/>
  <c r="K281" i="24"/>
  <c r="L281" i="24"/>
  <c r="M281" i="24"/>
  <c r="N281" i="24"/>
  <c r="O281" i="24"/>
  <c r="P281" i="24"/>
  <c r="Q281" i="24"/>
  <c r="R281" i="24"/>
  <c r="S281" i="24"/>
  <c r="T281" i="24"/>
  <c r="U281" i="24"/>
  <c r="V281" i="24"/>
  <c r="C282" i="24"/>
  <c r="D282" i="24"/>
  <c r="E282" i="24"/>
  <c r="F282" i="24"/>
  <c r="G282" i="24"/>
  <c r="H282" i="24"/>
  <c r="I282" i="24"/>
  <c r="J282" i="24"/>
  <c r="K282" i="24"/>
  <c r="L282" i="24"/>
  <c r="M282" i="24"/>
  <c r="N282" i="24"/>
  <c r="O282" i="24"/>
  <c r="P282" i="24"/>
  <c r="Q282" i="24"/>
  <c r="R282" i="24"/>
  <c r="S282" i="24"/>
  <c r="T282" i="24"/>
  <c r="U282" i="24"/>
  <c r="V282" i="24"/>
  <c r="C283" i="24"/>
  <c r="D283" i="24"/>
  <c r="E283" i="24"/>
  <c r="F283" i="24"/>
  <c r="G283" i="24"/>
  <c r="H283" i="24"/>
  <c r="I283" i="24"/>
  <c r="J283" i="24"/>
  <c r="K283" i="24"/>
  <c r="L283" i="24"/>
  <c r="M283" i="24"/>
  <c r="N283" i="24"/>
  <c r="O283" i="24"/>
  <c r="P283" i="24"/>
  <c r="Q283" i="24"/>
  <c r="R283" i="24"/>
  <c r="S283" i="24"/>
  <c r="T283" i="24"/>
  <c r="U283" i="24"/>
  <c r="V283" i="24"/>
  <c r="C284" i="24"/>
  <c r="D284" i="24"/>
  <c r="E284" i="24"/>
  <c r="F284" i="24"/>
  <c r="G284" i="24"/>
  <c r="H284" i="24"/>
  <c r="I284" i="24"/>
  <c r="J284" i="24"/>
  <c r="K284" i="24"/>
  <c r="L284" i="24"/>
  <c r="M284" i="24"/>
  <c r="N284" i="24"/>
  <c r="O284" i="24"/>
  <c r="P284" i="24"/>
  <c r="Q284" i="24"/>
  <c r="R284" i="24"/>
  <c r="S284" i="24"/>
  <c r="T284" i="24"/>
  <c r="U284" i="24"/>
  <c r="V284" i="24"/>
  <c r="C285" i="24"/>
  <c r="D285" i="24"/>
  <c r="E285" i="24"/>
  <c r="F285" i="24"/>
  <c r="G285" i="24"/>
  <c r="H285" i="24"/>
  <c r="I285" i="24"/>
  <c r="J285" i="24"/>
  <c r="K285" i="24"/>
  <c r="L285" i="24"/>
  <c r="M285" i="24"/>
  <c r="N285" i="24"/>
  <c r="O285" i="24"/>
  <c r="P285" i="24"/>
  <c r="Q285" i="24"/>
  <c r="R285" i="24"/>
  <c r="S285" i="24"/>
  <c r="T285" i="24"/>
  <c r="U285" i="24"/>
  <c r="V285" i="24"/>
  <c r="C286" i="24"/>
  <c r="D286" i="24"/>
  <c r="E286" i="24"/>
  <c r="F286" i="24"/>
  <c r="G286" i="24"/>
  <c r="H286" i="24"/>
  <c r="I286" i="24"/>
  <c r="J286" i="24"/>
  <c r="K286" i="24"/>
  <c r="L286" i="24"/>
  <c r="M286" i="24"/>
  <c r="N286" i="24"/>
  <c r="O286" i="24"/>
  <c r="P286" i="24"/>
  <c r="Q286" i="24"/>
  <c r="R286" i="24"/>
  <c r="S286" i="24"/>
  <c r="T286" i="24"/>
  <c r="U286" i="24"/>
  <c r="V286" i="24"/>
  <c r="C287" i="24"/>
  <c r="D287" i="24"/>
  <c r="E287" i="24"/>
  <c r="F287" i="24"/>
  <c r="G287" i="24"/>
  <c r="H287" i="24"/>
  <c r="I287" i="24"/>
  <c r="J287" i="24"/>
  <c r="K287" i="24"/>
  <c r="L287" i="24"/>
  <c r="M287" i="24"/>
  <c r="N287" i="24"/>
  <c r="O287" i="24"/>
  <c r="P287" i="24"/>
  <c r="Q287" i="24"/>
  <c r="R287" i="24"/>
  <c r="S287" i="24"/>
  <c r="T287" i="24"/>
  <c r="U287" i="24"/>
  <c r="V287" i="24"/>
  <c r="C288" i="24"/>
  <c r="D288" i="24"/>
  <c r="E288" i="24"/>
  <c r="F288" i="24"/>
  <c r="G288" i="24"/>
  <c r="H288" i="24"/>
  <c r="I288" i="24"/>
  <c r="J288" i="24"/>
  <c r="K288" i="24"/>
  <c r="L288" i="24"/>
  <c r="M288" i="24"/>
  <c r="N288" i="24"/>
  <c r="O288" i="24"/>
  <c r="P288" i="24"/>
  <c r="Q288" i="24"/>
  <c r="R288" i="24"/>
  <c r="S288" i="24"/>
  <c r="T288" i="24"/>
  <c r="U288" i="24"/>
  <c r="V288" i="24"/>
  <c r="C289" i="24"/>
  <c r="D289" i="24"/>
  <c r="E289" i="24"/>
  <c r="F289" i="24"/>
  <c r="G289" i="24"/>
  <c r="H289" i="24"/>
  <c r="I289" i="24"/>
  <c r="J289" i="24"/>
  <c r="K289" i="24"/>
  <c r="L289" i="24"/>
  <c r="M289" i="24"/>
  <c r="N289" i="24"/>
  <c r="O289" i="24"/>
  <c r="P289" i="24"/>
  <c r="Q289" i="24"/>
  <c r="R289" i="24"/>
  <c r="S289" i="24"/>
  <c r="T289" i="24"/>
  <c r="U289" i="24"/>
  <c r="V289" i="24"/>
  <c r="V258" i="24"/>
  <c r="U258" i="24"/>
  <c r="T258" i="24"/>
  <c r="S258" i="24"/>
  <c r="R258" i="24"/>
  <c r="Q258" i="24"/>
  <c r="P258" i="24"/>
  <c r="O258" i="24"/>
  <c r="N258" i="24"/>
  <c r="M258" i="24"/>
  <c r="L258" i="24"/>
  <c r="K258" i="24"/>
  <c r="J258" i="24"/>
  <c r="I258" i="24"/>
  <c r="H258" i="24"/>
  <c r="G258" i="24"/>
  <c r="F258" i="24"/>
  <c r="E258" i="24"/>
  <c r="D258" i="24"/>
  <c r="C258" i="24"/>
  <c r="C227" i="24"/>
  <c r="D227" i="24"/>
  <c r="E227" i="24"/>
  <c r="F227" i="24"/>
  <c r="G227" i="24"/>
  <c r="H227" i="24"/>
  <c r="I227" i="24"/>
  <c r="J227" i="24"/>
  <c r="K227" i="24"/>
  <c r="L227" i="24"/>
  <c r="M227" i="24"/>
  <c r="N227" i="24"/>
  <c r="O227" i="24"/>
  <c r="P227" i="24"/>
  <c r="Q227" i="24"/>
  <c r="R227" i="24"/>
  <c r="S227" i="24"/>
  <c r="T227" i="24"/>
  <c r="U227" i="24"/>
  <c r="V227" i="24"/>
  <c r="C228" i="24"/>
  <c r="D228" i="24"/>
  <c r="E228" i="24"/>
  <c r="F228" i="24"/>
  <c r="G228" i="24"/>
  <c r="H228" i="24"/>
  <c r="I228" i="24"/>
  <c r="J228" i="24"/>
  <c r="K228" i="24"/>
  <c r="L228" i="24"/>
  <c r="M228" i="24"/>
  <c r="N228" i="24"/>
  <c r="O228" i="24"/>
  <c r="P228" i="24"/>
  <c r="Q228" i="24"/>
  <c r="R228" i="24"/>
  <c r="S228" i="24"/>
  <c r="T228" i="24"/>
  <c r="U228" i="24"/>
  <c r="V228" i="24"/>
  <c r="C229" i="24"/>
  <c r="D229" i="24"/>
  <c r="E229" i="24"/>
  <c r="F229" i="24"/>
  <c r="G229" i="24"/>
  <c r="H229" i="24"/>
  <c r="I229" i="24"/>
  <c r="J229" i="24"/>
  <c r="K229" i="24"/>
  <c r="L229" i="24"/>
  <c r="M229" i="24"/>
  <c r="N229" i="24"/>
  <c r="O229" i="24"/>
  <c r="P229" i="24"/>
  <c r="Q229" i="24"/>
  <c r="R229" i="24"/>
  <c r="S229" i="24"/>
  <c r="T229" i="24"/>
  <c r="U229" i="24"/>
  <c r="V229" i="24"/>
  <c r="C230" i="24"/>
  <c r="D230" i="24"/>
  <c r="E230" i="24"/>
  <c r="F230" i="24"/>
  <c r="G230" i="24"/>
  <c r="H230" i="24"/>
  <c r="I230" i="24"/>
  <c r="J230" i="24"/>
  <c r="K230" i="24"/>
  <c r="L230" i="24"/>
  <c r="M230" i="24"/>
  <c r="N230" i="24"/>
  <c r="O230" i="24"/>
  <c r="P230" i="24"/>
  <c r="Q230" i="24"/>
  <c r="R230" i="24"/>
  <c r="S230" i="24"/>
  <c r="T230" i="24"/>
  <c r="U230" i="24"/>
  <c r="V230" i="24"/>
  <c r="C231" i="24"/>
  <c r="D231" i="24"/>
  <c r="E231" i="24"/>
  <c r="F231" i="24"/>
  <c r="G231" i="24"/>
  <c r="H231" i="24"/>
  <c r="I231" i="24"/>
  <c r="J231" i="24"/>
  <c r="K231" i="24"/>
  <c r="L231" i="24"/>
  <c r="M231" i="24"/>
  <c r="N231" i="24"/>
  <c r="O231" i="24"/>
  <c r="P231" i="24"/>
  <c r="Q231" i="24"/>
  <c r="R231" i="24"/>
  <c r="S231" i="24"/>
  <c r="T231" i="24"/>
  <c r="U231" i="24"/>
  <c r="V231" i="24"/>
  <c r="C232" i="24"/>
  <c r="D232" i="24"/>
  <c r="E232" i="24"/>
  <c r="F232" i="24"/>
  <c r="G232" i="24"/>
  <c r="H232" i="24"/>
  <c r="I232" i="24"/>
  <c r="J232" i="24"/>
  <c r="K232" i="24"/>
  <c r="L232" i="24"/>
  <c r="M232" i="24"/>
  <c r="N232" i="24"/>
  <c r="O232" i="24"/>
  <c r="P232" i="24"/>
  <c r="Q232" i="24"/>
  <c r="R232" i="24"/>
  <c r="S232" i="24"/>
  <c r="T232" i="24"/>
  <c r="U232" i="24"/>
  <c r="V232" i="24"/>
  <c r="C233" i="24"/>
  <c r="D233" i="24"/>
  <c r="E233" i="24"/>
  <c r="F233" i="24"/>
  <c r="G233" i="24"/>
  <c r="H233" i="24"/>
  <c r="I233" i="24"/>
  <c r="J233" i="24"/>
  <c r="K233" i="24"/>
  <c r="L233" i="24"/>
  <c r="M233" i="24"/>
  <c r="N233" i="24"/>
  <c r="O233" i="24"/>
  <c r="P233" i="24"/>
  <c r="Q233" i="24"/>
  <c r="R233" i="24"/>
  <c r="S233" i="24"/>
  <c r="T233" i="24"/>
  <c r="U233" i="24"/>
  <c r="V233" i="24"/>
  <c r="C234" i="24"/>
  <c r="D234" i="24"/>
  <c r="E234" i="24"/>
  <c r="F234" i="24"/>
  <c r="G234" i="24"/>
  <c r="H234" i="24"/>
  <c r="I234" i="24"/>
  <c r="J234" i="24"/>
  <c r="K234" i="24"/>
  <c r="L234" i="24"/>
  <c r="M234" i="24"/>
  <c r="N234" i="24"/>
  <c r="O234" i="24"/>
  <c r="P234" i="24"/>
  <c r="Q234" i="24"/>
  <c r="R234" i="24"/>
  <c r="S234" i="24"/>
  <c r="T234" i="24"/>
  <c r="U234" i="24"/>
  <c r="V234" i="24"/>
  <c r="C235" i="24"/>
  <c r="D235" i="24"/>
  <c r="E235" i="24"/>
  <c r="F235" i="24"/>
  <c r="G235" i="24"/>
  <c r="H235" i="24"/>
  <c r="I235" i="24"/>
  <c r="J235" i="24"/>
  <c r="K235" i="24"/>
  <c r="L235" i="24"/>
  <c r="M235" i="24"/>
  <c r="N235" i="24"/>
  <c r="O235" i="24"/>
  <c r="P235" i="24"/>
  <c r="Q235" i="24"/>
  <c r="R235" i="24"/>
  <c r="S235" i="24"/>
  <c r="T235" i="24"/>
  <c r="U235" i="24"/>
  <c r="V235" i="24"/>
  <c r="C236" i="24"/>
  <c r="D236" i="24"/>
  <c r="E236" i="24"/>
  <c r="F236" i="24"/>
  <c r="G236" i="24"/>
  <c r="H236" i="24"/>
  <c r="I236" i="24"/>
  <c r="J236" i="24"/>
  <c r="K236" i="24"/>
  <c r="L236" i="24"/>
  <c r="M236" i="24"/>
  <c r="N236" i="24"/>
  <c r="O236" i="24"/>
  <c r="P236" i="24"/>
  <c r="Q236" i="24"/>
  <c r="R236" i="24"/>
  <c r="S236" i="24"/>
  <c r="T236" i="24"/>
  <c r="U236" i="24"/>
  <c r="V236" i="24"/>
  <c r="C237" i="24"/>
  <c r="D237" i="24"/>
  <c r="E237" i="24"/>
  <c r="F237" i="24"/>
  <c r="G237" i="24"/>
  <c r="H237" i="24"/>
  <c r="I237" i="24"/>
  <c r="J237" i="24"/>
  <c r="K237" i="24"/>
  <c r="L237" i="24"/>
  <c r="M237" i="24"/>
  <c r="N237" i="24"/>
  <c r="O237" i="24"/>
  <c r="P237" i="24"/>
  <c r="Q237" i="24"/>
  <c r="R237" i="24"/>
  <c r="S237" i="24"/>
  <c r="T237" i="24"/>
  <c r="U237" i="24"/>
  <c r="V237" i="24"/>
  <c r="C238" i="24"/>
  <c r="D238" i="24"/>
  <c r="E238" i="24"/>
  <c r="F238" i="24"/>
  <c r="G238" i="24"/>
  <c r="H238" i="24"/>
  <c r="I238" i="24"/>
  <c r="J238" i="24"/>
  <c r="K238" i="24"/>
  <c r="L238" i="24"/>
  <c r="M238" i="24"/>
  <c r="N238" i="24"/>
  <c r="O238" i="24"/>
  <c r="P238" i="24"/>
  <c r="Q238" i="24"/>
  <c r="R238" i="24"/>
  <c r="S238" i="24"/>
  <c r="T238" i="24"/>
  <c r="U238" i="24"/>
  <c r="V238" i="24"/>
  <c r="C239" i="24"/>
  <c r="D239" i="24"/>
  <c r="E239" i="24"/>
  <c r="F239" i="24"/>
  <c r="G239" i="24"/>
  <c r="H239" i="24"/>
  <c r="I239" i="24"/>
  <c r="J239" i="24"/>
  <c r="K239" i="24"/>
  <c r="L239" i="24"/>
  <c r="M239" i="24"/>
  <c r="N239" i="24"/>
  <c r="O239" i="24"/>
  <c r="P239" i="24"/>
  <c r="Q239" i="24"/>
  <c r="R239" i="24"/>
  <c r="S239" i="24"/>
  <c r="T239" i="24"/>
  <c r="U239" i="24"/>
  <c r="V239" i="24"/>
  <c r="C240" i="24"/>
  <c r="D240" i="24"/>
  <c r="E240" i="24"/>
  <c r="F240" i="24"/>
  <c r="G240" i="24"/>
  <c r="H240" i="24"/>
  <c r="I240" i="24"/>
  <c r="J240" i="24"/>
  <c r="K240" i="24"/>
  <c r="L240" i="24"/>
  <c r="M240" i="24"/>
  <c r="N240" i="24"/>
  <c r="O240" i="24"/>
  <c r="P240" i="24"/>
  <c r="Q240" i="24"/>
  <c r="R240" i="24"/>
  <c r="S240" i="24"/>
  <c r="T240" i="24"/>
  <c r="U240" i="24"/>
  <c r="V240" i="24"/>
  <c r="C241" i="24"/>
  <c r="D241" i="24"/>
  <c r="E241" i="24"/>
  <c r="F241" i="24"/>
  <c r="G241" i="24"/>
  <c r="H241" i="24"/>
  <c r="I241" i="24"/>
  <c r="J241" i="24"/>
  <c r="K241" i="24"/>
  <c r="L241" i="24"/>
  <c r="M241" i="24"/>
  <c r="N241" i="24"/>
  <c r="O241" i="24"/>
  <c r="P241" i="24"/>
  <c r="Q241" i="24"/>
  <c r="R241" i="24"/>
  <c r="S241" i="24"/>
  <c r="T241" i="24"/>
  <c r="U241" i="24"/>
  <c r="V241" i="24"/>
  <c r="C242" i="24"/>
  <c r="D242" i="24"/>
  <c r="E242" i="24"/>
  <c r="F242" i="24"/>
  <c r="G242" i="24"/>
  <c r="H242" i="24"/>
  <c r="I242" i="24"/>
  <c r="J242" i="24"/>
  <c r="K242" i="24"/>
  <c r="L242" i="24"/>
  <c r="M242" i="24"/>
  <c r="N242" i="24"/>
  <c r="O242" i="24"/>
  <c r="P242" i="24"/>
  <c r="Q242" i="24"/>
  <c r="R242" i="24"/>
  <c r="S242" i="24"/>
  <c r="T242" i="24"/>
  <c r="U242" i="24"/>
  <c r="V242" i="24"/>
  <c r="C243" i="24"/>
  <c r="D243" i="24"/>
  <c r="E243" i="24"/>
  <c r="F243" i="24"/>
  <c r="G243" i="24"/>
  <c r="H243" i="24"/>
  <c r="I243" i="24"/>
  <c r="J243" i="24"/>
  <c r="K243" i="24"/>
  <c r="L243" i="24"/>
  <c r="M243" i="24"/>
  <c r="N243" i="24"/>
  <c r="O243" i="24"/>
  <c r="P243" i="24"/>
  <c r="Q243" i="24"/>
  <c r="R243" i="24"/>
  <c r="S243" i="24"/>
  <c r="T243" i="24"/>
  <c r="U243" i="24"/>
  <c r="V243" i="24"/>
  <c r="C244" i="24"/>
  <c r="D244" i="24"/>
  <c r="E244" i="24"/>
  <c r="F244" i="24"/>
  <c r="G244" i="24"/>
  <c r="H244" i="24"/>
  <c r="I244" i="24"/>
  <c r="J244" i="24"/>
  <c r="K244" i="24"/>
  <c r="L244" i="24"/>
  <c r="M244" i="24"/>
  <c r="N244" i="24"/>
  <c r="O244" i="24"/>
  <c r="P244" i="24"/>
  <c r="Q244" i="24"/>
  <c r="R244" i="24"/>
  <c r="S244" i="24"/>
  <c r="T244" i="24"/>
  <c r="U244" i="24"/>
  <c r="V244" i="24"/>
  <c r="C245" i="24"/>
  <c r="D245" i="24"/>
  <c r="E245" i="24"/>
  <c r="F245" i="24"/>
  <c r="G245" i="24"/>
  <c r="H245" i="24"/>
  <c r="I245" i="24"/>
  <c r="J245" i="24"/>
  <c r="K245" i="24"/>
  <c r="L245" i="24"/>
  <c r="M245" i="24"/>
  <c r="N245" i="24"/>
  <c r="O245" i="24"/>
  <c r="P245" i="24"/>
  <c r="Q245" i="24"/>
  <c r="R245" i="24"/>
  <c r="S245" i="24"/>
  <c r="T245" i="24"/>
  <c r="U245" i="24"/>
  <c r="V245" i="24"/>
  <c r="C246" i="24"/>
  <c r="D246" i="24"/>
  <c r="E246" i="24"/>
  <c r="F246" i="24"/>
  <c r="G246" i="24"/>
  <c r="H246" i="24"/>
  <c r="I246" i="24"/>
  <c r="J246" i="24"/>
  <c r="K246" i="24"/>
  <c r="L246" i="24"/>
  <c r="M246" i="24"/>
  <c r="N246" i="24"/>
  <c r="O246" i="24"/>
  <c r="P246" i="24"/>
  <c r="Q246" i="24"/>
  <c r="R246" i="24"/>
  <c r="S246" i="24"/>
  <c r="T246" i="24"/>
  <c r="U246" i="24"/>
  <c r="V246" i="24"/>
  <c r="C247" i="24"/>
  <c r="D247" i="24"/>
  <c r="E247" i="24"/>
  <c r="F247" i="24"/>
  <c r="G247" i="24"/>
  <c r="H247" i="24"/>
  <c r="I247" i="24"/>
  <c r="J247" i="24"/>
  <c r="K247" i="24"/>
  <c r="L247" i="24"/>
  <c r="M247" i="24"/>
  <c r="N247" i="24"/>
  <c r="O247" i="24"/>
  <c r="P247" i="24"/>
  <c r="Q247" i="24"/>
  <c r="R247" i="24"/>
  <c r="S247" i="24"/>
  <c r="T247" i="24"/>
  <c r="U247" i="24"/>
  <c r="V247" i="24"/>
  <c r="C248" i="24"/>
  <c r="D248" i="24"/>
  <c r="E248" i="24"/>
  <c r="F248" i="24"/>
  <c r="G248" i="24"/>
  <c r="H248" i="24"/>
  <c r="I248" i="24"/>
  <c r="J248" i="24"/>
  <c r="K248" i="24"/>
  <c r="L248" i="24"/>
  <c r="M248" i="24"/>
  <c r="N248" i="24"/>
  <c r="O248" i="24"/>
  <c r="P248" i="24"/>
  <c r="Q248" i="24"/>
  <c r="R248" i="24"/>
  <c r="S248" i="24"/>
  <c r="T248" i="24"/>
  <c r="U248" i="24"/>
  <c r="V248" i="24"/>
  <c r="C249" i="24"/>
  <c r="D249" i="24"/>
  <c r="E249" i="24"/>
  <c r="F249" i="24"/>
  <c r="G249" i="24"/>
  <c r="H249" i="24"/>
  <c r="I249" i="24"/>
  <c r="J249" i="24"/>
  <c r="K249" i="24"/>
  <c r="L249" i="24"/>
  <c r="M249" i="24"/>
  <c r="N249" i="24"/>
  <c r="O249" i="24"/>
  <c r="P249" i="24"/>
  <c r="Q249" i="24"/>
  <c r="R249" i="24"/>
  <c r="S249" i="24"/>
  <c r="T249" i="24"/>
  <c r="U249" i="24"/>
  <c r="V249" i="24"/>
  <c r="C250" i="24"/>
  <c r="D250" i="24"/>
  <c r="E250" i="24"/>
  <c r="F250" i="24"/>
  <c r="G250" i="24"/>
  <c r="H250" i="24"/>
  <c r="I250" i="24"/>
  <c r="J250" i="24"/>
  <c r="K250" i="24"/>
  <c r="L250" i="24"/>
  <c r="M250" i="24"/>
  <c r="N250" i="24"/>
  <c r="O250" i="24"/>
  <c r="P250" i="24"/>
  <c r="Q250" i="24"/>
  <c r="R250" i="24"/>
  <c r="S250" i="24"/>
  <c r="T250" i="24"/>
  <c r="U250" i="24"/>
  <c r="V250" i="24"/>
  <c r="C251" i="24"/>
  <c r="D251" i="24"/>
  <c r="E251" i="24"/>
  <c r="F251" i="24"/>
  <c r="G251" i="24"/>
  <c r="H251" i="24"/>
  <c r="I251" i="24"/>
  <c r="J251" i="24"/>
  <c r="K251" i="24"/>
  <c r="L251" i="24"/>
  <c r="M251" i="24"/>
  <c r="N251" i="24"/>
  <c r="O251" i="24"/>
  <c r="P251" i="24"/>
  <c r="Q251" i="24"/>
  <c r="R251" i="24"/>
  <c r="S251" i="24"/>
  <c r="T251" i="24"/>
  <c r="U251" i="24"/>
  <c r="V251" i="24"/>
  <c r="C252" i="24"/>
  <c r="D252" i="24"/>
  <c r="E252" i="24"/>
  <c r="F252" i="24"/>
  <c r="G252" i="24"/>
  <c r="H252" i="24"/>
  <c r="I252" i="24"/>
  <c r="J252" i="24"/>
  <c r="K252" i="24"/>
  <c r="L252" i="24"/>
  <c r="M252" i="24"/>
  <c r="N252" i="24"/>
  <c r="O252" i="24"/>
  <c r="P252" i="24"/>
  <c r="Q252" i="24"/>
  <c r="R252" i="24"/>
  <c r="S252" i="24"/>
  <c r="T252" i="24"/>
  <c r="U252" i="24"/>
  <c r="V252" i="24"/>
  <c r="C253" i="24"/>
  <c r="D253" i="24"/>
  <c r="E253" i="24"/>
  <c r="F253" i="24"/>
  <c r="G253" i="24"/>
  <c r="H253" i="24"/>
  <c r="I253" i="24"/>
  <c r="J253" i="24"/>
  <c r="K253" i="24"/>
  <c r="L253" i="24"/>
  <c r="M253" i="24"/>
  <c r="N253" i="24"/>
  <c r="O253" i="24"/>
  <c r="P253" i="24"/>
  <c r="Q253" i="24"/>
  <c r="R253" i="24"/>
  <c r="S253" i="24"/>
  <c r="T253" i="24"/>
  <c r="U253" i="24"/>
  <c r="V253" i="24"/>
  <c r="C254" i="24"/>
  <c r="D254" i="24"/>
  <c r="E254" i="24"/>
  <c r="F254" i="24"/>
  <c r="G254" i="24"/>
  <c r="H254" i="24"/>
  <c r="I254" i="24"/>
  <c r="J254" i="24"/>
  <c r="K254" i="24"/>
  <c r="L254" i="24"/>
  <c r="M254" i="24"/>
  <c r="N254" i="24"/>
  <c r="O254" i="24"/>
  <c r="P254" i="24"/>
  <c r="Q254" i="24"/>
  <c r="R254" i="24"/>
  <c r="S254" i="24"/>
  <c r="T254" i="24"/>
  <c r="U254" i="24"/>
  <c r="V254" i="24"/>
  <c r="C255" i="24"/>
  <c r="D255" i="24"/>
  <c r="E255" i="24"/>
  <c r="F255" i="24"/>
  <c r="G255" i="24"/>
  <c r="H255" i="24"/>
  <c r="I255" i="24"/>
  <c r="J255" i="24"/>
  <c r="K255" i="24"/>
  <c r="L255" i="24"/>
  <c r="M255" i="24"/>
  <c r="N255" i="24"/>
  <c r="O255" i="24"/>
  <c r="P255" i="24"/>
  <c r="Q255" i="24"/>
  <c r="R255" i="24"/>
  <c r="S255" i="24"/>
  <c r="T255" i="24"/>
  <c r="U255" i="24"/>
  <c r="V255" i="24"/>
  <c r="C256" i="24"/>
  <c r="D256" i="24"/>
  <c r="E256" i="24"/>
  <c r="F256" i="24"/>
  <c r="G256" i="24"/>
  <c r="H256" i="24"/>
  <c r="I256" i="24"/>
  <c r="J256" i="24"/>
  <c r="K256" i="24"/>
  <c r="L256" i="24"/>
  <c r="M256" i="24"/>
  <c r="N256" i="24"/>
  <c r="O256" i="24"/>
  <c r="P256" i="24"/>
  <c r="Q256" i="24"/>
  <c r="R256" i="24"/>
  <c r="S256" i="24"/>
  <c r="T256" i="24"/>
  <c r="U256" i="24"/>
  <c r="V256" i="24"/>
  <c r="C257" i="24"/>
  <c r="D257" i="24"/>
  <c r="E257" i="24"/>
  <c r="F257" i="24"/>
  <c r="G257" i="24"/>
  <c r="H257" i="24"/>
  <c r="I257" i="24"/>
  <c r="J257" i="24"/>
  <c r="K257" i="24"/>
  <c r="L257" i="24"/>
  <c r="M257" i="24"/>
  <c r="N257" i="24"/>
  <c r="O257" i="24"/>
  <c r="P257" i="24"/>
  <c r="Q257" i="24"/>
  <c r="R257" i="24"/>
  <c r="S257" i="24"/>
  <c r="T257" i="24"/>
  <c r="U257" i="24"/>
  <c r="V257" i="24"/>
  <c r="V226" i="24"/>
  <c r="U226" i="24"/>
  <c r="T226" i="24"/>
  <c r="S226" i="24"/>
  <c r="R226" i="24"/>
  <c r="Q226" i="24"/>
  <c r="P226" i="24"/>
  <c r="O226" i="24"/>
  <c r="N226" i="24"/>
  <c r="M226" i="24"/>
  <c r="L226" i="24"/>
  <c r="K226" i="24"/>
  <c r="J226" i="24"/>
  <c r="I226" i="24"/>
  <c r="H226" i="24"/>
  <c r="G226" i="24"/>
  <c r="F226" i="24"/>
  <c r="E226" i="24"/>
  <c r="D226" i="24"/>
  <c r="C226" i="24"/>
  <c r="C195" i="24"/>
  <c r="D195" i="24"/>
  <c r="E195" i="24"/>
  <c r="F195" i="24"/>
  <c r="G195" i="24"/>
  <c r="H195" i="24"/>
  <c r="I195" i="24"/>
  <c r="J195" i="24"/>
  <c r="K195" i="24"/>
  <c r="L195" i="24"/>
  <c r="M195" i="24"/>
  <c r="N195" i="24"/>
  <c r="O195" i="24"/>
  <c r="P195" i="24"/>
  <c r="Q195" i="24"/>
  <c r="R195" i="24"/>
  <c r="S195" i="24"/>
  <c r="T195" i="24"/>
  <c r="U195" i="24"/>
  <c r="V195" i="24"/>
  <c r="C196" i="24"/>
  <c r="D196" i="24"/>
  <c r="E196" i="24"/>
  <c r="F196" i="24"/>
  <c r="G196" i="24"/>
  <c r="H196" i="24"/>
  <c r="I196" i="24"/>
  <c r="J196" i="24"/>
  <c r="K196" i="24"/>
  <c r="L196" i="24"/>
  <c r="M196" i="24"/>
  <c r="N196" i="24"/>
  <c r="O196" i="24"/>
  <c r="P196" i="24"/>
  <c r="Q196" i="24"/>
  <c r="R196" i="24"/>
  <c r="S196" i="24"/>
  <c r="T196" i="24"/>
  <c r="U196" i="24"/>
  <c r="V196" i="24"/>
  <c r="C197" i="24"/>
  <c r="D197" i="24"/>
  <c r="E197" i="24"/>
  <c r="F197" i="24"/>
  <c r="G197" i="24"/>
  <c r="H197" i="24"/>
  <c r="I197" i="24"/>
  <c r="J197" i="24"/>
  <c r="K197" i="24"/>
  <c r="L197" i="24"/>
  <c r="M197" i="24"/>
  <c r="N197" i="24"/>
  <c r="O197" i="24"/>
  <c r="P197" i="24"/>
  <c r="Q197" i="24"/>
  <c r="R197" i="24"/>
  <c r="S197" i="24"/>
  <c r="T197" i="24"/>
  <c r="U197" i="24"/>
  <c r="V197" i="24"/>
  <c r="C198" i="24"/>
  <c r="D198" i="24"/>
  <c r="E198" i="24"/>
  <c r="F198" i="24"/>
  <c r="G198" i="24"/>
  <c r="H198" i="24"/>
  <c r="I198" i="24"/>
  <c r="J198" i="24"/>
  <c r="K198" i="24"/>
  <c r="L198" i="24"/>
  <c r="M198" i="24"/>
  <c r="N198" i="24"/>
  <c r="O198" i="24"/>
  <c r="P198" i="24"/>
  <c r="Q198" i="24"/>
  <c r="R198" i="24"/>
  <c r="S198" i="24"/>
  <c r="T198" i="24"/>
  <c r="U198" i="24"/>
  <c r="V198" i="24"/>
  <c r="C199" i="24"/>
  <c r="D199" i="24"/>
  <c r="E199" i="24"/>
  <c r="F199" i="24"/>
  <c r="G199" i="24"/>
  <c r="H199" i="24"/>
  <c r="I199" i="24"/>
  <c r="J199" i="24"/>
  <c r="K199" i="24"/>
  <c r="L199" i="24"/>
  <c r="M199" i="24"/>
  <c r="N199" i="24"/>
  <c r="O199" i="24"/>
  <c r="P199" i="24"/>
  <c r="Q199" i="24"/>
  <c r="R199" i="24"/>
  <c r="S199" i="24"/>
  <c r="T199" i="24"/>
  <c r="U199" i="24"/>
  <c r="V199" i="24"/>
  <c r="C200" i="24"/>
  <c r="D200" i="24"/>
  <c r="E200" i="24"/>
  <c r="F200" i="24"/>
  <c r="G200" i="24"/>
  <c r="H200" i="24"/>
  <c r="I200" i="24"/>
  <c r="J200" i="24"/>
  <c r="K200" i="24"/>
  <c r="L200" i="24"/>
  <c r="M200" i="24"/>
  <c r="N200" i="24"/>
  <c r="O200" i="24"/>
  <c r="P200" i="24"/>
  <c r="Q200" i="24"/>
  <c r="R200" i="24"/>
  <c r="S200" i="24"/>
  <c r="T200" i="24"/>
  <c r="U200" i="24"/>
  <c r="V200" i="24"/>
  <c r="C201" i="24"/>
  <c r="D201" i="24"/>
  <c r="E201" i="24"/>
  <c r="F201" i="24"/>
  <c r="G201" i="24"/>
  <c r="H201" i="24"/>
  <c r="I201" i="24"/>
  <c r="J201" i="24"/>
  <c r="K201" i="24"/>
  <c r="L201" i="24"/>
  <c r="M201" i="24"/>
  <c r="N201" i="24"/>
  <c r="O201" i="24"/>
  <c r="P201" i="24"/>
  <c r="Q201" i="24"/>
  <c r="R201" i="24"/>
  <c r="S201" i="24"/>
  <c r="T201" i="24"/>
  <c r="U201" i="24"/>
  <c r="V201" i="24"/>
  <c r="C202" i="24"/>
  <c r="D202" i="24"/>
  <c r="E202" i="24"/>
  <c r="F202" i="24"/>
  <c r="G202" i="24"/>
  <c r="H202" i="24"/>
  <c r="I202" i="24"/>
  <c r="J202" i="24"/>
  <c r="K202" i="24"/>
  <c r="L202" i="24"/>
  <c r="M202" i="24"/>
  <c r="N202" i="24"/>
  <c r="O202" i="24"/>
  <c r="P202" i="24"/>
  <c r="Q202" i="24"/>
  <c r="R202" i="24"/>
  <c r="S202" i="24"/>
  <c r="T202" i="24"/>
  <c r="U202" i="24"/>
  <c r="V202" i="24"/>
  <c r="C203" i="24"/>
  <c r="D203" i="24"/>
  <c r="E203" i="24"/>
  <c r="F203" i="24"/>
  <c r="G203" i="24"/>
  <c r="H203" i="24"/>
  <c r="I203" i="24"/>
  <c r="J203" i="24"/>
  <c r="K203" i="24"/>
  <c r="L203" i="24"/>
  <c r="M203" i="24"/>
  <c r="N203" i="24"/>
  <c r="O203" i="24"/>
  <c r="P203" i="24"/>
  <c r="Q203" i="24"/>
  <c r="R203" i="24"/>
  <c r="S203" i="24"/>
  <c r="T203" i="24"/>
  <c r="U203" i="24"/>
  <c r="V203" i="24"/>
  <c r="C204" i="24"/>
  <c r="D204" i="24"/>
  <c r="E204" i="24"/>
  <c r="F204" i="24"/>
  <c r="G204" i="24"/>
  <c r="H204" i="24"/>
  <c r="I204" i="24"/>
  <c r="J204" i="24"/>
  <c r="K204" i="24"/>
  <c r="L204" i="24"/>
  <c r="M204" i="24"/>
  <c r="N204" i="24"/>
  <c r="O204" i="24"/>
  <c r="P204" i="24"/>
  <c r="Q204" i="24"/>
  <c r="R204" i="24"/>
  <c r="S204" i="24"/>
  <c r="T204" i="24"/>
  <c r="U204" i="24"/>
  <c r="V204" i="24"/>
  <c r="C205" i="24"/>
  <c r="D205" i="24"/>
  <c r="E205" i="24"/>
  <c r="F205" i="24"/>
  <c r="G205" i="24"/>
  <c r="H205" i="24"/>
  <c r="I205" i="24"/>
  <c r="J205" i="24"/>
  <c r="K205" i="24"/>
  <c r="L205" i="24"/>
  <c r="M205" i="24"/>
  <c r="N205" i="24"/>
  <c r="O205" i="24"/>
  <c r="P205" i="24"/>
  <c r="Q205" i="24"/>
  <c r="R205" i="24"/>
  <c r="S205" i="24"/>
  <c r="T205" i="24"/>
  <c r="U205" i="24"/>
  <c r="V205" i="24"/>
  <c r="C206" i="24"/>
  <c r="D206" i="24"/>
  <c r="E206" i="24"/>
  <c r="F206" i="24"/>
  <c r="G206" i="24"/>
  <c r="H206" i="24"/>
  <c r="I206" i="24"/>
  <c r="J206" i="24"/>
  <c r="K206" i="24"/>
  <c r="L206" i="24"/>
  <c r="M206" i="24"/>
  <c r="N206" i="24"/>
  <c r="O206" i="24"/>
  <c r="P206" i="24"/>
  <c r="Q206" i="24"/>
  <c r="R206" i="24"/>
  <c r="S206" i="24"/>
  <c r="T206" i="24"/>
  <c r="U206" i="24"/>
  <c r="V206" i="24"/>
  <c r="C207" i="24"/>
  <c r="D207" i="24"/>
  <c r="E207" i="24"/>
  <c r="F207" i="24"/>
  <c r="G207" i="24"/>
  <c r="H207" i="24"/>
  <c r="I207" i="24"/>
  <c r="J207" i="24"/>
  <c r="K207" i="24"/>
  <c r="L207" i="24"/>
  <c r="M207" i="24"/>
  <c r="N207" i="24"/>
  <c r="O207" i="24"/>
  <c r="P207" i="24"/>
  <c r="Q207" i="24"/>
  <c r="R207" i="24"/>
  <c r="S207" i="24"/>
  <c r="T207" i="24"/>
  <c r="U207" i="24"/>
  <c r="V207" i="24"/>
  <c r="C208" i="24"/>
  <c r="D208" i="24"/>
  <c r="E208" i="24"/>
  <c r="F208" i="24"/>
  <c r="G208" i="24"/>
  <c r="H208" i="24"/>
  <c r="I208" i="24"/>
  <c r="J208" i="24"/>
  <c r="K208" i="24"/>
  <c r="L208" i="24"/>
  <c r="M208" i="24"/>
  <c r="N208" i="24"/>
  <c r="O208" i="24"/>
  <c r="P208" i="24"/>
  <c r="Q208" i="24"/>
  <c r="R208" i="24"/>
  <c r="S208" i="24"/>
  <c r="T208" i="24"/>
  <c r="U208" i="24"/>
  <c r="V208" i="24"/>
  <c r="C209" i="24"/>
  <c r="D209" i="24"/>
  <c r="E209" i="24"/>
  <c r="F209" i="24"/>
  <c r="G209" i="24"/>
  <c r="H209" i="24"/>
  <c r="I209" i="24"/>
  <c r="J209" i="24"/>
  <c r="K209" i="24"/>
  <c r="L209" i="24"/>
  <c r="M209" i="24"/>
  <c r="N209" i="24"/>
  <c r="O209" i="24"/>
  <c r="P209" i="24"/>
  <c r="Q209" i="24"/>
  <c r="R209" i="24"/>
  <c r="S209" i="24"/>
  <c r="T209" i="24"/>
  <c r="U209" i="24"/>
  <c r="V209" i="24"/>
  <c r="C210" i="24"/>
  <c r="D210" i="24"/>
  <c r="E210" i="24"/>
  <c r="F210" i="24"/>
  <c r="G210" i="24"/>
  <c r="H210" i="24"/>
  <c r="I210" i="24"/>
  <c r="J210" i="24"/>
  <c r="K210" i="24"/>
  <c r="L210" i="24"/>
  <c r="M210" i="24"/>
  <c r="N210" i="24"/>
  <c r="O210" i="24"/>
  <c r="P210" i="24"/>
  <c r="Q210" i="24"/>
  <c r="R210" i="24"/>
  <c r="S210" i="24"/>
  <c r="T210" i="24"/>
  <c r="U210" i="24"/>
  <c r="V210" i="24"/>
  <c r="C211" i="24"/>
  <c r="D211" i="24"/>
  <c r="E211" i="24"/>
  <c r="F211" i="24"/>
  <c r="G211" i="24"/>
  <c r="H211" i="24"/>
  <c r="I211" i="24"/>
  <c r="J211" i="24"/>
  <c r="K211" i="24"/>
  <c r="L211" i="24"/>
  <c r="M211" i="24"/>
  <c r="N211" i="24"/>
  <c r="O211" i="24"/>
  <c r="P211" i="24"/>
  <c r="Q211" i="24"/>
  <c r="R211" i="24"/>
  <c r="S211" i="24"/>
  <c r="T211" i="24"/>
  <c r="U211" i="24"/>
  <c r="V211" i="24"/>
  <c r="C212" i="24"/>
  <c r="D212" i="24"/>
  <c r="E212" i="24"/>
  <c r="F212" i="24"/>
  <c r="G212" i="24"/>
  <c r="H212" i="24"/>
  <c r="I212" i="24"/>
  <c r="J212" i="24"/>
  <c r="K212" i="24"/>
  <c r="L212" i="24"/>
  <c r="M212" i="24"/>
  <c r="N212" i="24"/>
  <c r="O212" i="24"/>
  <c r="P212" i="24"/>
  <c r="Q212" i="24"/>
  <c r="R212" i="24"/>
  <c r="S212" i="24"/>
  <c r="T212" i="24"/>
  <c r="U212" i="24"/>
  <c r="V212" i="24"/>
  <c r="C213" i="24"/>
  <c r="D213" i="24"/>
  <c r="E213" i="24"/>
  <c r="F213" i="24"/>
  <c r="G213" i="24"/>
  <c r="H213" i="24"/>
  <c r="I213" i="24"/>
  <c r="J213" i="24"/>
  <c r="K213" i="24"/>
  <c r="L213" i="24"/>
  <c r="M213" i="24"/>
  <c r="N213" i="24"/>
  <c r="O213" i="24"/>
  <c r="P213" i="24"/>
  <c r="Q213" i="24"/>
  <c r="R213" i="24"/>
  <c r="S213" i="24"/>
  <c r="T213" i="24"/>
  <c r="U213" i="24"/>
  <c r="V213" i="24"/>
  <c r="C214" i="24"/>
  <c r="D214" i="24"/>
  <c r="E214" i="24"/>
  <c r="F214" i="24"/>
  <c r="G214" i="24"/>
  <c r="H214" i="24"/>
  <c r="I214" i="24"/>
  <c r="J214" i="24"/>
  <c r="K214" i="24"/>
  <c r="L214" i="24"/>
  <c r="M214" i="24"/>
  <c r="N214" i="24"/>
  <c r="O214" i="24"/>
  <c r="P214" i="24"/>
  <c r="Q214" i="24"/>
  <c r="R214" i="24"/>
  <c r="S214" i="24"/>
  <c r="T214" i="24"/>
  <c r="U214" i="24"/>
  <c r="V214" i="24"/>
  <c r="C215" i="24"/>
  <c r="D215" i="24"/>
  <c r="E215" i="24"/>
  <c r="F215" i="24"/>
  <c r="G215" i="24"/>
  <c r="H215" i="24"/>
  <c r="I215" i="24"/>
  <c r="J215" i="24"/>
  <c r="K215" i="24"/>
  <c r="L215" i="24"/>
  <c r="M215" i="24"/>
  <c r="N215" i="24"/>
  <c r="O215" i="24"/>
  <c r="P215" i="24"/>
  <c r="Q215" i="24"/>
  <c r="R215" i="24"/>
  <c r="S215" i="24"/>
  <c r="T215" i="24"/>
  <c r="U215" i="24"/>
  <c r="V215" i="24"/>
  <c r="C216" i="24"/>
  <c r="D216" i="24"/>
  <c r="E216" i="24"/>
  <c r="F216" i="24"/>
  <c r="G216" i="24"/>
  <c r="H216" i="24"/>
  <c r="I216" i="24"/>
  <c r="J216" i="24"/>
  <c r="K216" i="24"/>
  <c r="L216" i="24"/>
  <c r="M216" i="24"/>
  <c r="N216" i="24"/>
  <c r="O216" i="24"/>
  <c r="P216" i="24"/>
  <c r="Q216" i="24"/>
  <c r="R216" i="24"/>
  <c r="S216" i="24"/>
  <c r="T216" i="24"/>
  <c r="U216" i="24"/>
  <c r="V216" i="24"/>
  <c r="C217" i="24"/>
  <c r="D217" i="24"/>
  <c r="E217" i="24"/>
  <c r="F217" i="24"/>
  <c r="G217" i="24"/>
  <c r="H217" i="24"/>
  <c r="I217" i="24"/>
  <c r="J217" i="24"/>
  <c r="K217" i="24"/>
  <c r="L217" i="24"/>
  <c r="M217" i="24"/>
  <c r="N217" i="24"/>
  <c r="O217" i="24"/>
  <c r="P217" i="24"/>
  <c r="Q217" i="24"/>
  <c r="R217" i="24"/>
  <c r="S217" i="24"/>
  <c r="T217" i="24"/>
  <c r="U217" i="24"/>
  <c r="V217" i="24"/>
  <c r="C218" i="24"/>
  <c r="D218" i="24"/>
  <c r="E218" i="24"/>
  <c r="F218" i="24"/>
  <c r="G218" i="24"/>
  <c r="H218" i="24"/>
  <c r="I218" i="24"/>
  <c r="J218" i="24"/>
  <c r="K218" i="24"/>
  <c r="L218" i="24"/>
  <c r="M218" i="24"/>
  <c r="N218" i="24"/>
  <c r="O218" i="24"/>
  <c r="P218" i="24"/>
  <c r="Q218" i="24"/>
  <c r="R218" i="24"/>
  <c r="S218" i="24"/>
  <c r="T218" i="24"/>
  <c r="U218" i="24"/>
  <c r="V218" i="24"/>
  <c r="C219" i="24"/>
  <c r="D219" i="24"/>
  <c r="E219" i="24"/>
  <c r="F219" i="24"/>
  <c r="G219" i="24"/>
  <c r="H219" i="24"/>
  <c r="I219" i="24"/>
  <c r="J219" i="24"/>
  <c r="K219" i="24"/>
  <c r="L219" i="24"/>
  <c r="M219" i="24"/>
  <c r="N219" i="24"/>
  <c r="O219" i="24"/>
  <c r="P219" i="24"/>
  <c r="Q219" i="24"/>
  <c r="R219" i="24"/>
  <c r="S219" i="24"/>
  <c r="T219" i="24"/>
  <c r="U219" i="24"/>
  <c r="V219" i="24"/>
  <c r="C220" i="24"/>
  <c r="D220" i="24"/>
  <c r="E220" i="24"/>
  <c r="F220" i="24"/>
  <c r="G220" i="24"/>
  <c r="H220" i="24"/>
  <c r="I220" i="24"/>
  <c r="J220" i="24"/>
  <c r="K220" i="24"/>
  <c r="L220" i="24"/>
  <c r="M220" i="24"/>
  <c r="N220" i="24"/>
  <c r="O220" i="24"/>
  <c r="P220" i="24"/>
  <c r="Q220" i="24"/>
  <c r="R220" i="24"/>
  <c r="S220" i="24"/>
  <c r="T220" i="24"/>
  <c r="U220" i="24"/>
  <c r="V220" i="24"/>
  <c r="C221" i="24"/>
  <c r="D221" i="24"/>
  <c r="E221" i="24"/>
  <c r="F221" i="24"/>
  <c r="G221" i="24"/>
  <c r="H221" i="24"/>
  <c r="I221" i="24"/>
  <c r="J221" i="24"/>
  <c r="K221" i="24"/>
  <c r="L221" i="24"/>
  <c r="M221" i="24"/>
  <c r="N221" i="24"/>
  <c r="O221" i="24"/>
  <c r="P221" i="24"/>
  <c r="Q221" i="24"/>
  <c r="R221" i="24"/>
  <c r="S221" i="24"/>
  <c r="T221" i="24"/>
  <c r="U221" i="24"/>
  <c r="V221" i="24"/>
  <c r="C222" i="24"/>
  <c r="D222" i="24"/>
  <c r="E222" i="24"/>
  <c r="F222" i="24"/>
  <c r="G222" i="24"/>
  <c r="H222" i="24"/>
  <c r="I222" i="24"/>
  <c r="J222" i="24"/>
  <c r="K222" i="24"/>
  <c r="L222" i="24"/>
  <c r="M222" i="24"/>
  <c r="N222" i="24"/>
  <c r="O222" i="24"/>
  <c r="P222" i="24"/>
  <c r="Q222" i="24"/>
  <c r="R222" i="24"/>
  <c r="S222" i="24"/>
  <c r="T222" i="24"/>
  <c r="U222" i="24"/>
  <c r="V222" i="24"/>
  <c r="C223" i="24"/>
  <c r="D223" i="24"/>
  <c r="E223" i="24"/>
  <c r="F223" i="24"/>
  <c r="G223" i="24"/>
  <c r="H223" i="24"/>
  <c r="I223" i="24"/>
  <c r="J223" i="24"/>
  <c r="K223" i="24"/>
  <c r="L223" i="24"/>
  <c r="M223" i="24"/>
  <c r="N223" i="24"/>
  <c r="O223" i="24"/>
  <c r="P223" i="24"/>
  <c r="Q223" i="24"/>
  <c r="R223" i="24"/>
  <c r="S223" i="24"/>
  <c r="T223" i="24"/>
  <c r="U223" i="24"/>
  <c r="V223" i="24"/>
  <c r="C224" i="24"/>
  <c r="D224" i="24"/>
  <c r="E224" i="24"/>
  <c r="F224" i="24"/>
  <c r="G224" i="24"/>
  <c r="H224" i="24"/>
  <c r="I224" i="24"/>
  <c r="J224" i="24"/>
  <c r="K224" i="24"/>
  <c r="L224" i="24"/>
  <c r="M224" i="24"/>
  <c r="N224" i="24"/>
  <c r="O224" i="24"/>
  <c r="P224" i="24"/>
  <c r="Q224" i="24"/>
  <c r="R224" i="24"/>
  <c r="S224" i="24"/>
  <c r="T224" i="24"/>
  <c r="U224" i="24"/>
  <c r="V224" i="24"/>
  <c r="C225" i="24"/>
  <c r="D225" i="24"/>
  <c r="E225" i="24"/>
  <c r="F225" i="24"/>
  <c r="G225" i="24"/>
  <c r="H225" i="24"/>
  <c r="I225" i="24"/>
  <c r="J225" i="24"/>
  <c r="K225" i="24"/>
  <c r="L225" i="24"/>
  <c r="M225" i="24"/>
  <c r="N225" i="24"/>
  <c r="O225" i="24"/>
  <c r="P225" i="24"/>
  <c r="Q225" i="24"/>
  <c r="R225" i="24"/>
  <c r="S225" i="24"/>
  <c r="T225" i="24"/>
  <c r="U225" i="24"/>
  <c r="V225" i="24"/>
  <c r="V194" i="24"/>
  <c r="U194" i="24"/>
  <c r="T194" i="24"/>
  <c r="S194" i="24"/>
  <c r="R194" i="24"/>
  <c r="Q194" i="24"/>
  <c r="P194" i="24"/>
  <c r="O194" i="24"/>
  <c r="N194" i="24"/>
  <c r="M194" i="24"/>
  <c r="L194" i="24"/>
  <c r="K194" i="24"/>
  <c r="J194" i="24"/>
  <c r="I194" i="24"/>
  <c r="H194" i="24"/>
  <c r="G194" i="24"/>
  <c r="F194" i="24"/>
  <c r="E194" i="24"/>
  <c r="D194" i="24"/>
  <c r="C194" i="24"/>
  <c r="C163" i="24"/>
  <c r="D163" i="24"/>
  <c r="E163" i="24"/>
  <c r="F163" i="24"/>
  <c r="G163" i="24"/>
  <c r="H163" i="24"/>
  <c r="I163" i="24"/>
  <c r="J163" i="24"/>
  <c r="K163" i="24"/>
  <c r="L163" i="24"/>
  <c r="M163" i="24"/>
  <c r="N163" i="24"/>
  <c r="O163" i="24"/>
  <c r="P163" i="24"/>
  <c r="Q163" i="24"/>
  <c r="R163" i="24"/>
  <c r="S163" i="24"/>
  <c r="T163" i="24"/>
  <c r="U163" i="24"/>
  <c r="V163" i="24"/>
  <c r="C164" i="24"/>
  <c r="D164" i="24"/>
  <c r="E164" i="24"/>
  <c r="F164" i="24"/>
  <c r="G164" i="24"/>
  <c r="H164" i="24"/>
  <c r="I164" i="24"/>
  <c r="J164" i="24"/>
  <c r="K164" i="24"/>
  <c r="L164" i="24"/>
  <c r="M164" i="24"/>
  <c r="N164" i="24"/>
  <c r="O164" i="24"/>
  <c r="P164" i="24"/>
  <c r="Q164" i="24"/>
  <c r="R164" i="24"/>
  <c r="S164" i="24"/>
  <c r="T164" i="24"/>
  <c r="U164" i="24"/>
  <c r="V164" i="24"/>
  <c r="C165" i="24"/>
  <c r="D165" i="24"/>
  <c r="E165" i="24"/>
  <c r="F165" i="24"/>
  <c r="G165" i="24"/>
  <c r="H165" i="24"/>
  <c r="I165" i="24"/>
  <c r="J165" i="24"/>
  <c r="K165" i="24"/>
  <c r="L165" i="24"/>
  <c r="M165" i="24"/>
  <c r="N165" i="24"/>
  <c r="O165" i="24"/>
  <c r="P165" i="24"/>
  <c r="Q165" i="24"/>
  <c r="R165" i="24"/>
  <c r="S165" i="24"/>
  <c r="T165" i="24"/>
  <c r="U165" i="24"/>
  <c r="V165" i="24"/>
  <c r="C166" i="24"/>
  <c r="D166" i="24"/>
  <c r="E166" i="24"/>
  <c r="F166" i="24"/>
  <c r="G166" i="24"/>
  <c r="H166" i="24"/>
  <c r="I166" i="24"/>
  <c r="J166" i="24"/>
  <c r="K166" i="24"/>
  <c r="L166" i="24"/>
  <c r="M166" i="24"/>
  <c r="N166" i="24"/>
  <c r="O166" i="24"/>
  <c r="P166" i="24"/>
  <c r="Q166" i="24"/>
  <c r="R166" i="24"/>
  <c r="S166" i="24"/>
  <c r="T166" i="24"/>
  <c r="U166" i="24"/>
  <c r="V166" i="24"/>
  <c r="C167" i="24"/>
  <c r="D167" i="24"/>
  <c r="E167" i="24"/>
  <c r="F167" i="24"/>
  <c r="G167" i="24"/>
  <c r="H167" i="24"/>
  <c r="I167" i="24"/>
  <c r="J167" i="24"/>
  <c r="K167" i="24"/>
  <c r="L167" i="24"/>
  <c r="M167" i="24"/>
  <c r="N167" i="24"/>
  <c r="O167" i="24"/>
  <c r="P167" i="24"/>
  <c r="Q167" i="24"/>
  <c r="R167" i="24"/>
  <c r="S167" i="24"/>
  <c r="T167" i="24"/>
  <c r="U167" i="24"/>
  <c r="V167" i="24"/>
  <c r="C168" i="24"/>
  <c r="D168" i="24"/>
  <c r="E168" i="24"/>
  <c r="F168" i="24"/>
  <c r="G168" i="24"/>
  <c r="H168" i="24"/>
  <c r="I168" i="24"/>
  <c r="J168" i="24"/>
  <c r="K168" i="24"/>
  <c r="L168" i="24"/>
  <c r="M168" i="24"/>
  <c r="N168" i="24"/>
  <c r="O168" i="24"/>
  <c r="P168" i="24"/>
  <c r="Q168" i="24"/>
  <c r="R168" i="24"/>
  <c r="S168" i="24"/>
  <c r="T168" i="24"/>
  <c r="U168" i="24"/>
  <c r="V168" i="24"/>
  <c r="C169" i="24"/>
  <c r="D169" i="24"/>
  <c r="E169" i="24"/>
  <c r="F169" i="24"/>
  <c r="G169" i="24"/>
  <c r="H169" i="24"/>
  <c r="I169" i="24"/>
  <c r="J169" i="24"/>
  <c r="K169" i="24"/>
  <c r="L169" i="24"/>
  <c r="M169" i="24"/>
  <c r="N169" i="24"/>
  <c r="O169" i="24"/>
  <c r="P169" i="24"/>
  <c r="Q169" i="24"/>
  <c r="R169" i="24"/>
  <c r="S169" i="24"/>
  <c r="T169" i="24"/>
  <c r="U169" i="24"/>
  <c r="V169" i="24"/>
  <c r="C170" i="24"/>
  <c r="D170" i="24"/>
  <c r="E170" i="24"/>
  <c r="F170" i="24"/>
  <c r="G170" i="24"/>
  <c r="H170" i="24"/>
  <c r="I170" i="24"/>
  <c r="J170" i="24"/>
  <c r="K170" i="24"/>
  <c r="L170" i="24"/>
  <c r="M170" i="24"/>
  <c r="N170" i="24"/>
  <c r="O170" i="24"/>
  <c r="P170" i="24"/>
  <c r="Q170" i="24"/>
  <c r="R170" i="24"/>
  <c r="S170" i="24"/>
  <c r="T170" i="24"/>
  <c r="U170" i="24"/>
  <c r="V170" i="24"/>
  <c r="C171" i="24"/>
  <c r="D171" i="24"/>
  <c r="E171" i="24"/>
  <c r="F171" i="24"/>
  <c r="G171" i="24"/>
  <c r="H171" i="24"/>
  <c r="I171" i="24"/>
  <c r="J171" i="24"/>
  <c r="K171" i="24"/>
  <c r="L171" i="24"/>
  <c r="M171" i="24"/>
  <c r="N171" i="24"/>
  <c r="O171" i="24"/>
  <c r="P171" i="24"/>
  <c r="Q171" i="24"/>
  <c r="R171" i="24"/>
  <c r="S171" i="24"/>
  <c r="T171" i="24"/>
  <c r="U171" i="24"/>
  <c r="V171" i="24"/>
  <c r="C172" i="24"/>
  <c r="D172" i="24"/>
  <c r="E172" i="24"/>
  <c r="F172" i="24"/>
  <c r="G172" i="24"/>
  <c r="H172" i="24"/>
  <c r="I172" i="24"/>
  <c r="J172" i="24"/>
  <c r="K172" i="24"/>
  <c r="L172" i="24"/>
  <c r="M172" i="24"/>
  <c r="N172" i="24"/>
  <c r="O172" i="24"/>
  <c r="P172" i="24"/>
  <c r="Q172" i="24"/>
  <c r="R172" i="24"/>
  <c r="S172" i="24"/>
  <c r="T172" i="24"/>
  <c r="U172" i="24"/>
  <c r="V172" i="24"/>
  <c r="C173" i="24"/>
  <c r="D173" i="24"/>
  <c r="E173" i="24"/>
  <c r="F173" i="24"/>
  <c r="G173" i="24"/>
  <c r="H173" i="24"/>
  <c r="I173" i="24"/>
  <c r="J173" i="24"/>
  <c r="K173" i="24"/>
  <c r="L173" i="24"/>
  <c r="M173" i="24"/>
  <c r="N173" i="24"/>
  <c r="O173" i="24"/>
  <c r="P173" i="24"/>
  <c r="Q173" i="24"/>
  <c r="R173" i="24"/>
  <c r="S173" i="24"/>
  <c r="T173" i="24"/>
  <c r="U173" i="24"/>
  <c r="V173" i="24"/>
  <c r="C174" i="24"/>
  <c r="D174" i="24"/>
  <c r="E174" i="24"/>
  <c r="F174" i="24"/>
  <c r="G174" i="24"/>
  <c r="H174" i="24"/>
  <c r="I174" i="24"/>
  <c r="J174" i="24"/>
  <c r="K174" i="24"/>
  <c r="L174" i="24"/>
  <c r="M174" i="24"/>
  <c r="N174" i="24"/>
  <c r="O174" i="24"/>
  <c r="P174" i="24"/>
  <c r="Q174" i="24"/>
  <c r="R174" i="24"/>
  <c r="S174" i="24"/>
  <c r="T174" i="24"/>
  <c r="U174" i="24"/>
  <c r="V174" i="24"/>
  <c r="C175" i="24"/>
  <c r="D175" i="24"/>
  <c r="E175" i="24"/>
  <c r="F175" i="24"/>
  <c r="G175" i="24"/>
  <c r="H175" i="24"/>
  <c r="I175" i="24"/>
  <c r="J175" i="24"/>
  <c r="K175" i="24"/>
  <c r="L175" i="24"/>
  <c r="M175" i="24"/>
  <c r="N175" i="24"/>
  <c r="O175" i="24"/>
  <c r="P175" i="24"/>
  <c r="Q175" i="24"/>
  <c r="R175" i="24"/>
  <c r="S175" i="24"/>
  <c r="T175" i="24"/>
  <c r="U175" i="24"/>
  <c r="V175" i="24"/>
  <c r="C176" i="24"/>
  <c r="D176" i="24"/>
  <c r="E176" i="24"/>
  <c r="F176" i="24"/>
  <c r="G176" i="24"/>
  <c r="H176" i="24"/>
  <c r="I176" i="24"/>
  <c r="J176" i="24"/>
  <c r="K176" i="24"/>
  <c r="L176" i="24"/>
  <c r="M176" i="24"/>
  <c r="N176" i="24"/>
  <c r="O176" i="24"/>
  <c r="P176" i="24"/>
  <c r="Q176" i="24"/>
  <c r="R176" i="24"/>
  <c r="S176" i="24"/>
  <c r="T176" i="24"/>
  <c r="U176" i="24"/>
  <c r="V176" i="24"/>
  <c r="C177" i="24"/>
  <c r="D177" i="24"/>
  <c r="E177" i="24"/>
  <c r="F177" i="24"/>
  <c r="G177" i="24"/>
  <c r="H177" i="24"/>
  <c r="I177" i="24"/>
  <c r="J177" i="24"/>
  <c r="K177" i="24"/>
  <c r="L177" i="24"/>
  <c r="M177" i="24"/>
  <c r="N177" i="24"/>
  <c r="O177" i="24"/>
  <c r="P177" i="24"/>
  <c r="Q177" i="24"/>
  <c r="R177" i="24"/>
  <c r="S177" i="24"/>
  <c r="T177" i="24"/>
  <c r="U177" i="24"/>
  <c r="V177" i="24"/>
  <c r="C178" i="24"/>
  <c r="D178" i="24"/>
  <c r="E178" i="24"/>
  <c r="F178" i="24"/>
  <c r="G178" i="24"/>
  <c r="H178" i="24"/>
  <c r="I178" i="24"/>
  <c r="J178" i="24"/>
  <c r="K178" i="24"/>
  <c r="L178" i="24"/>
  <c r="M178" i="24"/>
  <c r="N178" i="24"/>
  <c r="O178" i="24"/>
  <c r="P178" i="24"/>
  <c r="Q178" i="24"/>
  <c r="R178" i="24"/>
  <c r="S178" i="24"/>
  <c r="T178" i="24"/>
  <c r="U178" i="24"/>
  <c r="V178" i="24"/>
  <c r="C179" i="24"/>
  <c r="D179" i="24"/>
  <c r="E179" i="24"/>
  <c r="F179" i="24"/>
  <c r="G179" i="24"/>
  <c r="H179" i="24"/>
  <c r="I179" i="24"/>
  <c r="J179" i="24"/>
  <c r="K179" i="24"/>
  <c r="L179" i="24"/>
  <c r="M179" i="24"/>
  <c r="N179" i="24"/>
  <c r="O179" i="24"/>
  <c r="P179" i="24"/>
  <c r="Q179" i="24"/>
  <c r="R179" i="24"/>
  <c r="S179" i="24"/>
  <c r="T179" i="24"/>
  <c r="U179" i="24"/>
  <c r="V179" i="24"/>
  <c r="C180" i="24"/>
  <c r="D180" i="24"/>
  <c r="E180" i="24"/>
  <c r="F180" i="24"/>
  <c r="G180" i="24"/>
  <c r="H180" i="24"/>
  <c r="I180" i="24"/>
  <c r="J180" i="24"/>
  <c r="K180" i="24"/>
  <c r="L180" i="24"/>
  <c r="M180" i="24"/>
  <c r="N180" i="24"/>
  <c r="O180" i="24"/>
  <c r="P180" i="24"/>
  <c r="Q180" i="24"/>
  <c r="R180" i="24"/>
  <c r="S180" i="24"/>
  <c r="T180" i="24"/>
  <c r="U180" i="24"/>
  <c r="V180" i="24"/>
  <c r="C181" i="24"/>
  <c r="D181" i="24"/>
  <c r="E181" i="24"/>
  <c r="F181" i="24"/>
  <c r="G181" i="24"/>
  <c r="H181" i="24"/>
  <c r="I181" i="24"/>
  <c r="J181" i="24"/>
  <c r="K181" i="24"/>
  <c r="L181" i="24"/>
  <c r="M181" i="24"/>
  <c r="N181" i="24"/>
  <c r="O181" i="24"/>
  <c r="P181" i="24"/>
  <c r="Q181" i="24"/>
  <c r="R181" i="24"/>
  <c r="S181" i="24"/>
  <c r="T181" i="24"/>
  <c r="U181" i="24"/>
  <c r="V181" i="24"/>
  <c r="C182" i="24"/>
  <c r="D182" i="24"/>
  <c r="E182" i="24"/>
  <c r="F182" i="24"/>
  <c r="G182" i="24"/>
  <c r="H182" i="24"/>
  <c r="I182" i="24"/>
  <c r="J182" i="24"/>
  <c r="K182" i="24"/>
  <c r="L182" i="24"/>
  <c r="M182" i="24"/>
  <c r="N182" i="24"/>
  <c r="O182" i="24"/>
  <c r="P182" i="24"/>
  <c r="Q182" i="24"/>
  <c r="R182" i="24"/>
  <c r="S182" i="24"/>
  <c r="T182" i="24"/>
  <c r="U182" i="24"/>
  <c r="V182" i="24"/>
  <c r="C183" i="24"/>
  <c r="D183" i="24"/>
  <c r="E183" i="24"/>
  <c r="F183" i="24"/>
  <c r="G183" i="24"/>
  <c r="H183" i="24"/>
  <c r="I183" i="24"/>
  <c r="J183" i="24"/>
  <c r="K183" i="24"/>
  <c r="L183" i="24"/>
  <c r="M183" i="24"/>
  <c r="N183" i="24"/>
  <c r="O183" i="24"/>
  <c r="P183" i="24"/>
  <c r="Q183" i="24"/>
  <c r="R183" i="24"/>
  <c r="S183" i="24"/>
  <c r="T183" i="24"/>
  <c r="U183" i="24"/>
  <c r="V183" i="24"/>
  <c r="C184" i="24"/>
  <c r="D184" i="24"/>
  <c r="E184" i="24"/>
  <c r="F184" i="24"/>
  <c r="G184" i="24"/>
  <c r="H184" i="24"/>
  <c r="I184" i="24"/>
  <c r="J184" i="24"/>
  <c r="K184" i="24"/>
  <c r="L184" i="24"/>
  <c r="M184" i="24"/>
  <c r="N184" i="24"/>
  <c r="O184" i="24"/>
  <c r="P184" i="24"/>
  <c r="Q184" i="24"/>
  <c r="R184" i="24"/>
  <c r="S184" i="24"/>
  <c r="T184" i="24"/>
  <c r="U184" i="24"/>
  <c r="V184" i="24"/>
  <c r="C185" i="24"/>
  <c r="D185" i="24"/>
  <c r="E185" i="24"/>
  <c r="F185" i="24"/>
  <c r="G185" i="24"/>
  <c r="H185" i="24"/>
  <c r="I185" i="24"/>
  <c r="J185" i="24"/>
  <c r="K185" i="24"/>
  <c r="L185" i="24"/>
  <c r="M185" i="24"/>
  <c r="N185" i="24"/>
  <c r="O185" i="24"/>
  <c r="P185" i="24"/>
  <c r="Q185" i="24"/>
  <c r="R185" i="24"/>
  <c r="S185" i="24"/>
  <c r="T185" i="24"/>
  <c r="U185" i="24"/>
  <c r="V185" i="24"/>
  <c r="C186" i="24"/>
  <c r="D186" i="24"/>
  <c r="E186" i="24"/>
  <c r="F186" i="24"/>
  <c r="G186" i="24"/>
  <c r="H186" i="24"/>
  <c r="I186" i="24"/>
  <c r="J186" i="24"/>
  <c r="K186" i="24"/>
  <c r="L186" i="24"/>
  <c r="M186" i="24"/>
  <c r="N186" i="24"/>
  <c r="O186" i="24"/>
  <c r="P186" i="24"/>
  <c r="Q186" i="24"/>
  <c r="R186" i="24"/>
  <c r="S186" i="24"/>
  <c r="T186" i="24"/>
  <c r="U186" i="24"/>
  <c r="V186" i="24"/>
  <c r="C187" i="24"/>
  <c r="D187" i="24"/>
  <c r="E187" i="24"/>
  <c r="F187" i="24"/>
  <c r="G187" i="24"/>
  <c r="H187" i="24"/>
  <c r="I187" i="24"/>
  <c r="J187" i="24"/>
  <c r="K187" i="24"/>
  <c r="L187" i="24"/>
  <c r="M187" i="24"/>
  <c r="N187" i="24"/>
  <c r="O187" i="24"/>
  <c r="P187" i="24"/>
  <c r="Q187" i="24"/>
  <c r="R187" i="24"/>
  <c r="S187" i="24"/>
  <c r="T187" i="24"/>
  <c r="U187" i="24"/>
  <c r="V187" i="24"/>
  <c r="C188" i="24"/>
  <c r="D188" i="24"/>
  <c r="E188" i="24"/>
  <c r="F188" i="24"/>
  <c r="G188" i="24"/>
  <c r="H188" i="24"/>
  <c r="I188" i="24"/>
  <c r="J188" i="24"/>
  <c r="K188" i="24"/>
  <c r="L188" i="24"/>
  <c r="M188" i="24"/>
  <c r="N188" i="24"/>
  <c r="O188" i="24"/>
  <c r="P188" i="24"/>
  <c r="Q188" i="24"/>
  <c r="R188" i="24"/>
  <c r="S188" i="24"/>
  <c r="T188" i="24"/>
  <c r="U188" i="24"/>
  <c r="V188" i="24"/>
  <c r="C189" i="24"/>
  <c r="D189" i="24"/>
  <c r="E189" i="24"/>
  <c r="F189" i="24"/>
  <c r="G189" i="24"/>
  <c r="H189" i="24"/>
  <c r="I189" i="24"/>
  <c r="J189" i="24"/>
  <c r="K189" i="24"/>
  <c r="L189" i="24"/>
  <c r="M189" i="24"/>
  <c r="N189" i="24"/>
  <c r="O189" i="24"/>
  <c r="P189" i="24"/>
  <c r="Q189" i="24"/>
  <c r="R189" i="24"/>
  <c r="S189" i="24"/>
  <c r="T189" i="24"/>
  <c r="U189" i="24"/>
  <c r="V189" i="24"/>
  <c r="C190" i="24"/>
  <c r="D190" i="24"/>
  <c r="E190" i="24"/>
  <c r="F190" i="24"/>
  <c r="G190" i="24"/>
  <c r="H190" i="24"/>
  <c r="I190" i="24"/>
  <c r="J190" i="24"/>
  <c r="K190" i="24"/>
  <c r="L190" i="24"/>
  <c r="M190" i="24"/>
  <c r="N190" i="24"/>
  <c r="O190" i="24"/>
  <c r="P190" i="24"/>
  <c r="Q190" i="24"/>
  <c r="R190" i="24"/>
  <c r="S190" i="24"/>
  <c r="T190" i="24"/>
  <c r="U190" i="24"/>
  <c r="V190" i="24"/>
  <c r="C191" i="24"/>
  <c r="D191" i="24"/>
  <c r="E191" i="24"/>
  <c r="F191" i="24"/>
  <c r="G191" i="24"/>
  <c r="H191" i="24"/>
  <c r="I191" i="24"/>
  <c r="J191" i="24"/>
  <c r="K191" i="24"/>
  <c r="L191" i="24"/>
  <c r="M191" i="24"/>
  <c r="N191" i="24"/>
  <c r="O191" i="24"/>
  <c r="P191" i="24"/>
  <c r="Q191" i="24"/>
  <c r="R191" i="24"/>
  <c r="S191" i="24"/>
  <c r="T191" i="24"/>
  <c r="U191" i="24"/>
  <c r="V191" i="24"/>
  <c r="C192" i="24"/>
  <c r="D192" i="24"/>
  <c r="E192" i="24"/>
  <c r="F192" i="24"/>
  <c r="G192" i="24"/>
  <c r="H192" i="24"/>
  <c r="I192" i="24"/>
  <c r="J192" i="24"/>
  <c r="K192" i="24"/>
  <c r="L192" i="24"/>
  <c r="M192" i="24"/>
  <c r="N192" i="24"/>
  <c r="O192" i="24"/>
  <c r="P192" i="24"/>
  <c r="Q192" i="24"/>
  <c r="R192" i="24"/>
  <c r="S192" i="24"/>
  <c r="T192" i="24"/>
  <c r="U192" i="24"/>
  <c r="V192" i="24"/>
  <c r="C193" i="24"/>
  <c r="D193" i="24"/>
  <c r="E193" i="24"/>
  <c r="F193" i="24"/>
  <c r="G193" i="24"/>
  <c r="H193" i="24"/>
  <c r="I193" i="24"/>
  <c r="J193" i="24"/>
  <c r="K193" i="24"/>
  <c r="L193" i="24"/>
  <c r="M193" i="24"/>
  <c r="N193" i="24"/>
  <c r="O193" i="24"/>
  <c r="P193" i="24"/>
  <c r="Q193" i="24"/>
  <c r="R193" i="24"/>
  <c r="S193" i="24"/>
  <c r="T193" i="24"/>
  <c r="U193" i="24"/>
  <c r="V193" i="24"/>
  <c r="V162" i="24"/>
  <c r="U162" i="24"/>
  <c r="T162" i="24"/>
  <c r="S162" i="24"/>
  <c r="R162" i="24"/>
  <c r="Q162" i="24"/>
  <c r="P162" i="24"/>
  <c r="O162" i="24"/>
  <c r="N162" i="24"/>
  <c r="M162" i="24"/>
  <c r="L162" i="24"/>
  <c r="K162" i="24"/>
  <c r="J162" i="24"/>
  <c r="I162" i="24"/>
  <c r="H162" i="24"/>
  <c r="G162" i="24"/>
  <c r="F162" i="24"/>
  <c r="E162" i="24"/>
  <c r="D162" i="24"/>
  <c r="C162" i="24"/>
  <c r="C131" i="24"/>
  <c r="D131" i="24"/>
  <c r="E131" i="24"/>
  <c r="F131" i="24"/>
  <c r="G131" i="24"/>
  <c r="H131" i="24"/>
  <c r="I131" i="24"/>
  <c r="J131" i="24"/>
  <c r="K131" i="24"/>
  <c r="L131" i="24"/>
  <c r="M131" i="24"/>
  <c r="N131" i="24"/>
  <c r="O131" i="24"/>
  <c r="P131" i="24"/>
  <c r="Q131" i="24"/>
  <c r="R131" i="24"/>
  <c r="S131" i="24"/>
  <c r="T131" i="24"/>
  <c r="U131" i="24"/>
  <c r="V131" i="24"/>
  <c r="C132" i="24"/>
  <c r="D132" i="24"/>
  <c r="E132" i="24"/>
  <c r="F132" i="24"/>
  <c r="G132" i="24"/>
  <c r="H132" i="24"/>
  <c r="I132" i="24"/>
  <c r="J132" i="24"/>
  <c r="K132" i="24"/>
  <c r="L132" i="24"/>
  <c r="M132" i="24"/>
  <c r="N132" i="24"/>
  <c r="O132" i="24"/>
  <c r="P132" i="24"/>
  <c r="Q132" i="24"/>
  <c r="R132" i="24"/>
  <c r="S132" i="24"/>
  <c r="T132" i="24"/>
  <c r="U132" i="24"/>
  <c r="V132" i="24"/>
  <c r="C133" i="24"/>
  <c r="D133" i="24"/>
  <c r="E133" i="24"/>
  <c r="F133" i="24"/>
  <c r="G133" i="24"/>
  <c r="H133" i="24"/>
  <c r="I133" i="24"/>
  <c r="J133" i="24"/>
  <c r="K133" i="24"/>
  <c r="L133" i="24"/>
  <c r="M133" i="24"/>
  <c r="N133" i="24"/>
  <c r="O133" i="24"/>
  <c r="P133" i="24"/>
  <c r="Q133" i="24"/>
  <c r="R133" i="24"/>
  <c r="S133" i="24"/>
  <c r="T133" i="24"/>
  <c r="U133" i="24"/>
  <c r="V133" i="24"/>
  <c r="C134" i="24"/>
  <c r="D134" i="24"/>
  <c r="E134" i="24"/>
  <c r="F134" i="24"/>
  <c r="G134" i="24"/>
  <c r="H134" i="24"/>
  <c r="I134" i="24"/>
  <c r="J134" i="24"/>
  <c r="K134" i="24"/>
  <c r="L134" i="24"/>
  <c r="M134" i="24"/>
  <c r="N134" i="24"/>
  <c r="O134" i="24"/>
  <c r="P134" i="24"/>
  <c r="Q134" i="24"/>
  <c r="R134" i="24"/>
  <c r="S134" i="24"/>
  <c r="T134" i="24"/>
  <c r="U134" i="24"/>
  <c r="V134" i="24"/>
  <c r="C135" i="24"/>
  <c r="D135" i="24"/>
  <c r="E135" i="24"/>
  <c r="F135" i="24"/>
  <c r="G135" i="24"/>
  <c r="H135" i="24"/>
  <c r="I135" i="24"/>
  <c r="J135" i="24"/>
  <c r="K135" i="24"/>
  <c r="L135" i="24"/>
  <c r="M135" i="24"/>
  <c r="N135" i="24"/>
  <c r="O135" i="24"/>
  <c r="P135" i="24"/>
  <c r="Q135" i="24"/>
  <c r="R135" i="24"/>
  <c r="S135" i="24"/>
  <c r="T135" i="24"/>
  <c r="U135" i="24"/>
  <c r="V135" i="24"/>
  <c r="C136" i="24"/>
  <c r="D136" i="24"/>
  <c r="E136" i="24"/>
  <c r="F136" i="24"/>
  <c r="G136" i="24"/>
  <c r="H136" i="24"/>
  <c r="I136" i="24"/>
  <c r="J136" i="24"/>
  <c r="K136" i="24"/>
  <c r="L136" i="24"/>
  <c r="M136" i="24"/>
  <c r="N136" i="24"/>
  <c r="O136" i="24"/>
  <c r="P136" i="24"/>
  <c r="Q136" i="24"/>
  <c r="R136" i="24"/>
  <c r="S136" i="24"/>
  <c r="T136" i="24"/>
  <c r="U136" i="24"/>
  <c r="V136" i="24"/>
  <c r="C137" i="24"/>
  <c r="D137" i="24"/>
  <c r="E137" i="24"/>
  <c r="F137" i="24"/>
  <c r="G137" i="24"/>
  <c r="H137" i="24"/>
  <c r="I137" i="24"/>
  <c r="J137" i="24"/>
  <c r="K137" i="24"/>
  <c r="L137" i="24"/>
  <c r="M137" i="24"/>
  <c r="N137" i="24"/>
  <c r="O137" i="24"/>
  <c r="P137" i="24"/>
  <c r="Q137" i="24"/>
  <c r="R137" i="24"/>
  <c r="S137" i="24"/>
  <c r="T137" i="24"/>
  <c r="U137" i="24"/>
  <c r="V137" i="24"/>
  <c r="C138" i="24"/>
  <c r="D138" i="24"/>
  <c r="E138" i="24"/>
  <c r="F138" i="24"/>
  <c r="G138" i="24"/>
  <c r="H138" i="24"/>
  <c r="I138" i="24"/>
  <c r="J138" i="24"/>
  <c r="K138" i="24"/>
  <c r="L138" i="24"/>
  <c r="M138" i="24"/>
  <c r="N138" i="24"/>
  <c r="O138" i="24"/>
  <c r="P138" i="24"/>
  <c r="Q138" i="24"/>
  <c r="R138" i="24"/>
  <c r="S138" i="24"/>
  <c r="T138" i="24"/>
  <c r="U138" i="24"/>
  <c r="V138" i="24"/>
  <c r="C139" i="24"/>
  <c r="D139" i="24"/>
  <c r="E139" i="24"/>
  <c r="F139" i="24"/>
  <c r="G139" i="24"/>
  <c r="H139" i="24"/>
  <c r="I139" i="24"/>
  <c r="J139" i="24"/>
  <c r="K139" i="24"/>
  <c r="L139" i="24"/>
  <c r="M139" i="24"/>
  <c r="N139" i="24"/>
  <c r="O139" i="24"/>
  <c r="P139" i="24"/>
  <c r="Q139" i="24"/>
  <c r="R139" i="24"/>
  <c r="S139" i="24"/>
  <c r="T139" i="24"/>
  <c r="U139" i="24"/>
  <c r="V139" i="24"/>
  <c r="C140" i="24"/>
  <c r="D140" i="24"/>
  <c r="E140" i="24"/>
  <c r="F140" i="24"/>
  <c r="G140" i="24"/>
  <c r="H140" i="24"/>
  <c r="I140" i="24"/>
  <c r="J140" i="24"/>
  <c r="K140" i="24"/>
  <c r="L140" i="24"/>
  <c r="M140" i="24"/>
  <c r="N140" i="24"/>
  <c r="O140" i="24"/>
  <c r="P140" i="24"/>
  <c r="Q140" i="24"/>
  <c r="R140" i="24"/>
  <c r="S140" i="24"/>
  <c r="T140" i="24"/>
  <c r="U140" i="24"/>
  <c r="V140" i="24"/>
  <c r="C141" i="24"/>
  <c r="D141" i="24"/>
  <c r="E141" i="24"/>
  <c r="F141" i="24"/>
  <c r="G141" i="24"/>
  <c r="H141" i="24"/>
  <c r="I141" i="24"/>
  <c r="J141" i="24"/>
  <c r="K141" i="24"/>
  <c r="L141" i="24"/>
  <c r="M141" i="24"/>
  <c r="N141" i="24"/>
  <c r="O141" i="24"/>
  <c r="P141" i="24"/>
  <c r="Q141" i="24"/>
  <c r="R141" i="24"/>
  <c r="S141" i="24"/>
  <c r="T141" i="24"/>
  <c r="U141" i="24"/>
  <c r="V141" i="24"/>
  <c r="C142" i="24"/>
  <c r="D142" i="24"/>
  <c r="E142" i="24"/>
  <c r="F142" i="24"/>
  <c r="G142" i="24"/>
  <c r="H142" i="24"/>
  <c r="I142" i="24"/>
  <c r="J142" i="24"/>
  <c r="K142" i="24"/>
  <c r="L142" i="24"/>
  <c r="M142" i="24"/>
  <c r="N142" i="24"/>
  <c r="O142" i="24"/>
  <c r="P142" i="24"/>
  <c r="Q142" i="24"/>
  <c r="R142" i="24"/>
  <c r="S142" i="24"/>
  <c r="T142" i="24"/>
  <c r="U142" i="24"/>
  <c r="V142" i="24"/>
  <c r="C143" i="24"/>
  <c r="D143" i="24"/>
  <c r="E143" i="24"/>
  <c r="F143" i="24"/>
  <c r="G143" i="24"/>
  <c r="H143" i="24"/>
  <c r="I143" i="24"/>
  <c r="J143" i="24"/>
  <c r="K143" i="24"/>
  <c r="L143" i="24"/>
  <c r="M143" i="24"/>
  <c r="N143" i="24"/>
  <c r="O143" i="24"/>
  <c r="P143" i="24"/>
  <c r="Q143" i="24"/>
  <c r="R143" i="24"/>
  <c r="S143" i="24"/>
  <c r="T143" i="24"/>
  <c r="U143" i="24"/>
  <c r="V143" i="24"/>
  <c r="C144" i="24"/>
  <c r="D144" i="24"/>
  <c r="E144" i="24"/>
  <c r="F144" i="24"/>
  <c r="G144" i="24"/>
  <c r="H144" i="24"/>
  <c r="I144" i="24"/>
  <c r="J144" i="24"/>
  <c r="K144" i="24"/>
  <c r="L144" i="24"/>
  <c r="M144" i="24"/>
  <c r="N144" i="24"/>
  <c r="O144" i="24"/>
  <c r="P144" i="24"/>
  <c r="Q144" i="24"/>
  <c r="R144" i="24"/>
  <c r="S144" i="24"/>
  <c r="T144" i="24"/>
  <c r="U144" i="24"/>
  <c r="V144" i="24"/>
  <c r="C145" i="24"/>
  <c r="D145" i="24"/>
  <c r="E145" i="24"/>
  <c r="F145" i="24"/>
  <c r="G145" i="24"/>
  <c r="H145" i="24"/>
  <c r="I145" i="24"/>
  <c r="J145" i="24"/>
  <c r="K145" i="24"/>
  <c r="L145" i="24"/>
  <c r="M145" i="24"/>
  <c r="N145" i="24"/>
  <c r="O145" i="24"/>
  <c r="P145" i="24"/>
  <c r="Q145" i="24"/>
  <c r="R145" i="24"/>
  <c r="S145" i="24"/>
  <c r="T145" i="24"/>
  <c r="U145" i="24"/>
  <c r="V145" i="24"/>
  <c r="C146" i="24"/>
  <c r="D146" i="24"/>
  <c r="E146" i="24"/>
  <c r="F146" i="24"/>
  <c r="G146" i="24"/>
  <c r="H146" i="24"/>
  <c r="I146" i="24"/>
  <c r="J146" i="24"/>
  <c r="K146" i="24"/>
  <c r="L146" i="24"/>
  <c r="M146" i="24"/>
  <c r="N146" i="24"/>
  <c r="O146" i="24"/>
  <c r="P146" i="24"/>
  <c r="Q146" i="24"/>
  <c r="R146" i="24"/>
  <c r="S146" i="24"/>
  <c r="T146" i="24"/>
  <c r="U146" i="24"/>
  <c r="V146" i="24"/>
  <c r="C147" i="24"/>
  <c r="D147" i="24"/>
  <c r="E147" i="24"/>
  <c r="F147" i="24"/>
  <c r="G147" i="24"/>
  <c r="H147" i="24"/>
  <c r="I147" i="24"/>
  <c r="J147" i="24"/>
  <c r="K147" i="24"/>
  <c r="L147" i="24"/>
  <c r="M147" i="24"/>
  <c r="N147" i="24"/>
  <c r="O147" i="24"/>
  <c r="P147" i="24"/>
  <c r="Q147" i="24"/>
  <c r="R147" i="24"/>
  <c r="S147" i="24"/>
  <c r="T147" i="24"/>
  <c r="U147" i="24"/>
  <c r="V147" i="24"/>
  <c r="C148" i="24"/>
  <c r="D148" i="24"/>
  <c r="E148" i="24"/>
  <c r="F148" i="24"/>
  <c r="G148" i="24"/>
  <c r="H148" i="24"/>
  <c r="I148" i="24"/>
  <c r="J148" i="24"/>
  <c r="K148" i="24"/>
  <c r="L148" i="24"/>
  <c r="M148" i="24"/>
  <c r="N148" i="24"/>
  <c r="O148" i="24"/>
  <c r="P148" i="24"/>
  <c r="Q148" i="24"/>
  <c r="R148" i="24"/>
  <c r="S148" i="24"/>
  <c r="T148" i="24"/>
  <c r="U148" i="24"/>
  <c r="V148" i="24"/>
  <c r="C149" i="24"/>
  <c r="D149" i="24"/>
  <c r="E149" i="24"/>
  <c r="F149" i="24"/>
  <c r="G149" i="24"/>
  <c r="H149" i="24"/>
  <c r="I149" i="24"/>
  <c r="J149" i="24"/>
  <c r="K149" i="24"/>
  <c r="L149" i="24"/>
  <c r="M149" i="24"/>
  <c r="N149" i="24"/>
  <c r="O149" i="24"/>
  <c r="P149" i="24"/>
  <c r="Q149" i="24"/>
  <c r="R149" i="24"/>
  <c r="S149" i="24"/>
  <c r="T149" i="24"/>
  <c r="U149" i="24"/>
  <c r="V149" i="24"/>
  <c r="C150" i="24"/>
  <c r="D150" i="24"/>
  <c r="E150" i="24"/>
  <c r="F150" i="24"/>
  <c r="G150" i="24"/>
  <c r="H150" i="24"/>
  <c r="I150" i="24"/>
  <c r="J150" i="24"/>
  <c r="K150" i="24"/>
  <c r="L150" i="24"/>
  <c r="M150" i="24"/>
  <c r="N150" i="24"/>
  <c r="O150" i="24"/>
  <c r="P150" i="24"/>
  <c r="Q150" i="24"/>
  <c r="R150" i="24"/>
  <c r="S150" i="24"/>
  <c r="T150" i="24"/>
  <c r="U150" i="24"/>
  <c r="V150" i="24"/>
  <c r="C151" i="24"/>
  <c r="D151" i="24"/>
  <c r="E151" i="24"/>
  <c r="F151" i="24"/>
  <c r="G151" i="24"/>
  <c r="H151" i="24"/>
  <c r="I151" i="24"/>
  <c r="J151" i="24"/>
  <c r="K151" i="24"/>
  <c r="L151" i="24"/>
  <c r="M151" i="24"/>
  <c r="N151" i="24"/>
  <c r="O151" i="24"/>
  <c r="P151" i="24"/>
  <c r="Q151" i="24"/>
  <c r="R151" i="24"/>
  <c r="S151" i="24"/>
  <c r="T151" i="24"/>
  <c r="U151" i="24"/>
  <c r="V151" i="24"/>
  <c r="C152" i="24"/>
  <c r="D152" i="24"/>
  <c r="E152" i="24"/>
  <c r="F152" i="24"/>
  <c r="G152" i="24"/>
  <c r="H152" i="24"/>
  <c r="I152" i="24"/>
  <c r="J152" i="24"/>
  <c r="K152" i="24"/>
  <c r="L152" i="24"/>
  <c r="M152" i="24"/>
  <c r="N152" i="24"/>
  <c r="O152" i="24"/>
  <c r="P152" i="24"/>
  <c r="Q152" i="24"/>
  <c r="R152" i="24"/>
  <c r="S152" i="24"/>
  <c r="T152" i="24"/>
  <c r="U152" i="24"/>
  <c r="V152" i="24"/>
  <c r="C153" i="24"/>
  <c r="D153" i="24"/>
  <c r="E153" i="24"/>
  <c r="F153" i="24"/>
  <c r="G153" i="24"/>
  <c r="H153" i="24"/>
  <c r="I153" i="24"/>
  <c r="J153" i="24"/>
  <c r="K153" i="24"/>
  <c r="L153" i="24"/>
  <c r="M153" i="24"/>
  <c r="N153" i="24"/>
  <c r="O153" i="24"/>
  <c r="P153" i="24"/>
  <c r="Q153" i="24"/>
  <c r="R153" i="24"/>
  <c r="S153" i="24"/>
  <c r="T153" i="24"/>
  <c r="U153" i="24"/>
  <c r="V153" i="24"/>
  <c r="C154" i="24"/>
  <c r="D154" i="24"/>
  <c r="E154" i="24"/>
  <c r="F154" i="24"/>
  <c r="G154" i="24"/>
  <c r="H154" i="24"/>
  <c r="I154" i="24"/>
  <c r="J154" i="24"/>
  <c r="K154" i="24"/>
  <c r="L154" i="24"/>
  <c r="M154" i="24"/>
  <c r="N154" i="24"/>
  <c r="O154" i="24"/>
  <c r="P154" i="24"/>
  <c r="Q154" i="24"/>
  <c r="R154" i="24"/>
  <c r="S154" i="24"/>
  <c r="T154" i="24"/>
  <c r="U154" i="24"/>
  <c r="V154" i="24"/>
  <c r="C155" i="24"/>
  <c r="D155" i="24"/>
  <c r="E155" i="24"/>
  <c r="F155" i="24"/>
  <c r="G155" i="24"/>
  <c r="H155" i="24"/>
  <c r="I155" i="24"/>
  <c r="J155" i="24"/>
  <c r="K155" i="24"/>
  <c r="L155" i="24"/>
  <c r="M155" i="24"/>
  <c r="N155" i="24"/>
  <c r="O155" i="24"/>
  <c r="P155" i="24"/>
  <c r="Q155" i="24"/>
  <c r="R155" i="24"/>
  <c r="S155" i="24"/>
  <c r="T155" i="24"/>
  <c r="U155" i="24"/>
  <c r="V155" i="24"/>
  <c r="C156" i="24"/>
  <c r="D156" i="24"/>
  <c r="E156" i="24"/>
  <c r="F156" i="24"/>
  <c r="G156" i="24"/>
  <c r="H156" i="24"/>
  <c r="I156" i="24"/>
  <c r="J156" i="24"/>
  <c r="K156" i="24"/>
  <c r="L156" i="24"/>
  <c r="M156" i="24"/>
  <c r="N156" i="24"/>
  <c r="O156" i="24"/>
  <c r="P156" i="24"/>
  <c r="Q156" i="24"/>
  <c r="R156" i="24"/>
  <c r="S156" i="24"/>
  <c r="T156" i="24"/>
  <c r="U156" i="24"/>
  <c r="V156" i="24"/>
  <c r="C157" i="24"/>
  <c r="D157" i="24"/>
  <c r="E157" i="24"/>
  <c r="F157" i="24"/>
  <c r="G157" i="24"/>
  <c r="H157" i="24"/>
  <c r="I157" i="24"/>
  <c r="J157" i="24"/>
  <c r="K157" i="24"/>
  <c r="L157" i="24"/>
  <c r="M157" i="24"/>
  <c r="N157" i="24"/>
  <c r="O157" i="24"/>
  <c r="P157" i="24"/>
  <c r="Q157" i="24"/>
  <c r="R157" i="24"/>
  <c r="S157" i="24"/>
  <c r="T157" i="24"/>
  <c r="U157" i="24"/>
  <c r="V157" i="24"/>
  <c r="C158" i="24"/>
  <c r="D158" i="24"/>
  <c r="E158" i="24"/>
  <c r="F158" i="24"/>
  <c r="G158" i="24"/>
  <c r="H158" i="24"/>
  <c r="I158" i="24"/>
  <c r="J158" i="24"/>
  <c r="K158" i="24"/>
  <c r="L158" i="24"/>
  <c r="M158" i="24"/>
  <c r="N158" i="24"/>
  <c r="O158" i="24"/>
  <c r="P158" i="24"/>
  <c r="Q158" i="24"/>
  <c r="R158" i="24"/>
  <c r="S158" i="24"/>
  <c r="T158" i="24"/>
  <c r="U158" i="24"/>
  <c r="V158" i="24"/>
  <c r="C159" i="24"/>
  <c r="D159" i="24"/>
  <c r="E159" i="24"/>
  <c r="F159" i="24"/>
  <c r="G159" i="24"/>
  <c r="H159" i="24"/>
  <c r="I159" i="24"/>
  <c r="J159" i="24"/>
  <c r="K159" i="24"/>
  <c r="L159" i="24"/>
  <c r="M159" i="24"/>
  <c r="N159" i="24"/>
  <c r="O159" i="24"/>
  <c r="P159" i="24"/>
  <c r="Q159" i="24"/>
  <c r="R159" i="24"/>
  <c r="S159" i="24"/>
  <c r="T159" i="24"/>
  <c r="U159" i="24"/>
  <c r="V159" i="24"/>
  <c r="C160" i="24"/>
  <c r="D160" i="24"/>
  <c r="E160" i="24"/>
  <c r="F160" i="24"/>
  <c r="G160" i="24"/>
  <c r="H160" i="24"/>
  <c r="I160" i="24"/>
  <c r="J160" i="24"/>
  <c r="K160" i="24"/>
  <c r="L160" i="24"/>
  <c r="M160" i="24"/>
  <c r="N160" i="24"/>
  <c r="O160" i="24"/>
  <c r="P160" i="24"/>
  <c r="Q160" i="24"/>
  <c r="R160" i="24"/>
  <c r="S160" i="24"/>
  <c r="T160" i="24"/>
  <c r="U160" i="24"/>
  <c r="V160" i="24"/>
  <c r="C161" i="24"/>
  <c r="D161" i="24"/>
  <c r="E161" i="24"/>
  <c r="F161" i="24"/>
  <c r="G161" i="24"/>
  <c r="H161" i="24"/>
  <c r="I161" i="24"/>
  <c r="J161" i="24"/>
  <c r="K161" i="24"/>
  <c r="L161" i="24"/>
  <c r="M161" i="24"/>
  <c r="N161" i="24"/>
  <c r="O161" i="24"/>
  <c r="P161" i="24"/>
  <c r="Q161" i="24"/>
  <c r="R161" i="24"/>
  <c r="S161" i="24"/>
  <c r="T161" i="24"/>
  <c r="U161" i="24"/>
  <c r="V161" i="24"/>
  <c r="V130" i="24"/>
  <c r="U130" i="24"/>
  <c r="T130" i="24"/>
  <c r="S130" i="24"/>
  <c r="R130" i="24"/>
  <c r="Q130" i="24"/>
  <c r="P130" i="24"/>
  <c r="O130" i="24"/>
  <c r="N130" i="24"/>
  <c r="M130" i="24"/>
  <c r="L130" i="24"/>
  <c r="K130" i="24"/>
  <c r="J130" i="24"/>
  <c r="I130" i="24"/>
  <c r="H130" i="24"/>
  <c r="G130" i="24"/>
  <c r="F130" i="24"/>
  <c r="E130" i="24"/>
  <c r="D130" i="24"/>
  <c r="C130" i="24"/>
  <c r="C99" i="24"/>
  <c r="D99" i="24"/>
  <c r="E99" i="24"/>
  <c r="F99" i="24"/>
  <c r="G99" i="24"/>
  <c r="H99" i="24"/>
  <c r="I99" i="24"/>
  <c r="J99" i="24"/>
  <c r="K99" i="24"/>
  <c r="L99" i="24"/>
  <c r="M99" i="24"/>
  <c r="N99" i="24"/>
  <c r="O99" i="24"/>
  <c r="P99" i="24"/>
  <c r="Q99" i="24"/>
  <c r="R99" i="24"/>
  <c r="S99" i="24"/>
  <c r="T99" i="24"/>
  <c r="U99" i="24"/>
  <c r="V99" i="24"/>
  <c r="C100" i="24"/>
  <c r="D100" i="24"/>
  <c r="E100" i="24"/>
  <c r="F100" i="24"/>
  <c r="G100" i="24"/>
  <c r="H100" i="24"/>
  <c r="I100" i="24"/>
  <c r="J100" i="24"/>
  <c r="K100" i="24"/>
  <c r="L100" i="24"/>
  <c r="M100" i="24"/>
  <c r="N100" i="24"/>
  <c r="O100" i="24"/>
  <c r="P100" i="24"/>
  <c r="Q100" i="24"/>
  <c r="R100" i="24"/>
  <c r="S100" i="24"/>
  <c r="T100" i="24"/>
  <c r="U100" i="24"/>
  <c r="V100" i="24"/>
  <c r="C101" i="24"/>
  <c r="D101" i="24"/>
  <c r="E101" i="24"/>
  <c r="F101" i="24"/>
  <c r="G101" i="24"/>
  <c r="H101" i="24"/>
  <c r="I101" i="24"/>
  <c r="J101" i="24"/>
  <c r="K101" i="24"/>
  <c r="L101" i="24"/>
  <c r="M101" i="24"/>
  <c r="N101" i="24"/>
  <c r="O101" i="24"/>
  <c r="P101" i="24"/>
  <c r="Q101" i="24"/>
  <c r="R101" i="24"/>
  <c r="S101" i="24"/>
  <c r="T101" i="24"/>
  <c r="U101" i="24"/>
  <c r="V101" i="24"/>
  <c r="C102" i="24"/>
  <c r="D102" i="24"/>
  <c r="E102" i="24"/>
  <c r="F102" i="24"/>
  <c r="G102" i="24"/>
  <c r="H102" i="24"/>
  <c r="I102" i="24"/>
  <c r="J102" i="24"/>
  <c r="K102" i="24"/>
  <c r="L102" i="24"/>
  <c r="M102" i="24"/>
  <c r="N102" i="24"/>
  <c r="O102" i="24"/>
  <c r="P102" i="24"/>
  <c r="Q102" i="24"/>
  <c r="R102" i="24"/>
  <c r="S102" i="24"/>
  <c r="T102" i="24"/>
  <c r="U102" i="24"/>
  <c r="V102" i="24"/>
  <c r="C103" i="24"/>
  <c r="D103" i="24"/>
  <c r="E103" i="24"/>
  <c r="F103" i="24"/>
  <c r="G103" i="24"/>
  <c r="H103" i="24"/>
  <c r="I103" i="24"/>
  <c r="J103" i="24"/>
  <c r="K103" i="24"/>
  <c r="L103" i="24"/>
  <c r="M103" i="24"/>
  <c r="N103" i="24"/>
  <c r="O103" i="24"/>
  <c r="P103" i="24"/>
  <c r="Q103" i="24"/>
  <c r="R103" i="24"/>
  <c r="S103" i="24"/>
  <c r="T103" i="24"/>
  <c r="U103" i="24"/>
  <c r="V103" i="24"/>
  <c r="C104" i="24"/>
  <c r="D104" i="24"/>
  <c r="E104" i="24"/>
  <c r="F104" i="24"/>
  <c r="G104" i="24"/>
  <c r="H104" i="24"/>
  <c r="I104" i="24"/>
  <c r="J104" i="24"/>
  <c r="K104" i="24"/>
  <c r="L104" i="24"/>
  <c r="M104" i="24"/>
  <c r="N104" i="24"/>
  <c r="O104" i="24"/>
  <c r="P104" i="24"/>
  <c r="Q104" i="24"/>
  <c r="R104" i="24"/>
  <c r="S104" i="24"/>
  <c r="T104" i="24"/>
  <c r="U104" i="24"/>
  <c r="V104" i="24"/>
  <c r="C105" i="24"/>
  <c r="D105" i="24"/>
  <c r="E105" i="24"/>
  <c r="F105" i="24"/>
  <c r="G105" i="24"/>
  <c r="H105" i="24"/>
  <c r="I105" i="24"/>
  <c r="J105" i="24"/>
  <c r="K105" i="24"/>
  <c r="L105" i="24"/>
  <c r="M105" i="24"/>
  <c r="N105" i="24"/>
  <c r="O105" i="24"/>
  <c r="P105" i="24"/>
  <c r="Q105" i="24"/>
  <c r="R105" i="24"/>
  <c r="S105" i="24"/>
  <c r="T105" i="24"/>
  <c r="U105" i="24"/>
  <c r="V105" i="24"/>
  <c r="C106" i="24"/>
  <c r="D106" i="24"/>
  <c r="E106" i="24"/>
  <c r="F106" i="24"/>
  <c r="G106" i="24"/>
  <c r="H106" i="24"/>
  <c r="I106" i="24"/>
  <c r="J106" i="24"/>
  <c r="K106" i="24"/>
  <c r="L106" i="24"/>
  <c r="M106" i="24"/>
  <c r="N106" i="24"/>
  <c r="O106" i="24"/>
  <c r="P106" i="24"/>
  <c r="Q106" i="24"/>
  <c r="R106" i="24"/>
  <c r="S106" i="24"/>
  <c r="T106" i="24"/>
  <c r="U106" i="24"/>
  <c r="V106" i="24"/>
  <c r="C107" i="24"/>
  <c r="D107" i="24"/>
  <c r="E107" i="24"/>
  <c r="F107" i="24"/>
  <c r="G107" i="24"/>
  <c r="H107" i="24"/>
  <c r="I107" i="24"/>
  <c r="J107" i="24"/>
  <c r="K107" i="24"/>
  <c r="L107" i="24"/>
  <c r="M107" i="24"/>
  <c r="N107" i="24"/>
  <c r="O107" i="24"/>
  <c r="P107" i="24"/>
  <c r="Q107" i="24"/>
  <c r="R107" i="24"/>
  <c r="S107" i="24"/>
  <c r="T107" i="24"/>
  <c r="U107" i="24"/>
  <c r="V107" i="24"/>
  <c r="C108" i="24"/>
  <c r="D108" i="24"/>
  <c r="E108" i="24"/>
  <c r="F108" i="24"/>
  <c r="G108" i="24"/>
  <c r="H108" i="24"/>
  <c r="I108" i="24"/>
  <c r="J108" i="24"/>
  <c r="K108" i="24"/>
  <c r="L108" i="24"/>
  <c r="M108" i="24"/>
  <c r="N108" i="24"/>
  <c r="O108" i="24"/>
  <c r="P108" i="24"/>
  <c r="Q108" i="24"/>
  <c r="R108" i="24"/>
  <c r="S108" i="24"/>
  <c r="T108" i="24"/>
  <c r="U108" i="24"/>
  <c r="V108" i="24"/>
  <c r="C109" i="24"/>
  <c r="D109" i="24"/>
  <c r="E109" i="24"/>
  <c r="F109" i="24"/>
  <c r="G109" i="24"/>
  <c r="H109" i="24"/>
  <c r="I109" i="24"/>
  <c r="J109" i="24"/>
  <c r="K109" i="24"/>
  <c r="L109" i="24"/>
  <c r="M109" i="24"/>
  <c r="N109" i="24"/>
  <c r="O109" i="24"/>
  <c r="P109" i="24"/>
  <c r="Q109" i="24"/>
  <c r="R109" i="24"/>
  <c r="S109" i="24"/>
  <c r="T109" i="24"/>
  <c r="U109" i="24"/>
  <c r="V109" i="24"/>
  <c r="C110" i="24"/>
  <c r="D110" i="24"/>
  <c r="E110" i="24"/>
  <c r="F110" i="24"/>
  <c r="G110" i="24"/>
  <c r="H110" i="24"/>
  <c r="I110" i="24"/>
  <c r="J110" i="24"/>
  <c r="K110" i="24"/>
  <c r="L110" i="24"/>
  <c r="M110" i="24"/>
  <c r="N110" i="24"/>
  <c r="O110" i="24"/>
  <c r="P110" i="24"/>
  <c r="Q110" i="24"/>
  <c r="R110" i="24"/>
  <c r="S110" i="24"/>
  <c r="T110" i="24"/>
  <c r="U110" i="24"/>
  <c r="V110" i="24"/>
  <c r="C111" i="24"/>
  <c r="D111" i="24"/>
  <c r="E111" i="24"/>
  <c r="F111" i="24"/>
  <c r="G111" i="24"/>
  <c r="H111" i="24"/>
  <c r="I111" i="24"/>
  <c r="J111" i="24"/>
  <c r="K111" i="24"/>
  <c r="L111" i="24"/>
  <c r="M111" i="24"/>
  <c r="N111" i="24"/>
  <c r="O111" i="24"/>
  <c r="P111" i="24"/>
  <c r="Q111" i="24"/>
  <c r="R111" i="24"/>
  <c r="S111" i="24"/>
  <c r="T111" i="24"/>
  <c r="U111" i="24"/>
  <c r="V111" i="24"/>
  <c r="C112" i="24"/>
  <c r="D112" i="24"/>
  <c r="E112" i="24"/>
  <c r="F112" i="24"/>
  <c r="G112" i="24"/>
  <c r="H112" i="24"/>
  <c r="I112" i="24"/>
  <c r="J112" i="24"/>
  <c r="K112" i="24"/>
  <c r="L112" i="24"/>
  <c r="M112" i="24"/>
  <c r="N112" i="24"/>
  <c r="O112" i="24"/>
  <c r="P112" i="24"/>
  <c r="Q112" i="24"/>
  <c r="R112" i="24"/>
  <c r="S112" i="24"/>
  <c r="T112" i="24"/>
  <c r="U112" i="24"/>
  <c r="V112" i="24"/>
  <c r="C113" i="24"/>
  <c r="D113" i="24"/>
  <c r="E113" i="24"/>
  <c r="F113" i="24"/>
  <c r="G113" i="24"/>
  <c r="H113" i="24"/>
  <c r="I113" i="24"/>
  <c r="J113" i="24"/>
  <c r="K113" i="24"/>
  <c r="L113" i="24"/>
  <c r="M113" i="24"/>
  <c r="N113" i="24"/>
  <c r="O113" i="24"/>
  <c r="P113" i="24"/>
  <c r="Q113" i="24"/>
  <c r="R113" i="24"/>
  <c r="S113" i="24"/>
  <c r="T113" i="24"/>
  <c r="U113" i="24"/>
  <c r="V113" i="24"/>
  <c r="C114" i="24"/>
  <c r="D114" i="24"/>
  <c r="E114" i="24"/>
  <c r="F114" i="24"/>
  <c r="G114" i="24"/>
  <c r="H114" i="24"/>
  <c r="I114" i="24"/>
  <c r="J114" i="24"/>
  <c r="K114" i="24"/>
  <c r="L114" i="24"/>
  <c r="M114" i="24"/>
  <c r="N114" i="24"/>
  <c r="O114" i="24"/>
  <c r="P114" i="24"/>
  <c r="Q114" i="24"/>
  <c r="R114" i="24"/>
  <c r="S114" i="24"/>
  <c r="T114" i="24"/>
  <c r="U114" i="24"/>
  <c r="V114" i="24"/>
  <c r="C115" i="24"/>
  <c r="D115" i="24"/>
  <c r="E115" i="24"/>
  <c r="F115" i="24"/>
  <c r="G115" i="24"/>
  <c r="H115" i="24"/>
  <c r="I115" i="24"/>
  <c r="J115" i="24"/>
  <c r="K115" i="24"/>
  <c r="L115" i="24"/>
  <c r="M115" i="24"/>
  <c r="N115" i="24"/>
  <c r="O115" i="24"/>
  <c r="P115" i="24"/>
  <c r="Q115" i="24"/>
  <c r="R115" i="24"/>
  <c r="S115" i="24"/>
  <c r="T115" i="24"/>
  <c r="U115" i="24"/>
  <c r="V115" i="24"/>
  <c r="C116" i="24"/>
  <c r="D116" i="24"/>
  <c r="E116" i="24"/>
  <c r="F116" i="24"/>
  <c r="G116" i="24"/>
  <c r="H116" i="24"/>
  <c r="I116" i="24"/>
  <c r="J116" i="24"/>
  <c r="K116" i="24"/>
  <c r="L116" i="24"/>
  <c r="M116" i="24"/>
  <c r="N116" i="24"/>
  <c r="O116" i="24"/>
  <c r="P116" i="24"/>
  <c r="Q116" i="24"/>
  <c r="R116" i="24"/>
  <c r="S116" i="24"/>
  <c r="T116" i="24"/>
  <c r="U116" i="24"/>
  <c r="V116" i="24"/>
  <c r="C117" i="24"/>
  <c r="D117" i="24"/>
  <c r="E117" i="24"/>
  <c r="F117" i="24"/>
  <c r="G117" i="24"/>
  <c r="H117" i="24"/>
  <c r="I117" i="24"/>
  <c r="J117" i="24"/>
  <c r="K117" i="24"/>
  <c r="L117" i="24"/>
  <c r="M117" i="24"/>
  <c r="N117" i="24"/>
  <c r="O117" i="24"/>
  <c r="P117" i="24"/>
  <c r="Q117" i="24"/>
  <c r="R117" i="24"/>
  <c r="S117" i="24"/>
  <c r="T117" i="24"/>
  <c r="U117" i="24"/>
  <c r="V117" i="24"/>
  <c r="C118" i="24"/>
  <c r="D118" i="24"/>
  <c r="E118" i="24"/>
  <c r="F118" i="24"/>
  <c r="G118" i="24"/>
  <c r="H118" i="24"/>
  <c r="I118" i="24"/>
  <c r="J118" i="24"/>
  <c r="K118" i="24"/>
  <c r="L118" i="24"/>
  <c r="M118" i="24"/>
  <c r="N118" i="24"/>
  <c r="O118" i="24"/>
  <c r="P118" i="24"/>
  <c r="Q118" i="24"/>
  <c r="R118" i="24"/>
  <c r="S118" i="24"/>
  <c r="T118" i="24"/>
  <c r="U118" i="24"/>
  <c r="V118" i="24"/>
  <c r="C119" i="24"/>
  <c r="D119" i="24"/>
  <c r="E119" i="24"/>
  <c r="F119" i="24"/>
  <c r="G119" i="24"/>
  <c r="H119" i="24"/>
  <c r="I119" i="24"/>
  <c r="J119" i="24"/>
  <c r="K119" i="24"/>
  <c r="L119" i="24"/>
  <c r="M119" i="24"/>
  <c r="N119" i="24"/>
  <c r="O119" i="24"/>
  <c r="P119" i="24"/>
  <c r="Q119" i="24"/>
  <c r="R119" i="24"/>
  <c r="S119" i="24"/>
  <c r="T119" i="24"/>
  <c r="U119" i="24"/>
  <c r="V119" i="24"/>
  <c r="C120" i="24"/>
  <c r="D120" i="24"/>
  <c r="E120" i="24"/>
  <c r="F120" i="24"/>
  <c r="G120" i="24"/>
  <c r="H120" i="24"/>
  <c r="I120" i="24"/>
  <c r="J120" i="24"/>
  <c r="K120" i="24"/>
  <c r="L120" i="24"/>
  <c r="M120" i="24"/>
  <c r="N120" i="24"/>
  <c r="O120" i="24"/>
  <c r="P120" i="24"/>
  <c r="Q120" i="24"/>
  <c r="R120" i="24"/>
  <c r="S120" i="24"/>
  <c r="T120" i="24"/>
  <c r="U120" i="24"/>
  <c r="V120" i="24"/>
  <c r="C121" i="24"/>
  <c r="D121" i="24"/>
  <c r="E121" i="24"/>
  <c r="F121" i="24"/>
  <c r="G121" i="24"/>
  <c r="H121" i="24"/>
  <c r="I121" i="24"/>
  <c r="J121" i="24"/>
  <c r="K121" i="24"/>
  <c r="L121" i="24"/>
  <c r="M121" i="24"/>
  <c r="N121" i="24"/>
  <c r="O121" i="24"/>
  <c r="P121" i="24"/>
  <c r="Q121" i="24"/>
  <c r="R121" i="24"/>
  <c r="S121" i="24"/>
  <c r="T121" i="24"/>
  <c r="U121" i="24"/>
  <c r="V121" i="24"/>
  <c r="C122" i="24"/>
  <c r="D122" i="24"/>
  <c r="E122" i="24"/>
  <c r="F122" i="24"/>
  <c r="G122" i="24"/>
  <c r="H122" i="24"/>
  <c r="I122" i="24"/>
  <c r="J122" i="24"/>
  <c r="K122" i="24"/>
  <c r="L122" i="24"/>
  <c r="M122" i="24"/>
  <c r="N122" i="24"/>
  <c r="O122" i="24"/>
  <c r="P122" i="24"/>
  <c r="Q122" i="24"/>
  <c r="R122" i="24"/>
  <c r="S122" i="24"/>
  <c r="T122" i="24"/>
  <c r="U122" i="24"/>
  <c r="V122" i="24"/>
  <c r="C123" i="24"/>
  <c r="D123" i="24"/>
  <c r="E123" i="24"/>
  <c r="F123" i="24"/>
  <c r="G123" i="24"/>
  <c r="H123" i="24"/>
  <c r="I123" i="24"/>
  <c r="J123" i="24"/>
  <c r="K123" i="24"/>
  <c r="L123" i="24"/>
  <c r="M123" i="24"/>
  <c r="N123" i="24"/>
  <c r="O123" i="24"/>
  <c r="P123" i="24"/>
  <c r="Q123" i="24"/>
  <c r="R123" i="24"/>
  <c r="S123" i="24"/>
  <c r="T123" i="24"/>
  <c r="U123" i="24"/>
  <c r="V123" i="24"/>
  <c r="C124" i="24"/>
  <c r="D124" i="24"/>
  <c r="E124" i="24"/>
  <c r="F124" i="24"/>
  <c r="G124" i="24"/>
  <c r="H124" i="24"/>
  <c r="I124" i="24"/>
  <c r="J124" i="24"/>
  <c r="K124" i="24"/>
  <c r="L124" i="24"/>
  <c r="M124" i="24"/>
  <c r="N124" i="24"/>
  <c r="O124" i="24"/>
  <c r="P124" i="24"/>
  <c r="Q124" i="24"/>
  <c r="R124" i="24"/>
  <c r="S124" i="24"/>
  <c r="T124" i="24"/>
  <c r="U124" i="24"/>
  <c r="V124" i="24"/>
  <c r="C125" i="24"/>
  <c r="D125" i="24"/>
  <c r="E125" i="24"/>
  <c r="F125" i="24"/>
  <c r="G125" i="24"/>
  <c r="H125" i="24"/>
  <c r="I125" i="24"/>
  <c r="J125" i="24"/>
  <c r="K125" i="24"/>
  <c r="L125" i="24"/>
  <c r="M125" i="24"/>
  <c r="N125" i="24"/>
  <c r="O125" i="24"/>
  <c r="P125" i="24"/>
  <c r="Q125" i="24"/>
  <c r="R125" i="24"/>
  <c r="S125" i="24"/>
  <c r="T125" i="24"/>
  <c r="U125" i="24"/>
  <c r="V125" i="24"/>
  <c r="C126" i="24"/>
  <c r="D126" i="24"/>
  <c r="E126" i="24"/>
  <c r="F126" i="24"/>
  <c r="G126" i="24"/>
  <c r="H126" i="24"/>
  <c r="I126" i="24"/>
  <c r="J126" i="24"/>
  <c r="K126" i="24"/>
  <c r="L126" i="24"/>
  <c r="M126" i="24"/>
  <c r="N126" i="24"/>
  <c r="O126" i="24"/>
  <c r="P126" i="24"/>
  <c r="Q126" i="24"/>
  <c r="R126" i="24"/>
  <c r="S126" i="24"/>
  <c r="T126" i="24"/>
  <c r="U126" i="24"/>
  <c r="V126" i="24"/>
  <c r="C127" i="24"/>
  <c r="D127" i="24"/>
  <c r="E127" i="24"/>
  <c r="F127" i="24"/>
  <c r="G127" i="24"/>
  <c r="H127" i="24"/>
  <c r="I127" i="24"/>
  <c r="J127" i="24"/>
  <c r="K127" i="24"/>
  <c r="L127" i="24"/>
  <c r="M127" i="24"/>
  <c r="N127" i="24"/>
  <c r="O127" i="24"/>
  <c r="P127" i="24"/>
  <c r="Q127" i="24"/>
  <c r="R127" i="24"/>
  <c r="S127" i="24"/>
  <c r="T127" i="24"/>
  <c r="U127" i="24"/>
  <c r="V127" i="24"/>
  <c r="C128" i="24"/>
  <c r="D128" i="24"/>
  <c r="E128" i="24"/>
  <c r="F128" i="24"/>
  <c r="G128" i="24"/>
  <c r="H128" i="24"/>
  <c r="I128" i="24"/>
  <c r="J128" i="24"/>
  <c r="K128" i="24"/>
  <c r="L128" i="24"/>
  <c r="M128" i="24"/>
  <c r="N128" i="24"/>
  <c r="O128" i="24"/>
  <c r="P128" i="24"/>
  <c r="Q128" i="24"/>
  <c r="R128" i="24"/>
  <c r="S128" i="24"/>
  <c r="T128" i="24"/>
  <c r="U128" i="24"/>
  <c r="V128" i="24"/>
  <c r="C129" i="24"/>
  <c r="D129" i="24"/>
  <c r="E129" i="24"/>
  <c r="F129" i="24"/>
  <c r="G129" i="24"/>
  <c r="H129" i="24"/>
  <c r="I129" i="24"/>
  <c r="J129" i="24"/>
  <c r="K129" i="24"/>
  <c r="L129" i="24"/>
  <c r="M129" i="24"/>
  <c r="N129" i="24"/>
  <c r="O129" i="24"/>
  <c r="P129" i="24"/>
  <c r="Q129" i="24"/>
  <c r="R129" i="24"/>
  <c r="S129" i="24"/>
  <c r="T129" i="24"/>
  <c r="U129" i="24"/>
  <c r="V129" i="24"/>
  <c r="V98" i="24"/>
  <c r="U98" i="24"/>
  <c r="T98" i="24"/>
  <c r="S98" i="24"/>
  <c r="R98" i="24"/>
  <c r="Q98" i="24"/>
  <c r="P98" i="24"/>
  <c r="O98" i="24"/>
  <c r="N98" i="24"/>
  <c r="M98" i="24"/>
  <c r="L98" i="24"/>
  <c r="K98" i="24"/>
  <c r="J98" i="24"/>
  <c r="I98" i="24"/>
  <c r="H98" i="24"/>
  <c r="G98" i="24"/>
  <c r="F98" i="24"/>
  <c r="E98" i="24"/>
  <c r="D98" i="24"/>
  <c r="C98" i="24"/>
  <c r="C67" i="24"/>
  <c r="D67" i="24"/>
  <c r="E67" i="24"/>
  <c r="F67" i="24"/>
  <c r="G67" i="24"/>
  <c r="H67" i="24"/>
  <c r="I67" i="24"/>
  <c r="J67" i="24"/>
  <c r="K67" i="24"/>
  <c r="L67" i="24"/>
  <c r="M67" i="24"/>
  <c r="N67" i="24"/>
  <c r="O67" i="24"/>
  <c r="P67" i="24"/>
  <c r="Q67" i="24"/>
  <c r="R67" i="24"/>
  <c r="S67" i="24"/>
  <c r="T67" i="24"/>
  <c r="U67" i="24"/>
  <c r="V67" i="24"/>
  <c r="C68" i="24"/>
  <c r="D68" i="24"/>
  <c r="E68" i="24"/>
  <c r="F68" i="24"/>
  <c r="G68" i="24"/>
  <c r="H68" i="24"/>
  <c r="I68" i="24"/>
  <c r="J68" i="24"/>
  <c r="K68" i="24"/>
  <c r="L68" i="24"/>
  <c r="M68" i="24"/>
  <c r="N68" i="24"/>
  <c r="O68" i="24"/>
  <c r="P68" i="24"/>
  <c r="Q68" i="24"/>
  <c r="R68" i="24"/>
  <c r="S68" i="24"/>
  <c r="T68" i="24"/>
  <c r="U68" i="24"/>
  <c r="V68" i="24"/>
  <c r="C69" i="24"/>
  <c r="D69" i="24"/>
  <c r="E69" i="24"/>
  <c r="F69" i="24"/>
  <c r="G69" i="24"/>
  <c r="H69" i="24"/>
  <c r="I69" i="24"/>
  <c r="J69" i="24"/>
  <c r="K69" i="24"/>
  <c r="L69" i="24"/>
  <c r="M69" i="24"/>
  <c r="N69" i="24"/>
  <c r="O69" i="24"/>
  <c r="P69" i="24"/>
  <c r="Q69" i="24"/>
  <c r="R69" i="24"/>
  <c r="S69" i="24"/>
  <c r="T69" i="24"/>
  <c r="U69" i="24"/>
  <c r="V69" i="24"/>
  <c r="C70" i="24"/>
  <c r="D70" i="24"/>
  <c r="E70" i="24"/>
  <c r="F70" i="24"/>
  <c r="G70" i="24"/>
  <c r="H70" i="24"/>
  <c r="I70" i="24"/>
  <c r="J70" i="24"/>
  <c r="K70" i="24"/>
  <c r="L70" i="24"/>
  <c r="M70" i="24"/>
  <c r="N70" i="24"/>
  <c r="O70" i="24"/>
  <c r="P70" i="24"/>
  <c r="Q70" i="24"/>
  <c r="R70" i="24"/>
  <c r="S70" i="24"/>
  <c r="T70" i="24"/>
  <c r="U70" i="24"/>
  <c r="V70" i="24"/>
  <c r="C71" i="24"/>
  <c r="D71" i="24"/>
  <c r="E71" i="24"/>
  <c r="F71" i="24"/>
  <c r="G71" i="24"/>
  <c r="H71" i="24"/>
  <c r="I71" i="24"/>
  <c r="J71" i="24"/>
  <c r="K71" i="24"/>
  <c r="L71" i="24"/>
  <c r="M71" i="24"/>
  <c r="N71" i="24"/>
  <c r="O71" i="24"/>
  <c r="P71" i="24"/>
  <c r="Q71" i="24"/>
  <c r="R71" i="24"/>
  <c r="S71" i="24"/>
  <c r="T71" i="24"/>
  <c r="U71" i="24"/>
  <c r="V71" i="24"/>
  <c r="C72" i="24"/>
  <c r="D72" i="24"/>
  <c r="E72" i="24"/>
  <c r="F72" i="24"/>
  <c r="G72" i="24"/>
  <c r="H72" i="24"/>
  <c r="I72" i="24"/>
  <c r="J72" i="24"/>
  <c r="K72" i="24"/>
  <c r="L72" i="24"/>
  <c r="M72" i="24"/>
  <c r="N72" i="24"/>
  <c r="O72" i="24"/>
  <c r="P72" i="24"/>
  <c r="Q72" i="24"/>
  <c r="R72" i="24"/>
  <c r="S72" i="24"/>
  <c r="T72" i="24"/>
  <c r="U72" i="24"/>
  <c r="V72" i="24"/>
  <c r="C73" i="24"/>
  <c r="D73" i="24"/>
  <c r="E73" i="24"/>
  <c r="F73" i="24"/>
  <c r="G73" i="24"/>
  <c r="H73" i="24"/>
  <c r="I73" i="24"/>
  <c r="J73" i="24"/>
  <c r="K73" i="24"/>
  <c r="L73" i="24"/>
  <c r="M73" i="24"/>
  <c r="N73" i="24"/>
  <c r="O73" i="24"/>
  <c r="P73" i="24"/>
  <c r="Q73" i="24"/>
  <c r="R73" i="24"/>
  <c r="S73" i="24"/>
  <c r="T73" i="24"/>
  <c r="U73" i="24"/>
  <c r="V73" i="24"/>
  <c r="C74" i="24"/>
  <c r="D74" i="24"/>
  <c r="E74" i="24"/>
  <c r="F74" i="24"/>
  <c r="G74" i="24"/>
  <c r="H74" i="24"/>
  <c r="I74" i="24"/>
  <c r="J74" i="24"/>
  <c r="K74" i="24"/>
  <c r="L74" i="24"/>
  <c r="M74" i="24"/>
  <c r="N74" i="24"/>
  <c r="O74" i="24"/>
  <c r="P74" i="24"/>
  <c r="Q74" i="24"/>
  <c r="R74" i="24"/>
  <c r="S74" i="24"/>
  <c r="T74" i="24"/>
  <c r="U74" i="24"/>
  <c r="V74" i="24"/>
  <c r="C75" i="24"/>
  <c r="D75" i="24"/>
  <c r="E75" i="24"/>
  <c r="F75" i="24"/>
  <c r="G75" i="24"/>
  <c r="H75" i="24"/>
  <c r="I75" i="24"/>
  <c r="J75" i="24"/>
  <c r="K75" i="24"/>
  <c r="L75" i="24"/>
  <c r="M75" i="24"/>
  <c r="N75" i="24"/>
  <c r="O75" i="24"/>
  <c r="P75" i="24"/>
  <c r="Q75" i="24"/>
  <c r="R75" i="24"/>
  <c r="S75" i="24"/>
  <c r="T75" i="24"/>
  <c r="U75" i="24"/>
  <c r="V75" i="24"/>
  <c r="C76" i="24"/>
  <c r="D76" i="24"/>
  <c r="E76" i="24"/>
  <c r="F76" i="24"/>
  <c r="G76" i="24"/>
  <c r="H76" i="24"/>
  <c r="I76" i="24"/>
  <c r="J76" i="24"/>
  <c r="K76" i="24"/>
  <c r="L76" i="24"/>
  <c r="M76" i="24"/>
  <c r="N76" i="24"/>
  <c r="O76" i="24"/>
  <c r="P76" i="24"/>
  <c r="Q76" i="24"/>
  <c r="R76" i="24"/>
  <c r="S76" i="24"/>
  <c r="T76" i="24"/>
  <c r="U76" i="24"/>
  <c r="V76" i="24"/>
  <c r="C77" i="24"/>
  <c r="D77" i="24"/>
  <c r="E77" i="24"/>
  <c r="F77" i="24"/>
  <c r="G77" i="24"/>
  <c r="H77" i="24"/>
  <c r="I77" i="24"/>
  <c r="J77" i="24"/>
  <c r="K77" i="24"/>
  <c r="L77" i="24"/>
  <c r="M77" i="24"/>
  <c r="N77" i="24"/>
  <c r="O77" i="24"/>
  <c r="P77" i="24"/>
  <c r="Q77" i="24"/>
  <c r="R77" i="24"/>
  <c r="S77" i="24"/>
  <c r="T77" i="24"/>
  <c r="U77" i="24"/>
  <c r="V77" i="24"/>
  <c r="C78" i="24"/>
  <c r="D78" i="24"/>
  <c r="E78" i="24"/>
  <c r="F78" i="24"/>
  <c r="G78" i="24"/>
  <c r="H78" i="24"/>
  <c r="I78" i="24"/>
  <c r="J78" i="24"/>
  <c r="K78" i="24"/>
  <c r="L78" i="24"/>
  <c r="M78" i="24"/>
  <c r="N78" i="24"/>
  <c r="O78" i="24"/>
  <c r="P78" i="24"/>
  <c r="Q78" i="24"/>
  <c r="R78" i="24"/>
  <c r="S78" i="24"/>
  <c r="T78" i="24"/>
  <c r="U78" i="24"/>
  <c r="V78" i="24"/>
  <c r="C79" i="24"/>
  <c r="D79" i="24"/>
  <c r="E79" i="24"/>
  <c r="F79" i="24"/>
  <c r="G79" i="24"/>
  <c r="H79" i="24"/>
  <c r="I79" i="24"/>
  <c r="J79" i="24"/>
  <c r="K79" i="24"/>
  <c r="L79" i="24"/>
  <c r="M79" i="24"/>
  <c r="N79" i="24"/>
  <c r="O79" i="24"/>
  <c r="P79" i="24"/>
  <c r="Q79" i="24"/>
  <c r="R79" i="24"/>
  <c r="S79" i="24"/>
  <c r="T79" i="24"/>
  <c r="U79" i="24"/>
  <c r="V79" i="24"/>
  <c r="C80" i="24"/>
  <c r="D80" i="24"/>
  <c r="E80" i="24"/>
  <c r="F80" i="24"/>
  <c r="G80" i="24"/>
  <c r="H80" i="24"/>
  <c r="I80" i="24"/>
  <c r="J80" i="24"/>
  <c r="K80" i="24"/>
  <c r="L80" i="24"/>
  <c r="M80" i="24"/>
  <c r="N80" i="24"/>
  <c r="O80" i="24"/>
  <c r="P80" i="24"/>
  <c r="Q80" i="24"/>
  <c r="R80" i="24"/>
  <c r="S80" i="24"/>
  <c r="T80" i="24"/>
  <c r="U80" i="24"/>
  <c r="V80" i="24"/>
  <c r="C81" i="24"/>
  <c r="D81" i="24"/>
  <c r="E81" i="24"/>
  <c r="F81" i="24"/>
  <c r="G81" i="24"/>
  <c r="H81" i="24"/>
  <c r="I81" i="24"/>
  <c r="J81" i="24"/>
  <c r="K81" i="24"/>
  <c r="L81" i="24"/>
  <c r="M81" i="24"/>
  <c r="N81" i="24"/>
  <c r="O81" i="24"/>
  <c r="P81" i="24"/>
  <c r="Q81" i="24"/>
  <c r="R81" i="24"/>
  <c r="S81" i="24"/>
  <c r="T81" i="24"/>
  <c r="U81" i="24"/>
  <c r="V81" i="24"/>
  <c r="C82" i="24"/>
  <c r="D82" i="24"/>
  <c r="E82" i="24"/>
  <c r="F82" i="24"/>
  <c r="G82" i="24"/>
  <c r="H82" i="24"/>
  <c r="I82" i="24"/>
  <c r="J82" i="24"/>
  <c r="K82" i="24"/>
  <c r="L82" i="24"/>
  <c r="M82" i="24"/>
  <c r="N82" i="24"/>
  <c r="O82" i="24"/>
  <c r="P82" i="24"/>
  <c r="Q82" i="24"/>
  <c r="R82" i="24"/>
  <c r="S82" i="24"/>
  <c r="T82" i="24"/>
  <c r="U82" i="24"/>
  <c r="V82" i="24"/>
  <c r="C83" i="24"/>
  <c r="D83" i="24"/>
  <c r="E83" i="24"/>
  <c r="F83" i="24"/>
  <c r="G83" i="24"/>
  <c r="H83" i="24"/>
  <c r="I83" i="24"/>
  <c r="J83" i="24"/>
  <c r="K83" i="24"/>
  <c r="L83" i="24"/>
  <c r="M83" i="24"/>
  <c r="N83" i="24"/>
  <c r="O83" i="24"/>
  <c r="P83" i="24"/>
  <c r="Q83" i="24"/>
  <c r="R83" i="24"/>
  <c r="S83" i="24"/>
  <c r="T83" i="24"/>
  <c r="U83" i="24"/>
  <c r="V83" i="24"/>
  <c r="C84" i="24"/>
  <c r="D84" i="24"/>
  <c r="E84" i="24"/>
  <c r="F84" i="24"/>
  <c r="G84" i="24"/>
  <c r="H84" i="24"/>
  <c r="I84" i="24"/>
  <c r="J84" i="24"/>
  <c r="K84" i="24"/>
  <c r="L84" i="24"/>
  <c r="M84" i="24"/>
  <c r="N84" i="24"/>
  <c r="O84" i="24"/>
  <c r="P84" i="24"/>
  <c r="Q84" i="24"/>
  <c r="R84" i="24"/>
  <c r="S84" i="24"/>
  <c r="T84" i="24"/>
  <c r="U84" i="24"/>
  <c r="V84" i="24"/>
  <c r="C85" i="24"/>
  <c r="D85" i="24"/>
  <c r="E85" i="24"/>
  <c r="F85" i="24"/>
  <c r="G85" i="24"/>
  <c r="H85" i="24"/>
  <c r="I85" i="24"/>
  <c r="J85" i="24"/>
  <c r="K85" i="24"/>
  <c r="L85" i="24"/>
  <c r="M85" i="24"/>
  <c r="N85" i="24"/>
  <c r="O85" i="24"/>
  <c r="P85" i="24"/>
  <c r="Q85" i="24"/>
  <c r="R85" i="24"/>
  <c r="S85" i="24"/>
  <c r="T85" i="24"/>
  <c r="U85" i="24"/>
  <c r="V85" i="24"/>
  <c r="C86" i="24"/>
  <c r="D86" i="24"/>
  <c r="E86" i="24"/>
  <c r="F86" i="24"/>
  <c r="G86" i="24"/>
  <c r="H86" i="24"/>
  <c r="I86" i="24"/>
  <c r="J86" i="24"/>
  <c r="K86" i="24"/>
  <c r="L86" i="24"/>
  <c r="M86" i="24"/>
  <c r="N86" i="24"/>
  <c r="O86" i="24"/>
  <c r="P86" i="24"/>
  <c r="Q86" i="24"/>
  <c r="R86" i="24"/>
  <c r="S86" i="24"/>
  <c r="T86" i="24"/>
  <c r="U86" i="24"/>
  <c r="V86" i="24"/>
  <c r="C87" i="24"/>
  <c r="D87" i="24"/>
  <c r="E87" i="24"/>
  <c r="F87" i="24"/>
  <c r="G87" i="24"/>
  <c r="H87" i="24"/>
  <c r="I87" i="24"/>
  <c r="J87" i="24"/>
  <c r="K87" i="24"/>
  <c r="L87" i="24"/>
  <c r="M87" i="24"/>
  <c r="N87" i="24"/>
  <c r="O87" i="24"/>
  <c r="P87" i="24"/>
  <c r="Q87" i="24"/>
  <c r="R87" i="24"/>
  <c r="S87" i="24"/>
  <c r="T87" i="24"/>
  <c r="U87" i="24"/>
  <c r="V87" i="24"/>
  <c r="C88" i="24"/>
  <c r="D88" i="24"/>
  <c r="E88" i="24"/>
  <c r="F88" i="24"/>
  <c r="G88" i="24"/>
  <c r="H88" i="24"/>
  <c r="I88" i="24"/>
  <c r="J88" i="24"/>
  <c r="K88" i="24"/>
  <c r="L88" i="24"/>
  <c r="M88" i="24"/>
  <c r="N88" i="24"/>
  <c r="O88" i="24"/>
  <c r="P88" i="24"/>
  <c r="Q88" i="24"/>
  <c r="R88" i="24"/>
  <c r="S88" i="24"/>
  <c r="T88" i="24"/>
  <c r="U88" i="24"/>
  <c r="V88" i="24"/>
  <c r="C89" i="24"/>
  <c r="D89" i="24"/>
  <c r="E89" i="24"/>
  <c r="F89" i="24"/>
  <c r="G89" i="24"/>
  <c r="H89" i="24"/>
  <c r="I89" i="24"/>
  <c r="J89" i="24"/>
  <c r="K89" i="24"/>
  <c r="L89" i="24"/>
  <c r="M89" i="24"/>
  <c r="N89" i="24"/>
  <c r="O89" i="24"/>
  <c r="P89" i="24"/>
  <c r="Q89" i="24"/>
  <c r="R89" i="24"/>
  <c r="S89" i="24"/>
  <c r="T89" i="24"/>
  <c r="U89" i="24"/>
  <c r="V89" i="24"/>
  <c r="C90" i="24"/>
  <c r="D90" i="24"/>
  <c r="E90" i="24"/>
  <c r="F90" i="24"/>
  <c r="G90" i="24"/>
  <c r="H90" i="24"/>
  <c r="I90" i="24"/>
  <c r="J90" i="24"/>
  <c r="K90" i="24"/>
  <c r="L90" i="24"/>
  <c r="M90" i="24"/>
  <c r="N90" i="24"/>
  <c r="O90" i="24"/>
  <c r="P90" i="24"/>
  <c r="Q90" i="24"/>
  <c r="R90" i="24"/>
  <c r="S90" i="24"/>
  <c r="T90" i="24"/>
  <c r="U90" i="24"/>
  <c r="V90" i="24"/>
  <c r="C91" i="24"/>
  <c r="D91" i="24"/>
  <c r="E91" i="24"/>
  <c r="F91" i="24"/>
  <c r="G91" i="24"/>
  <c r="H91" i="24"/>
  <c r="I91" i="24"/>
  <c r="J91" i="24"/>
  <c r="K91" i="24"/>
  <c r="L91" i="24"/>
  <c r="M91" i="24"/>
  <c r="N91" i="24"/>
  <c r="O91" i="24"/>
  <c r="P91" i="24"/>
  <c r="Q91" i="24"/>
  <c r="R91" i="24"/>
  <c r="S91" i="24"/>
  <c r="T91" i="24"/>
  <c r="U91" i="24"/>
  <c r="V91" i="24"/>
  <c r="C92" i="24"/>
  <c r="D92" i="24"/>
  <c r="E92" i="24"/>
  <c r="F92" i="24"/>
  <c r="G92" i="24"/>
  <c r="H92" i="24"/>
  <c r="I92" i="24"/>
  <c r="J92" i="24"/>
  <c r="K92" i="24"/>
  <c r="L92" i="24"/>
  <c r="M92" i="24"/>
  <c r="N92" i="24"/>
  <c r="O92" i="24"/>
  <c r="P92" i="24"/>
  <c r="Q92" i="24"/>
  <c r="R92" i="24"/>
  <c r="S92" i="24"/>
  <c r="T92" i="24"/>
  <c r="U92" i="24"/>
  <c r="V92" i="24"/>
  <c r="C93" i="24"/>
  <c r="D93" i="24"/>
  <c r="E93" i="24"/>
  <c r="F93" i="24"/>
  <c r="G93" i="24"/>
  <c r="H93" i="24"/>
  <c r="I93" i="24"/>
  <c r="J93" i="24"/>
  <c r="K93" i="24"/>
  <c r="L93" i="24"/>
  <c r="M93" i="24"/>
  <c r="N93" i="24"/>
  <c r="O93" i="24"/>
  <c r="P93" i="24"/>
  <c r="Q93" i="24"/>
  <c r="R93" i="24"/>
  <c r="S93" i="24"/>
  <c r="T93" i="24"/>
  <c r="U93" i="24"/>
  <c r="V93" i="24"/>
  <c r="C94" i="24"/>
  <c r="D94" i="24"/>
  <c r="E94" i="24"/>
  <c r="F94" i="24"/>
  <c r="G94" i="24"/>
  <c r="H94" i="24"/>
  <c r="I94" i="24"/>
  <c r="J94" i="24"/>
  <c r="K94" i="24"/>
  <c r="L94" i="24"/>
  <c r="M94" i="24"/>
  <c r="N94" i="24"/>
  <c r="O94" i="24"/>
  <c r="P94" i="24"/>
  <c r="Q94" i="24"/>
  <c r="R94" i="24"/>
  <c r="S94" i="24"/>
  <c r="T94" i="24"/>
  <c r="U94" i="24"/>
  <c r="V94" i="24"/>
  <c r="C95" i="24"/>
  <c r="D95" i="24"/>
  <c r="E95" i="24"/>
  <c r="F95" i="24"/>
  <c r="G95" i="24"/>
  <c r="H95" i="24"/>
  <c r="I95" i="24"/>
  <c r="J95" i="24"/>
  <c r="K95" i="24"/>
  <c r="L95" i="24"/>
  <c r="M95" i="24"/>
  <c r="N95" i="24"/>
  <c r="O95" i="24"/>
  <c r="P95" i="24"/>
  <c r="Q95" i="24"/>
  <c r="R95" i="24"/>
  <c r="S95" i="24"/>
  <c r="T95" i="24"/>
  <c r="U95" i="24"/>
  <c r="V95" i="24"/>
  <c r="C96" i="24"/>
  <c r="D96" i="24"/>
  <c r="E96" i="24"/>
  <c r="F96" i="24"/>
  <c r="G96" i="24"/>
  <c r="H96" i="24"/>
  <c r="I96" i="24"/>
  <c r="J96" i="24"/>
  <c r="K96" i="24"/>
  <c r="L96" i="24"/>
  <c r="M96" i="24"/>
  <c r="N96" i="24"/>
  <c r="O96" i="24"/>
  <c r="P96" i="24"/>
  <c r="Q96" i="24"/>
  <c r="R96" i="24"/>
  <c r="S96" i="24"/>
  <c r="T96" i="24"/>
  <c r="U96" i="24"/>
  <c r="V96" i="24"/>
  <c r="C97" i="24"/>
  <c r="D97" i="24"/>
  <c r="E97" i="24"/>
  <c r="F97" i="24"/>
  <c r="G97" i="24"/>
  <c r="H97" i="24"/>
  <c r="I97" i="24"/>
  <c r="J97" i="24"/>
  <c r="K97" i="24"/>
  <c r="L97" i="24"/>
  <c r="M97" i="24"/>
  <c r="N97" i="24"/>
  <c r="O97" i="24"/>
  <c r="P97" i="24"/>
  <c r="Q97" i="24"/>
  <c r="R97" i="24"/>
  <c r="S97" i="24"/>
  <c r="T97" i="24"/>
  <c r="U97" i="24"/>
  <c r="V97" i="24"/>
  <c r="V66" i="24"/>
  <c r="U66" i="24"/>
  <c r="T66" i="24"/>
  <c r="S66" i="24"/>
  <c r="R66" i="24"/>
  <c r="Q66" i="24"/>
  <c r="P66" i="24"/>
  <c r="O66" i="24"/>
  <c r="N66" i="24"/>
  <c r="M66" i="24"/>
  <c r="L66" i="24"/>
  <c r="K66" i="24"/>
  <c r="J66" i="24"/>
  <c r="I66" i="24"/>
  <c r="H66" i="24"/>
  <c r="G66" i="24"/>
  <c r="F66" i="24"/>
  <c r="E66" i="24"/>
  <c r="D66" i="24"/>
  <c r="C66" i="24"/>
  <c r="C35" i="24"/>
  <c r="D35" i="24"/>
  <c r="E35" i="24"/>
  <c r="F35" i="24"/>
  <c r="G35" i="24"/>
  <c r="H35" i="24"/>
  <c r="I35" i="24"/>
  <c r="J35" i="24"/>
  <c r="K35" i="24"/>
  <c r="L35" i="24"/>
  <c r="M35" i="24"/>
  <c r="N35" i="24"/>
  <c r="O35" i="24"/>
  <c r="P35" i="24"/>
  <c r="Q35" i="24"/>
  <c r="R35" i="24"/>
  <c r="S35" i="24"/>
  <c r="T35" i="24"/>
  <c r="U35" i="24"/>
  <c r="V35" i="24"/>
  <c r="C36" i="24"/>
  <c r="D36" i="24"/>
  <c r="E36" i="24"/>
  <c r="F36" i="24"/>
  <c r="G36" i="24"/>
  <c r="H36" i="24"/>
  <c r="I36" i="24"/>
  <c r="J36" i="24"/>
  <c r="K36" i="24"/>
  <c r="L36" i="24"/>
  <c r="M36" i="24"/>
  <c r="N36" i="24"/>
  <c r="O36" i="24"/>
  <c r="P36" i="24"/>
  <c r="Q36" i="24"/>
  <c r="R36" i="24"/>
  <c r="S36" i="24"/>
  <c r="T36" i="24"/>
  <c r="U36" i="24"/>
  <c r="V36" i="24"/>
  <c r="C37" i="24"/>
  <c r="D37" i="24"/>
  <c r="E37" i="24"/>
  <c r="F37" i="24"/>
  <c r="G37" i="24"/>
  <c r="H37" i="24"/>
  <c r="I37" i="24"/>
  <c r="J37" i="24"/>
  <c r="K37" i="24"/>
  <c r="L37" i="24"/>
  <c r="M37" i="24"/>
  <c r="N37" i="24"/>
  <c r="O37" i="24"/>
  <c r="P37" i="24"/>
  <c r="Q37" i="24"/>
  <c r="R37" i="24"/>
  <c r="S37" i="24"/>
  <c r="T37" i="24"/>
  <c r="U37" i="24"/>
  <c r="V37" i="24"/>
  <c r="C38" i="24"/>
  <c r="D38" i="24"/>
  <c r="E38" i="24"/>
  <c r="F38" i="24"/>
  <c r="G38" i="24"/>
  <c r="H38" i="24"/>
  <c r="I38" i="24"/>
  <c r="J38" i="24"/>
  <c r="K38" i="24"/>
  <c r="L38" i="24"/>
  <c r="M38" i="24"/>
  <c r="N38" i="24"/>
  <c r="O38" i="24"/>
  <c r="P38" i="24"/>
  <c r="Q38" i="24"/>
  <c r="R38" i="24"/>
  <c r="S38" i="24"/>
  <c r="T38" i="24"/>
  <c r="U38" i="24"/>
  <c r="V38" i="24"/>
  <c r="C39" i="24"/>
  <c r="D39" i="24"/>
  <c r="E39" i="24"/>
  <c r="F39" i="24"/>
  <c r="G39" i="24"/>
  <c r="H39" i="24"/>
  <c r="I39" i="24"/>
  <c r="J39" i="24"/>
  <c r="K39" i="24"/>
  <c r="L39" i="24"/>
  <c r="M39" i="24"/>
  <c r="N39" i="24"/>
  <c r="O39" i="24"/>
  <c r="P39" i="24"/>
  <c r="Q39" i="24"/>
  <c r="R39" i="24"/>
  <c r="S39" i="24"/>
  <c r="T39" i="24"/>
  <c r="U39" i="24"/>
  <c r="V39" i="24"/>
  <c r="C40" i="24"/>
  <c r="D40" i="24"/>
  <c r="E40" i="24"/>
  <c r="F40" i="24"/>
  <c r="G40" i="24"/>
  <c r="H40" i="24"/>
  <c r="I40" i="24"/>
  <c r="J40" i="24"/>
  <c r="K40" i="24"/>
  <c r="L40" i="24"/>
  <c r="M40" i="24"/>
  <c r="N40" i="24"/>
  <c r="O40" i="24"/>
  <c r="P40" i="24"/>
  <c r="Q40" i="24"/>
  <c r="R40" i="24"/>
  <c r="S40" i="24"/>
  <c r="T40" i="24"/>
  <c r="U40" i="24"/>
  <c r="V40" i="24"/>
  <c r="C41" i="24"/>
  <c r="D41" i="24"/>
  <c r="E41" i="24"/>
  <c r="F41" i="24"/>
  <c r="G41" i="24"/>
  <c r="H41" i="24"/>
  <c r="I41" i="24"/>
  <c r="J41" i="24"/>
  <c r="K41" i="24"/>
  <c r="L41" i="24"/>
  <c r="M41" i="24"/>
  <c r="N41" i="24"/>
  <c r="O41" i="24"/>
  <c r="P41" i="24"/>
  <c r="Q41" i="24"/>
  <c r="R41" i="24"/>
  <c r="S41" i="24"/>
  <c r="T41" i="24"/>
  <c r="U41" i="24"/>
  <c r="V41" i="24"/>
  <c r="C42" i="24"/>
  <c r="D42" i="24"/>
  <c r="E42" i="24"/>
  <c r="F42" i="24"/>
  <c r="G42" i="24"/>
  <c r="H42" i="24"/>
  <c r="I42" i="24"/>
  <c r="J42" i="24"/>
  <c r="K42" i="24"/>
  <c r="L42" i="24"/>
  <c r="M42" i="24"/>
  <c r="N42" i="24"/>
  <c r="O42" i="24"/>
  <c r="P42" i="24"/>
  <c r="Q42" i="24"/>
  <c r="R42" i="24"/>
  <c r="S42" i="24"/>
  <c r="T42" i="24"/>
  <c r="U42" i="24"/>
  <c r="V42" i="24"/>
  <c r="C43" i="24"/>
  <c r="D43" i="24"/>
  <c r="E43" i="24"/>
  <c r="F43" i="24"/>
  <c r="G43" i="24"/>
  <c r="H43" i="24"/>
  <c r="I43" i="24"/>
  <c r="J43" i="24"/>
  <c r="K43" i="24"/>
  <c r="L43" i="24"/>
  <c r="M43" i="24"/>
  <c r="N43" i="24"/>
  <c r="O43" i="24"/>
  <c r="P43" i="24"/>
  <c r="Q43" i="24"/>
  <c r="R43" i="24"/>
  <c r="S43" i="24"/>
  <c r="T43" i="24"/>
  <c r="U43" i="24"/>
  <c r="V43" i="24"/>
  <c r="C44" i="24"/>
  <c r="D44" i="24"/>
  <c r="E44" i="24"/>
  <c r="F44" i="24"/>
  <c r="G44" i="24"/>
  <c r="H44" i="24"/>
  <c r="I44" i="24"/>
  <c r="J44" i="24"/>
  <c r="K44" i="24"/>
  <c r="L44" i="24"/>
  <c r="M44" i="24"/>
  <c r="N44" i="24"/>
  <c r="O44" i="24"/>
  <c r="P44" i="24"/>
  <c r="Q44" i="24"/>
  <c r="R44" i="24"/>
  <c r="S44" i="24"/>
  <c r="T44" i="24"/>
  <c r="U44" i="24"/>
  <c r="V44" i="24"/>
  <c r="C45" i="24"/>
  <c r="D45" i="24"/>
  <c r="E45" i="24"/>
  <c r="F45" i="24"/>
  <c r="G45" i="24"/>
  <c r="H45" i="24"/>
  <c r="I45" i="24"/>
  <c r="J45" i="24"/>
  <c r="K45" i="24"/>
  <c r="L45" i="24"/>
  <c r="M45" i="24"/>
  <c r="N45" i="24"/>
  <c r="O45" i="24"/>
  <c r="P45" i="24"/>
  <c r="Q45" i="24"/>
  <c r="R45" i="24"/>
  <c r="S45" i="24"/>
  <c r="T45" i="24"/>
  <c r="U45" i="24"/>
  <c r="V45" i="24"/>
  <c r="C46" i="24"/>
  <c r="D46" i="24"/>
  <c r="E46" i="24"/>
  <c r="F46" i="24"/>
  <c r="G46" i="24"/>
  <c r="H46" i="24"/>
  <c r="I46" i="24"/>
  <c r="J46" i="24"/>
  <c r="K46" i="24"/>
  <c r="L46" i="24"/>
  <c r="M46" i="24"/>
  <c r="N46" i="24"/>
  <c r="O46" i="24"/>
  <c r="P46" i="24"/>
  <c r="Q46" i="24"/>
  <c r="R46" i="24"/>
  <c r="S46" i="24"/>
  <c r="T46" i="24"/>
  <c r="U46" i="24"/>
  <c r="V46" i="24"/>
  <c r="C47" i="24"/>
  <c r="D47" i="24"/>
  <c r="E47" i="24"/>
  <c r="F47" i="24"/>
  <c r="G47" i="24"/>
  <c r="H47" i="24"/>
  <c r="I47" i="24"/>
  <c r="J47" i="24"/>
  <c r="K47" i="24"/>
  <c r="L47" i="24"/>
  <c r="M47" i="24"/>
  <c r="N47" i="24"/>
  <c r="O47" i="24"/>
  <c r="P47" i="24"/>
  <c r="Q47" i="24"/>
  <c r="R47" i="24"/>
  <c r="S47" i="24"/>
  <c r="T47" i="24"/>
  <c r="U47" i="24"/>
  <c r="V47" i="24"/>
  <c r="C48" i="24"/>
  <c r="D48" i="24"/>
  <c r="E48" i="24"/>
  <c r="F48" i="24"/>
  <c r="G48" i="24"/>
  <c r="H48" i="24"/>
  <c r="I48" i="24"/>
  <c r="J48" i="24"/>
  <c r="K48" i="24"/>
  <c r="L48" i="24"/>
  <c r="M48" i="24"/>
  <c r="N48" i="24"/>
  <c r="O48" i="24"/>
  <c r="P48" i="24"/>
  <c r="Q48" i="24"/>
  <c r="R48" i="24"/>
  <c r="S48" i="24"/>
  <c r="T48" i="24"/>
  <c r="U48" i="24"/>
  <c r="V48" i="24"/>
  <c r="C49" i="24"/>
  <c r="D49" i="24"/>
  <c r="E49" i="24"/>
  <c r="F49" i="24"/>
  <c r="G49" i="24"/>
  <c r="H49" i="24"/>
  <c r="I49" i="24"/>
  <c r="J49" i="24"/>
  <c r="K49" i="24"/>
  <c r="L49" i="24"/>
  <c r="M49" i="24"/>
  <c r="N49" i="24"/>
  <c r="O49" i="24"/>
  <c r="P49" i="24"/>
  <c r="Q49" i="24"/>
  <c r="R49" i="24"/>
  <c r="S49" i="24"/>
  <c r="T49" i="24"/>
  <c r="U49" i="24"/>
  <c r="V49" i="24"/>
  <c r="C50" i="24"/>
  <c r="D50" i="24"/>
  <c r="E50" i="24"/>
  <c r="F50" i="24"/>
  <c r="G50" i="24"/>
  <c r="H50" i="24"/>
  <c r="I50" i="24"/>
  <c r="J50" i="24"/>
  <c r="K50" i="24"/>
  <c r="L50" i="24"/>
  <c r="M50" i="24"/>
  <c r="N50" i="24"/>
  <c r="O50" i="24"/>
  <c r="P50" i="24"/>
  <c r="Q50" i="24"/>
  <c r="R50" i="24"/>
  <c r="S50" i="24"/>
  <c r="T50" i="24"/>
  <c r="U50" i="24"/>
  <c r="V50" i="24"/>
  <c r="C51" i="24"/>
  <c r="D51" i="24"/>
  <c r="E51" i="24"/>
  <c r="F51" i="24"/>
  <c r="G51" i="24"/>
  <c r="H51" i="24"/>
  <c r="I51" i="24"/>
  <c r="J51" i="24"/>
  <c r="K51" i="24"/>
  <c r="L51" i="24"/>
  <c r="M51" i="24"/>
  <c r="N51" i="24"/>
  <c r="O51" i="24"/>
  <c r="P51" i="24"/>
  <c r="Q51" i="24"/>
  <c r="R51" i="24"/>
  <c r="S51" i="24"/>
  <c r="T51" i="24"/>
  <c r="U51" i="24"/>
  <c r="V51" i="24"/>
  <c r="C52" i="24"/>
  <c r="D52" i="24"/>
  <c r="E52" i="24"/>
  <c r="F52" i="24"/>
  <c r="G52" i="24"/>
  <c r="H52" i="24"/>
  <c r="I52" i="24"/>
  <c r="J52" i="24"/>
  <c r="K52" i="24"/>
  <c r="L52" i="24"/>
  <c r="M52" i="24"/>
  <c r="N52" i="24"/>
  <c r="O52" i="24"/>
  <c r="P52" i="24"/>
  <c r="Q52" i="24"/>
  <c r="R52" i="24"/>
  <c r="S52" i="24"/>
  <c r="T52" i="24"/>
  <c r="U52" i="24"/>
  <c r="V52" i="24"/>
  <c r="C53" i="24"/>
  <c r="D53" i="24"/>
  <c r="E53" i="24"/>
  <c r="F53" i="24"/>
  <c r="G53" i="24"/>
  <c r="H53" i="24"/>
  <c r="I53" i="24"/>
  <c r="J53" i="24"/>
  <c r="K53" i="24"/>
  <c r="L53" i="24"/>
  <c r="M53" i="24"/>
  <c r="N53" i="24"/>
  <c r="O53" i="24"/>
  <c r="P53" i="24"/>
  <c r="Q53" i="24"/>
  <c r="R53" i="24"/>
  <c r="S53" i="24"/>
  <c r="T53" i="24"/>
  <c r="U53" i="24"/>
  <c r="V53" i="24"/>
  <c r="C54" i="24"/>
  <c r="D54" i="24"/>
  <c r="E54" i="24"/>
  <c r="F54" i="24"/>
  <c r="G54" i="24"/>
  <c r="H54" i="24"/>
  <c r="I54" i="24"/>
  <c r="J54" i="24"/>
  <c r="K54" i="24"/>
  <c r="L54" i="24"/>
  <c r="M54" i="24"/>
  <c r="N54" i="24"/>
  <c r="O54" i="24"/>
  <c r="P54" i="24"/>
  <c r="Q54" i="24"/>
  <c r="R54" i="24"/>
  <c r="S54" i="24"/>
  <c r="T54" i="24"/>
  <c r="U54" i="24"/>
  <c r="V54" i="24"/>
  <c r="C55" i="24"/>
  <c r="D55" i="24"/>
  <c r="E55" i="24"/>
  <c r="F55" i="24"/>
  <c r="G55" i="24"/>
  <c r="H55" i="24"/>
  <c r="I55" i="24"/>
  <c r="J55" i="24"/>
  <c r="K55" i="24"/>
  <c r="L55" i="24"/>
  <c r="M55" i="24"/>
  <c r="N55" i="24"/>
  <c r="O55" i="24"/>
  <c r="P55" i="24"/>
  <c r="Q55" i="24"/>
  <c r="R55" i="24"/>
  <c r="S55" i="24"/>
  <c r="T55" i="24"/>
  <c r="U55" i="24"/>
  <c r="V55" i="24"/>
  <c r="C56" i="24"/>
  <c r="D56" i="24"/>
  <c r="E56" i="24"/>
  <c r="F56" i="24"/>
  <c r="G56" i="24"/>
  <c r="H56" i="24"/>
  <c r="I56" i="24"/>
  <c r="J56" i="24"/>
  <c r="K56" i="24"/>
  <c r="L56" i="24"/>
  <c r="M56" i="24"/>
  <c r="N56" i="24"/>
  <c r="O56" i="24"/>
  <c r="P56" i="24"/>
  <c r="Q56" i="24"/>
  <c r="R56" i="24"/>
  <c r="S56" i="24"/>
  <c r="T56" i="24"/>
  <c r="U56" i="24"/>
  <c r="V56" i="24"/>
  <c r="C57" i="24"/>
  <c r="D57" i="24"/>
  <c r="E57" i="24"/>
  <c r="F57" i="24"/>
  <c r="G57" i="24"/>
  <c r="H57" i="24"/>
  <c r="I57" i="24"/>
  <c r="J57" i="24"/>
  <c r="K57" i="24"/>
  <c r="L57" i="24"/>
  <c r="M57" i="24"/>
  <c r="N57" i="24"/>
  <c r="O57" i="24"/>
  <c r="P57" i="24"/>
  <c r="Q57" i="24"/>
  <c r="R57" i="24"/>
  <c r="S57" i="24"/>
  <c r="T57" i="24"/>
  <c r="U57" i="24"/>
  <c r="V57" i="24"/>
  <c r="C58" i="24"/>
  <c r="D58" i="24"/>
  <c r="E58" i="24"/>
  <c r="F58" i="24"/>
  <c r="G58" i="24"/>
  <c r="H58" i="24"/>
  <c r="I58" i="24"/>
  <c r="J58" i="24"/>
  <c r="K58" i="24"/>
  <c r="L58" i="24"/>
  <c r="M58" i="24"/>
  <c r="N58" i="24"/>
  <c r="O58" i="24"/>
  <c r="P58" i="24"/>
  <c r="Q58" i="24"/>
  <c r="R58" i="24"/>
  <c r="S58" i="24"/>
  <c r="T58" i="24"/>
  <c r="U58" i="24"/>
  <c r="V58" i="24"/>
  <c r="C59" i="24"/>
  <c r="D59" i="24"/>
  <c r="E59" i="24"/>
  <c r="F59" i="24"/>
  <c r="G59" i="24"/>
  <c r="H59" i="24"/>
  <c r="I59" i="24"/>
  <c r="J59" i="24"/>
  <c r="K59" i="24"/>
  <c r="L59" i="24"/>
  <c r="M59" i="24"/>
  <c r="N59" i="24"/>
  <c r="O59" i="24"/>
  <c r="P59" i="24"/>
  <c r="Q59" i="24"/>
  <c r="R59" i="24"/>
  <c r="S59" i="24"/>
  <c r="T59" i="24"/>
  <c r="U59" i="24"/>
  <c r="V59" i="24"/>
  <c r="C60" i="24"/>
  <c r="D60" i="24"/>
  <c r="E60" i="24"/>
  <c r="F60" i="24"/>
  <c r="G60" i="24"/>
  <c r="H60" i="24"/>
  <c r="I60" i="24"/>
  <c r="J60" i="24"/>
  <c r="K60" i="24"/>
  <c r="L60" i="24"/>
  <c r="M60" i="24"/>
  <c r="N60" i="24"/>
  <c r="O60" i="24"/>
  <c r="P60" i="24"/>
  <c r="Q60" i="24"/>
  <c r="R60" i="24"/>
  <c r="S60" i="24"/>
  <c r="T60" i="24"/>
  <c r="U60" i="24"/>
  <c r="V60" i="24"/>
  <c r="C61" i="24"/>
  <c r="D61" i="24"/>
  <c r="E61" i="24"/>
  <c r="F61" i="24"/>
  <c r="G61" i="24"/>
  <c r="H61" i="24"/>
  <c r="I61" i="24"/>
  <c r="J61" i="24"/>
  <c r="K61" i="24"/>
  <c r="L61" i="24"/>
  <c r="M61" i="24"/>
  <c r="N61" i="24"/>
  <c r="O61" i="24"/>
  <c r="P61" i="24"/>
  <c r="Q61" i="24"/>
  <c r="R61" i="24"/>
  <c r="S61" i="24"/>
  <c r="T61" i="24"/>
  <c r="U61" i="24"/>
  <c r="V61" i="24"/>
  <c r="C62" i="24"/>
  <c r="D62" i="24"/>
  <c r="E62" i="24"/>
  <c r="F62" i="24"/>
  <c r="G62" i="24"/>
  <c r="H62" i="24"/>
  <c r="I62" i="24"/>
  <c r="J62" i="24"/>
  <c r="K62" i="24"/>
  <c r="L62" i="24"/>
  <c r="M62" i="24"/>
  <c r="N62" i="24"/>
  <c r="O62" i="24"/>
  <c r="P62" i="24"/>
  <c r="Q62" i="24"/>
  <c r="R62" i="24"/>
  <c r="S62" i="24"/>
  <c r="T62" i="24"/>
  <c r="U62" i="24"/>
  <c r="V62" i="24"/>
  <c r="C63" i="24"/>
  <c r="D63" i="24"/>
  <c r="E63" i="24"/>
  <c r="F63" i="24"/>
  <c r="G63" i="24"/>
  <c r="H63" i="24"/>
  <c r="I63" i="24"/>
  <c r="J63" i="24"/>
  <c r="K63" i="24"/>
  <c r="L63" i="24"/>
  <c r="M63" i="24"/>
  <c r="N63" i="24"/>
  <c r="O63" i="24"/>
  <c r="P63" i="24"/>
  <c r="Q63" i="24"/>
  <c r="R63" i="24"/>
  <c r="S63" i="24"/>
  <c r="T63" i="24"/>
  <c r="U63" i="24"/>
  <c r="V63" i="24"/>
  <c r="C64" i="24"/>
  <c r="D64" i="24"/>
  <c r="E64" i="24"/>
  <c r="F64" i="24"/>
  <c r="G64" i="24"/>
  <c r="H64" i="24"/>
  <c r="I64" i="24"/>
  <c r="J64" i="24"/>
  <c r="K64" i="24"/>
  <c r="L64" i="24"/>
  <c r="M64" i="24"/>
  <c r="N64" i="24"/>
  <c r="O64" i="24"/>
  <c r="P64" i="24"/>
  <c r="Q64" i="24"/>
  <c r="R64" i="24"/>
  <c r="S64" i="24"/>
  <c r="T64" i="24"/>
  <c r="U64" i="24"/>
  <c r="V64" i="24"/>
  <c r="C65" i="24"/>
  <c r="D65" i="24"/>
  <c r="E65" i="24"/>
  <c r="F65" i="24"/>
  <c r="G65" i="24"/>
  <c r="H65" i="24"/>
  <c r="I65" i="24"/>
  <c r="J65" i="24"/>
  <c r="K65" i="24"/>
  <c r="L65" i="24"/>
  <c r="M65" i="24"/>
  <c r="N65" i="24"/>
  <c r="O65" i="24"/>
  <c r="P65" i="24"/>
  <c r="Q65" i="24"/>
  <c r="R65" i="24"/>
  <c r="S65" i="24"/>
  <c r="T65" i="24"/>
  <c r="U65" i="24"/>
  <c r="V65" i="24"/>
  <c r="V34" i="24"/>
  <c r="U34" i="24"/>
  <c r="T34" i="24"/>
  <c r="S34" i="24"/>
  <c r="R34" i="24"/>
  <c r="Q34" i="24"/>
  <c r="P34" i="24"/>
  <c r="O34" i="24"/>
  <c r="N34" i="24"/>
  <c r="M34" i="24"/>
  <c r="L34" i="24"/>
  <c r="K34" i="24"/>
  <c r="J34" i="24"/>
  <c r="I34" i="24"/>
  <c r="H34" i="24"/>
  <c r="G34" i="24"/>
  <c r="F34" i="24"/>
  <c r="E34" i="24"/>
  <c r="D34" i="24"/>
  <c r="C34" i="24"/>
  <c r="E3" i="24"/>
  <c r="F3" i="24"/>
  <c r="G3" i="24"/>
  <c r="H3" i="24"/>
  <c r="I3" i="24"/>
  <c r="J3" i="24"/>
  <c r="K3" i="24"/>
  <c r="L3" i="24"/>
  <c r="M3" i="24"/>
  <c r="N3" i="24"/>
  <c r="O3" i="24"/>
  <c r="P3" i="24"/>
  <c r="Q3" i="24"/>
  <c r="R3" i="24"/>
  <c r="S3" i="24"/>
  <c r="T3" i="24"/>
  <c r="U3" i="24"/>
  <c r="V3" i="24"/>
  <c r="E4" i="24"/>
  <c r="F4" i="24"/>
  <c r="G4" i="24"/>
  <c r="H4" i="24"/>
  <c r="I4" i="24"/>
  <c r="J4" i="24"/>
  <c r="K4" i="24"/>
  <c r="L4" i="24"/>
  <c r="M4" i="24"/>
  <c r="N4" i="24"/>
  <c r="O4" i="24"/>
  <c r="P4" i="24"/>
  <c r="Q4" i="24"/>
  <c r="R4" i="24"/>
  <c r="S4" i="24"/>
  <c r="T4" i="24"/>
  <c r="U4" i="24"/>
  <c r="V4" i="24"/>
  <c r="E5" i="24"/>
  <c r="F5" i="24"/>
  <c r="G5" i="24"/>
  <c r="H5" i="24"/>
  <c r="I5" i="24"/>
  <c r="J5" i="24"/>
  <c r="K5" i="24"/>
  <c r="L5" i="24"/>
  <c r="M5" i="24"/>
  <c r="N5" i="24"/>
  <c r="O5" i="24"/>
  <c r="P5" i="24"/>
  <c r="Q5" i="24"/>
  <c r="R5" i="24"/>
  <c r="S5" i="24"/>
  <c r="T5" i="24"/>
  <c r="U5" i="24"/>
  <c r="V5" i="24"/>
  <c r="E6" i="24"/>
  <c r="F6" i="24"/>
  <c r="G6" i="24"/>
  <c r="H6" i="24"/>
  <c r="I6" i="24"/>
  <c r="J6" i="24"/>
  <c r="K6" i="24"/>
  <c r="L6" i="24"/>
  <c r="M6" i="24"/>
  <c r="N6" i="24"/>
  <c r="O6" i="24"/>
  <c r="P6" i="24"/>
  <c r="Q6" i="24"/>
  <c r="R6" i="24"/>
  <c r="S6" i="24"/>
  <c r="T6" i="24"/>
  <c r="U6" i="24"/>
  <c r="V6" i="24"/>
  <c r="E7" i="24"/>
  <c r="F7" i="24"/>
  <c r="G7" i="24"/>
  <c r="H7" i="24"/>
  <c r="I7" i="24"/>
  <c r="J7" i="24"/>
  <c r="K7" i="24"/>
  <c r="L7" i="24"/>
  <c r="M7" i="24"/>
  <c r="N7" i="24"/>
  <c r="O7" i="24"/>
  <c r="P7" i="24"/>
  <c r="Q7" i="24"/>
  <c r="R7" i="24"/>
  <c r="S7" i="24"/>
  <c r="T7" i="24"/>
  <c r="U7" i="24"/>
  <c r="V7" i="24"/>
  <c r="E8" i="24"/>
  <c r="F8" i="24"/>
  <c r="G8" i="24"/>
  <c r="H8" i="24"/>
  <c r="I8" i="24"/>
  <c r="J8" i="24"/>
  <c r="K8" i="24"/>
  <c r="L8" i="24"/>
  <c r="M8" i="24"/>
  <c r="N8" i="24"/>
  <c r="O8" i="24"/>
  <c r="P8" i="24"/>
  <c r="Q8" i="24"/>
  <c r="R8" i="24"/>
  <c r="S8" i="24"/>
  <c r="T8" i="24"/>
  <c r="U8" i="24"/>
  <c r="V8" i="24"/>
  <c r="E9" i="24"/>
  <c r="F9" i="24"/>
  <c r="G9" i="24"/>
  <c r="H9" i="24"/>
  <c r="I9" i="24"/>
  <c r="J9" i="24"/>
  <c r="K9" i="24"/>
  <c r="L9" i="24"/>
  <c r="M9" i="24"/>
  <c r="N9" i="24"/>
  <c r="O9" i="24"/>
  <c r="P9" i="24"/>
  <c r="Q9" i="24"/>
  <c r="R9" i="24"/>
  <c r="S9" i="24"/>
  <c r="T9" i="24"/>
  <c r="U9" i="24"/>
  <c r="V9" i="24"/>
  <c r="E10" i="24"/>
  <c r="F10" i="24"/>
  <c r="G10" i="24"/>
  <c r="H10" i="24"/>
  <c r="I10" i="24"/>
  <c r="J10" i="24"/>
  <c r="K10" i="24"/>
  <c r="L10" i="24"/>
  <c r="M10" i="24"/>
  <c r="N10" i="24"/>
  <c r="O10" i="24"/>
  <c r="P10" i="24"/>
  <c r="Q10" i="24"/>
  <c r="R10" i="24"/>
  <c r="S10" i="24"/>
  <c r="T10" i="24"/>
  <c r="U10" i="24"/>
  <c r="V10" i="24"/>
  <c r="E11" i="24"/>
  <c r="F11" i="24"/>
  <c r="G11" i="24"/>
  <c r="H11" i="24"/>
  <c r="I11" i="24"/>
  <c r="J11" i="24"/>
  <c r="K11" i="24"/>
  <c r="L11" i="24"/>
  <c r="M11" i="24"/>
  <c r="N11" i="24"/>
  <c r="O11" i="24"/>
  <c r="P11" i="24"/>
  <c r="Q11" i="24"/>
  <c r="R11" i="24"/>
  <c r="S11" i="24"/>
  <c r="T11" i="24"/>
  <c r="U11" i="24"/>
  <c r="V11" i="24"/>
  <c r="E12" i="24"/>
  <c r="F12" i="24"/>
  <c r="G12" i="24"/>
  <c r="H12" i="24"/>
  <c r="I12" i="24"/>
  <c r="J12" i="24"/>
  <c r="K12" i="24"/>
  <c r="L12" i="24"/>
  <c r="M12" i="24"/>
  <c r="N12" i="24"/>
  <c r="O12" i="24"/>
  <c r="P12" i="24"/>
  <c r="Q12" i="24"/>
  <c r="R12" i="24"/>
  <c r="S12" i="24"/>
  <c r="T12" i="24"/>
  <c r="U12" i="24"/>
  <c r="V12" i="24"/>
  <c r="E13" i="24"/>
  <c r="F13" i="24"/>
  <c r="G13" i="24"/>
  <c r="H13" i="24"/>
  <c r="I13" i="24"/>
  <c r="J13" i="24"/>
  <c r="K13" i="24"/>
  <c r="L13" i="24"/>
  <c r="M13" i="24"/>
  <c r="N13" i="24"/>
  <c r="O13" i="24"/>
  <c r="P13" i="24"/>
  <c r="Q13" i="24"/>
  <c r="R13" i="24"/>
  <c r="S13" i="24"/>
  <c r="T13" i="24"/>
  <c r="U13" i="24"/>
  <c r="V13" i="24"/>
  <c r="E14" i="24"/>
  <c r="F14" i="24"/>
  <c r="G14" i="24"/>
  <c r="H14" i="24"/>
  <c r="I14" i="24"/>
  <c r="J14" i="24"/>
  <c r="K14" i="24"/>
  <c r="L14" i="24"/>
  <c r="M14" i="24"/>
  <c r="N14" i="24"/>
  <c r="O14" i="24"/>
  <c r="P14" i="24"/>
  <c r="Q14" i="24"/>
  <c r="R14" i="24"/>
  <c r="S14" i="24"/>
  <c r="T14" i="24"/>
  <c r="U14" i="24"/>
  <c r="V14" i="24"/>
  <c r="E15" i="24"/>
  <c r="F15" i="24"/>
  <c r="G15" i="24"/>
  <c r="H15" i="24"/>
  <c r="I15" i="24"/>
  <c r="J15" i="24"/>
  <c r="K15" i="24"/>
  <c r="L15" i="24"/>
  <c r="M15" i="24"/>
  <c r="N15" i="24"/>
  <c r="O15" i="24"/>
  <c r="P15" i="24"/>
  <c r="Q15" i="24"/>
  <c r="R15" i="24"/>
  <c r="S15" i="24"/>
  <c r="T15" i="24"/>
  <c r="U15" i="24"/>
  <c r="V15" i="24"/>
  <c r="E16" i="24"/>
  <c r="F16" i="24"/>
  <c r="G16" i="24"/>
  <c r="H16" i="24"/>
  <c r="I16" i="24"/>
  <c r="J16" i="24"/>
  <c r="K16" i="24"/>
  <c r="L16" i="24"/>
  <c r="M16" i="24"/>
  <c r="N16" i="24"/>
  <c r="O16" i="24"/>
  <c r="P16" i="24"/>
  <c r="Q16" i="24"/>
  <c r="R16" i="24"/>
  <c r="S16" i="24"/>
  <c r="T16" i="24"/>
  <c r="U16" i="24"/>
  <c r="V16" i="24"/>
  <c r="E17" i="24"/>
  <c r="F17" i="24"/>
  <c r="G17" i="24"/>
  <c r="H17" i="24"/>
  <c r="I17" i="24"/>
  <c r="J17" i="24"/>
  <c r="K17" i="24"/>
  <c r="L17" i="24"/>
  <c r="M17" i="24"/>
  <c r="N17" i="24"/>
  <c r="O17" i="24"/>
  <c r="P17" i="24"/>
  <c r="Q17" i="24"/>
  <c r="R17" i="24"/>
  <c r="S17" i="24"/>
  <c r="T17" i="24"/>
  <c r="U17" i="24"/>
  <c r="V17" i="24"/>
  <c r="E18" i="24"/>
  <c r="F18" i="24"/>
  <c r="G18" i="24"/>
  <c r="H18" i="24"/>
  <c r="I18" i="24"/>
  <c r="J18" i="24"/>
  <c r="K18" i="24"/>
  <c r="L18" i="24"/>
  <c r="M18" i="24"/>
  <c r="N18" i="24"/>
  <c r="O18" i="24"/>
  <c r="P18" i="24"/>
  <c r="Q18" i="24"/>
  <c r="R18" i="24"/>
  <c r="S18" i="24"/>
  <c r="T18" i="24"/>
  <c r="U18" i="24"/>
  <c r="V18" i="24"/>
  <c r="E19" i="24"/>
  <c r="F19" i="24"/>
  <c r="G19" i="24"/>
  <c r="H19" i="24"/>
  <c r="I19" i="24"/>
  <c r="J19" i="24"/>
  <c r="K19" i="24"/>
  <c r="L19" i="24"/>
  <c r="M19" i="24"/>
  <c r="N19" i="24"/>
  <c r="O19" i="24"/>
  <c r="P19" i="24"/>
  <c r="Q19" i="24"/>
  <c r="R19" i="24"/>
  <c r="S19" i="24"/>
  <c r="T19" i="24"/>
  <c r="U19" i="24"/>
  <c r="V19" i="24"/>
  <c r="E20" i="24"/>
  <c r="F20" i="24"/>
  <c r="G20" i="24"/>
  <c r="H20" i="24"/>
  <c r="I20" i="24"/>
  <c r="J20" i="24"/>
  <c r="K20" i="24"/>
  <c r="L20" i="24"/>
  <c r="M20" i="24"/>
  <c r="N20" i="24"/>
  <c r="O20" i="24"/>
  <c r="P20" i="24"/>
  <c r="Q20" i="24"/>
  <c r="R20" i="24"/>
  <c r="S20" i="24"/>
  <c r="T20" i="24"/>
  <c r="U20" i="24"/>
  <c r="V20" i="24"/>
  <c r="E21" i="24"/>
  <c r="F21" i="24"/>
  <c r="G21" i="24"/>
  <c r="H21" i="24"/>
  <c r="I21" i="24"/>
  <c r="J21" i="24"/>
  <c r="K21" i="24"/>
  <c r="L21" i="24"/>
  <c r="M21" i="24"/>
  <c r="N21" i="24"/>
  <c r="O21" i="24"/>
  <c r="P21" i="24"/>
  <c r="Q21" i="24"/>
  <c r="R21" i="24"/>
  <c r="S21" i="24"/>
  <c r="T21" i="24"/>
  <c r="U21" i="24"/>
  <c r="V21" i="24"/>
  <c r="E22" i="24"/>
  <c r="F22" i="24"/>
  <c r="G22" i="24"/>
  <c r="H22" i="24"/>
  <c r="I22" i="24"/>
  <c r="J22" i="24"/>
  <c r="K22" i="24"/>
  <c r="L22" i="24"/>
  <c r="M22" i="24"/>
  <c r="N22" i="24"/>
  <c r="O22" i="24"/>
  <c r="P22" i="24"/>
  <c r="Q22" i="24"/>
  <c r="R22" i="24"/>
  <c r="S22" i="24"/>
  <c r="T22" i="24"/>
  <c r="U22" i="24"/>
  <c r="V22" i="24"/>
  <c r="E23" i="24"/>
  <c r="F23" i="24"/>
  <c r="G23" i="24"/>
  <c r="H23" i="24"/>
  <c r="I23" i="24"/>
  <c r="J23" i="24"/>
  <c r="K23" i="24"/>
  <c r="L23" i="24"/>
  <c r="M23" i="24"/>
  <c r="N23" i="24"/>
  <c r="O23" i="24"/>
  <c r="P23" i="24"/>
  <c r="Q23" i="24"/>
  <c r="R23" i="24"/>
  <c r="S23" i="24"/>
  <c r="T23" i="24"/>
  <c r="U23" i="24"/>
  <c r="V23" i="24"/>
  <c r="E24" i="24"/>
  <c r="F24" i="24"/>
  <c r="G24" i="24"/>
  <c r="H24" i="24"/>
  <c r="I24" i="24"/>
  <c r="J24" i="24"/>
  <c r="K24" i="24"/>
  <c r="L24" i="24"/>
  <c r="M24" i="24"/>
  <c r="N24" i="24"/>
  <c r="O24" i="24"/>
  <c r="P24" i="24"/>
  <c r="Q24" i="24"/>
  <c r="R24" i="24"/>
  <c r="S24" i="24"/>
  <c r="T24" i="24"/>
  <c r="U24" i="24"/>
  <c r="V24" i="24"/>
  <c r="E25" i="24"/>
  <c r="F25" i="24"/>
  <c r="G25" i="24"/>
  <c r="H25" i="24"/>
  <c r="I25" i="24"/>
  <c r="J25" i="24"/>
  <c r="K25" i="24"/>
  <c r="L25" i="24"/>
  <c r="M25" i="24"/>
  <c r="N25" i="24"/>
  <c r="O25" i="24"/>
  <c r="P25" i="24"/>
  <c r="Q25" i="24"/>
  <c r="R25" i="24"/>
  <c r="S25" i="24"/>
  <c r="T25" i="24"/>
  <c r="U25" i="24"/>
  <c r="E26" i="24"/>
  <c r="F26" i="24"/>
  <c r="G26" i="24"/>
  <c r="H26" i="24"/>
  <c r="I26" i="24"/>
  <c r="J26" i="24"/>
  <c r="K26" i="24"/>
  <c r="L26" i="24"/>
  <c r="M26" i="24"/>
  <c r="N26" i="24"/>
  <c r="O26" i="24"/>
  <c r="P26" i="24"/>
  <c r="Q26" i="24"/>
  <c r="R26" i="24"/>
  <c r="S26" i="24"/>
  <c r="T26" i="24"/>
  <c r="U26" i="24"/>
  <c r="V26" i="24"/>
  <c r="E27" i="24"/>
  <c r="F27" i="24"/>
  <c r="G27" i="24"/>
  <c r="H27" i="24"/>
  <c r="I27" i="24"/>
  <c r="J27" i="24"/>
  <c r="K27" i="24"/>
  <c r="L27" i="24"/>
  <c r="M27" i="24"/>
  <c r="N27" i="24"/>
  <c r="O27" i="24"/>
  <c r="P27" i="24"/>
  <c r="Q27" i="24"/>
  <c r="R27" i="24"/>
  <c r="S27" i="24"/>
  <c r="T27" i="24"/>
  <c r="U27" i="24"/>
  <c r="V27" i="24"/>
  <c r="E28" i="24"/>
  <c r="F28" i="24"/>
  <c r="G28" i="24"/>
  <c r="H28" i="24"/>
  <c r="I28" i="24"/>
  <c r="J28" i="24"/>
  <c r="K28" i="24"/>
  <c r="L28" i="24"/>
  <c r="M28" i="24"/>
  <c r="N28" i="24"/>
  <c r="O28" i="24"/>
  <c r="P28" i="24"/>
  <c r="Q28" i="24"/>
  <c r="R28" i="24"/>
  <c r="S28" i="24"/>
  <c r="T28" i="24"/>
  <c r="U28" i="24"/>
  <c r="V28" i="24"/>
  <c r="E29" i="24"/>
  <c r="F29" i="24"/>
  <c r="G29" i="24"/>
  <c r="H29" i="24"/>
  <c r="I29" i="24"/>
  <c r="J29" i="24"/>
  <c r="K29" i="24"/>
  <c r="L29" i="24"/>
  <c r="M29" i="24"/>
  <c r="N29" i="24"/>
  <c r="O29" i="24"/>
  <c r="P29" i="24"/>
  <c r="Q29" i="24"/>
  <c r="R29" i="24"/>
  <c r="S29" i="24"/>
  <c r="T29" i="24"/>
  <c r="U29" i="24"/>
  <c r="V29" i="24"/>
  <c r="E30" i="24"/>
  <c r="F30" i="24"/>
  <c r="G30" i="24"/>
  <c r="H30" i="24"/>
  <c r="I30" i="24"/>
  <c r="J30" i="24"/>
  <c r="K30" i="24"/>
  <c r="L30" i="24"/>
  <c r="M30" i="24"/>
  <c r="N30" i="24"/>
  <c r="O30" i="24"/>
  <c r="P30" i="24"/>
  <c r="Q30" i="24"/>
  <c r="R30" i="24"/>
  <c r="S30" i="24"/>
  <c r="T30" i="24"/>
  <c r="U30" i="24"/>
  <c r="V30" i="24"/>
  <c r="E31" i="24"/>
  <c r="F31" i="24"/>
  <c r="G31" i="24"/>
  <c r="H31" i="24"/>
  <c r="I31" i="24"/>
  <c r="J31" i="24"/>
  <c r="K31" i="24"/>
  <c r="L31" i="24"/>
  <c r="M31" i="24"/>
  <c r="N31" i="24"/>
  <c r="O31" i="24"/>
  <c r="P31" i="24"/>
  <c r="Q31" i="24"/>
  <c r="R31" i="24"/>
  <c r="S31" i="24"/>
  <c r="T31" i="24"/>
  <c r="U31" i="24"/>
  <c r="V31" i="24"/>
  <c r="E32" i="24"/>
  <c r="F32" i="24"/>
  <c r="G32" i="24"/>
  <c r="H32" i="24"/>
  <c r="I32" i="24"/>
  <c r="J32" i="24"/>
  <c r="K32" i="24"/>
  <c r="L32" i="24"/>
  <c r="M32" i="24"/>
  <c r="N32" i="24"/>
  <c r="O32" i="24"/>
  <c r="P32" i="24"/>
  <c r="Q32" i="24"/>
  <c r="R32" i="24"/>
  <c r="S32" i="24"/>
  <c r="T32" i="24"/>
  <c r="U32" i="24"/>
  <c r="V32" i="24"/>
  <c r="E33" i="24"/>
  <c r="F33" i="24"/>
  <c r="G33" i="24"/>
  <c r="H33" i="24"/>
  <c r="I33" i="24"/>
  <c r="J33" i="24"/>
  <c r="K33" i="24"/>
  <c r="L33" i="24"/>
  <c r="M33" i="24"/>
  <c r="N33" i="24"/>
  <c r="O33" i="24"/>
  <c r="P33" i="24"/>
  <c r="Q33" i="24"/>
  <c r="R33" i="24"/>
  <c r="S33" i="24"/>
  <c r="T33" i="24"/>
  <c r="U33" i="24"/>
  <c r="V33" i="24"/>
  <c r="V2" i="24"/>
  <c r="U2" i="24"/>
  <c r="T2" i="24"/>
  <c r="S2" i="24"/>
  <c r="R2" i="24"/>
  <c r="Q2" i="24"/>
  <c r="P2" i="24"/>
  <c r="O2" i="24"/>
  <c r="N2" i="24"/>
  <c r="M2" i="24"/>
  <c r="L2" i="24"/>
  <c r="K2" i="24"/>
  <c r="J2" i="24"/>
  <c r="I2" i="24"/>
  <c r="H2" i="24"/>
  <c r="G2" i="24"/>
  <c r="F2" i="24"/>
  <c r="E2" i="24"/>
  <c r="D2" i="24"/>
  <c r="D3" i="24"/>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C2" i="24"/>
  <c r="C3" i="24"/>
  <c r="C4" i="24"/>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A28" i="24"/>
  <c r="A29" i="24"/>
  <c r="A30" i="24"/>
  <c r="A31" i="24"/>
  <c r="A32" i="24"/>
  <c r="A33" i="24"/>
  <c r="A27" i="24"/>
  <c r="A25" i="24"/>
  <c r="A26" i="24"/>
  <c r="A2" i="24"/>
  <c r="A3" i="24"/>
  <c r="A4" i="24"/>
  <c r="A5" i="24"/>
  <c r="A6" i="24"/>
  <c r="A7" i="24"/>
  <c r="A8" i="24"/>
  <c r="A9" i="24"/>
  <c r="A10" i="24"/>
  <c r="A11" i="24"/>
  <c r="A12" i="24"/>
  <c r="A13" i="24"/>
  <c r="A14" i="24"/>
  <c r="A15" i="24"/>
  <c r="A16" i="24"/>
  <c r="A17" i="24"/>
  <c r="A18" i="24"/>
  <c r="A19" i="24"/>
  <c r="A20" i="24"/>
  <c r="A21" i="24"/>
  <c r="A22" i="24"/>
  <c r="A23" i="24"/>
  <c r="A24" i="24"/>
  <c r="A1" i="24"/>
  <c r="AA30" i="2"/>
  <c r="Z24" i="2"/>
  <c r="Z2" i="2"/>
  <c r="Z3" i="2"/>
  <c r="Z4" i="2"/>
  <c r="Z5" i="2"/>
  <c r="Z6" i="2"/>
  <c r="Z7" i="2"/>
  <c r="Z8" i="2"/>
  <c r="Z9" i="2"/>
  <c r="Z10" i="2"/>
  <c r="Z11" i="2"/>
  <c r="Z12" i="2"/>
  <c r="Z13" i="2"/>
  <c r="Z14" i="2"/>
  <c r="Z15" i="2"/>
  <c r="Z16" i="2"/>
  <c r="Z17" i="2"/>
  <c r="Z18" i="2"/>
  <c r="Z19" i="2"/>
  <c r="Z20" i="2"/>
  <c r="Z21" i="2"/>
  <c r="Z22" i="2"/>
  <c r="Z23" i="2"/>
  <c r="Z25" i="2"/>
  <c r="Z26" i="2"/>
  <c r="Z27" i="2"/>
  <c r="Z28" i="2"/>
  <c r="Z29" i="2"/>
  <c r="Z30" i="2"/>
  <c r="Z31" i="2"/>
  <c r="Z32" i="2"/>
  <c r="Z33" i="2"/>
  <c r="V8" i="11"/>
  <c r="W8" i="11"/>
  <c r="X8" i="11"/>
  <c r="Y8" i="11"/>
  <c r="Z8" i="11"/>
  <c r="AA8" i="11"/>
  <c r="V9" i="11"/>
  <c r="W9" i="11"/>
  <c r="X9" i="11"/>
  <c r="Y9" i="11"/>
  <c r="Z9" i="11"/>
  <c r="AA9" i="11"/>
  <c r="V10" i="11"/>
  <c r="W10" i="11"/>
  <c r="X10" i="11"/>
  <c r="Y10" i="11"/>
  <c r="Z10" i="11"/>
  <c r="AA10" i="11"/>
  <c r="V11" i="11"/>
  <c r="W11" i="11"/>
  <c r="X11" i="11"/>
  <c r="Y11" i="11"/>
  <c r="Z11" i="11"/>
  <c r="AA11" i="11"/>
  <c r="V12" i="11"/>
  <c r="W12" i="11"/>
  <c r="X12" i="11"/>
  <c r="Y12" i="11"/>
  <c r="Z12" i="11"/>
  <c r="AA12" i="11"/>
  <c r="V13" i="11"/>
  <c r="W13" i="11"/>
  <c r="X13" i="11"/>
  <c r="Y13" i="11"/>
  <c r="Z13" i="11"/>
  <c r="AA13" i="11"/>
  <c r="V14" i="11"/>
  <c r="W14" i="11"/>
  <c r="X14" i="11"/>
  <c r="Y14" i="11"/>
  <c r="Z14" i="11"/>
  <c r="AA14" i="11"/>
  <c r="V15" i="11"/>
  <c r="W15" i="11"/>
  <c r="X15" i="11"/>
  <c r="Y15" i="11"/>
  <c r="Z15" i="11"/>
  <c r="AA15" i="11"/>
  <c r="V16" i="11"/>
  <c r="W16" i="11"/>
  <c r="X16" i="11"/>
  <c r="Y16" i="11"/>
  <c r="Z16" i="11"/>
  <c r="AA16" i="11"/>
  <c r="V17" i="11"/>
  <c r="W17" i="11"/>
  <c r="X17" i="11"/>
  <c r="Y17" i="11"/>
  <c r="Z17" i="11"/>
  <c r="AA17" i="11"/>
  <c r="V18" i="11"/>
  <c r="W18" i="11"/>
  <c r="X18" i="11"/>
  <c r="Y18" i="11"/>
  <c r="Z18" i="11"/>
  <c r="AA18" i="11"/>
  <c r="V19" i="11"/>
  <c r="W19" i="11"/>
  <c r="X19" i="11"/>
  <c r="Y19" i="11"/>
  <c r="Z19" i="11"/>
  <c r="AA19" i="11"/>
  <c r="V20" i="11"/>
  <c r="W20" i="11"/>
  <c r="X20" i="11"/>
  <c r="Y20" i="11"/>
  <c r="Z20" i="11"/>
  <c r="AA20" i="11"/>
  <c r="V21" i="11"/>
  <c r="W21" i="11"/>
  <c r="X21" i="11"/>
  <c r="Y21" i="11"/>
  <c r="Z21" i="11"/>
  <c r="AA21" i="11"/>
  <c r="V22" i="11"/>
  <c r="W22" i="11"/>
  <c r="X22" i="11"/>
  <c r="Y22" i="11"/>
  <c r="Z22" i="11"/>
  <c r="AA22" i="11"/>
  <c r="V23" i="11"/>
  <c r="W23" i="11"/>
  <c r="X23" i="11"/>
  <c r="Y23" i="11"/>
  <c r="Z23" i="11"/>
  <c r="AA23" i="11"/>
  <c r="V24" i="11"/>
  <c r="W24" i="11"/>
  <c r="X24" i="11"/>
  <c r="Y24" i="11"/>
  <c r="Z24" i="11"/>
  <c r="AA24" i="11"/>
  <c r="V25" i="11"/>
  <c r="W25" i="11"/>
  <c r="X25" i="11"/>
  <c r="Y25" i="11"/>
  <c r="Z25" i="11"/>
  <c r="AA25" i="11"/>
  <c r="V26" i="11"/>
  <c r="W26" i="11"/>
  <c r="X26" i="11"/>
  <c r="Y26" i="11"/>
  <c r="Z26" i="11"/>
  <c r="AA26" i="11"/>
  <c r="V27" i="11"/>
  <c r="W27" i="11"/>
  <c r="X27" i="11"/>
  <c r="Y27" i="11"/>
  <c r="Z27" i="11"/>
  <c r="AA27" i="11"/>
  <c r="V28" i="11"/>
  <c r="W28" i="11"/>
  <c r="X28" i="11"/>
  <c r="Y28" i="11"/>
  <c r="Z28" i="11"/>
  <c r="AA28" i="11"/>
  <c r="V29" i="11"/>
  <c r="W29" i="11"/>
  <c r="X29" i="11"/>
  <c r="Y29" i="11"/>
  <c r="Z29" i="11"/>
  <c r="AA29" i="11"/>
  <c r="V30" i="11"/>
  <c r="W30" i="11"/>
  <c r="X30" i="11"/>
  <c r="Y30" i="11"/>
  <c r="Z30" i="11"/>
  <c r="AA30" i="11"/>
  <c r="V31" i="11"/>
  <c r="W31" i="11"/>
  <c r="X31" i="11"/>
  <c r="Y31" i="11"/>
  <c r="Z31" i="11"/>
  <c r="AA31" i="11"/>
  <c r="AC2" i="11" l="1"/>
  <c r="V2" i="11" l="1"/>
  <c r="X3" i="11"/>
  <c r="Y5" i="11"/>
  <c r="Z32" i="11"/>
  <c r="AA7" i="11"/>
  <c r="Z4" i="11"/>
  <c r="Z2" i="11"/>
  <c r="AA2" i="11"/>
  <c r="W7" i="11"/>
  <c r="AA33" i="11"/>
  <c r="Z33" i="11"/>
  <c r="Y33" i="11"/>
  <c r="X33" i="11"/>
  <c r="W33" i="11"/>
  <c r="V33" i="11"/>
  <c r="AA32" i="11"/>
  <c r="Y32" i="11"/>
  <c r="X32" i="11"/>
  <c r="W32" i="11"/>
  <c r="V32" i="11"/>
  <c r="Z7" i="11"/>
  <c r="Y7" i="11"/>
  <c r="X7" i="11"/>
  <c r="V7" i="11"/>
  <c r="AA6" i="11"/>
  <c r="Z6" i="11"/>
  <c r="Y6" i="11"/>
  <c r="X6" i="11"/>
  <c r="W6" i="11"/>
  <c r="V6" i="11"/>
  <c r="AA5" i="11"/>
  <c r="Z5" i="11"/>
  <c r="X5" i="11"/>
  <c r="W5" i="11"/>
  <c r="V5" i="11"/>
  <c r="AA4" i="11"/>
  <c r="Y4" i="11"/>
  <c r="X4" i="11"/>
  <c r="W4" i="11"/>
  <c r="V4" i="11"/>
  <c r="AA3" i="11"/>
  <c r="Z3" i="11"/>
  <c r="Y3" i="11"/>
  <c r="W3" i="11"/>
  <c r="V3" i="11"/>
  <c r="Y2" i="11"/>
  <c r="X2" i="11"/>
  <c r="W2" i="11"/>
  <c r="AA3" i="22" l="1"/>
  <c r="AA4" i="22"/>
  <c r="AA5" i="22"/>
  <c r="AA6" i="22"/>
  <c r="AA7" i="22"/>
  <c r="AA8" i="22"/>
  <c r="AA9" i="22"/>
  <c r="AA10" i="22"/>
  <c r="AA11" i="22"/>
  <c r="AA12" i="22"/>
  <c r="AA13" i="22"/>
  <c r="AA14" i="22"/>
  <c r="AA15" i="22"/>
  <c r="AA16" i="22"/>
  <c r="AA17" i="22"/>
  <c r="AA18" i="22"/>
  <c r="AA19" i="22"/>
  <c r="AA20" i="22"/>
  <c r="AA21" i="22"/>
  <c r="AA22" i="22"/>
  <c r="AA23" i="22"/>
  <c r="AA24" i="22"/>
  <c r="AA25" i="22"/>
  <c r="AA26" i="22"/>
  <c r="AA27" i="22"/>
  <c r="AA28" i="22"/>
  <c r="AA29" i="22"/>
  <c r="AA30" i="22"/>
  <c r="AA31" i="22"/>
  <c r="AA32" i="22"/>
  <c r="AA33" i="22"/>
  <c r="AA2" i="22"/>
  <c r="Y3" i="22"/>
  <c r="Y4" i="22"/>
  <c r="Y5" i="22"/>
  <c r="Y6" i="22"/>
  <c r="Y7" i="22"/>
  <c r="Y8" i="22"/>
  <c r="Y9" i="22"/>
  <c r="Y10" i="22"/>
  <c r="Y11" i="22"/>
  <c r="Y12" i="22"/>
  <c r="Y13" i="22"/>
  <c r="Y14" i="22"/>
  <c r="Y15" i="22"/>
  <c r="Y16" i="22"/>
  <c r="Y17" i="22"/>
  <c r="Y18" i="22"/>
  <c r="Y19" i="22"/>
  <c r="Y20" i="22"/>
  <c r="Y21" i="22"/>
  <c r="Y22" i="22"/>
  <c r="Y23" i="22"/>
  <c r="Y24" i="22"/>
  <c r="Y25" i="22"/>
  <c r="Y26" i="22"/>
  <c r="Y27" i="22"/>
  <c r="Y28" i="22"/>
  <c r="Y29" i="22"/>
  <c r="Y30" i="22"/>
  <c r="Y31" i="22"/>
  <c r="Y32" i="22"/>
  <c r="Y33" i="22"/>
  <c r="Y2" i="22"/>
  <c r="Z30" i="22"/>
  <c r="X8" i="22"/>
  <c r="W10" i="22"/>
  <c r="V2" i="22"/>
  <c r="Z33" i="22"/>
  <c r="X33" i="22"/>
  <c r="W33" i="22"/>
  <c r="V33" i="22"/>
  <c r="Z32" i="22"/>
  <c r="X32" i="22"/>
  <c r="W32" i="22"/>
  <c r="V32" i="22"/>
  <c r="Z31" i="22"/>
  <c r="X31" i="22"/>
  <c r="W31" i="22"/>
  <c r="V31" i="22"/>
  <c r="X30" i="22"/>
  <c r="W30" i="22"/>
  <c r="V30" i="22"/>
  <c r="Z29" i="22"/>
  <c r="X29" i="22"/>
  <c r="W29" i="22"/>
  <c r="V29" i="22"/>
  <c r="Z28" i="22"/>
  <c r="X28" i="22"/>
  <c r="W28" i="22"/>
  <c r="V28" i="22"/>
  <c r="Z27" i="22"/>
  <c r="X27" i="22"/>
  <c r="W27" i="22"/>
  <c r="V27" i="22"/>
  <c r="Z26" i="22"/>
  <c r="X26" i="22"/>
  <c r="W26" i="22"/>
  <c r="V26" i="22"/>
  <c r="Z25" i="22"/>
  <c r="X25" i="22"/>
  <c r="W25" i="22"/>
  <c r="V25" i="22"/>
  <c r="Z24" i="22"/>
  <c r="X24" i="22"/>
  <c r="W24" i="22"/>
  <c r="V24" i="22"/>
  <c r="Z23" i="22"/>
  <c r="X23" i="22"/>
  <c r="W23" i="22"/>
  <c r="V23" i="22"/>
  <c r="Z22" i="22"/>
  <c r="X22" i="22"/>
  <c r="W22" i="22"/>
  <c r="V22" i="22"/>
  <c r="Z21" i="22"/>
  <c r="X21" i="22"/>
  <c r="W21" i="22"/>
  <c r="V21" i="22"/>
  <c r="Z20" i="22"/>
  <c r="X20" i="22"/>
  <c r="W20" i="22"/>
  <c r="V20" i="22"/>
  <c r="Z19" i="22"/>
  <c r="X19" i="22"/>
  <c r="W19" i="22"/>
  <c r="V19" i="22"/>
  <c r="Z18" i="22"/>
  <c r="X18" i="22"/>
  <c r="W18" i="22"/>
  <c r="V18" i="22"/>
  <c r="Z17" i="22"/>
  <c r="X17" i="22"/>
  <c r="W17" i="22"/>
  <c r="V17" i="22"/>
  <c r="Z16" i="22"/>
  <c r="X16" i="22"/>
  <c r="W16" i="22"/>
  <c r="V16" i="22"/>
  <c r="Z15" i="22"/>
  <c r="X15" i="22"/>
  <c r="W15" i="22"/>
  <c r="V15" i="22"/>
  <c r="Z14" i="22"/>
  <c r="X14" i="22"/>
  <c r="W14" i="22"/>
  <c r="V14" i="22"/>
  <c r="Z13" i="22"/>
  <c r="X13" i="22"/>
  <c r="W13" i="22"/>
  <c r="V13" i="22"/>
  <c r="Z12" i="22"/>
  <c r="X12" i="22"/>
  <c r="W12" i="22"/>
  <c r="V12" i="22"/>
  <c r="Z11" i="22"/>
  <c r="X11" i="22"/>
  <c r="W11" i="22"/>
  <c r="V11" i="22"/>
  <c r="Z10" i="22"/>
  <c r="X10" i="22"/>
  <c r="V10" i="22"/>
  <c r="Z9" i="22"/>
  <c r="X9" i="22"/>
  <c r="W9" i="22"/>
  <c r="V9" i="22"/>
  <c r="Z8" i="22"/>
  <c r="W8" i="22"/>
  <c r="V8" i="22"/>
  <c r="Z7" i="22"/>
  <c r="X7" i="22"/>
  <c r="W7" i="22"/>
  <c r="V7" i="22"/>
  <c r="Z6" i="22"/>
  <c r="X6" i="22"/>
  <c r="W6" i="22"/>
  <c r="V6" i="22"/>
  <c r="Z5" i="22"/>
  <c r="X5" i="22"/>
  <c r="W5" i="22"/>
  <c r="V5" i="22"/>
  <c r="Z4" i="22"/>
  <c r="X4" i="22"/>
  <c r="W4" i="22"/>
  <c r="V4" i="22"/>
  <c r="Z3" i="22"/>
  <c r="X3" i="22"/>
  <c r="W3" i="22"/>
  <c r="V3" i="22"/>
  <c r="Z2" i="22"/>
  <c r="X2" i="22"/>
  <c r="W2" i="22"/>
  <c r="Z27" i="3" l="1"/>
  <c r="Z28" i="3"/>
  <c r="Z29" i="3"/>
  <c r="AA26" i="19" l="1"/>
  <c r="Z5" i="19"/>
  <c r="Y7" i="19"/>
  <c r="X12" i="19"/>
  <c r="X6" i="19"/>
  <c r="W9" i="19"/>
  <c r="V4" i="19"/>
  <c r="Y10" i="20"/>
  <c r="X2" i="20"/>
  <c r="W4" i="20"/>
  <c r="V7" i="20"/>
  <c r="U10" i="20"/>
  <c r="T12" i="20"/>
  <c r="Y7" i="18"/>
  <c r="X14" i="18"/>
  <c r="W3" i="18"/>
  <c r="V4" i="18"/>
  <c r="U7" i="18"/>
  <c r="U615" i="24" s="1"/>
  <c r="T3" i="18"/>
  <c r="Y29" i="17"/>
  <c r="X32" i="17"/>
  <c r="W30" i="17"/>
  <c r="V29" i="17"/>
  <c r="U14" i="17"/>
  <c r="T622" i="24" s="1"/>
  <c r="T4" i="17"/>
  <c r="Y7" i="16"/>
  <c r="X32" i="16"/>
  <c r="W29" i="16"/>
  <c r="V23" i="16"/>
  <c r="U7" i="16"/>
  <c r="T3" i="16"/>
  <c r="Y32" i="15"/>
  <c r="X29" i="15"/>
  <c r="W30" i="15"/>
  <c r="V31" i="15"/>
  <c r="U22" i="15"/>
  <c r="T2" i="15"/>
  <c r="R578" i="24" s="1"/>
  <c r="Y30" i="15"/>
  <c r="X23" i="15"/>
  <c r="W4" i="15"/>
  <c r="V7" i="15"/>
  <c r="U14" i="15"/>
  <c r="R622" i="24" s="1"/>
  <c r="T4" i="15"/>
  <c r="R580" i="24" s="1"/>
  <c r="Y33" i="14"/>
  <c r="X33" i="14"/>
  <c r="Y32" i="14"/>
  <c r="X32" i="14"/>
  <c r="Y31" i="14"/>
  <c r="X31" i="14"/>
  <c r="Y30" i="14"/>
  <c r="X30" i="14"/>
  <c r="Y29" i="14"/>
  <c r="X29" i="14"/>
  <c r="Y28" i="14"/>
  <c r="X28" i="14"/>
  <c r="Y27" i="14"/>
  <c r="X27" i="14"/>
  <c r="Y26" i="14"/>
  <c r="X26" i="14"/>
  <c r="Y25" i="14"/>
  <c r="X25" i="14"/>
  <c r="Y24" i="14"/>
  <c r="X24" i="14"/>
  <c r="Y23" i="14"/>
  <c r="X23" i="14"/>
  <c r="Y22" i="14"/>
  <c r="X22" i="14"/>
  <c r="Y21" i="14"/>
  <c r="X21" i="14"/>
  <c r="Y20" i="14"/>
  <c r="X20" i="14"/>
  <c r="Y19" i="14"/>
  <c r="X19" i="14"/>
  <c r="Y18" i="14"/>
  <c r="X18" i="14"/>
  <c r="Y17" i="14"/>
  <c r="X17" i="14"/>
  <c r="Y16" i="14"/>
  <c r="X16" i="14"/>
  <c r="Y15" i="14"/>
  <c r="X15" i="14"/>
  <c r="Y14" i="14"/>
  <c r="X14" i="14"/>
  <c r="Y13" i="14"/>
  <c r="X13" i="14"/>
  <c r="Y12" i="14"/>
  <c r="X12" i="14"/>
  <c r="Y11" i="14"/>
  <c r="X11" i="14"/>
  <c r="Y10" i="14"/>
  <c r="X10" i="14"/>
  <c r="Y9" i="14"/>
  <c r="X9" i="14"/>
  <c r="Y8" i="14"/>
  <c r="X8" i="14"/>
  <c r="Y7" i="14"/>
  <c r="X7" i="14"/>
  <c r="Y6" i="14"/>
  <c r="X6" i="14"/>
  <c r="Y5" i="14"/>
  <c r="X5" i="14"/>
  <c r="Y4" i="14"/>
  <c r="X4" i="14"/>
  <c r="Y3" i="14"/>
  <c r="X3" i="14"/>
  <c r="W14" i="14"/>
  <c r="V14" i="14"/>
  <c r="U22" i="14"/>
  <c r="T3" i="14"/>
  <c r="Q579" i="24" s="1"/>
  <c r="X3" i="13"/>
  <c r="Y3" i="13"/>
  <c r="X4" i="13"/>
  <c r="Y4" i="13"/>
  <c r="X5" i="13"/>
  <c r="Y5" i="13"/>
  <c r="X6" i="13"/>
  <c r="Y6" i="13"/>
  <c r="X7" i="13"/>
  <c r="Y7" i="13"/>
  <c r="X8" i="13"/>
  <c r="Y8" i="13"/>
  <c r="X9" i="13"/>
  <c r="Y9" i="13"/>
  <c r="X10" i="13"/>
  <c r="Y10" i="13"/>
  <c r="X11" i="13"/>
  <c r="Y11" i="13"/>
  <c r="X12" i="13"/>
  <c r="Y12" i="13"/>
  <c r="X13" i="13"/>
  <c r="Y13" i="13"/>
  <c r="X14" i="13"/>
  <c r="Y14" i="13"/>
  <c r="X15" i="13"/>
  <c r="Y15" i="13"/>
  <c r="X16" i="13"/>
  <c r="Y16" i="13"/>
  <c r="X17" i="13"/>
  <c r="Y17" i="13"/>
  <c r="X18" i="13"/>
  <c r="Y18" i="13"/>
  <c r="X19" i="13"/>
  <c r="Y19" i="13"/>
  <c r="X20" i="13"/>
  <c r="Y20" i="13"/>
  <c r="X21" i="13"/>
  <c r="Y21" i="13"/>
  <c r="X22" i="13"/>
  <c r="Y22" i="13"/>
  <c r="X23" i="13"/>
  <c r="Y23" i="13"/>
  <c r="X24" i="13"/>
  <c r="Y24" i="13"/>
  <c r="X25" i="13"/>
  <c r="Y25" i="13"/>
  <c r="X26" i="13"/>
  <c r="Y26" i="13"/>
  <c r="X27" i="13"/>
  <c r="Y27" i="13"/>
  <c r="X28" i="13"/>
  <c r="Y28" i="13"/>
  <c r="X29" i="13"/>
  <c r="Y29" i="13"/>
  <c r="X30" i="13"/>
  <c r="Y30" i="13"/>
  <c r="X31" i="13"/>
  <c r="Y31" i="13"/>
  <c r="X32" i="13"/>
  <c r="Y32" i="13"/>
  <c r="X33" i="13"/>
  <c r="Y33" i="13"/>
  <c r="Y2" i="13"/>
  <c r="X2" i="13"/>
  <c r="V3" i="14"/>
  <c r="U4" i="14"/>
  <c r="Q612" i="24" s="1"/>
  <c r="T2" i="14"/>
  <c r="Q578" i="24" s="1"/>
  <c r="V2" i="13"/>
  <c r="W2" i="13"/>
  <c r="W3" i="13"/>
  <c r="W4" i="13"/>
  <c r="W5" i="13"/>
  <c r="W6" i="13"/>
  <c r="W7" i="13"/>
  <c r="W8" i="13"/>
  <c r="W9" i="13"/>
  <c r="W10" i="13"/>
  <c r="W11" i="13"/>
  <c r="W12" i="13"/>
  <c r="W13" i="13"/>
  <c r="W14" i="13"/>
  <c r="W15" i="13"/>
  <c r="W16" i="13"/>
  <c r="W17" i="13"/>
  <c r="W18" i="13"/>
  <c r="W19" i="13"/>
  <c r="W20" i="13"/>
  <c r="W21" i="13"/>
  <c r="W22" i="13"/>
  <c r="W23" i="13"/>
  <c r="W24" i="13"/>
  <c r="W25" i="13"/>
  <c r="W26" i="13"/>
  <c r="W27" i="13"/>
  <c r="W28" i="13"/>
  <c r="W29" i="13"/>
  <c r="W30" i="13"/>
  <c r="W31" i="13"/>
  <c r="W32" i="13"/>
  <c r="W33" i="13"/>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T3" i="13"/>
  <c r="P579" i="24" s="1"/>
  <c r="U3" i="13"/>
  <c r="P611" i="24" s="1"/>
  <c r="T4" i="13"/>
  <c r="P580" i="24" s="1"/>
  <c r="U4" i="13"/>
  <c r="P612" i="24" s="1"/>
  <c r="T5" i="13"/>
  <c r="P581" i="24" s="1"/>
  <c r="U5" i="13"/>
  <c r="P613" i="24" s="1"/>
  <c r="T6" i="13"/>
  <c r="P582" i="24" s="1"/>
  <c r="U6" i="13"/>
  <c r="P614" i="24" s="1"/>
  <c r="T7" i="13"/>
  <c r="P583" i="24" s="1"/>
  <c r="U7" i="13"/>
  <c r="P615" i="24" s="1"/>
  <c r="T8" i="13"/>
  <c r="P584" i="24" s="1"/>
  <c r="U8" i="13"/>
  <c r="P616" i="24" s="1"/>
  <c r="T9" i="13"/>
  <c r="P585" i="24" s="1"/>
  <c r="U9" i="13"/>
  <c r="P617" i="24" s="1"/>
  <c r="T10" i="13"/>
  <c r="P586" i="24" s="1"/>
  <c r="U10" i="13"/>
  <c r="P618" i="24" s="1"/>
  <c r="T11" i="13"/>
  <c r="P587" i="24" s="1"/>
  <c r="U11" i="13"/>
  <c r="P619" i="24" s="1"/>
  <c r="T12" i="13"/>
  <c r="P588" i="24" s="1"/>
  <c r="U12" i="13"/>
  <c r="P620" i="24" s="1"/>
  <c r="T13" i="13"/>
  <c r="P589" i="24" s="1"/>
  <c r="U13" i="13"/>
  <c r="P621" i="24" s="1"/>
  <c r="T14" i="13"/>
  <c r="P590" i="24" s="1"/>
  <c r="U14" i="13"/>
  <c r="P622" i="24" s="1"/>
  <c r="T15" i="13"/>
  <c r="P591" i="24" s="1"/>
  <c r="U15" i="13"/>
  <c r="P623" i="24" s="1"/>
  <c r="T16" i="13"/>
  <c r="P592" i="24" s="1"/>
  <c r="U16" i="13"/>
  <c r="P624" i="24" s="1"/>
  <c r="T17" i="13"/>
  <c r="P593" i="24" s="1"/>
  <c r="U17" i="13"/>
  <c r="P625" i="24" s="1"/>
  <c r="T18" i="13"/>
  <c r="P594" i="24" s="1"/>
  <c r="U18" i="13"/>
  <c r="P626" i="24" s="1"/>
  <c r="T19" i="13"/>
  <c r="P595" i="24" s="1"/>
  <c r="U19" i="13"/>
  <c r="P627" i="24" s="1"/>
  <c r="T20" i="13"/>
  <c r="P596" i="24" s="1"/>
  <c r="U20" i="13"/>
  <c r="P628" i="24" s="1"/>
  <c r="T21" i="13"/>
  <c r="P597" i="24" s="1"/>
  <c r="U21" i="13"/>
  <c r="P629" i="24" s="1"/>
  <c r="T22" i="13"/>
  <c r="U22" i="13"/>
  <c r="T23" i="13"/>
  <c r="P599" i="24" s="1"/>
  <c r="U23" i="13"/>
  <c r="P631" i="24" s="1"/>
  <c r="T24" i="13"/>
  <c r="U24" i="13"/>
  <c r="T25" i="13"/>
  <c r="P601" i="24" s="1"/>
  <c r="U25" i="13"/>
  <c r="P633" i="24" s="1"/>
  <c r="T26" i="13"/>
  <c r="P602" i="24" s="1"/>
  <c r="U26" i="13"/>
  <c r="P634" i="24" s="1"/>
  <c r="T27" i="13"/>
  <c r="P603" i="24" s="1"/>
  <c r="U27" i="13"/>
  <c r="P635" i="24" s="1"/>
  <c r="T28" i="13"/>
  <c r="P604" i="24" s="1"/>
  <c r="U28" i="13"/>
  <c r="P636" i="24" s="1"/>
  <c r="T29" i="13"/>
  <c r="P605" i="24" s="1"/>
  <c r="U29" i="13"/>
  <c r="P637" i="24" s="1"/>
  <c r="T30" i="13"/>
  <c r="P606" i="24" s="1"/>
  <c r="U30" i="13"/>
  <c r="P638" i="24" s="1"/>
  <c r="T31" i="13"/>
  <c r="P607" i="24" s="1"/>
  <c r="U31" i="13"/>
  <c r="P639" i="24" s="1"/>
  <c r="T32" i="13"/>
  <c r="P608" i="24" s="1"/>
  <c r="U32" i="13"/>
  <c r="P640" i="24" s="1"/>
  <c r="T33" i="13"/>
  <c r="P609" i="24" s="1"/>
  <c r="U33" i="13"/>
  <c r="P641" i="24" s="1"/>
  <c r="U2" i="13"/>
  <c r="P610" i="24" s="1"/>
  <c r="T2" i="13"/>
  <c r="P578" i="24" s="1"/>
  <c r="AA33" i="12"/>
  <c r="AA32" i="12"/>
  <c r="AA31" i="12"/>
  <c r="AA30" i="12"/>
  <c r="AA29" i="12"/>
  <c r="AA28" i="12"/>
  <c r="AA27" i="12"/>
  <c r="AA26" i="12"/>
  <c r="AA25" i="12"/>
  <c r="AA24" i="12"/>
  <c r="AA23" i="12"/>
  <c r="AA22" i="12"/>
  <c r="AA21" i="12"/>
  <c r="AA20" i="12"/>
  <c r="AA19" i="12"/>
  <c r="AA18" i="12"/>
  <c r="AA17" i="12"/>
  <c r="AA16" i="12"/>
  <c r="AA15" i="12"/>
  <c r="AA14" i="12"/>
  <c r="AA13" i="12"/>
  <c r="AA12" i="12"/>
  <c r="AA11" i="12"/>
  <c r="AA10" i="12"/>
  <c r="AA9" i="12"/>
  <c r="AA8" i="12"/>
  <c r="AA7" i="12"/>
  <c r="AA6" i="12"/>
  <c r="AA5" i="12"/>
  <c r="AA4" i="12"/>
  <c r="AA3" i="12"/>
  <c r="AA2" i="12"/>
  <c r="Z23" i="12"/>
  <c r="Y32" i="12"/>
  <c r="X29" i="12"/>
  <c r="W23" i="12"/>
  <c r="V14" i="12"/>
  <c r="AA3" i="10"/>
  <c r="Z3" i="10"/>
  <c r="V3" i="10"/>
  <c r="AA33" i="10"/>
  <c r="AA32" i="10"/>
  <c r="AA31" i="10"/>
  <c r="AA30" i="10"/>
  <c r="AA29" i="10"/>
  <c r="AA28" i="10"/>
  <c r="AA27" i="10"/>
  <c r="AA26" i="10"/>
  <c r="AA25" i="10"/>
  <c r="AA24" i="10"/>
  <c r="AA23" i="10"/>
  <c r="AA22" i="10"/>
  <c r="AA21" i="10"/>
  <c r="AA20" i="10"/>
  <c r="AA19" i="10"/>
  <c r="AA18" i="10"/>
  <c r="AA17" i="10"/>
  <c r="AA16" i="10"/>
  <c r="AA15" i="10"/>
  <c r="AA14" i="10"/>
  <c r="AA13" i="10"/>
  <c r="AA12" i="10"/>
  <c r="AA11" i="10"/>
  <c r="AA10" i="10"/>
  <c r="AA9" i="10"/>
  <c r="AA8" i="10"/>
  <c r="AA7" i="10"/>
  <c r="AA6" i="10"/>
  <c r="AA5" i="10"/>
  <c r="AA4" i="10"/>
  <c r="AA2" i="10"/>
  <c r="Z24" i="10"/>
  <c r="Y29" i="10"/>
  <c r="X7" i="10"/>
  <c r="W14" i="10"/>
  <c r="V2" i="10"/>
  <c r="AA3" i="9"/>
  <c r="AA4" i="9"/>
  <c r="AA5" i="9"/>
  <c r="AA6" i="9"/>
  <c r="AA7" i="9"/>
  <c r="AA8" i="9"/>
  <c r="AA9" i="9"/>
  <c r="AA10" i="9"/>
  <c r="AA11" i="9"/>
  <c r="AA12" i="9"/>
  <c r="AA13" i="9"/>
  <c r="AA14" i="9"/>
  <c r="AA15" i="9"/>
  <c r="AA16" i="9"/>
  <c r="AA17" i="9"/>
  <c r="AA18" i="9"/>
  <c r="AA19" i="9"/>
  <c r="AA20" i="9"/>
  <c r="AA21" i="9"/>
  <c r="AA22" i="9"/>
  <c r="AA23" i="9"/>
  <c r="AA24" i="9"/>
  <c r="AA25" i="9"/>
  <c r="AA26" i="9"/>
  <c r="AA27" i="9"/>
  <c r="AA28" i="9"/>
  <c r="AA29" i="9"/>
  <c r="AA30" i="9"/>
  <c r="AA31" i="9"/>
  <c r="AA32" i="9"/>
  <c r="AA33" i="9"/>
  <c r="AA2" i="9"/>
  <c r="Z23" i="9"/>
  <c r="Y10" i="9"/>
  <c r="X6" i="9"/>
  <c r="W9" i="9"/>
  <c r="V12" i="9"/>
  <c r="AA33" i="8"/>
  <c r="AA32" i="8"/>
  <c r="AA31" i="8"/>
  <c r="AA30" i="8"/>
  <c r="AA29" i="8"/>
  <c r="AA28" i="8"/>
  <c r="AA27" i="8"/>
  <c r="AA26" i="8"/>
  <c r="AA25" i="8"/>
  <c r="AA24" i="8"/>
  <c r="AA23" i="8"/>
  <c r="AA22" i="8"/>
  <c r="AA21" i="8"/>
  <c r="AA20" i="8"/>
  <c r="AA19" i="8"/>
  <c r="AA18" i="8"/>
  <c r="AA17" i="8"/>
  <c r="AA16" i="8"/>
  <c r="AA15" i="8"/>
  <c r="AA14" i="8"/>
  <c r="AA13" i="8"/>
  <c r="AA12" i="8"/>
  <c r="AA11" i="8"/>
  <c r="AA10" i="8"/>
  <c r="AA9" i="8"/>
  <c r="AA8" i="8"/>
  <c r="AA7" i="8"/>
  <c r="AA6" i="8"/>
  <c r="AA5" i="8"/>
  <c r="AA4" i="8"/>
  <c r="AA3" i="8"/>
  <c r="AA2" i="8"/>
  <c r="Z30" i="8"/>
  <c r="Y24" i="8"/>
  <c r="X8" i="8"/>
  <c r="W22" i="8"/>
  <c r="V4" i="8"/>
  <c r="AA3" i="7"/>
  <c r="AA4" i="7"/>
  <c r="AA5" i="7"/>
  <c r="AA6" i="7"/>
  <c r="AA7" i="7"/>
  <c r="AA8" i="7"/>
  <c r="AA9" i="7"/>
  <c r="AA10" i="7"/>
  <c r="AA11" i="7"/>
  <c r="AA12" i="7"/>
  <c r="AA13" i="7"/>
  <c r="AA14" i="7"/>
  <c r="AA15" i="7"/>
  <c r="AA16" i="7"/>
  <c r="AA17" i="7"/>
  <c r="AA18" i="7"/>
  <c r="AA19" i="7"/>
  <c r="AA20" i="7"/>
  <c r="AA21" i="7"/>
  <c r="AA22" i="7"/>
  <c r="AA23" i="7"/>
  <c r="AA24" i="7"/>
  <c r="AA25" i="7"/>
  <c r="AA26" i="7"/>
  <c r="AA27" i="7"/>
  <c r="AA28" i="7"/>
  <c r="AA29" i="7"/>
  <c r="AA30" i="7"/>
  <c r="AA31" i="7"/>
  <c r="AA32" i="7"/>
  <c r="AA33" i="7"/>
  <c r="AA2" i="7"/>
  <c r="Z22" i="7"/>
  <c r="Y24" i="7"/>
  <c r="X22" i="7"/>
  <c r="W12" i="7"/>
  <c r="V2" i="7"/>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Z14" i="6"/>
  <c r="Y29" i="6"/>
  <c r="X22" i="6"/>
  <c r="W14" i="6"/>
  <c r="V3" i="6"/>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Z22" i="5"/>
  <c r="X6" i="5"/>
  <c r="Y6" i="5"/>
  <c r="W14" i="5"/>
  <c r="V3" i="5"/>
  <c r="AA33" i="4"/>
  <c r="AA32" i="4"/>
  <c r="AA31" i="4"/>
  <c r="AA30" i="4"/>
  <c r="AA29" i="4"/>
  <c r="AA28" i="4"/>
  <c r="AA27" i="4"/>
  <c r="AA26" i="4"/>
  <c r="AA25" i="4"/>
  <c r="AA24" i="4"/>
  <c r="AA23" i="4"/>
  <c r="AA22" i="4"/>
  <c r="AA21" i="4"/>
  <c r="AA20" i="4"/>
  <c r="AA19" i="4"/>
  <c r="AA18" i="4"/>
  <c r="AA17" i="4"/>
  <c r="AA16" i="4"/>
  <c r="AA15" i="4"/>
  <c r="AA14" i="4"/>
  <c r="AA13" i="4"/>
  <c r="AA12" i="4"/>
  <c r="AA11" i="4"/>
  <c r="AA10" i="4"/>
  <c r="AA9" i="4"/>
  <c r="AA8" i="4"/>
  <c r="AA7" i="4"/>
  <c r="AA6" i="4"/>
  <c r="AA5" i="4"/>
  <c r="AA4" i="4"/>
  <c r="AA3" i="4"/>
  <c r="AA2" i="4"/>
  <c r="Z8" i="4"/>
  <c r="Y31" i="4"/>
  <c r="X8" i="4"/>
  <c r="W30" i="4"/>
  <c r="V23" i="4"/>
  <c r="AA33" i="3"/>
  <c r="AA32" i="3"/>
  <c r="AA31" i="3"/>
  <c r="AA30" i="3"/>
  <c r="AA29" i="3"/>
  <c r="AA28" i="3"/>
  <c r="AA27" i="3"/>
  <c r="AA26" i="3"/>
  <c r="AA25" i="3"/>
  <c r="AA24" i="3"/>
  <c r="AA23" i="3"/>
  <c r="AA22" i="3"/>
  <c r="AA21" i="3"/>
  <c r="AA20" i="3"/>
  <c r="AA19" i="3"/>
  <c r="AA18" i="3"/>
  <c r="AA17" i="3"/>
  <c r="AA16" i="3"/>
  <c r="AA15" i="3"/>
  <c r="AA14" i="3"/>
  <c r="AA13" i="3"/>
  <c r="AA12" i="3"/>
  <c r="AA11" i="3"/>
  <c r="AA10" i="3"/>
  <c r="AA9" i="3"/>
  <c r="AA8" i="3"/>
  <c r="AA7" i="3"/>
  <c r="AA6" i="3"/>
  <c r="AA5" i="3"/>
  <c r="AA4" i="3"/>
  <c r="AA3" i="3"/>
  <c r="AA2" i="3"/>
  <c r="Z21" i="3"/>
  <c r="W14" i="3"/>
  <c r="V3" i="3"/>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2" i="1"/>
  <c r="Y3" i="1"/>
  <c r="Z3" i="1"/>
  <c r="Y4" i="1"/>
  <c r="X3" i="1"/>
  <c r="W14" i="1"/>
  <c r="V2" i="1"/>
  <c r="AA4" i="2"/>
  <c r="Y4" i="2"/>
  <c r="X3" i="2"/>
  <c r="W4" i="2"/>
  <c r="V3" i="2"/>
  <c r="W14" i="2" l="1"/>
  <c r="AA3" i="2" l="1"/>
  <c r="AA5" i="2"/>
  <c r="AA6" i="2"/>
  <c r="AA7" i="2"/>
  <c r="AA8" i="2"/>
  <c r="AA9" i="2"/>
  <c r="AA10" i="2"/>
  <c r="AA11" i="2"/>
  <c r="AA12" i="2"/>
  <c r="AA13" i="2"/>
  <c r="AA14" i="2"/>
  <c r="AA15" i="2"/>
  <c r="AA16" i="2"/>
  <c r="AA17" i="2"/>
  <c r="AA18" i="2"/>
  <c r="AA19" i="2"/>
  <c r="AA20" i="2"/>
  <c r="AA21" i="2"/>
  <c r="AA22" i="2"/>
  <c r="AA23" i="2"/>
  <c r="AA24" i="2"/>
  <c r="AA25" i="2"/>
  <c r="AA26" i="2"/>
  <c r="AA27" i="2"/>
  <c r="AA28" i="2"/>
  <c r="AA29" i="2"/>
  <c r="AA31" i="2"/>
  <c r="AA32" i="2"/>
  <c r="AA33" i="2"/>
  <c r="AA2" i="2"/>
  <c r="Y14" i="2"/>
  <c r="X7" i="2"/>
  <c r="V2" i="2"/>
  <c r="Y33" i="12"/>
  <c r="Y31" i="12"/>
  <c r="Y30" i="12"/>
  <c r="Y29" i="12"/>
  <c r="Y28" i="12"/>
  <c r="Y27" i="12"/>
  <c r="Y26" i="12"/>
  <c r="Y25" i="12"/>
  <c r="Y24" i="12"/>
  <c r="Y23" i="12"/>
  <c r="Y22" i="12"/>
  <c r="Y21" i="12"/>
  <c r="Y20" i="12"/>
  <c r="Y19" i="12"/>
  <c r="Y18" i="12"/>
  <c r="Y17" i="12"/>
  <c r="Y16" i="12"/>
  <c r="Y15" i="12"/>
  <c r="Y14" i="12"/>
  <c r="Y13" i="12"/>
  <c r="Y12" i="12"/>
  <c r="Y11" i="12"/>
  <c r="Y10" i="12"/>
  <c r="Y9" i="12"/>
  <c r="Y8" i="12"/>
  <c r="Y7" i="12"/>
  <c r="Y6" i="12"/>
  <c r="Y5" i="12"/>
  <c r="Y4" i="12"/>
  <c r="Y3" i="12"/>
  <c r="Y2" i="12"/>
  <c r="Z2" i="12"/>
  <c r="X2" i="12"/>
  <c r="W2" i="12"/>
  <c r="V2" i="12"/>
  <c r="W2" i="14"/>
  <c r="W3" i="14"/>
  <c r="W4" i="14"/>
  <c r="W5" i="14"/>
  <c r="W6" i="14"/>
  <c r="W7" i="14"/>
  <c r="W12" i="14"/>
  <c r="W13" i="14"/>
  <c r="W18" i="14"/>
  <c r="W21" i="14"/>
  <c r="W22" i="14"/>
  <c r="W23" i="14"/>
  <c r="W24" i="14"/>
  <c r="W25" i="14"/>
  <c r="W26" i="14"/>
  <c r="W27" i="14"/>
  <c r="W28" i="14"/>
  <c r="W29" i="14"/>
  <c r="W30" i="14"/>
  <c r="W31" i="14"/>
  <c r="W32" i="14"/>
  <c r="W33" i="14"/>
  <c r="Y33" i="10"/>
  <c r="Y32" i="10"/>
  <c r="Y31" i="10"/>
  <c r="Y30" i="10"/>
  <c r="Y28" i="10"/>
  <c r="Y27" i="10"/>
  <c r="Y26" i="10"/>
  <c r="Y25" i="10"/>
  <c r="Y24" i="10"/>
  <c r="Y23" i="10"/>
  <c r="Y22" i="10"/>
  <c r="Y21" i="10"/>
  <c r="Y20" i="10"/>
  <c r="Y19" i="10"/>
  <c r="Y18" i="10"/>
  <c r="Y17" i="10"/>
  <c r="Y16" i="10"/>
  <c r="Y15" i="10"/>
  <c r="Y14" i="10"/>
  <c r="Y13" i="10"/>
  <c r="Y12" i="10"/>
  <c r="Y11" i="10"/>
  <c r="Y10" i="10"/>
  <c r="Y9" i="10"/>
  <c r="Y8" i="10"/>
  <c r="Y7" i="10"/>
  <c r="Y6" i="10"/>
  <c r="Y5" i="10"/>
  <c r="Y4" i="10"/>
  <c r="Y3" i="10"/>
  <c r="Y2" i="10"/>
  <c r="Y33" i="9"/>
  <c r="Y32" i="9"/>
  <c r="Y31" i="9"/>
  <c r="Y30" i="9"/>
  <c r="Y29" i="9"/>
  <c r="Y28" i="9"/>
  <c r="Y27" i="9"/>
  <c r="Y26" i="9"/>
  <c r="Y25" i="9"/>
  <c r="Y24" i="9"/>
  <c r="Y23" i="9"/>
  <c r="Y22" i="9"/>
  <c r="Y21" i="9"/>
  <c r="Y20" i="9"/>
  <c r="Y19" i="9"/>
  <c r="Y18" i="9"/>
  <c r="Y17" i="9"/>
  <c r="Y16" i="9"/>
  <c r="Y15" i="9"/>
  <c r="Y14" i="9"/>
  <c r="Y13" i="9"/>
  <c r="Y12" i="9"/>
  <c r="Y11" i="9"/>
  <c r="Y9" i="9"/>
  <c r="Y8" i="9"/>
  <c r="Y7" i="9"/>
  <c r="Y6" i="9"/>
  <c r="Y5" i="9"/>
  <c r="Y4" i="9"/>
  <c r="Y3" i="9"/>
  <c r="Y2" i="9"/>
  <c r="Y33" i="8"/>
  <c r="Y32" i="8"/>
  <c r="Y31" i="8"/>
  <c r="Y30" i="8"/>
  <c r="Y29" i="8"/>
  <c r="Y28" i="8"/>
  <c r="Y27" i="8"/>
  <c r="Y26" i="8"/>
  <c r="Y25" i="8"/>
  <c r="Y23" i="8"/>
  <c r="Y22" i="8"/>
  <c r="Y21" i="8"/>
  <c r="Y20" i="8"/>
  <c r="Y19" i="8"/>
  <c r="Y18" i="8"/>
  <c r="Y17" i="8"/>
  <c r="Y16" i="8"/>
  <c r="Y15" i="8"/>
  <c r="Y14" i="8"/>
  <c r="Y13" i="8"/>
  <c r="Y12" i="8"/>
  <c r="Y11" i="8"/>
  <c r="Y10" i="8"/>
  <c r="Y9" i="8"/>
  <c r="Y8" i="8"/>
  <c r="Y7" i="8"/>
  <c r="Y6" i="8"/>
  <c r="Y5" i="8"/>
  <c r="Y4" i="8"/>
  <c r="Y3" i="8"/>
  <c r="Y2" i="8"/>
  <c r="Y33" i="7"/>
  <c r="Y32" i="7"/>
  <c r="Y31" i="7"/>
  <c r="Y30" i="7"/>
  <c r="Y29" i="7"/>
  <c r="Y28" i="7"/>
  <c r="Y27" i="7"/>
  <c r="Y26" i="7"/>
  <c r="Y25" i="7"/>
  <c r="Y23" i="7"/>
  <c r="Y22" i="7"/>
  <c r="Y21" i="7"/>
  <c r="Y20" i="7"/>
  <c r="Y19" i="7"/>
  <c r="Y18" i="7"/>
  <c r="Y17" i="7"/>
  <c r="Y16" i="7"/>
  <c r="Y15" i="7"/>
  <c r="Y14" i="7"/>
  <c r="Y13" i="7"/>
  <c r="Y12" i="7"/>
  <c r="Y11" i="7"/>
  <c r="Y10" i="7"/>
  <c r="Y9" i="7"/>
  <c r="Y8" i="7"/>
  <c r="Y7" i="7"/>
  <c r="Y6" i="7"/>
  <c r="Y5" i="7"/>
  <c r="Y4" i="7"/>
  <c r="Y3" i="7"/>
  <c r="Y2" i="7"/>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Y33" i="5"/>
  <c r="Y32" i="5"/>
  <c r="Y31" i="5"/>
  <c r="Y30" i="5"/>
  <c r="Y29" i="5"/>
  <c r="Y28" i="5"/>
  <c r="Y27" i="5"/>
  <c r="Y26" i="5"/>
  <c r="Y25" i="5"/>
  <c r="Y24" i="5"/>
  <c r="Y23" i="5"/>
  <c r="Y22" i="5"/>
  <c r="Y21" i="5"/>
  <c r="Y20" i="5"/>
  <c r="Y19" i="5"/>
  <c r="Y18" i="5"/>
  <c r="Y17" i="5"/>
  <c r="Y16" i="5"/>
  <c r="Y15" i="5"/>
  <c r="Y14" i="5"/>
  <c r="Y13" i="5"/>
  <c r="Y12" i="5"/>
  <c r="Y11" i="5"/>
  <c r="Y10" i="5"/>
  <c r="Y9" i="5"/>
  <c r="Y8" i="5"/>
  <c r="Y7" i="5"/>
  <c r="Y5" i="5"/>
  <c r="Y4" i="5"/>
  <c r="Y3" i="5"/>
  <c r="Y2" i="5"/>
  <c r="Y33" i="4"/>
  <c r="Y32"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Y33" i="3"/>
  <c r="Y32" i="3"/>
  <c r="Y31" i="3"/>
  <c r="Y30" i="3"/>
  <c r="Y29" i="3"/>
  <c r="Y28" i="3"/>
  <c r="Y27" i="3"/>
  <c r="Y26" i="3"/>
  <c r="Y25" i="3"/>
  <c r="Y24" i="3"/>
  <c r="Y23" i="3"/>
  <c r="Y22" i="3"/>
  <c r="Y21" i="3"/>
  <c r="Y20" i="3"/>
  <c r="Y19" i="3"/>
  <c r="Y18" i="3"/>
  <c r="Y17" i="3"/>
  <c r="Y16" i="3"/>
  <c r="Y15" i="3"/>
  <c r="Y14" i="3"/>
  <c r="Y13" i="3"/>
  <c r="Y12" i="3"/>
  <c r="Y11" i="3"/>
  <c r="Y10" i="3"/>
  <c r="Y9" i="3"/>
  <c r="Y8" i="3"/>
  <c r="Y7" i="3"/>
  <c r="Y6" i="3"/>
  <c r="Y5" i="3"/>
  <c r="Y4" i="3"/>
  <c r="Y3" i="3"/>
  <c r="Y2" i="3"/>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2" i="1"/>
  <c r="Y33" i="2"/>
  <c r="Y32" i="2"/>
  <c r="Y31" i="2"/>
  <c r="Y30" i="2"/>
  <c r="Y29" i="2"/>
  <c r="Y28" i="2"/>
  <c r="Y27" i="2"/>
  <c r="Y26" i="2"/>
  <c r="Y25" i="2"/>
  <c r="Y24" i="2"/>
  <c r="Y23" i="2"/>
  <c r="Y22" i="2"/>
  <c r="Y21" i="2"/>
  <c r="Y20" i="2"/>
  <c r="Y19" i="2"/>
  <c r="Y18" i="2"/>
  <c r="Y17" i="2"/>
  <c r="Y16" i="2"/>
  <c r="Y15" i="2"/>
  <c r="Y13" i="2"/>
  <c r="Y12" i="2"/>
  <c r="Y11" i="2"/>
  <c r="Y10" i="2"/>
  <c r="Y9" i="2"/>
  <c r="Y8" i="2"/>
  <c r="Y7" i="2"/>
  <c r="Y6" i="2"/>
  <c r="Y5" i="2"/>
  <c r="Y3" i="2"/>
  <c r="Y2" i="2"/>
  <c r="X26" i="8"/>
  <c r="Z22" i="8"/>
  <c r="V12" i="3"/>
  <c r="W13" i="18" l="1"/>
  <c r="V13" i="18"/>
  <c r="Y13" i="18"/>
  <c r="X13" i="18"/>
  <c r="W12" i="18"/>
  <c r="V12" i="18"/>
  <c r="Y12" i="18"/>
  <c r="X12" i="18"/>
  <c r="W11" i="18"/>
  <c r="V11" i="18"/>
  <c r="Y11" i="18"/>
  <c r="X11" i="18"/>
  <c r="W10" i="18"/>
  <c r="V10" i="18"/>
  <c r="Y10" i="18"/>
  <c r="X10" i="18"/>
  <c r="W9" i="18"/>
  <c r="V9" i="18"/>
  <c r="Y9" i="18"/>
  <c r="X9" i="18"/>
  <c r="Z2" i="8"/>
  <c r="X2" i="8"/>
  <c r="Y33" i="20"/>
  <c r="X33" i="20"/>
  <c r="W33" i="20"/>
  <c r="V33" i="20"/>
  <c r="U33" i="20"/>
  <c r="V641" i="24" s="1"/>
  <c r="T33" i="20"/>
  <c r="V609" i="24" s="1"/>
  <c r="Y32" i="20"/>
  <c r="X32" i="20"/>
  <c r="W32" i="20"/>
  <c r="V32" i="20"/>
  <c r="U32" i="20"/>
  <c r="V640" i="24" s="1"/>
  <c r="T32" i="20"/>
  <c r="V608" i="24" s="1"/>
  <c r="Y31" i="20"/>
  <c r="X31" i="20"/>
  <c r="W31" i="20"/>
  <c r="V31" i="20"/>
  <c r="U31" i="20"/>
  <c r="V639" i="24" s="1"/>
  <c r="T31" i="20"/>
  <c r="V607" i="24" s="1"/>
  <c r="Y30" i="20"/>
  <c r="X30" i="20"/>
  <c r="W30" i="20"/>
  <c r="V30" i="20"/>
  <c r="U30" i="20"/>
  <c r="V638" i="24" s="1"/>
  <c r="T30" i="20"/>
  <c r="V606" i="24" s="1"/>
  <c r="Y29" i="20"/>
  <c r="X29" i="20"/>
  <c r="W29" i="20"/>
  <c r="V29" i="20"/>
  <c r="U29" i="20"/>
  <c r="V637" i="24" s="1"/>
  <c r="T29" i="20"/>
  <c r="V605" i="24" s="1"/>
  <c r="Y28" i="20"/>
  <c r="X28" i="20"/>
  <c r="W28" i="20"/>
  <c r="V28" i="20"/>
  <c r="U28" i="20"/>
  <c r="V636" i="24" s="1"/>
  <c r="T28" i="20"/>
  <c r="V604" i="24" s="1"/>
  <c r="Y27" i="20"/>
  <c r="X27" i="20"/>
  <c r="W27" i="20"/>
  <c r="V27" i="20"/>
  <c r="U27" i="20"/>
  <c r="V635" i="24" s="1"/>
  <c r="T27" i="20"/>
  <c r="V603" i="24" s="1"/>
  <c r="Y26" i="20"/>
  <c r="X26" i="20"/>
  <c r="W26" i="20"/>
  <c r="V26" i="20"/>
  <c r="U26" i="20"/>
  <c r="V634" i="24" s="1"/>
  <c r="T26" i="20"/>
  <c r="V602" i="24" s="1"/>
  <c r="Y25" i="20"/>
  <c r="X25" i="20"/>
  <c r="W25" i="20"/>
  <c r="V25" i="20"/>
  <c r="U25" i="20"/>
  <c r="V633" i="24" s="1"/>
  <c r="T25" i="20"/>
  <c r="V601" i="24" s="1"/>
  <c r="Y24" i="20"/>
  <c r="X24" i="20"/>
  <c r="W24" i="20"/>
  <c r="V24" i="20"/>
  <c r="U24" i="20"/>
  <c r="T24" i="20"/>
  <c r="Y23" i="20"/>
  <c r="X23" i="20"/>
  <c r="W23" i="20"/>
  <c r="V23" i="20"/>
  <c r="U23" i="20"/>
  <c r="T23" i="20"/>
  <c r="Y22" i="20"/>
  <c r="X22" i="20"/>
  <c r="W22" i="20"/>
  <c r="V22" i="20"/>
  <c r="U22" i="20"/>
  <c r="T22" i="20"/>
  <c r="Y21" i="20"/>
  <c r="X21" i="20"/>
  <c r="W21" i="20"/>
  <c r="V21" i="20"/>
  <c r="U21" i="20"/>
  <c r="V629" i="24" s="1"/>
  <c r="T21" i="20"/>
  <c r="V597" i="24" s="1"/>
  <c r="Y18" i="20"/>
  <c r="X18" i="20"/>
  <c r="W18" i="20"/>
  <c r="V18" i="20"/>
  <c r="U18" i="20"/>
  <c r="V626" i="24" s="1"/>
  <c r="T18" i="20"/>
  <c r="V594" i="24" s="1"/>
  <c r="Y14" i="20"/>
  <c r="X14" i="20"/>
  <c r="W14" i="20"/>
  <c r="V14" i="20"/>
  <c r="U14" i="20"/>
  <c r="V622" i="24" s="1"/>
  <c r="T14" i="20"/>
  <c r="V590" i="24" s="1"/>
  <c r="Y13" i="20"/>
  <c r="X13" i="20"/>
  <c r="W13" i="20"/>
  <c r="V13" i="20"/>
  <c r="U13" i="20"/>
  <c r="V621" i="24" s="1"/>
  <c r="T13" i="20"/>
  <c r="V589" i="24" s="1"/>
  <c r="Y12" i="20"/>
  <c r="X12" i="20"/>
  <c r="W12" i="20"/>
  <c r="V12" i="20"/>
  <c r="U12" i="20"/>
  <c r="Y11" i="20"/>
  <c r="X11" i="20"/>
  <c r="W11" i="20"/>
  <c r="V11" i="20"/>
  <c r="U11" i="20"/>
  <c r="T11" i="20"/>
  <c r="X10" i="20"/>
  <c r="W10" i="20"/>
  <c r="V10" i="20"/>
  <c r="T10" i="20"/>
  <c r="Y9" i="20"/>
  <c r="X9" i="20"/>
  <c r="W9" i="20"/>
  <c r="V9" i="20"/>
  <c r="U9" i="20"/>
  <c r="T9" i="20"/>
  <c r="Y8" i="20"/>
  <c r="X8" i="20"/>
  <c r="W8" i="20"/>
  <c r="V8" i="20"/>
  <c r="U8" i="20"/>
  <c r="V616" i="24" s="1"/>
  <c r="T8" i="20"/>
  <c r="V584" i="24" s="1"/>
  <c r="Y7" i="20"/>
  <c r="X7" i="20"/>
  <c r="W7" i="20"/>
  <c r="U7" i="20"/>
  <c r="T7" i="20"/>
  <c r="Y6" i="20"/>
  <c r="X6" i="20"/>
  <c r="W6" i="20"/>
  <c r="V6" i="20"/>
  <c r="U6" i="20"/>
  <c r="V614" i="24" s="1"/>
  <c r="T6" i="20"/>
  <c r="V582" i="24" s="1"/>
  <c r="Y5" i="20"/>
  <c r="X5" i="20"/>
  <c r="W5" i="20"/>
  <c r="V5" i="20"/>
  <c r="U5" i="20"/>
  <c r="V613" i="24" s="1"/>
  <c r="T5" i="20"/>
  <c r="V581" i="24" s="1"/>
  <c r="Y4" i="20"/>
  <c r="X4" i="20"/>
  <c r="V4" i="20"/>
  <c r="U4" i="20"/>
  <c r="T4" i="20"/>
  <c r="Y3" i="20"/>
  <c r="X3" i="20"/>
  <c r="W3" i="20"/>
  <c r="V3" i="20"/>
  <c r="U3" i="20"/>
  <c r="T3" i="20"/>
  <c r="Y2" i="20"/>
  <c r="W2" i="20"/>
  <c r="V2" i="20"/>
  <c r="U2" i="20"/>
  <c r="T2" i="20"/>
  <c r="Y33" i="18"/>
  <c r="X33" i="18"/>
  <c r="W33" i="18"/>
  <c r="V33" i="18"/>
  <c r="U33" i="18"/>
  <c r="U641" i="24" s="1"/>
  <c r="T33" i="18"/>
  <c r="U609" i="24" s="1"/>
  <c r="Y32" i="18"/>
  <c r="X32" i="18"/>
  <c r="W32" i="18"/>
  <c r="V32" i="18"/>
  <c r="U32" i="18"/>
  <c r="U640" i="24" s="1"/>
  <c r="T32" i="18"/>
  <c r="U608" i="24" s="1"/>
  <c r="Y18" i="18"/>
  <c r="X18" i="18"/>
  <c r="W18" i="18"/>
  <c r="V18" i="18"/>
  <c r="U18" i="18"/>
  <c r="U626" i="24" s="1"/>
  <c r="T18" i="18"/>
  <c r="U594" i="24" s="1"/>
  <c r="Y14" i="18"/>
  <c r="W14" i="18"/>
  <c r="V14" i="18"/>
  <c r="U14" i="18"/>
  <c r="U622" i="24" s="1"/>
  <c r="T14" i="18"/>
  <c r="U590" i="24" s="1"/>
  <c r="Y8" i="18"/>
  <c r="X8" i="18"/>
  <c r="W8" i="18"/>
  <c r="V8" i="18"/>
  <c r="U8" i="18"/>
  <c r="U616" i="24" s="1"/>
  <c r="T8" i="18"/>
  <c r="U584" i="24" s="1"/>
  <c r="X7" i="18"/>
  <c r="W7" i="18"/>
  <c r="V7" i="18"/>
  <c r="T7" i="18"/>
  <c r="U583" i="24" s="1"/>
  <c r="Y6" i="18"/>
  <c r="X6" i="18"/>
  <c r="W6" i="18"/>
  <c r="V6" i="18"/>
  <c r="U6" i="18"/>
  <c r="U614" i="24" s="1"/>
  <c r="T6" i="18"/>
  <c r="U582" i="24" s="1"/>
  <c r="Y5" i="18"/>
  <c r="X5" i="18"/>
  <c r="W5" i="18"/>
  <c r="V5" i="18"/>
  <c r="U5" i="18"/>
  <c r="U613" i="24" s="1"/>
  <c r="T5" i="18"/>
  <c r="U581" i="24" s="1"/>
  <c r="Y4" i="18"/>
  <c r="X4" i="18"/>
  <c r="W4" i="18"/>
  <c r="U4" i="18"/>
  <c r="T4" i="18"/>
  <c r="Y3" i="18"/>
  <c r="X3" i="18"/>
  <c r="V3" i="18"/>
  <c r="U3" i="18"/>
  <c r="Y2" i="18"/>
  <c r="X2" i="18"/>
  <c r="W2" i="18"/>
  <c r="V2" i="18"/>
  <c r="U2" i="18"/>
  <c r="T2" i="18"/>
  <c r="Y33" i="17"/>
  <c r="X33" i="17"/>
  <c r="W33" i="17"/>
  <c r="V33" i="17"/>
  <c r="U33" i="17"/>
  <c r="T641" i="24" s="1"/>
  <c r="T33" i="17"/>
  <c r="T609" i="24" s="1"/>
  <c r="Y32" i="17"/>
  <c r="W32" i="17"/>
  <c r="V32" i="17"/>
  <c r="U32" i="17"/>
  <c r="T640" i="24" s="1"/>
  <c r="T32" i="17"/>
  <c r="T608" i="24" s="1"/>
  <c r="Y31" i="17"/>
  <c r="X31" i="17"/>
  <c r="W31" i="17"/>
  <c r="V31" i="17"/>
  <c r="U31" i="17"/>
  <c r="T639" i="24" s="1"/>
  <c r="T31" i="17"/>
  <c r="T607" i="24" s="1"/>
  <c r="Y30" i="17"/>
  <c r="X30" i="17"/>
  <c r="V30" i="17"/>
  <c r="U30" i="17"/>
  <c r="T638" i="24" s="1"/>
  <c r="T30" i="17"/>
  <c r="T606" i="24" s="1"/>
  <c r="X29" i="17"/>
  <c r="W29" i="17"/>
  <c r="U29" i="17"/>
  <c r="T637" i="24" s="1"/>
  <c r="T29" i="17"/>
  <c r="T605" i="24" s="1"/>
  <c r="Y28" i="17"/>
  <c r="X28" i="17"/>
  <c r="W28" i="17"/>
  <c r="V28" i="17"/>
  <c r="U28" i="17"/>
  <c r="T636" i="24" s="1"/>
  <c r="T28" i="17"/>
  <c r="T604" i="24" s="1"/>
  <c r="Y27" i="17"/>
  <c r="X27" i="17"/>
  <c r="W27" i="17"/>
  <c r="V27" i="17"/>
  <c r="U27" i="17"/>
  <c r="T635" i="24" s="1"/>
  <c r="T27" i="17"/>
  <c r="T603" i="24" s="1"/>
  <c r="Y26" i="17"/>
  <c r="X26" i="17"/>
  <c r="W26" i="17"/>
  <c r="V26" i="17"/>
  <c r="U26" i="17"/>
  <c r="T634" i="24" s="1"/>
  <c r="T26" i="17"/>
  <c r="T602" i="24" s="1"/>
  <c r="Y25" i="17"/>
  <c r="X25" i="17"/>
  <c r="W25" i="17"/>
  <c r="V25" i="17"/>
  <c r="U25" i="17"/>
  <c r="T633" i="24" s="1"/>
  <c r="T25" i="17"/>
  <c r="T601" i="24" s="1"/>
  <c r="Y24" i="17"/>
  <c r="X24" i="17"/>
  <c r="W24" i="17"/>
  <c r="V24" i="17"/>
  <c r="U24" i="17"/>
  <c r="T24" i="17"/>
  <c r="Y23" i="17"/>
  <c r="X23" i="17"/>
  <c r="W23" i="17"/>
  <c r="V23" i="17"/>
  <c r="U23" i="17"/>
  <c r="T23" i="17"/>
  <c r="Y22" i="17"/>
  <c r="X22" i="17"/>
  <c r="W22" i="17"/>
  <c r="V22" i="17"/>
  <c r="U22" i="17"/>
  <c r="T22" i="17"/>
  <c r="Y21" i="17"/>
  <c r="X21" i="17"/>
  <c r="W21" i="17"/>
  <c r="V21" i="17"/>
  <c r="U21" i="17"/>
  <c r="T629" i="24" s="1"/>
  <c r="T21" i="17"/>
  <c r="T597" i="24" s="1"/>
  <c r="Y18" i="17"/>
  <c r="X18" i="17"/>
  <c r="W18" i="17"/>
  <c r="V18" i="17"/>
  <c r="U18" i="17"/>
  <c r="T626" i="24" s="1"/>
  <c r="T18" i="17"/>
  <c r="T594" i="24" s="1"/>
  <c r="Y14" i="17"/>
  <c r="X14" i="17"/>
  <c r="W14" i="17"/>
  <c r="V14" i="17"/>
  <c r="T14" i="17"/>
  <c r="T590" i="24" s="1"/>
  <c r="Y7" i="17"/>
  <c r="X7" i="17"/>
  <c r="W7" i="17"/>
  <c r="V7" i="17"/>
  <c r="U7" i="17"/>
  <c r="T615" i="24" s="1"/>
  <c r="T7" i="17"/>
  <c r="T583" i="24" s="1"/>
  <c r="Y6" i="17"/>
  <c r="X6" i="17"/>
  <c r="W6" i="17"/>
  <c r="V6" i="17"/>
  <c r="U6" i="17"/>
  <c r="T614" i="24" s="1"/>
  <c r="T6" i="17"/>
  <c r="T582" i="24" s="1"/>
  <c r="Y5" i="17"/>
  <c r="X5" i="17"/>
  <c r="W5" i="17"/>
  <c r="V5" i="17"/>
  <c r="U5" i="17"/>
  <c r="T613" i="24" s="1"/>
  <c r="T5" i="17"/>
  <c r="T581" i="24" s="1"/>
  <c r="Y4" i="17"/>
  <c r="X4" i="17"/>
  <c r="W4" i="17"/>
  <c r="V4" i="17"/>
  <c r="U4" i="17"/>
  <c r="Y33" i="16"/>
  <c r="X33" i="16"/>
  <c r="W33" i="16"/>
  <c r="V33" i="16"/>
  <c r="U33" i="16"/>
  <c r="S641" i="24" s="1"/>
  <c r="T33" i="16"/>
  <c r="S609" i="24" s="1"/>
  <c r="Y32" i="16"/>
  <c r="W32" i="16"/>
  <c r="V32" i="16"/>
  <c r="U32" i="16"/>
  <c r="S640" i="24" s="1"/>
  <c r="T32" i="16"/>
  <c r="S608" i="24" s="1"/>
  <c r="Y31" i="16"/>
  <c r="X31" i="16"/>
  <c r="W31" i="16"/>
  <c r="V31" i="16"/>
  <c r="U31" i="16"/>
  <c r="S639" i="24" s="1"/>
  <c r="T31" i="16"/>
  <c r="S607" i="24" s="1"/>
  <c r="Y30" i="16"/>
  <c r="X30" i="16"/>
  <c r="W30" i="16"/>
  <c r="V30" i="16"/>
  <c r="U30" i="16"/>
  <c r="S638" i="24" s="1"/>
  <c r="T30" i="16"/>
  <c r="S606" i="24" s="1"/>
  <c r="Y29" i="16"/>
  <c r="X29" i="16"/>
  <c r="V29" i="16"/>
  <c r="U29" i="16"/>
  <c r="S637" i="24" s="1"/>
  <c r="T29" i="16"/>
  <c r="S605" i="24" s="1"/>
  <c r="Y28" i="16"/>
  <c r="X28" i="16"/>
  <c r="W28" i="16"/>
  <c r="V28" i="16"/>
  <c r="U28" i="16"/>
  <c r="S636" i="24" s="1"/>
  <c r="T28" i="16"/>
  <c r="S604" i="24" s="1"/>
  <c r="Y27" i="16"/>
  <c r="X27" i="16"/>
  <c r="W27" i="16"/>
  <c r="V27" i="16"/>
  <c r="U27" i="16"/>
  <c r="S635" i="24" s="1"/>
  <c r="T27" i="16"/>
  <c r="S603" i="24" s="1"/>
  <c r="Y26" i="16"/>
  <c r="X26" i="16"/>
  <c r="W26" i="16"/>
  <c r="V26" i="16"/>
  <c r="U26" i="16"/>
  <c r="S634" i="24" s="1"/>
  <c r="T26" i="16"/>
  <c r="S602" i="24" s="1"/>
  <c r="Y25" i="16"/>
  <c r="X25" i="16"/>
  <c r="W25" i="16"/>
  <c r="V25" i="16"/>
  <c r="U25" i="16"/>
  <c r="S633" i="24" s="1"/>
  <c r="T25" i="16"/>
  <c r="S601" i="24" s="1"/>
  <c r="Y24" i="16"/>
  <c r="X24" i="16"/>
  <c r="W24" i="16"/>
  <c r="V24" i="16"/>
  <c r="U24" i="16"/>
  <c r="T24" i="16"/>
  <c r="Y23" i="16"/>
  <c r="X23" i="16"/>
  <c r="W23" i="16"/>
  <c r="U23" i="16"/>
  <c r="T23" i="16"/>
  <c r="Y22" i="16"/>
  <c r="X22" i="16"/>
  <c r="W22" i="16"/>
  <c r="V22" i="16"/>
  <c r="U22" i="16"/>
  <c r="T22" i="16"/>
  <c r="Y8" i="16"/>
  <c r="X8" i="16"/>
  <c r="W8" i="16"/>
  <c r="V8" i="16"/>
  <c r="U8" i="16"/>
  <c r="S616" i="24" s="1"/>
  <c r="T8" i="16"/>
  <c r="S584" i="24" s="1"/>
  <c r="X7" i="16"/>
  <c r="W7" i="16"/>
  <c r="V7" i="16"/>
  <c r="T7" i="16"/>
  <c r="Y6" i="16"/>
  <c r="X6" i="16"/>
  <c r="W6" i="16"/>
  <c r="V6" i="16"/>
  <c r="U6" i="16"/>
  <c r="T6" i="16"/>
  <c r="Y5" i="16"/>
  <c r="X5" i="16"/>
  <c r="W5" i="16"/>
  <c r="V5" i="16"/>
  <c r="U5" i="16"/>
  <c r="S613" i="24" s="1"/>
  <c r="T5" i="16"/>
  <c r="S581" i="24" s="1"/>
  <c r="Y4" i="16"/>
  <c r="X4" i="16"/>
  <c r="W4" i="16"/>
  <c r="V4" i="16"/>
  <c r="U4" i="16"/>
  <c r="T4" i="16"/>
  <c r="Y3" i="16"/>
  <c r="X3" i="16"/>
  <c r="W3" i="16"/>
  <c r="V3" i="16"/>
  <c r="U3" i="16"/>
  <c r="Y2" i="16"/>
  <c r="X2" i="16"/>
  <c r="W2" i="16"/>
  <c r="V2" i="16"/>
  <c r="U2" i="16"/>
  <c r="T2" i="16"/>
  <c r="Y33" i="15"/>
  <c r="X33" i="15"/>
  <c r="W33" i="15"/>
  <c r="V33" i="15"/>
  <c r="U33" i="15"/>
  <c r="R641" i="24" s="1"/>
  <c r="T33" i="15"/>
  <c r="R609" i="24" s="1"/>
  <c r="X32" i="15"/>
  <c r="W32" i="15"/>
  <c r="V32" i="15"/>
  <c r="U32" i="15"/>
  <c r="R640" i="24" s="1"/>
  <c r="T32" i="15"/>
  <c r="R608" i="24" s="1"/>
  <c r="Y31" i="15"/>
  <c r="X31" i="15"/>
  <c r="W31" i="15"/>
  <c r="U31" i="15"/>
  <c r="R639" i="24" s="1"/>
  <c r="T31" i="15"/>
  <c r="R607" i="24" s="1"/>
  <c r="X30" i="15"/>
  <c r="V30" i="15"/>
  <c r="U30" i="15"/>
  <c r="R638" i="24" s="1"/>
  <c r="T30" i="15"/>
  <c r="R606" i="24" s="1"/>
  <c r="Y29" i="15"/>
  <c r="W29" i="15"/>
  <c r="V29" i="15"/>
  <c r="U29" i="15"/>
  <c r="R637" i="24" s="1"/>
  <c r="T29" i="15"/>
  <c r="R605" i="24" s="1"/>
  <c r="Y28" i="15"/>
  <c r="X28" i="15"/>
  <c r="W28" i="15"/>
  <c r="V28" i="15"/>
  <c r="U28" i="15"/>
  <c r="R636" i="24" s="1"/>
  <c r="T28" i="15"/>
  <c r="R604" i="24" s="1"/>
  <c r="Y27" i="15"/>
  <c r="X27" i="15"/>
  <c r="W27" i="15"/>
  <c r="V27" i="15"/>
  <c r="U27" i="15"/>
  <c r="R635" i="24" s="1"/>
  <c r="T27" i="15"/>
  <c r="R603" i="24" s="1"/>
  <c r="Y26" i="15"/>
  <c r="X26" i="15"/>
  <c r="W26" i="15"/>
  <c r="V26" i="15"/>
  <c r="U26" i="15"/>
  <c r="R634" i="24" s="1"/>
  <c r="T26" i="15"/>
  <c r="R602" i="24" s="1"/>
  <c r="Y25" i="15"/>
  <c r="X25" i="15"/>
  <c r="W25" i="15"/>
  <c r="V25" i="15"/>
  <c r="U25" i="15"/>
  <c r="R633" i="24" s="1"/>
  <c r="T25" i="15"/>
  <c r="R601" i="24" s="1"/>
  <c r="Y24" i="15"/>
  <c r="X24" i="15"/>
  <c r="W24" i="15"/>
  <c r="V24" i="15"/>
  <c r="U24" i="15"/>
  <c r="T24" i="15"/>
  <c r="Y23" i="15"/>
  <c r="W23" i="15"/>
  <c r="V23" i="15"/>
  <c r="U23" i="15"/>
  <c r="T23" i="15"/>
  <c r="Y22" i="15"/>
  <c r="X22" i="15"/>
  <c r="W22" i="15"/>
  <c r="V22" i="15"/>
  <c r="T22" i="15"/>
  <c r="Y21" i="15"/>
  <c r="X21" i="15"/>
  <c r="W21" i="15"/>
  <c r="V21" i="15"/>
  <c r="U21" i="15"/>
  <c r="R629" i="24" s="1"/>
  <c r="T21" i="15"/>
  <c r="R597" i="24" s="1"/>
  <c r="Y18" i="15"/>
  <c r="X18" i="15"/>
  <c r="W18" i="15"/>
  <c r="V18" i="15"/>
  <c r="U18" i="15"/>
  <c r="R626" i="24" s="1"/>
  <c r="T18" i="15"/>
  <c r="R594" i="24" s="1"/>
  <c r="Y14" i="15"/>
  <c r="X14" i="15"/>
  <c r="W14" i="15"/>
  <c r="V14" i="15"/>
  <c r="T14" i="15"/>
  <c r="R590" i="24" s="1"/>
  <c r="Y12" i="15"/>
  <c r="X12" i="15"/>
  <c r="W12" i="15"/>
  <c r="V12" i="15"/>
  <c r="U12" i="15"/>
  <c r="R620" i="24" s="1"/>
  <c r="T12" i="15"/>
  <c r="R588" i="24" s="1"/>
  <c r="Y11" i="15"/>
  <c r="X11" i="15"/>
  <c r="W11" i="15"/>
  <c r="V11" i="15"/>
  <c r="U11" i="15"/>
  <c r="R619" i="24" s="1"/>
  <c r="T11" i="15"/>
  <c r="R587" i="24" s="1"/>
  <c r="Y7" i="15"/>
  <c r="X7" i="15"/>
  <c r="W7" i="15"/>
  <c r="U7" i="15"/>
  <c r="R615" i="24" s="1"/>
  <c r="T7" i="15"/>
  <c r="R583" i="24" s="1"/>
  <c r="Y6" i="15"/>
  <c r="X6" i="15"/>
  <c r="W6" i="15"/>
  <c r="V6" i="15"/>
  <c r="U6" i="15"/>
  <c r="R614" i="24" s="1"/>
  <c r="T6" i="15"/>
  <c r="R582" i="24" s="1"/>
  <c r="Y5" i="15"/>
  <c r="X5" i="15"/>
  <c r="W5" i="15"/>
  <c r="V5" i="15"/>
  <c r="U5" i="15"/>
  <c r="R613" i="24" s="1"/>
  <c r="T5" i="15"/>
  <c r="R581" i="24" s="1"/>
  <c r="Y4" i="15"/>
  <c r="X4" i="15"/>
  <c r="V4" i="15"/>
  <c r="U4" i="15"/>
  <c r="R612" i="24" s="1"/>
  <c r="Y3" i="15"/>
  <c r="X3" i="15"/>
  <c r="W3" i="15"/>
  <c r="V3" i="15"/>
  <c r="U3" i="15"/>
  <c r="R611" i="24" s="1"/>
  <c r="T3" i="15"/>
  <c r="R579" i="24" s="1"/>
  <c r="Y2" i="15"/>
  <c r="X2" i="15"/>
  <c r="W2" i="15"/>
  <c r="V2" i="15"/>
  <c r="U2" i="15"/>
  <c r="R610" i="24" s="1"/>
  <c r="V33" i="14"/>
  <c r="U33" i="14"/>
  <c r="Q641" i="24" s="1"/>
  <c r="T33" i="14"/>
  <c r="Q609" i="24" s="1"/>
  <c r="V32" i="14"/>
  <c r="U32" i="14"/>
  <c r="Q640" i="24" s="1"/>
  <c r="T32" i="14"/>
  <c r="Q608" i="24" s="1"/>
  <c r="V31" i="14"/>
  <c r="U31" i="14"/>
  <c r="Q639" i="24" s="1"/>
  <c r="T31" i="14"/>
  <c r="Q607" i="24" s="1"/>
  <c r="V30" i="14"/>
  <c r="U30" i="14"/>
  <c r="Q638" i="24" s="1"/>
  <c r="T30" i="14"/>
  <c r="Q606" i="24" s="1"/>
  <c r="V29" i="14"/>
  <c r="U29" i="14"/>
  <c r="Q637" i="24" s="1"/>
  <c r="T29" i="14"/>
  <c r="Q605" i="24" s="1"/>
  <c r="V28" i="14"/>
  <c r="U28" i="14"/>
  <c r="Q636" i="24" s="1"/>
  <c r="T28" i="14"/>
  <c r="Q604" i="24" s="1"/>
  <c r="V27" i="14"/>
  <c r="U27" i="14"/>
  <c r="Q635" i="24" s="1"/>
  <c r="T27" i="14"/>
  <c r="Q603" i="24" s="1"/>
  <c r="V26" i="14"/>
  <c r="U26" i="14"/>
  <c r="Q634" i="24" s="1"/>
  <c r="T26" i="14"/>
  <c r="Q602" i="24" s="1"/>
  <c r="V25" i="14"/>
  <c r="U25" i="14"/>
  <c r="Q633" i="24" s="1"/>
  <c r="T25" i="14"/>
  <c r="Q601" i="24" s="1"/>
  <c r="V24" i="14"/>
  <c r="U24" i="14"/>
  <c r="T24" i="14"/>
  <c r="V23" i="14"/>
  <c r="U23" i="14"/>
  <c r="Q631" i="24" s="1"/>
  <c r="T23" i="14"/>
  <c r="Q599" i="24" s="1"/>
  <c r="V22" i="14"/>
  <c r="T22" i="14"/>
  <c r="V21" i="14"/>
  <c r="U21" i="14"/>
  <c r="Q629" i="24" s="1"/>
  <c r="T21" i="14"/>
  <c r="Q597" i="24" s="1"/>
  <c r="V18" i="14"/>
  <c r="U18" i="14"/>
  <c r="Q626" i="24" s="1"/>
  <c r="T18" i="14"/>
  <c r="Q594" i="24" s="1"/>
  <c r="U14" i="14"/>
  <c r="Q622" i="24" s="1"/>
  <c r="T14" i="14"/>
  <c r="Q590" i="24" s="1"/>
  <c r="V13" i="14"/>
  <c r="U13" i="14"/>
  <c r="Q621" i="24" s="1"/>
  <c r="T13" i="14"/>
  <c r="Q589" i="24" s="1"/>
  <c r="V12" i="14"/>
  <c r="U12" i="14"/>
  <c r="Q620" i="24" s="1"/>
  <c r="T12" i="14"/>
  <c r="Q588" i="24" s="1"/>
  <c r="V7" i="14"/>
  <c r="U7" i="14"/>
  <c r="Q615" i="24" s="1"/>
  <c r="T7" i="14"/>
  <c r="Q583" i="24" s="1"/>
  <c r="V6" i="14"/>
  <c r="U6" i="14"/>
  <c r="Q614" i="24" s="1"/>
  <c r="T6" i="14"/>
  <c r="Q582" i="24" s="1"/>
  <c r="V5" i="14"/>
  <c r="U5" i="14"/>
  <c r="Q613" i="24" s="1"/>
  <c r="T5" i="14"/>
  <c r="Q581" i="24" s="1"/>
  <c r="V4" i="14"/>
  <c r="T4" i="14"/>
  <c r="Q580" i="24" s="1"/>
  <c r="U3" i="14"/>
  <c r="Q611" i="24" s="1"/>
  <c r="Y2" i="14"/>
  <c r="X2" i="14"/>
  <c r="V2" i="14"/>
  <c r="U2" i="14"/>
  <c r="Q610" i="24" s="1"/>
  <c r="Z33" i="12"/>
  <c r="X33" i="12"/>
  <c r="W33" i="12"/>
  <c r="V33" i="12"/>
  <c r="Z32" i="12"/>
  <c r="X32" i="12"/>
  <c r="W32" i="12"/>
  <c r="V32" i="12"/>
  <c r="X31" i="12"/>
  <c r="W31" i="12"/>
  <c r="V31" i="12"/>
  <c r="Z30" i="12"/>
  <c r="X30" i="12"/>
  <c r="W30" i="12"/>
  <c r="V30" i="12"/>
  <c r="W29" i="12"/>
  <c r="V29" i="12"/>
  <c r="Z28" i="12"/>
  <c r="X28" i="12"/>
  <c r="W28" i="12"/>
  <c r="V28" i="12"/>
  <c r="Z27" i="12"/>
  <c r="X27" i="12"/>
  <c r="W27" i="12"/>
  <c r="V27" i="12"/>
  <c r="Z26" i="12"/>
  <c r="X26" i="12"/>
  <c r="W26" i="12"/>
  <c r="V26" i="12"/>
  <c r="Z25" i="12"/>
  <c r="X25" i="12"/>
  <c r="W25" i="12"/>
  <c r="V25" i="12"/>
  <c r="Z24" i="12"/>
  <c r="X24" i="12"/>
  <c r="W24" i="12"/>
  <c r="V24" i="12"/>
  <c r="X23" i="12"/>
  <c r="V23" i="12"/>
  <c r="Z22" i="12"/>
  <c r="X22" i="12"/>
  <c r="W22" i="12"/>
  <c r="V22" i="12"/>
  <c r="Z21" i="12"/>
  <c r="X21" i="12"/>
  <c r="W21" i="12"/>
  <c r="V21" i="12"/>
  <c r="Z20" i="12"/>
  <c r="X20" i="12"/>
  <c r="W20" i="12"/>
  <c r="V20" i="12"/>
  <c r="Z19" i="12"/>
  <c r="X19" i="12"/>
  <c r="W19" i="12"/>
  <c r="V19" i="12"/>
  <c r="Z18" i="12"/>
  <c r="X18" i="12"/>
  <c r="W18" i="12"/>
  <c r="V18" i="12"/>
  <c r="Z17" i="12"/>
  <c r="X17" i="12"/>
  <c r="W17" i="12"/>
  <c r="V17" i="12"/>
  <c r="Z16" i="12"/>
  <c r="X16" i="12"/>
  <c r="W16" i="12"/>
  <c r="V16" i="12"/>
  <c r="Z15" i="12"/>
  <c r="X15" i="12"/>
  <c r="W15" i="12"/>
  <c r="V15" i="12"/>
  <c r="Z14" i="12"/>
  <c r="X14" i="12"/>
  <c r="W14" i="12"/>
  <c r="Z13" i="12"/>
  <c r="X13" i="12"/>
  <c r="W13" i="12"/>
  <c r="V13" i="12"/>
  <c r="Z12" i="12"/>
  <c r="X12" i="12"/>
  <c r="W12" i="12"/>
  <c r="V12" i="12"/>
  <c r="Z11" i="12"/>
  <c r="X11" i="12"/>
  <c r="W11" i="12"/>
  <c r="V11" i="12"/>
  <c r="Z10" i="12"/>
  <c r="X10" i="12"/>
  <c r="W10" i="12"/>
  <c r="V10" i="12"/>
  <c r="Z9" i="12"/>
  <c r="X9" i="12"/>
  <c r="W9" i="12"/>
  <c r="V9" i="12"/>
  <c r="Z8" i="12"/>
  <c r="X8" i="12"/>
  <c r="W8" i="12"/>
  <c r="V8" i="12"/>
  <c r="Z7" i="12"/>
  <c r="X7" i="12"/>
  <c r="W7" i="12"/>
  <c r="V7" i="12"/>
  <c r="Z6" i="12"/>
  <c r="X6" i="12"/>
  <c r="W6" i="12"/>
  <c r="V6" i="12"/>
  <c r="Z5" i="12"/>
  <c r="X5" i="12"/>
  <c r="W5" i="12"/>
  <c r="V5" i="12"/>
  <c r="Z4" i="12"/>
  <c r="X4" i="12"/>
  <c r="W4" i="12"/>
  <c r="V4" i="12"/>
  <c r="Z3" i="12"/>
  <c r="X3" i="12"/>
  <c r="W3" i="12"/>
  <c r="V3" i="12"/>
  <c r="AA33" i="19"/>
  <c r="Z33" i="19"/>
  <c r="Y33" i="19"/>
  <c r="X33" i="19"/>
  <c r="W33" i="19"/>
  <c r="V33" i="19"/>
  <c r="AA32" i="19"/>
  <c r="Z32" i="19"/>
  <c r="Y32" i="19"/>
  <c r="X32" i="19"/>
  <c r="W32" i="19"/>
  <c r="V32" i="19"/>
  <c r="AA31" i="19"/>
  <c r="Z31" i="19"/>
  <c r="Y31" i="19"/>
  <c r="X31" i="19"/>
  <c r="W31" i="19"/>
  <c r="V31" i="19"/>
  <c r="AA30" i="19"/>
  <c r="Z30" i="19"/>
  <c r="Y30" i="19"/>
  <c r="X30" i="19"/>
  <c r="W30" i="19"/>
  <c r="V30" i="19"/>
  <c r="AA29" i="19"/>
  <c r="Z29" i="19"/>
  <c r="Y29" i="19"/>
  <c r="X29" i="19"/>
  <c r="W29" i="19"/>
  <c r="V29" i="19"/>
  <c r="AA28" i="19"/>
  <c r="Z28" i="19"/>
  <c r="Y28" i="19"/>
  <c r="X28" i="19"/>
  <c r="W28" i="19"/>
  <c r="V28" i="19"/>
  <c r="AA27" i="19"/>
  <c r="Z27" i="19"/>
  <c r="Y27" i="19"/>
  <c r="X27" i="19"/>
  <c r="W27" i="19"/>
  <c r="V27" i="19"/>
  <c r="Z26" i="19"/>
  <c r="Y26" i="19"/>
  <c r="X26" i="19"/>
  <c r="W26" i="19"/>
  <c r="V26" i="19"/>
  <c r="AA25" i="19"/>
  <c r="Z25" i="19"/>
  <c r="Y25" i="19"/>
  <c r="X25" i="19"/>
  <c r="W25" i="19"/>
  <c r="V25" i="19"/>
  <c r="AA24" i="19"/>
  <c r="Z24" i="19"/>
  <c r="Y24" i="19"/>
  <c r="X24" i="19"/>
  <c r="W24" i="19"/>
  <c r="V24" i="19"/>
  <c r="AA23" i="19"/>
  <c r="Z23" i="19"/>
  <c r="Y23" i="19"/>
  <c r="X23" i="19"/>
  <c r="W23" i="19"/>
  <c r="V23" i="19"/>
  <c r="AA22" i="19"/>
  <c r="Z22" i="19"/>
  <c r="Y22" i="19"/>
  <c r="X22" i="19"/>
  <c r="W22" i="19"/>
  <c r="V22" i="19"/>
  <c r="AA21" i="19"/>
  <c r="Z21" i="19"/>
  <c r="Y21" i="19"/>
  <c r="X21" i="19"/>
  <c r="W21" i="19"/>
  <c r="V21" i="19"/>
  <c r="AA20" i="19"/>
  <c r="Z20" i="19"/>
  <c r="Y20" i="19"/>
  <c r="X20" i="19"/>
  <c r="W20" i="19"/>
  <c r="V20" i="19"/>
  <c r="AA19" i="19"/>
  <c r="Z19" i="19"/>
  <c r="Y19" i="19"/>
  <c r="X19" i="19"/>
  <c r="W19" i="19"/>
  <c r="V19" i="19"/>
  <c r="AA18" i="19"/>
  <c r="Z18" i="19"/>
  <c r="Y18" i="19"/>
  <c r="X18" i="19"/>
  <c r="W18" i="19"/>
  <c r="V18" i="19"/>
  <c r="AA17" i="19"/>
  <c r="Z17" i="19"/>
  <c r="Y17" i="19"/>
  <c r="X17" i="19"/>
  <c r="W17" i="19"/>
  <c r="V17" i="19"/>
  <c r="AA16" i="19"/>
  <c r="Z16" i="19"/>
  <c r="Y16" i="19"/>
  <c r="X16" i="19"/>
  <c r="W16" i="19"/>
  <c r="V16" i="19"/>
  <c r="AA15" i="19"/>
  <c r="Z15" i="19"/>
  <c r="Y15" i="19"/>
  <c r="X15" i="19"/>
  <c r="W15" i="19"/>
  <c r="V15" i="19"/>
  <c r="AA14" i="19"/>
  <c r="Z14" i="19"/>
  <c r="Y14" i="19"/>
  <c r="X14" i="19"/>
  <c r="W14" i="19"/>
  <c r="V14" i="19"/>
  <c r="AA13" i="19"/>
  <c r="Z13" i="19"/>
  <c r="Y13" i="19"/>
  <c r="X13" i="19"/>
  <c r="W13" i="19"/>
  <c r="V13" i="19"/>
  <c r="AA12" i="19"/>
  <c r="Z12" i="19"/>
  <c r="Y12" i="19"/>
  <c r="W12" i="19"/>
  <c r="V12" i="19"/>
  <c r="AA11" i="19"/>
  <c r="Z11" i="19"/>
  <c r="Y11" i="19"/>
  <c r="X11" i="19"/>
  <c r="W11" i="19"/>
  <c r="V11" i="19"/>
  <c r="AA10" i="19"/>
  <c r="Z10" i="19"/>
  <c r="Y10" i="19"/>
  <c r="X10" i="19"/>
  <c r="W10" i="19"/>
  <c r="V10" i="19"/>
  <c r="AA9" i="19"/>
  <c r="Z9" i="19"/>
  <c r="Y9" i="19"/>
  <c r="X9" i="19"/>
  <c r="V9" i="19"/>
  <c r="AA8" i="19"/>
  <c r="Z8" i="19"/>
  <c r="Y8" i="19"/>
  <c r="X8" i="19"/>
  <c r="W8" i="19"/>
  <c r="V8" i="19"/>
  <c r="AA7" i="19"/>
  <c r="Z7" i="19"/>
  <c r="X7" i="19"/>
  <c r="W7" i="19"/>
  <c r="V7" i="19"/>
  <c r="AA6" i="19"/>
  <c r="Z6" i="19"/>
  <c r="Y6" i="19"/>
  <c r="W6" i="19"/>
  <c r="V6" i="19"/>
  <c r="AA5" i="19"/>
  <c r="Y5" i="19"/>
  <c r="X5" i="19"/>
  <c r="W5" i="19"/>
  <c r="V5" i="19"/>
  <c r="AA4" i="19"/>
  <c r="Z4" i="19"/>
  <c r="Y4" i="19"/>
  <c r="X4" i="19"/>
  <c r="W4" i="19"/>
  <c r="AA3" i="19"/>
  <c r="Z3" i="19"/>
  <c r="Y3" i="19"/>
  <c r="X3" i="19"/>
  <c r="W3" i="19"/>
  <c r="V3" i="19"/>
  <c r="AA2" i="19"/>
  <c r="Z2" i="19"/>
  <c r="Y2" i="19"/>
  <c r="X2" i="19"/>
  <c r="W2" i="19"/>
  <c r="V2" i="19"/>
  <c r="Z33" i="10"/>
  <c r="X33" i="10"/>
  <c r="W33" i="10"/>
  <c r="V33" i="10"/>
  <c r="Z32" i="10"/>
  <c r="X32" i="10"/>
  <c r="W32" i="10"/>
  <c r="V32" i="10"/>
  <c r="Z31" i="10"/>
  <c r="X31" i="10"/>
  <c r="W31" i="10"/>
  <c r="V31" i="10"/>
  <c r="Z30" i="10"/>
  <c r="X30" i="10"/>
  <c r="W30" i="10"/>
  <c r="V30" i="10"/>
  <c r="Z29" i="10"/>
  <c r="X29" i="10"/>
  <c r="W29" i="10"/>
  <c r="V29" i="10"/>
  <c r="Z28" i="10"/>
  <c r="X28" i="10"/>
  <c r="W28" i="10"/>
  <c r="V28" i="10"/>
  <c r="Z27" i="10"/>
  <c r="X27" i="10"/>
  <c r="W27" i="10"/>
  <c r="V27" i="10"/>
  <c r="Z26" i="10"/>
  <c r="X26" i="10"/>
  <c r="W26" i="10"/>
  <c r="V26" i="10"/>
  <c r="Z25" i="10"/>
  <c r="X25" i="10"/>
  <c r="W25" i="10"/>
  <c r="V25" i="10"/>
  <c r="X24" i="10"/>
  <c r="W24" i="10"/>
  <c r="V24" i="10"/>
  <c r="Z23" i="10"/>
  <c r="X23" i="10"/>
  <c r="W23" i="10"/>
  <c r="V23" i="10"/>
  <c r="Z22" i="10"/>
  <c r="X22" i="10"/>
  <c r="W22" i="10"/>
  <c r="V22" i="10"/>
  <c r="Z21" i="10"/>
  <c r="X21" i="10"/>
  <c r="W21" i="10"/>
  <c r="V21" i="10"/>
  <c r="Z20" i="10"/>
  <c r="X20" i="10"/>
  <c r="W20" i="10"/>
  <c r="V20" i="10"/>
  <c r="Z19" i="10"/>
  <c r="X19" i="10"/>
  <c r="W19" i="10"/>
  <c r="V19" i="10"/>
  <c r="Z18" i="10"/>
  <c r="X18" i="10"/>
  <c r="W18" i="10"/>
  <c r="V18" i="10"/>
  <c r="Z17" i="10"/>
  <c r="X17" i="10"/>
  <c r="W17" i="10"/>
  <c r="V17" i="10"/>
  <c r="Z16" i="10"/>
  <c r="X16" i="10"/>
  <c r="W16" i="10"/>
  <c r="V16" i="10"/>
  <c r="Z15" i="10"/>
  <c r="X15" i="10"/>
  <c r="W15" i="10"/>
  <c r="V15" i="10"/>
  <c r="Z14" i="10"/>
  <c r="X14" i="10"/>
  <c r="V14" i="10"/>
  <c r="Z13" i="10"/>
  <c r="X13" i="10"/>
  <c r="W13" i="10"/>
  <c r="V13" i="10"/>
  <c r="Z12" i="10"/>
  <c r="X12" i="10"/>
  <c r="W12" i="10"/>
  <c r="V12" i="10"/>
  <c r="Z11" i="10"/>
  <c r="X11" i="10"/>
  <c r="W11" i="10"/>
  <c r="V11" i="10"/>
  <c r="Z10" i="10"/>
  <c r="X10" i="10"/>
  <c r="W10" i="10"/>
  <c r="V10" i="10"/>
  <c r="Z9" i="10"/>
  <c r="X9" i="10"/>
  <c r="W9" i="10"/>
  <c r="V9" i="10"/>
  <c r="Z8" i="10"/>
  <c r="X8" i="10"/>
  <c r="W8" i="10"/>
  <c r="V8" i="10"/>
  <c r="Z7" i="10"/>
  <c r="W7" i="10"/>
  <c r="V7" i="10"/>
  <c r="Z6" i="10"/>
  <c r="X6" i="10"/>
  <c r="W6" i="10"/>
  <c r="V6" i="10"/>
  <c r="Z5" i="10"/>
  <c r="X5" i="10"/>
  <c r="W5" i="10"/>
  <c r="V5" i="10"/>
  <c r="Z4" i="10"/>
  <c r="X4" i="10"/>
  <c r="W4" i="10"/>
  <c r="V4" i="10"/>
  <c r="X3" i="10"/>
  <c r="W3" i="10"/>
  <c r="Z2" i="10"/>
  <c r="X2" i="10"/>
  <c r="W2" i="10"/>
  <c r="Z33" i="9"/>
  <c r="X33" i="9"/>
  <c r="W33" i="9"/>
  <c r="V33" i="9"/>
  <c r="Z32" i="9"/>
  <c r="X32" i="9"/>
  <c r="W32" i="9"/>
  <c r="V32" i="9"/>
  <c r="X31" i="9"/>
  <c r="W31" i="9"/>
  <c r="V31" i="9"/>
  <c r="Z30" i="9"/>
  <c r="X30" i="9"/>
  <c r="W30" i="9"/>
  <c r="V30" i="9"/>
  <c r="X29" i="9"/>
  <c r="W29" i="9"/>
  <c r="V29" i="9"/>
  <c r="X28" i="9"/>
  <c r="W28" i="9"/>
  <c r="V28" i="9"/>
  <c r="X27" i="9"/>
  <c r="W27" i="9"/>
  <c r="V27" i="9"/>
  <c r="X26" i="9"/>
  <c r="W26" i="9"/>
  <c r="V26" i="9"/>
  <c r="X25" i="9"/>
  <c r="W25" i="9"/>
  <c r="V25" i="9"/>
  <c r="Z24" i="9"/>
  <c r="X24" i="9"/>
  <c r="W24" i="9"/>
  <c r="V24" i="9"/>
  <c r="X23" i="9"/>
  <c r="W23" i="9"/>
  <c r="V23" i="9"/>
  <c r="Z22" i="9"/>
  <c r="X22" i="9"/>
  <c r="W22" i="9"/>
  <c r="V22" i="9"/>
  <c r="Z21" i="9"/>
  <c r="X21" i="9"/>
  <c r="W21" i="9"/>
  <c r="V21" i="9"/>
  <c r="Z20" i="9"/>
  <c r="X20" i="9"/>
  <c r="W20" i="9"/>
  <c r="V20" i="9"/>
  <c r="Z19" i="9"/>
  <c r="X19" i="9"/>
  <c r="W19" i="9"/>
  <c r="V19" i="9"/>
  <c r="Z18" i="9"/>
  <c r="X18" i="9"/>
  <c r="W18" i="9"/>
  <c r="V18" i="9"/>
  <c r="Z17" i="9"/>
  <c r="X17" i="9"/>
  <c r="W17" i="9"/>
  <c r="V17" i="9"/>
  <c r="Z16" i="9"/>
  <c r="X16" i="9"/>
  <c r="W16" i="9"/>
  <c r="V16" i="9"/>
  <c r="Z15" i="9"/>
  <c r="X15" i="9"/>
  <c r="W15" i="9"/>
  <c r="V15" i="9"/>
  <c r="Z14" i="9"/>
  <c r="X14" i="9"/>
  <c r="W14" i="9"/>
  <c r="V14" i="9"/>
  <c r="Z13" i="9"/>
  <c r="X13" i="9"/>
  <c r="W13" i="9"/>
  <c r="V13" i="9"/>
  <c r="Z12" i="9"/>
  <c r="X12" i="9"/>
  <c r="W12" i="9"/>
  <c r="Z11" i="9"/>
  <c r="X11" i="9"/>
  <c r="W11" i="9"/>
  <c r="V11" i="9"/>
  <c r="Z10" i="9"/>
  <c r="X10" i="9"/>
  <c r="W10" i="9"/>
  <c r="V10" i="9"/>
  <c r="Z9" i="9"/>
  <c r="X9" i="9"/>
  <c r="V9" i="9"/>
  <c r="Z8" i="9"/>
  <c r="X8" i="9"/>
  <c r="W8" i="9"/>
  <c r="V8" i="9"/>
  <c r="Z7" i="9"/>
  <c r="X7" i="9"/>
  <c r="W7" i="9"/>
  <c r="V7" i="9"/>
  <c r="Z6" i="9"/>
  <c r="W6" i="9"/>
  <c r="V6" i="9"/>
  <c r="Z5" i="9"/>
  <c r="X5" i="9"/>
  <c r="W5" i="9"/>
  <c r="V5" i="9"/>
  <c r="Z4" i="9"/>
  <c r="X4" i="9"/>
  <c r="W4" i="9"/>
  <c r="V4" i="9"/>
  <c r="Z3" i="9"/>
  <c r="X3" i="9"/>
  <c r="W3" i="9"/>
  <c r="V3" i="9"/>
  <c r="Z2" i="9"/>
  <c r="X2" i="9"/>
  <c r="W2" i="9"/>
  <c r="V2" i="9"/>
  <c r="Z33" i="8"/>
  <c r="X33" i="8"/>
  <c r="W33" i="8"/>
  <c r="V33" i="8"/>
  <c r="Z32" i="8"/>
  <c r="X32" i="8"/>
  <c r="W32" i="8"/>
  <c r="V32" i="8"/>
  <c r="Z31" i="8"/>
  <c r="X31" i="8"/>
  <c r="W31" i="8"/>
  <c r="V31" i="8"/>
  <c r="X30" i="8"/>
  <c r="W30" i="8"/>
  <c r="V30" i="8"/>
  <c r="Z29" i="8"/>
  <c r="X29" i="8"/>
  <c r="W29" i="8"/>
  <c r="V29" i="8"/>
  <c r="Z28" i="8"/>
  <c r="X28" i="8"/>
  <c r="W28" i="8"/>
  <c r="V28" i="8"/>
  <c r="Z27" i="8"/>
  <c r="X27" i="8"/>
  <c r="W27" i="8"/>
  <c r="V27" i="8"/>
  <c r="Z26" i="8"/>
  <c r="W26" i="8"/>
  <c r="V26" i="8"/>
  <c r="Z25" i="8"/>
  <c r="X25" i="8"/>
  <c r="W25" i="8"/>
  <c r="V25" i="8"/>
  <c r="Z24" i="8"/>
  <c r="X24" i="8"/>
  <c r="W24" i="8"/>
  <c r="V24" i="8"/>
  <c r="Z23" i="8"/>
  <c r="X23" i="8"/>
  <c r="W23" i="8"/>
  <c r="V23" i="8"/>
  <c r="X22" i="8"/>
  <c r="V22" i="8"/>
  <c r="Z21" i="8"/>
  <c r="X21" i="8"/>
  <c r="W21" i="8"/>
  <c r="V21" i="8"/>
  <c r="Z20" i="8"/>
  <c r="X20" i="8"/>
  <c r="W20" i="8"/>
  <c r="V20" i="8"/>
  <c r="Z19" i="8"/>
  <c r="X19" i="8"/>
  <c r="W19" i="8"/>
  <c r="V19" i="8"/>
  <c r="Z18" i="8"/>
  <c r="X18" i="8"/>
  <c r="W18" i="8"/>
  <c r="V18" i="8"/>
  <c r="Z17" i="8"/>
  <c r="X17" i="8"/>
  <c r="W17" i="8"/>
  <c r="V17" i="8"/>
  <c r="Z16" i="8"/>
  <c r="X16" i="8"/>
  <c r="W16" i="8"/>
  <c r="V16" i="8"/>
  <c r="Z15" i="8"/>
  <c r="X15" i="8"/>
  <c r="W15" i="8"/>
  <c r="V15" i="8"/>
  <c r="Z14" i="8"/>
  <c r="X14" i="8"/>
  <c r="W14" i="8"/>
  <c r="V14" i="8"/>
  <c r="Z13" i="8"/>
  <c r="X13" i="8"/>
  <c r="W13" i="8"/>
  <c r="V13" i="8"/>
  <c r="Z12" i="8"/>
  <c r="X12" i="8"/>
  <c r="W12" i="8"/>
  <c r="V12" i="8"/>
  <c r="Z11" i="8"/>
  <c r="X11" i="8"/>
  <c r="W11" i="8"/>
  <c r="V11" i="8"/>
  <c r="Z10" i="8"/>
  <c r="X10" i="8"/>
  <c r="W10" i="8"/>
  <c r="V10" i="8"/>
  <c r="Z9" i="8"/>
  <c r="X9" i="8"/>
  <c r="W9" i="8"/>
  <c r="V9" i="8"/>
  <c r="Z8" i="8"/>
  <c r="W8" i="8"/>
  <c r="V8" i="8"/>
  <c r="Z7" i="8"/>
  <c r="X7" i="8"/>
  <c r="W7" i="8"/>
  <c r="V7" i="8"/>
  <c r="Z6" i="8"/>
  <c r="X6" i="8"/>
  <c r="W6" i="8"/>
  <c r="V6" i="8"/>
  <c r="Z5" i="8"/>
  <c r="X5" i="8"/>
  <c r="W5" i="8"/>
  <c r="V5" i="8"/>
  <c r="Z4" i="8"/>
  <c r="X4" i="8"/>
  <c r="W4" i="8"/>
  <c r="Z3" i="8"/>
  <c r="X3" i="8"/>
  <c r="W3" i="8"/>
  <c r="V3" i="8"/>
  <c r="W2" i="8"/>
  <c r="V2" i="8"/>
  <c r="Z33" i="7"/>
  <c r="X33" i="7"/>
  <c r="W33" i="7"/>
  <c r="V33" i="7"/>
  <c r="Z32" i="7"/>
  <c r="X32" i="7"/>
  <c r="W32" i="7"/>
  <c r="V32" i="7"/>
  <c r="Z31" i="7"/>
  <c r="X31" i="7"/>
  <c r="W31" i="7"/>
  <c r="V31" i="7"/>
  <c r="Z30" i="7"/>
  <c r="X30" i="7"/>
  <c r="W30" i="7"/>
  <c r="V30" i="7"/>
  <c r="Z29" i="7"/>
  <c r="X29" i="7"/>
  <c r="W29" i="7"/>
  <c r="V29" i="7"/>
  <c r="Z28" i="7"/>
  <c r="X28" i="7"/>
  <c r="W28" i="7"/>
  <c r="V28" i="7"/>
  <c r="Z27" i="7"/>
  <c r="X27" i="7"/>
  <c r="W27" i="7"/>
  <c r="V27" i="7"/>
  <c r="Z26" i="7"/>
  <c r="X26" i="7"/>
  <c r="W26" i="7"/>
  <c r="V26" i="7"/>
  <c r="Z25" i="7"/>
  <c r="X25" i="7"/>
  <c r="W25" i="7"/>
  <c r="V25" i="7"/>
  <c r="Z24" i="7"/>
  <c r="X24" i="7"/>
  <c r="W24" i="7"/>
  <c r="V24" i="7"/>
  <c r="Z23" i="7"/>
  <c r="X23" i="7"/>
  <c r="W23" i="7"/>
  <c r="V23" i="7"/>
  <c r="W22" i="7"/>
  <c r="V22" i="7"/>
  <c r="Z21" i="7"/>
  <c r="X21" i="7"/>
  <c r="W21" i="7"/>
  <c r="V21" i="7"/>
  <c r="Z20" i="7"/>
  <c r="X20" i="7"/>
  <c r="W20" i="7"/>
  <c r="V20" i="7"/>
  <c r="Z19" i="7"/>
  <c r="X19" i="7"/>
  <c r="W19" i="7"/>
  <c r="V19" i="7"/>
  <c r="Z18" i="7"/>
  <c r="X18" i="7"/>
  <c r="W18" i="7"/>
  <c r="V18" i="7"/>
  <c r="Z17" i="7"/>
  <c r="X17" i="7"/>
  <c r="W17" i="7"/>
  <c r="V17" i="7"/>
  <c r="Z16" i="7"/>
  <c r="X16" i="7"/>
  <c r="W16" i="7"/>
  <c r="V16" i="7"/>
  <c r="Z15" i="7"/>
  <c r="X15" i="7"/>
  <c r="W15" i="7"/>
  <c r="V15" i="7"/>
  <c r="Z14" i="7"/>
  <c r="X14" i="7"/>
  <c r="W14" i="7"/>
  <c r="V14" i="7"/>
  <c r="Z13" i="7"/>
  <c r="X13" i="7"/>
  <c r="W13" i="7"/>
  <c r="V13" i="7"/>
  <c r="Z12" i="7"/>
  <c r="X12" i="7"/>
  <c r="V12" i="7"/>
  <c r="Z11" i="7"/>
  <c r="X11" i="7"/>
  <c r="W11" i="7"/>
  <c r="V11" i="7"/>
  <c r="Z10" i="7"/>
  <c r="X10" i="7"/>
  <c r="W10" i="7"/>
  <c r="V10" i="7"/>
  <c r="Z9" i="7"/>
  <c r="X9" i="7"/>
  <c r="W9" i="7"/>
  <c r="V9" i="7"/>
  <c r="Z8" i="7"/>
  <c r="X8" i="7"/>
  <c r="W8" i="7"/>
  <c r="V8" i="7"/>
  <c r="Z7" i="7"/>
  <c r="X7" i="7"/>
  <c r="W7" i="7"/>
  <c r="V7" i="7"/>
  <c r="Z6" i="7"/>
  <c r="X6" i="7"/>
  <c r="W6" i="7"/>
  <c r="V6" i="7"/>
  <c r="Z5" i="7"/>
  <c r="X5" i="7"/>
  <c r="W5" i="7"/>
  <c r="V5" i="7"/>
  <c r="Z4" i="7"/>
  <c r="X4" i="7"/>
  <c r="W4" i="7"/>
  <c r="V4" i="7"/>
  <c r="Z3" i="7"/>
  <c r="X3" i="7"/>
  <c r="W3" i="7"/>
  <c r="V3" i="7"/>
  <c r="Z2" i="7"/>
  <c r="X2" i="7"/>
  <c r="W2" i="7"/>
  <c r="Z33" i="6"/>
  <c r="X33" i="6"/>
  <c r="W33" i="6"/>
  <c r="V33" i="6"/>
  <c r="Z32" i="6"/>
  <c r="X32" i="6"/>
  <c r="W32" i="6"/>
  <c r="V32" i="6"/>
  <c r="Z31" i="6"/>
  <c r="X31" i="6"/>
  <c r="W31" i="6"/>
  <c r="V31" i="6"/>
  <c r="Z30" i="6"/>
  <c r="X30" i="6"/>
  <c r="W30" i="6"/>
  <c r="V30" i="6"/>
  <c r="Z29" i="6"/>
  <c r="X29" i="6"/>
  <c r="W29" i="6"/>
  <c r="V29" i="6"/>
  <c r="Z28" i="6"/>
  <c r="X28" i="6"/>
  <c r="W28" i="6"/>
  <c r="V28" i="6"/>
  <c r="Z27" i="6"/>
  <c r="X27" i="6"/>
  <c r="W27" i="6"/>
  <c r="V27" i="6"/>
  <c r="Z26" i="6"/>
  <c r="X26" i="6"/>
  <c r="W26" i="6"/>
  <c r="V26" i="6"/>
  <c r="Z25" i="6"/>
  <c r="X25" i="6"/>
  <c r="W25" i="6"/>
  <c r="V25" i="6"/>
  <c r="Z24" i="6"/>
  <c r="X24" i="6"/>
  <c r="W24" i="6"/>
  <c r="V24" i="6"/>
  <c r="Z23" i="6"/>
  <c r="X23" i="6"/>
  <c r="W23" i="6"/>
  <c r="V23" i="6"/>
  <c r="Z22" i="6"/>
  <c r="W22" i="6"/>
  <c r="V22" i="6"/>
  <c r="Z21" i="6"/>
  <c r="X21" i="6"/>
  <c r="W21" i="6"/>
  <c r="V21" i="6"/>
  <c r="Z20" i="6"/>
  <c r="X20" i="6"/>
  <c r="W20" i="6"/>
  <c r="V20" i="6"/>
  <c r="Z19" i="6"/>
  <c r="X19" i="6"/>
  <c r="W19" i="6"/>
  <c r="V19" i="6"/>
  <c r="Z18" i="6"/>
  <c r="X18" i="6"/>
  <c r="W18" i="6"/>
  <c r="V18" i="6"/>
  <c r="Z17" i="6"/>
  <c r="X17" i="6"/>
  <c r="W17" i="6"/>
  <c r="V17" i="6"/>
  <c r="Z16" i="6"/>
  <c r="X16" i="6"/>
  <c r="W16" i="6"/>
  <c r="V16" i="6"/>
  <c r="Z15" i="6"/>
  <c r="X15" i="6"/>
  <c r="W15" i="6"/>
  <c r="V15" i="6"/>
  <c r="X14" i="6"/>
  <c r="V14" i="6"/>
  <c r="Z13" i="6"/>
  <c r="X13" i="6"/>
  <c r="W13" i="6"/>
  <c r="V13" i="6"/>
  <c r="Z12" i="6"/>
  <c r="X12" i="6"/>
  <c r="W12" i="6"/>
  <c r="V12" i="6"/>
  <c r="Z11" i="6"/>
  <c r="X11" i="6"/>
  <c r="W11" i="6"/>
  <c r="V11" i="6"/>
  <c r="Z10" i="6"/>
  <c r="X10" i="6"/>
  <c r="W10" i="6"/>
  <c r="V10" i="6"/>
  <c r="Z9" i="6"/>
  <c r="X9" i="6"/>
  <c r="W9" i="6"/>
  <c r="V9" i="6"/>
  <c r="Z8" i="6"/>
  <c r="X8" i="6"/>
  <c r="W8" i="6"/>
  <c r="V8" i="6"/>
  <c r="Z7" i="6"/>
  <c r="X7" i="6"/>
  <c r="W7" i="6"/>
  <c r="V7" i="6"/>
  <c r="Z6" i="6"/>
  <c r="X6" i="6"/>
  <c r="W6" i="6"/>
  <c r="V6" i="6"/>
  <c r="Z5" i="6"/>
  <c r="X5" i="6"/>
  <c r="W5" i="6"/>
  <c r="V5" i="6"/>
  <c r="Z4" i="6"/>
  <c r="X4" i="6"/>
  <c r="W4" i="6"/>
  <c r="V4" i="6"/>
  <c r="Z3" i="6"/>
  <c r="X3" i="6"/>
  <c r="W3" i="6"/>
  <c r="Z2" i="6"/>
  <c r="X2" i="6"/>
  <c r="W2" i="6"/>
  <c r="V2" i="6"/>
  <c r="V2" i="5"/>
  <c r="Z33" i="5"/>
  <c r="X33" i="5"/>
  <c r="W33" i="5"/>
  <c r="V33" i="5"/>
  <c r="Z32" i="5"/>
  <c r="X32" i="5"/>
  <c r="W32" i="5"/>
  <c r="V32" i="5"/>
  <c r="Z31" i="5"/>
  <c r="X31" i="5"/>
  <c r="W31" i="5"/>
  <c r="V31" i="5"/>
  <c r="Z30" i="5"/>
  <c r="X30" i="5"/>
  <c r="W30" i="5"/>
  <c r="V30" i="5"/>
  <c r="Z29" i="5"/>
  <c r="X29" i="5"/>
  <c r="W29" i="5"/>
  <c r="V29" i="5"/>
  <c r="Z28" i="5"/>
  <c r="X28" i="5"/>
  <c r="W28" i="5"/>
  <c r="V28" i="5"/>
  <c r="Z27" i="5"/>
  <c r="X27" i="5"/>
  <c r="W27" i="5"/>
  <c r="V27" i="5"/>
  <c r="Z26" i="5"/>
  <c r="X26" i="5"/>
  <c r="W26" i="5"/>
  <c r="V26" i="5"/>
  <c r="Z25" i="5"/>
  <c r="X25" i="5"/>
  <c r="W25" i="5"/>
  <c r="V25" i="5"/>
  <c r="Z24" i="5"/>
  <c r="X24" i="5"/>
  <c r="W24" i="5"/>
  <c r="V24" i="5"/>
  <c r="Z23" i="5"/>
  <c r="X23" i="5"/>
  <c r="W23" i="5"/>
  <c r="V23" i="5"/>
  <c r="X22" i="5"/>
  <c r="W22" i="5"/>
  <c r="V22" i="5"/>
  <c r="Z21" i="5"/>
  <c r="X21" i="5"/>
  <c r="W21" i="5"/>
  <c r="V21" i="5"/>
  <c r="Z20" i="5"/>
  <c r="X20" i="5"/>
  <c r="W20" i="5"/>
  <c r="V20" i="5"/>
  <c r="Z19" i="5"/>
  <c r="X19" i="5"/>
  <c r="W19" i="5"/>
  <c r="V19" i="5"/>
  <c r="Z18" i="5"/>
  <c r="X18" i="5"/>
  <c r="W18" i="5"/>
  <c r="V18" i="5"/>
  <c r="Z17" i="5"/>
  <c r="X17" i="5"/>
  <c r="W17" i="5"/>
  <c r="V17" i="5"/>
  <c r="Z16" i="5"/>
  <c r="X16" i="5"/>
  <c r="W16" i="5"/>
  <c r="V16" i="5"/>
  <c r="Z15" i="5"/>
  <c r="X15" i="5"/>
  <c r="W15" i="5"/>
  <c r="V15" i="5"/>
  <c r="Z14" i="5"/>
  <c r="X14" i="5"/>
  <c r="V14" i="5"/>
  <c r="Z13" i="5"/>
  <c r="X13" i="5"/>
  <c r="W13" i="5"/>
  <c r="V13" i="5"/>
  <c r="Z12" i="5"/>
  <c r="X12" i="5"/>
  <c r="W12" i="5"/>
  <c r="V12" i="5"/>
  <c r="Z11" i="5"/>
  <c r="X11" i="5"/>
  <c r="W11" i="5"/>
  <c r="V11" i="5"/>
  <c r="Z10" i="5"/>
  <c r="X10" i="5"/>
  <c r="W10" i="5"/>
  <c r="V10" i="5"/>
  <c r="Z9" i="5"/>
  <c r="X9" i="5"/>
  <c r="W9" i="5"/>
  <c r="V9" i="5"/>
  <c r="Z8" i="5"/>
  <c r="X8" i="5"/>
  <c r="W8" i="5"/>
  <c r="V8" i="5"/>
  <c r="Z7" i="5"/>
  <c r="X7" i="5"/>
  <c r="W7" i="5"/>
  <c r="V7" i="5"/>
  <c r="Z6" i="5"/>
  <c r="W6" i="5"/>
  <c r="V6" i="5"/>
  <c r="Z5" i="5"/>
  <c r="X5" i="5"/>
  <c r="W5" i="5"/>
  <c r="V5" i="5"/>
  <c r="Z4" i="5"/>
  <c r="X4" i="5"/>
  <c r="W4" i="5"/>
  <c r="V4" i="5"/>
  <c r="Z3" i="5"/>
  <c r="X3" i="5"/>
  <c r="W3" i="5"/>
  <c r="Z2" i="5"/>
  <c r="X2" i="5"/>
  <c r="W2" i="5"/>
  <c r="Z33" i="4"/>
  <c r="X33" i="4"/>
  <c r="W33" i="4"/>
  <c r="V33" i="4"/>
  <c r="Z32" i="4"/>
  <c r="X32" i="4"/>
  <c r="W32" i="4"/>
  <c r="V32" i="4"/>
  <c r="Z31" i="4"/>
  <c r="X31" i="4"/>
  <c r="W31" i="4"/>
  <c r="V31" i="4"/>
  <c r="Z30" i="4"/>
  <c r="X30" i="4"/>
  <c r="V30" i="4"/>
  <c r="Z29" i="4"/>
  <c r="X29" i="4"/>
  <c r="W29" i="4"/>
  <c r="V29" i="4"/>
  <c r="Z28" i="4"/>
  <c r="X28" i="4"/>
  <c r="W28" i="4"/>
  <c r="V28" i="4"/>
  <c r="Z27" i="4"/>
  <c r="X27" i="4"/>
  <c r="W27" i="4"/>
  <c r="V27" i="4"/>
  <c r="Z26" i="4"/>
  <c r="X26" i="4"/>
  <c r="W26" i="4"/>
  <c r="V26" i="4"/>
  <c r="Z25" i="4"/>
  <c r="X25" i="4"/>
  <c r="W25" i="4"/>
  <c r="V25" i="4"/>
  <c r="Z24" i="4"/>
  <c r="X24" i="4"/>
  <c r="W24" i="4"/>
  <c r="V24" i="4"/>
  <c r="Z23" i="4"/>
  <c r="X23" i="4"/>
  <c r="W23" i="4"/>
  <c r="Z22" i="4"/>
  <c r="X22" i="4"/>
  <c r="W22" i="4"/>
  <c r="V22" i="4"/>
  <c r="Z21" i="4"/>
  <c r="X21" i="4"/>
  <c r="W21" i="4"/>
  <c r="V21" i="4"/>
  <c r="Z20" i="4"/>
  <c r="X20" i="4"/>
  <c r="W20" i="4"/>
  <c r="V20" i="4"/>
  <c r="Z19" i="4"/>
  <c r="X19" i="4"/>
  <c r="W19" i="4"/>
  <c r="V19" i="4"/>
  <c r="Z18" i="4"/>
  <c r="X18" i="4"/>
  <c r="W18" i="4"/>
  <c r="V18" i="4"/>
  <c r="Z17" i="4"/>
  <c r="X17" i="4"/>
  <c r="W17" i="4"/>
  <c r="V17" i="4"/>
  <c r="Z16" i="4"/>
  <c r="X16" i="4"/>
  <c r="W16" i="4"/>
  <c r="V16" i="4"/>
  <c r="Z15" i="4"/>
  <c r="X15" i="4"/>
  <c r="W15" i="4"/>
  <c r="V15" i="4"/>
  <c r="Z14" i="4"/>
  <c r="X14" i="4"/>
  <c r="W14" i="4"/>
  <c r="V14" i="4"/>
  <c r="Z13" i="4"/>
  <c r="X13" i="4"/>
  <c r="W13" i="4"/>
  <c r="V13" i="4"/>
  <c r="Z12" i="4"/>
  <c r="X12" i="4"/>
  <c r="W12" i="4"/>
  <c r="V12" i="4"/>
  <c r="Z11" i="4"/>
  <c r="X11" i="4"/>
  <c r="W11" i="4"/>
  <c r="V11" i="4"/>
  <c r="Z10" i="4"/>
  <c r="X10" i="4"/>
  <c r="W10" i="4"/>
  <c r="V10" i="4"/>
  <c r="Z9" i="4"/>
  <c r="X9" i="4"/>
  <c r="W9" i="4"/>
  <c r="V9" i="4"/>
  <c r="W8" i="4"/>
  <c r="V8" i="4"/>
  <c r="Z7" i="4"/>
  <c r="X7" i="4"/>
  <c r="W7" i="4"/>
  <c r="V7" i="4"/>
  <c r="Z6" i="4"/>
  <c r="X6" i="4"/>
  <c r="W6" i="4"/>
  <c r="V6" i="4"/>
  <c r="Z5" i="4"/>
  <c r="X5" i="4"/>
  <c r="W5" i="4"/>
  <c r="V5" i="4"/>
  <c r="Z4" i="4"/>
  <c r="X4" i="4"/>
  <c r="W4" i="4"/>
  <c r="V4" i="4"/>
  <c r="Z3" i="4"/>
  <c r="X3" i="4"/>
  <c r="W3" i="4"/>
  <c r="V3" i="4"/>
  <c r="Z2" i="4"/>
  <c r="X2" i="4"/>
  <c r="W2" i="4"/>
  <c r="V2" i="4"/>
  <c r="Z33" i="3"/>
  <c r="X33" i="3"/>
  <c r="W33" i="3"/>
  <c r="V33" i="3"/>
  <c r="Z32" i="3"/>
  <c r="X32" i="3"/>
  <c r="W32" i="3"/>
  <c r="V32" i="3"/>
  <c r="Z31" i="3"/>
  <c r="X31" i="3"/>
  <c r="W31" i="3"/>
  <c r="V31" i="3"/>
  <c r="Z30" i="3"/>
  <c r="X30" i="3"/>
  <c r="W30" i="3"/>
  <c r="V30" i="3"/>
  <c r="X29" i="3"/>
  <c r="W29" i="3"/>
  <c r="V29" i="3"/>
  <c r="X28" i="3"/>
  <c r="W28" i="3"/>
  <c r="V28" i="3"/>
  <c r="X27" i="3"/>
  <c r="W27" i="3"/>
  <c r="V27" i="3"/>
  <c r="Z26" i="3"/>
  <c r="X26" i="3"/>
  <c r="W26" i="3"/>
  <c r="V26" i="3"/>
  <c r="Z25" i="3"/>
  <c r="X25" i="3"/>
  <c r="W25" i="3"/>
  <c r="V25" i="3"/>
  <c r="Z24" i="3"/>
  <c r="X24" i="3"/>
  <c r="W24" i="3"/>
  <c r="V24" i="3"/>
  <c r="Z23" i="3"/>
  <c r="X23" i="3"/>
  <c r="W23" i="3"/>
  <c r="V23" i="3"/>
  <c r="Z22" i="3"/>
  <c r="X22" i="3"/>
  <c r="W22" i="3"/>
  <c r="V22" i="3"/>
  <c r="X21" i="3"/>
  <c r="W21" i="3"/>
  <c r="V21" i="3"/>
  <c r="Z20" i="3"/>
  <c r="X20" i="3"/>
  <c r="W20" i="3"/>
  <c r="V20" i="3"/>
  <c r="Z19" i="3"/>
  <c r="X19" i="3"/>
  <c r="W19" i="3"/>
  <c r="V19" i="3"/>
  <c r="Z18" i="3"/>
  <c r="X18" i="3"/>
  <c r="W18" i="3"/>
  <c r="V18" i="3"/>
  <c r="Z17" i="3"/>
  <c r="X17" i="3"/>
  <c r="W17" i="3"/>
  <c r="V17" i="3"/>
  <c r="Z16" i="3"/>
  <c r="X16" i="3"/>
  <c r="W16" i="3"/>
  <c r="V16" i="3"/>
  <c r="Z15" i="3"/>
  <c r="X15" i="3"/>
  <c r="W15" i="3"/>
  <c r="V15" i="3"/>
  <c r="Z14" i="3"/>
  <c r="X14" i="3"/>
  <c r="V14" i="3"/>
  <c r="Z13" i="3"/>
  <c r="X13" i="3"/>
  <c r="W13" i="3"/>
  <c r="V13" i="3"/>
  <c r="Z12" i="3"/>
  <c r="X12" i="3"/>
  <c r="W12" i="3"/>
  <c r="Z11" i="3"/>
  <c r="X11" i="3"/>
  <c r="W11" i="3"/>
  <c r="V11" i="3"/>
  <c r="Z10" i="3"/>
  <c r="X10" i="3"/>
  <c r="W10" i="3"/>
  <c r="V10" i="3"/>
  <c r="Z9" i="3"/>
  <c r="X9" i="3"/>
  <c r="W9" i="3"/>
  <c r="V9" i="3"/>
  <c r="Z8" i="3"/>
  <c r="X8" i="3"/>
  <c r="W8" i="3"/>
  <c r="V8" i="3"/>
  <c r="Z7" i="3"/>
  <c r="X7" i="3"/>
  <c r="W7" i="3"/>
  <c r="V7" i="3"/>
  <c r="Z6" i="3"/>
  <c r="X6" i="3"/>
  <c r="W6" i="3"/>
  <c r="V6" i="3"/>
  <c r="Z5" i="3"/>
  <c r="X5" i="3"/>
  <c r="W5" i="3"/>
  <c r="V5" i="3"/>
  <c r="Z4" i="3"/>
  <c r="X4" i="3"/>
  <c r="W4" i="3"/>
  <c r="V4" i="3"/>
  <c r="Z3" i="3"/>
  <c r="X3" i="3"/>
  <c r="W3" i="3"/>
  <c r="Z2" i="3"/>
  <c r="X2" i="3"/>
  <c r="W2" i="3"/>
  <c r="V2" i="3"/>
  <c r="X33" i="2"/>
  <c r="W33" i="2"/>
  <c r="V33" i="2"/>
  <c r="X32" i="2"/>
  <c r="W32" i="2"/>
  <c r="V32" i="2"/>
  <c r="X31" i="2"/>
  <c r="W31" i="2"/>
  <c r="V31" i="2"/>
  <c r="X30" i="2"/>
  <c r="W30" i="2"/>
  <c r="V30" i="2"/>
  <c r="X29" i="2"/>
  <c r="W29" i="2"/>
  <c r="V29" i="2"/>
  <c r="X28" i="2"/>
  <c r="W28" i="2"/>
  <c r="V28" i="2"/>
  <c r="X27" i="2"/>
  <c r="W27" i="2"/>
  <c r="V27" i="2"/>
  <c r="X26" i="2"/>
  <c r="W26" i="2"/>
  <c r="V26" i="2"/>
  <c r="X25" i="2"/>
  <c r="W25" i="2"/>
  <c r="V25" i="2"/>
  <c r="X24" i="2"/>
  <c r="W24" i="2"/>
  <c r="V24" i="2"/>
  <c r="X23" i="2"/>
  <c r="W23" i="2"/>
  <c r="V23" i="2"/>
  <c r="X22" i="2"/>
  <c r="W22" i="2"/>
  <c r="V22" i="2"/>
  <c r="X21" i="2"/>
  <c r="W21" i="2"/>
  <c r="V21" i="2"/>
  <c r="X20" i="2"/>
  <c r="W20" i="2"/>
  <c r="V20" i="2"/>
  <c r="X19" i="2"/>
  <c r="W19" i="2"/>
  <c r="V19" i="2"/>
  <c r="X18" i="2"/>
  <c r="W18" i="2"/>
  <c r="V18" i="2"/>
  <c r="X17" i="2"/>
  <c r="W17" i="2"/>
  <c r="V17" i="2"/>
  <c r="X16" i="2"/>
  <c r="W16" i="2"/>
  <c r="V16" i="2"/>
  <c r="X15" i="2"/>
  <c r="W15" i="2"/>
  <c r="V15" i="2"/>
  <c r="X14" i="2"/>
  <c r="V14" i="2"/>
  <c r="X13" i="2"/>
  <c r="W13" i="2"/>
  <c r="V13" i="2"/>
  <c r="X12" i="2"/>
  <c r="W12" i="2"/>
  <c r="V12" i="2"/>
  <c r="X11" i="2"/>
  <c r="W11" i="2"/>
  <c r="V11" i="2"/>
  <c r="X10" i="2"/>
  <c r="W10" i="2"/>
  <c r="V10" i="2"/>
  <c r="X9" i="2"/>
  <c r="W9" i="2"/>
  <c r="V9" i="2"/>
  <c r="X8" i="2"/>
  <c r="W8" i="2"/>
  <c r="V8" i="2"/>
  <c r="W7" i="2"/>
  <c r="V7" i="2"/>
  <c r="X6" i="2"/>
  <c r="W6" i="2"/>
  <c r="V6" i="2"/>
  <c r="X5" i="2"/>
  <c r="W5" i="2"/>
  <c r="V5" i="2"/>
  <c r="X4" i="2"/>
  <c r="V4" i="2"/>
  <c r="W3" i="2"/>
  <c r="X2" i="2"/>
  <c r="W2" i="2"/>
  <c r="Z33" i="1"/>
  <c r="X33" i="1"/>
  <c r="W33" i="1"/>
  <c r="V33" i="1"/>
  <c r="Z32" i="1"/>
  <c r="X32" i="1"/>
  <c r="W32" i="1"/>
  <c r="V32" i="1"/>
  <c r="Z31" i="1"/>
  <c r="X31" i="1"/>
  <c r="W31" i="1"/>
  <c r="V31" i="1"/>
  <c r="Z30" i="1"/>
  <c r="X30" i="1"/>
  <c r="W30" i="1"/>
  <c r="V30" i="1"/>
  <c r="Z29" i="1"/>
  <c r="X29" i="1"/>
  <c r="W29" i="1"/>
  <c r="V29" i="1"/>
  <c r="Z28" i="1"/>
  <c r="X28" i="1"/>
  <c r="W28" i="1"/>
  <c r="V28" i="1"/>
  <c r="Z27" i="1"/>
  <c r="X27" i="1"/>
  <c r="W27" i="1"/>
  <c r="V27" i="1"/>
  <c r="Z26" i="1"/>
  <c r="X26" i="1"/>
  <c r="W26" i="1"/>
  <c r="V26" i="1"/>
  <c r="Z25" i="1"/>
  <c r="X25" i="1"/>
  <c r="W25" i="1"/>
  <c r="V25" i="1"/>
  <c r="Z24" i="1"/>
  <c r="X24" i="1"/>
  <c r="W24" i="1"/>
  <c r="V24" i="1"/>
  <c r="Z23" i="1"/>
  <c r="X23" i="1"/>
  <c r="W23" i="1"/>
  <c r="V23" i="1"/>
  <c r="Z22" i="1"/>
  <c r="X22" i="1"/>
  <c r="W22" i="1"/>
  <c r="V22" i="1"/>
  <c r="Z21" i="1"/>
  <c r="X21" i="1"/>
  <c r="W21" i="1"/>
  <c r="V21" i="1"/>
  <c r="Z20" i="1"/>
  <c r="X20" i="1"/>
  <c r="W20" i="1"/>
  <c r="V20" i="1"/>
  <c r="Z19" i="1"/>
  <c r="X19" i="1"/>
  <c r="W19" i="1"/>
  <c r="V19" i="1"/>
  <c r="Z18" i="1"/>
  <c r="X18" i="1"/>
  <c r="W18" i="1"/>
  <c r="V18" i="1"/>
  <c r="Z17" i="1"/>
  <c r="X17" i="1"/>
  <c r="W17" i="1"/>
  <c r="V17" i="1"/>
  <c r="Z16" i="1"/>
  <c r="X16" i="1"/>
  <c r="W16" i="1"/>
  <c r="V16" i="1"/>
  <c r="Z15" i="1"/>
  <c r="X15" i="1"/>
  <c r="W15" i="1"/>
  <c r="V15" i="1"/>
  <c r="Z14" i="1"/>
  <c r="X14" i="1"/>
  <c r="V14" i="1"/>
  <c r="Z13" i="1"/>
  <c r="X13" i="1"/>
  <c r="W13" i="1"/>
  <c r="V13" i="1"/>
  <c r="Z12" i="1"/>
  <c r="X12" i="1"/>
  <c r="W12" i="1"/>
  <c r="V12" i="1"/>
  <c r="Z11" i="1"/>
  <c r="X11" i="1"/>
  <c r="W11" i="1"/>
  <c r="V11" i="1"/>
  <c r="Z10" i="1"/>
  <c r="X10" i="1"/>
  <c r="W10" i="1"/>
  <c r="V10" i="1"/>
  <c r="Z9" i="1"/>
  <c r="X9" i="1"/>
  <c r="W9" i="1"/>
  <c r="V9" i="1"/>
  <c r="Z8" i="1"/>
  <c r="X8" i="1"/>
  <c r="W8" i="1"/>
  <c r="V8" i="1"/>
  <c r="Z7" i="1"/>
  <c r="X7" i="1"/>
  <c r="W7" i="1"/>
  <c r="V7" i="1"/>
  <c r="Z6" i="1"/>
  <c r="X6" i="1"/>
  <c r="W6" i="1"/>
  <c r="V6" i="1"/>
  <c r="Z5" i="1"/>
  <c r="X5" i="1"/>
  <c r="W5" i="1"/>
  <c r="V5" i="1"/>
  <c r="Z4" i="1"/>
  <c r="X4" i="1"/>
  <c r="W4" i="1"/>
  <c r="V4" i="1"/>
  <c r="W3" i="1"/>
  <c r="V3" i="1"/>
  <c r="Z2" i="1"/>
  <c r="X2" i="1"/>
  <c r="W2" i="1"/>
</calcChain>
</file>

<file path=xl/sharedStrings.xml><?xml version="1.0" encoding="utf-8"?>
<sst xmlns="http://schemas.openxmlformats.org/spreadsheetml/2006/main" count="8346" uniqueCount="100">
  <si>
    <t>year</t>
  </si>
  <si>
    <t>BHR</t>
  </si>
  <si>
    <t>BRR</t>
  </si>
  <si>
    <t>BVR</t>
  </si>
  <si>
    <t>CBR</t>
  </si>
  <si>
    <t>CCK</t>
  </si>
  <si>
    <t>CFK</t>
  </si>
  <si>
    <t>CHL</t>
  </si>
  <si>
    <t>CMR</t>
  </si>
  <si>
    <t>CRR</t>
  </si>
  <si>
    <t>EFR</t>
  </si>
  <si>
    <t>GRR</t>
  </si>
  <si>
    <t>HTR</t>
  </si>
  <si>
    <t>MNR</t>
  </si>
  <si>
    <t>MSR</t>
  </si>
  <si>
    <t>NRR</t>
  </si>
  <si>
    <t>PRR</t>
  </si>
  <si>
    <t>RRR</t>
  </si>
  <si>
    <t>SRR</t>
  </si>
  <si>
    <t>TAR</t>
  </si>
  <si>
    <t>WFR</t>
  </si>
  <si>
    <t>For</t>
  </si>
  <si>
    <t>ForSE</t>
  </si>
  <si>
    <t>Agstrat</t>
  </si>
  <si>
    <t>AgstratSE</t>
  </si>
  <si>
    <t>Ag</t>
  </si>
  <si>
    <t>AgSE</t>
  </si>
  <si>
    <t>forest</t>
  </si>
  <si>
    <t>forSE</t>
  </si>
  <si>
    <t>agstrat</t>
  </si>
  <si>
    <t>agstratSE</t>
  </si>
  <si>
    <t>ag</t>
  </si>
  <si>
    <t>agSE</t>
  </si>
  <si>
    <t>na</t>
  </si>
  <si>
    <t>Green = reservoirs with forested watersheds that experience seasonal stratification during the summer</t>
  </si>
  <si>
    <t>Orange = reservoirs with agricultural watersheds that experience seasonal stratification during the summer</t>
  </si>
  <si>
    <t>Gray = reservoirs with agricultural watersheds that typically either have weak or no seasonal stratification during the summer</t>
  </si>
  <si>
    <t>White = a reservoir with an urban watershed that has no seasonal stratification (WFR)</t>
  </si>
  <si>
    <t>Notes:</t>
  </si>
  <si>
    <t>Reservoir Abbreviations:</t>
  </si>
  <si>
    <t>BHR = Buckhorn Lake</t>
  </si>
  <si>
    <t>BRR = Barren River Lake</t>
  </si>
  <si>
    <t>BVR = Brookville Lake</t>
  </si>
  <si>
    <t>CBR= C. J. Brown Lake</t>
  </si>
  <si>
    <t>CCK = Caesar Creek Lake</t>
  </si>
  <si>
    <t>CFK = Carr Creek Lake</t>
  </si>
  <si>
    <t>CHL = C. M. Harden Lake</t>
  </si>
  <si>
    <t>CMR = Cagles Mill Lake</t>
  </si>
  <si>
    <t>CRR = Cave Run Lake</t>
  </si>
  <si>
    <t>EFR = East Fork Lake</t>
  </si>
  <si>
    <t>GRR = Green River Lake</t>
  </si>
  <si>
    <t>HTR = J. E. Roush Lake (EXCLUDED FROM EXAMINING DEEP WATER TRENDS BECAUSE TOO SHALLOW)</t>
  </si>
  <si>
    <t>MNR = Monroe Lake</t>
  </si>
  <si>
    <t>MSR = Mississinewa Lake</t>
  </si>
  <si>
    <t>NRR = Nolin Lake</t>
  </si>
  <si>
    <t>PRR = Patoka Lake</t>
  </si>
  <si>
    <t>RRR = Rough River Lake</t>
  </si>
  <si>
    <t>SRR = Salamonie Lake</t>
  </si>
  <si>
    <t>TAR = Taylorsville Lake</t>
  </si>
  <si>
    <t>WFR = West Fork Lake (EXCLUDED FROM EXAMINING DEEP WATER TRENDS BECAUSE TOO SHALLOW)</t>
  </si>
  <si>
    <t>Notes: See manuscript Methods and Supplementary Information for additional details: https://doi.org/10.1111/gcb.15618.</t>
  </si>
  <si>
    <t>Abbreviations:</t>
  </si>
  <si>
    <t>SE = standard error</t>
  </si>
  <si>
    <t>Agstrat = reservoirs with agricultural watersheds and seasonal stratification</t>
  </si>
  <si>
    <t>For = reservoirs with forested watersheds and seasonal stratification</t>
  </si>
  <si>
    <t>Ag = reservoirs with agricultural watersheds and weak or no seasonal stratification</t>
  </si>
  <si>
    <t>Within worksheets, reservoirs (column headings) are color coded:</t>
  </si>
  <si>
    <t>This file contains annual summer means (June-August) of nutrient and precipitation data for each reservoir. Nutrient data are from reservoir surface water, deep water, and inflows. These data were used for Figure S9 in Smucker et al. (Global Change Biology, "Increasingly severe cyanobacterial blooms and deep water hypoxia coincide with warming water temperatures in reservoirs"). “Surface water” concentrations were means from surface, 1.52, 3.04, and 6.10 m depths and "deep water" concnetrations were means from 1.524 m intervals at depths ≥ 7.62 m.</t>
  </si>
  <si>
    <t>TN = total nitrogen (mg/l)</t>
  </si>
  <si>
    <t>NOx = nitrate + nitrite (mg/l)</t>
  </si>
  <si>
    <t>TKN = total Kjeldahl nitrogen (mg/l)</t>
  </si>
  <si>
    <t>TOC = total organic carbon (mg/l)</t>
  </si>
  <si>
    <r>
      <t>TP = total phosphorus (</t>
    </r>
    <r>
      <rPr>
        <sz val="11"/>
        <color theme="1"/>
        <rFont val="Symbol"/>
        <family val="1"/>
        <charset val="2"/>
      </rPr>
      <t>m</t>
    </r>
    <r>
      <rPr>
        <sz val="11"/>
        <color theme="1"/>
        <rFont val="Calibri"/>
        <family val="2"/>
        <scheme val="minor"/>
      </rPr>
      <t>g/l)</t>
    </r>
  </si>
  <si>
    <r>
      <t xml:space="preserve">Units for nitrogen forms and TOC are mg/l and units for total phosphorus and dissolved phosphorus are </t>
    </r>
    <r>
      <rPr>
        <sz val="11"/>
        <color theme="1"/>
        <rFont val="Symbol"/>
        <family val="1"/>
        <charset val="2"/>
      </rPr>
      <t>m</t>
    </r>
    <r>
      <rPr>
        <sz val="11"/>
        <color theme="1"/>
        <rFont val="Calibri"/>
        <family val="2"/>
        <scheme val="minor"/>
      </rPr>
      <t>g/l</t>
    </r>
  </si>
  <si>
    <t>(1) Data from HTR were excluded from deep water figures because of this reservoir's shallow depth.</t>
  </si>
  <si>
    <t>(2) Precipitation z-scores are summer (June-August) precipitation amounts transformed into reservoir-specific z-scores based on data from all years (i.e., calculated individually for each reservoir)</t>
  </si>
  <si>
    <t>(3) na = data not available (no sampling occurred)</t>
  </si>
  <si>
    <t>(4) The 2009 NOx concentration in reservoir surface water for agricultural reservoirs with weak or no seasonal stratification was excluded from Figure S9 due to being a severe outlier (worksheet "Nox_surface").</t>
  </si>
  <si>
    <t>(5) The 1988 dissolved phosphorus concentration in reservoir deep water for agricultural reservoirs with weak or no seasonal stratification was excluded from Figure S9 due to being a severe outlier (worksheet "P_dissolved_deep").</t>
  </si>
  <si>
    <t>TN_surface</t>
  </si>
  <si>
    <t>TKN_surface</t>
  </si>
  <si>
    <t>TOC_surface</t>
  </si>
  <si>
    <t>NH3_surface</t>
  </si>
  <si>
    <t>TN_inflow</t>
  </si>
  <si>
    <t>TKN_inflow</t>
  </si>
  <si>
    <t>NH3_inflow</t>
  </si>
  <si>
    <t>TOC_inflow</t>
  </si>
  <si>
    <t>TP_surface</t>
  </si>
  <si>
    <t>P_dissolved_surface</t>
  </si>
  <si>
    <t>TP_inflow</t>
  </si>
  <si>
    <t>TN_deep</t>
  </si>
  <si>
    <t>TKN_deep</t>
  </si>
  <si>
    <t>NH3_deep</t>
  </si>
  <si>
    <t>NOx_deep</t>
  </si>
  <si>
    <t>TP_deep</t>
  </si>
  <si>
    <t>P_dissolved_deep</t>
  </si>
  <si>
    <t>TOC_deep</t>
  </si>
  <si>
    <t>NOx_surface</t>
  </si>
  <si>
    <t>Reservoir</t>
  </si>
  <si>
    <t>NOx_inflow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</si>
</sst>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theme="1"/>
      <name val="Calibri"/>
      <family val="2"/>
      <scheme val="minor"/>
    </font>
    <font>
      <sz val="11"/>
      <color theme="1"/>
      <name val="Symbol"/>
      <family val="1"/>
      <charset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92D050"/>
        <bgColor theme="4" tint="0.79998168889431442"/>
      </patternFill>
    </fill>
    <fill>
      <patternFill patternType="solid">
        <fgColor rgb="FFFFC000"/>
        <bgColor theme="4" tint="0.79998168889431442"/>
      </patternFill>
    </fill>
    <fill>
      <patternFill patternType="solid">
        <fgColor rgb="FFFFC0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0" borderId="0" xfId="0" applyAlignment="1">
      <alignment horizontal="left"/>
    </xf>
    <xf numFmtId="0" fontId="0" fillId="5" borderId="0" xfId="0" applyFill="1"/>
    <xf numFmtId="0" fontId="1" fillId="0" borderId="1" xfId="0" applyFont="1" applyBorder="1"/>
    <xf numFmtId="0" fontId="0" fillId="0" borderId="1" xfId="0" applyBorder="1"/>
    <xf numFmtId="0" fontId="0" fillId="0" borderId="0" xfId="0" applyAlignment="1">
      <alignment wrapText="1"/>
    </xf>
    <xf numFmtId="0" fontId="1" fillId="0" borderId="0" xfId="0" applyFont="1"/>
    <xf numFmtId="164" fontId="0" fillId="0" borderId="0" xfId="0" applyNumberFormat="1" applyAlignment="1">
      <alignment horizontal="right"/>
    </xf>
    <xf numFmtId="0" fontId="0" fillId="0" borderId="1"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9"/>
  <sheetViews>
    <sheetView tabSelected="1" zoomScale="80" zoomScaleNormal="80" workbookViewId="0">
      <selection activeCell="A9" sqref="A9"/>
    </sheetView>
  </sheetViews>
  <sheetFormatPr defaultRowHeight="14.4" x14ac:dyDescent="0.3"/>
  <cols>
    <col min="1" max="1" width="255.77734375" bestFit="1" customWidth="1"/>
  </cols>
  <sheetData>
    <row r="1" spans="1:1" ht="28.8" customHeight="1" x14ac:dyDescent="0.3">
      <c r="A1" s="8" t="s">
        <v>67</v>
      </c>
    </row>
    <row r="2" spans="1:1" ht="14.4" customHeight="1" x14ac:dyDescent="0.3">
      <c r="A2" t="s">
        <v>60</v>
      </c>
    </row>
    <row r="3" spans="1:1" ht="14.4" customHeight="1" x14ac:dyDescent="0.3">
      <c r="A3" t="s">
        <v>73</v>
      </c>
    </row>
    <row r="4" spans="1:1" ht="14.4" customHeight="1" x14ac:dyDescent="0.3"/>
    <row r="5" spans="1:1" ht="14.4" customHeight="1" x14ac:dyDescent="0.3">
      <c r="A5" t="s">
        <v>61</v>
      </c>
    </row>
    <row r="6" spans="1:1" ht="14.4" customHeight="1" x14ac:dyDescent="0.3">
      <c r="A6" t="s">
        <v>68</v>
      </c>
    </row>
    <row r="7" spans="1:1" ht="14.4" customHeight="1" x14ac:dyDescent="0.3">
      <c r="A7" t="s">
        <v>69</v>
      </c>
    </row>
    <row r="8" spans="1:1" ht="14.4" customHeight="1" x14ac:dyDescent="0.3">
      <c r="A8" t="s">
        <v>70</v>
      </c>
    </row>
    <row r="9" spans="1:1" ht="14.4" customHeight="1" x14ac:dyDescent="0.3">
      <c r="A9" t="s">
        <v>72</v>
      </c>
    </row>
    <row r="10" spans="1:1" ht="14.4" customHeight="1" x14ac:dyDescent="0.3">
      <c r="A10" t="s">
        <v>71</v>
      </c>
    </row>
    <row r="11" spans="1:1" ht="14.4" customHeight="1" x14ac:dyDescent="0.3">
      <c r="A11" t="s">
        <v>62</v>
      </c>
    </row>
    <row r="12" spans="1:1" ht="14.4" customHeight="1" x14ac:dyDescent="0.3">
      <c r="A12" t="s">
        <v>64</v>
      </c>
    </row>
    <row r="13" spans="1:1" ht="14.4" customHeight="1" x14ac:dyDescent="0.3">
      <c r="A13" t="s">
        <v>63</v>
      </c>
    </row>
    <row r="14" spans="1:1" ht="14.4" customHeight="1" x14ac:dyDescent="0.3">
      <c r="A14" t="s">
        <v>65</v>
      </c>
    </row>
    <row r="15" spans="1:1" ht="14.4" customHeight="1" x14ac:dyDescent="0.3"/>
    <row r="16" spans="1:1" ht="14.4" customHeight="1" x14ac:dyDescent="0.3">
      <c r="A16" t="s">
        <v>66</v>
      </c>
    </row>
    <row r="17" spans="1:1" ht="14.4" customHeight="1" x14ac:dyDescent="0.3">
      <c r="A17" t="s">
        <v>34</v>
      </c>
    </row>
    <row r="18" spans="1:1" ht="14.4" customHeight="1" x14ac:dyDescent="0.3">
      <c r="A18" t="s">
        <v>35</v>
      </c>
    </row>
    <row r="19" spans="1:1" ht="14.4" customHeight="1" x14ac:dyDescent="0.3">
      <c r="A19" t="s">
        <v>36</v>
      </c>
    </row>
    <row r="20" spans="1:1" ht="14.4" customHeight="1" x14ac:dyDescent="0.3">
      <c r="A20" t="s">
        <v>37</v>
      </c>
    </row>
    <row r="21" spans="1:1" ht="14.4" customHeight="1" x14ac:dyDescent="0.3"/>
    <row r="22" spans="1:1" ht="14.4" customHeight="1" x14ac:dyDescent="0.3">
      <c r="A22" t="s">
        <v>38</v>
      </c>
    </row>
    <row r="23" spans="1:1" ht="14.4" customHeight="1" x14ac:dyDescent="0.3">
      <c r="A23" t="s">
        <v>74</v>
      </c>
    </row>
    <row r="24" spans="1:1" ht="14.4" customHeight="1" x14ac:dyDescent="0.3">
      <c r="A24" s="8" t="s">
        <v>75</v>
      </c>
    </row>
    <row r="25" spans="1:1" ht="14.4" customHeight="1" x14ac:dyDescent="0.3">
      <c r="A25" t="s">
        <v>76</v>
      </c>
    </row>
    <row r="26" spans="1:1" ht="14.4" customHeight="1" x14ac:dyDescent="0.3">
      <c r="A26" t="s">
        <v>77</v>
      </c>
    </row>
    <row r="27" spans="1:1" ht="14.4" customHeight="1" x14ac:dyDescent="0.3">
      <c r="A27" t="s">
        <v>78</v>
      </c>
    </row>
    <row r="28" spans="1:1" ht="14.4" customHeight="1" x14ac:dyDescent="0.3"/>
    <row r="29" spans="1:1" ht="14.4" customHeight="1" x14ac:dyDescent="0.3">
      <c r="A29" t="s">
        <v>39</v>
      </c>
    </row>
    <row r="30" spans="1:1" ht="14.4" customHeight="1" x14ac:dyDescent="0.3">
      <c r="A30" t="s">
        <v>40</v>
      </c>
    </row>
    <row r="31" spans="1:1" ht="14.4" customHeight="1" x14ac:dyDescent="0.3">
      <c r="A31" t="s">
        <v>41</v>
      </c>
    </row>
    <row r="32" spans="1:1" ht="14.4" customHeight="1" x14ac:dyDescent="0.3">
      <c r="A32" t="s">
        <v>42</v>
      </c>
    </row>
    <row r="33" spans="1:1" ht="14.4" customHeight="1" x14ac:dyDescent="0.3">
      <c r="A33" t="s">
        <v>43</v>
      </c>
    </row>
    <row r="34" spans="1:1" ht="14.4" customHeight="1" x14ac:dyDescent="0.3">
      <c r="A34" t="s">
        <v>44</v>
      </c>
    </row>
    <row r="35" spans="1:1" ht="14.4" customHeight="1" x14ac:dyDescent="0.3">
      <c r="A35" t="s">
        <v>45</v>
      </c>
    </row>
    <row r="36" spans="1:1" ht="14.4" customHeight="1" x14ac:dyDescent="0.3">
      <c r="A36" t="s">
        <v>46</v>
      </c>
    </row>
    <row r="37" spans="1:1" ht="14.4" customHeight="1" x14ac:dyDescent="0.3">
      <c r="A37" t="s">
        <v>47</v>
      </c>
    </row>
    <row r="38" spans="1:1" ht="14.4" customHeight="1" x14ac:dyDescent="0.3">
      <c r="A38" t="s">
        <v>48</v>
      </c>
    </row>
    <row r="39" spans="1:1" ht="14.4" customHeight="1" x14ac:dyDescent="0.3">
      <c r="A39" t="s">
        <v>49</v>
      </c>
    </row>
    <row r="40" spans="1:1" ht="14.4" customHeight="1" x14ac:dyDescent="0.3">
      <c r="A40" t="s">
        <v>50</v>
      </c>
    </row>
    <row r="41" spans="1:1" ht="14.4" customHeight="1" x14ac:dyDescent="0.3">
      <c r="A41" t="s">
        <v>51</v>
      </c>
    </row>
    <row r="42" spans="1:1" ht="14.4" customHeight="1" x14ac:dyDescent="0.3">
      <c r="A42" t="s">
        <v>52</v>
      </c>
    </row>
    <row r="43" spans="1:1" ht="14.4" customHeight="1" x14ac:dyDescent="0.3">
      <c r="A43" t="s">
        <v>53</v>
      </c>
    </row>
    <row r="44" spans="1:1" ht="14.4" customHeight="1" x14ac:dyDescent="0.3">
      <c r="A44" t="s">
        <v>54</v>
      </c>
    </row>
    <row r="45" spans="1:1" ht="14.4" customHeight="1" x14ac:dyDescent="0.3">
      <c r="A45" t="s">
        <v>55</v>
      </c>
    </row>
    <row r="46" spans="1:1" ht="14.4" customHeight="1" x14ac:dyDescent="0.3">
      <c r="A46" t="s">
        <v>56</v>
      </c>
    </row>
    <row r="47" spans="1:1" ht="14.4" customHeight="1" x14ac:dyDescent="0.3">
      <c r="A47" t="s">
        <v>57</v>
      </c>
    </row>
    <row r="48" spans="1:1" ht="14.4" customHeight="1" x14ac:dyDescent="0.3">
      <c r="A48" t="s">
        <v>58</v>
      </c>
    </row>
    <row r="49" spans="1:1" ht="14.4" customHeight="1" x14ac:dyDescent="0.3">
      <c r="A49" t="s">
        <v>59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7.5000000000000011E-2</v>
      </c>
      <c r="C2">
        <v>0.43333333333333329</v>
      </c>
      <c r="D2">
        <v>3.3000000000000003</v>
      </c>
      <c r="E2">
        <v>4.1333333333333337</v>
      </c>
      <c r="F2">
        <v>4.0250000000000004</v>
      </c>
      <c r="G2" t="s">
        <v>33</v>
      </c>
      <c r="H2">
        <v>1.95</v>
      </c>
      <c r="I2">
        <v>1.5</v>
      </c>
      <c r="J2">
        <v>2.1599999999999997</v>
      </c>
      <c r="K2">
        <v>0.77500000000000002</v>
      </c>
      <c r="L2">
        <v>0.05</v>
      </c>
      <c r="M2">
        <v>2</v>
      </c>
      <c r="N2">
        <v>0.29999999999999993</v>
      </c>
      <c r="O2">
        <v>2.0999999999999996</v>
      </c>
      <c r="P2">
        <v>1.5</v>
      </c>
      <c r="Q2">
        <v>0.2</v>
      </c>
      <c r="R2">
        <v>0.72499999999999998</v>
      </c>
      <c r="S2" t="s">
        <v>33</v>
      </c>
      <c r="T2">
        <v>0.18333333333333335</v>
      </c>
      <c r="U2">
        <v>0.65</v>
      </c>
      <c r="V2">
        <f>IF(COUNT($B2,$G2,$J2,$N2,$Q2)&gt;2.9,(AVERAGE($B2,$G2,$J2,$N2,$Q2)),"")</f>
        <v>0.68374999999999997</v>
      </c>
      <c r="W2">
        <f>IF(COUNT($B2,$G2,$J2,$N2,$Q2)&gt;2.9,(STDEV($B2,$G2,$J2,$N2,$Q2))/(SQRT(COUNT(B2,G2,J2,N2,Q2))),"")</f>
        <v>0.49423077858425601</v>
      </c>
      <c r="X2">
        <f>IF(COUNT($C2,$D2,$F2,$K2,$L2,$R2,$T2)&gt;3.9,(AVERAGE($C2,$D2,$F2,$K2,$L2,$R2,$T2)),"")</f>
        <v>1.355952380952381</v>
      </c>
      <c r="Y2">
        <f>IF(COUNT($C2,$D2,$F2,$K2,$L2,$R2,$T2)&gt;3.9,(STDEV($C2,$D2,$F2,$K2,$L2,$R2,$T2))/(SQRT(COUNT($C2,$D2,$F2,$K2,$L2,$R2,$T2))),"")</f>
        <v>0.60887319566978804</v>
      </c>
      <c r="Z2">
        <f>IF(COUNT($E2,$H2,$I2,$M2,$O2,$P2,$S2)&gt;3.9,(AVERAGE($E2,$H2,$I2,$M2,$O2,$P2,$S2)),"")</f>
        <v>2.1972222222222224</v>
      </c>
      <c r="AA2">
        <f>IF(COUNT($E2,$H2,$I2,$M2,$O2,$P2,$S2)&gt;3.9,(STDEV($E2,$H2,$I2,$M2,$O2,$P2,$S2))/(SQRT(COUNT($E2,$H2,$I2,$M2,$O2,$P2,$S2))),"")</f>
        <v>0.40125766790104178</v>
      </c>
    </row>
    <row r="3" spans="1:27" x14ac:dyDescent="0.3">
      <c r="A3" s="4">
        <v>1988</v>
      </c>
      <c r="B3">
        <v>0.15000000000000002</v>
      </c>
      <c r="C3" t="s">
        <v>33</v>
      </c>
      <c r="D3">
        <v>1.7666666666666668</v>
      </c>
      <c r="E3">
        <v>3.0800000000000005</v>
      </c>
      <c r="F3">
        <v>1.7400000000000002</v>
      </c>
      <c r="G3" t="s">
        <v>33</v>
      </c>
      <c r="H3">
        <v>0.32500000000000001</v>
      </c>
      <c r="I3">
        <v>1.075</v>
      </c>
      <c r="J3">
        <v>0.52500000000000002</v>
      </c>
      <c r="K3">
        <v>2.5</v>
      </c>
      <c r="L3">
        <v>6.6666666666666666E-2</v>
      </c>
      <c r="M3">
        <v>0.33333333333333331</v>
      </c>
      <c r="N3">
        <v>8.3333333333333329E-2</v>
      </c>
      <c r="O3">
        <v>1.8</v>
      </c>
      <c r="P3">
        <v>1.4500000000000002</v>
      </c>
      <c r="Q3">
        <v>0.2</v>
      </c>
      <c r="R3">
        <v>0.44999999999999996</v>
      </c>
      <c r="S3" t="s">
        <v>33</v>
      </c>
      <c r="T3">
        <v>1.0333333333333332</v>
      </c>
      <c r="U3">
        <v>0.30000000000000004</v>
      </c>
      <c r="V3">
        <f t="shared" ref="V3:V33" si="0">IF(COUNT($B3,$G3,$J3,$N3,$Q3)&gt;2.9,(AVERAGE($B3,$G3,$J3,$N3,$Q3)),"")</f>
        <v>0.23958333333333337</v>
      </c>
      <c r="W3">
        <f t="shared" ref="W3:W33" si="1">IF(COUNT($B3,$G3,$J3,$N3,$Q3)&gt;2.9,(STDEV($B3,$G3,$J3,$N3,$Q3))/(SQRT(COUNT(B3,G3,J3,N3,Q3))),"")</f>
        <v>9.8093811391612912E-2</v>
      </c>
      <c r="X3">
        <f t="shared" ref="X3:X33" si="2">IF(COUNT($C3,$D3,$F3,$K3,$L3,$R3,$T3)&gt;3.9,(AVERAGE($C3,$D3,$F3,$K3,$L3,$R3,$T3)),"")</f>
        <v>1.2594444444444444</v>
      </c>
      <c r="Y3">
        <f t="shared" ref="Y3:Y33" si="3">IF(COUNT($C3,$D3,$F3,$K3,$L3,$R3,$T3)&gt;3.9,(STDEV($C3,$D3,$F3,$K3,$L3,$R3,$T3))/(SQRT(COUNT($C3,$D3,$F3,$K3,$L3,$R3,$T3))),"")</f>
        <v>0.37221102802404465</v>
      </c>
      <c r="Z3">
        <f t="shared" ref="Z3:Z33" si="4">IF(COUNT($E3,$H3,$I3,$M3,$O3,$P3,$S3)&gt;3.9,(AVERAGE($E3,$H3,$I3,$M3,$O3,$P3,$S3)),"")</f>
        <v>1.3438888888888887</v>
      </c>
      <c r="AA3">
        <f t="shared" ref="AA3:AA33" si="5">IF(COUNT($E3,$H3,$I3,$M3,$O3,$P3,$S3)&gt;3.9,(STDEV($E3,$H3,$I3,$M3,$O3,$P3,$S3))/(SQRT(COUNT($E3,$H3,$I3,$M3,$O3,$P3,$S3))),"")</f>
        <v>0.42288836340248803</v>
      </c>
    </row>
    <row r="4" spans="1:27" x14ac:dyDescent="0.3">
      <c r="A4" s="4">
        <v>1989</v>
      </c>
      <c r="B4">
        <v>0.35</v>
      </c>
      <c r="C4">
        <v>0.85</v>
      </c>
      <c r="D4">
        <v>3.1500000000000004</v>
      </c>
      <c r="E4">
        <v>5.6749999999999998</v>
      </c>
      <c r="F4">
        <v>3.0666666666666664</v>
      </c>
      <c r="G4" t="s">
        <v>33</v>
      </c>
      <c r="H4">
        <v>2.4</v>
      </c>
      <c r="I4">
        <v>1.8333333333333333</v>
      </c>
      <c r="J4">
        <v>0.625</v>
      </c>
      <c r="K4">
        <v>1.7</v>
      </c>
      <c r="L4">
        <v>0.9</v>
      </c>
      <c r="M4">
        <v>2.5499999999999998</v>
      </c>
      <c r="N4">
        <v>0.43333333333333335</v>
      </c>
      <c r="O4">
        <v>4.5500000000000007</v>
      </c>
      <c r="P4">
        <v>1.5</v>
      </c>
      <c r="Q4">
        <v>0.8</v>
      </c>
      <c r="R4">
        <v>1.0249999999999999</v>
      </c>
      <c r="S4" t="s">
        <v>33</v>
      </c>
      <c r="T4">
        <v>1.4666666666666668</v>
      </c>
      <c r="U4">
        <v>0.5</v>
      </c>
      <c r="V4">
        <f t="shared" si="0"/>
        <v>0.55208333333333326</v>
      </c>
      <c r="W4">
        <f t="shared" si="1"/>
        <v>0.10071359971059872</v>
      </c>
      <c r="X4">
        <f t="shared" si="2"/>
        <v>1.736904761904762</v>
      </c>
      <c r="Y4">
        <f t="shared" si="3"/>
        <v>0.37267736244331007</v>
      </c>
      <c r="Z4">
        <f t="shared" si="4"/>
        <v>3.0847222222222221</v>
      </c>
      <c r="AA4">
        <f t="shared" si="5"/>
        <v>0.67549164765330971</v>
      </c>
    </row>
    <row r="5" spans="1:27" x14ac:dyDescent="0.3">
      <c r="A5" s="4">
        <v>1990</v>
      </c>
      <c r="B5">
        <v>0.4</v>
      </c>
      <c r="C5" t="s">
        <v>33</v>
      </c>
      <c r="D5" t="s">
        <v>33</v>
      </c>
      <c r="E5" t="s">
        <v>33</v>
      </c>
      <c r="F5">
        <v>4.6333333333333337</v>
      </c>
      <c r="G5" t="s">
        <v>33</v>
      </c>
      <c r="H5" t="s">
        <v>33</v>
      </c>
      <c r="I5">
        <v>1.9000000000000001</v>
      </c>
      <c r="J5" t="s">
        <v>33</v>
      </c>
      <c r="K5">
        <v>1.9666666666666668</v>
      </c>
      <c r="L5">
        <v>0.1</v>
      </c>
      <c r="M5" t="s">
        <v>33</v>
      </c>
      <c r="N5">
        <v>0.15000000000000002</v>
      </c>
      <c r="O5" t="s">
        <v>33</v>
      </c>
      <c r="P5">
        <v>1.5166666666666664</v>
      </c>
      <c r="Q5" t="s">
        <v>33</v>
      </c>
      <c r="R5" t="s">
        <v>33</v>
      </c>
      <c r="S5" t="s">
        <v>33</v>
      </c>
      <c r="T5" t="s">
        <v>33</v>
      </c>
      <c r="U5" t="s">
        <v>33</v>
      </c>
      <c r="V5" t="str">
        <f t="shared" si="0"/>
        <v/>
      </c>
      <c r="W5" t="str">
        <f t="shared" si="1"/>
        <v/>
      </c>
      <c r="X5" t="str">
        <f t="shared" si="2"/>
        <v/>
      </c>
      <c r="Y5" t="str">
        <f t="shared" si="3"/>
        <v/>
      </c>
      <c r="Z5" t="str">
        <f t="shared" si="4"/>
        <v/>
      </c>
      <c r="AA5" t="str">
        <f t="shared" si="5"/>
        <v/>
      </c>
    </row>
    <row r="6" spans="1:27" x14ac:dyDescent="0.3">
      <c r="A6" s="4">
        <v>1991</v>
      </c>
      <c r="B6">
        <v>0.33333333333333331</v>
      </c>
      <c r="C6" t="s">
        <v>33</v>
      </c>
      <c r="D6" t="s">
        <v>33</v>
      </c>
      <c r="E6">
        <v>1.3099999999999998</v>
      </c>
      <c r="F6">
        <v>0.67499999999999982</v>
      </c>
      <c r="G6" t="s">
        <v>33</v>
      </c>
      <c r="H6">
        <v>0.15000000000000002</v>
      </c>
      <c r="I6">
        <v>0.35</v>
      </c>
      <c r="J6">
        <v>0.16250000000000001</v>
      </c>
      <c r="K6">
        <v>0.05</v>
      </c>
      <c r="L6" t="s">
        <v>33</v>
      </c>
      <c r="M6">
        <v>1.3</v>
      </c>
      <c r="N6">
        <v>0.125</v>
      </c>
      <c r="O6">
        <v>0.8</v>
      </c>
      <c r="P6">
        <v>1.35</v>
      </c>
      <c r="Q6">
        <v>0.17499999999999999</v>
      </c>
      <c r="R6">
        <v>0.55000000000000004</v>
      </c>
      <c r="S6" t="s">
        <v>33</v>
      </c>
      <c r="T6">
        <v>1.55</v>
      </c>
      <c r="U6">
        <v>0.125</v>
      </c>
      <c r="V6">
        <f t="shared" si="0"/>
        <v>0.19895833333333335</v>
      </c>
      <c r="W6">
        <f t="shared" si="1"/>
        <v>4.603412457080068E-2</v>
      </c>
      <c r="X6">
        <f t="shared" si="2"/>
        <v>0.70625000000000004</v>
      </c>
      <c r="Y6">
        <f t="shared" si="3"/>
        <v>0.31197873191399866</v>
      </c>
      <c r="Z6">
        <f t="shared" si="4"/>
        <v>0.87666666666666659</v>
      </c>
      <c r="AA6">
        <f t="shared" si="5"/>
        <v>0.21620463557575373</v>
      </c>
    </row>
    <row r="7" spans="1:27" x14ac:dyDescent="0.3">
      <c r="A7" s="4">
        <v>1992</v>
      </c>
      <c r="B7">
        <v>0.2</v>
      </c>
      <c r="C7">
        <v>1.075</v>
      </c>
      <c r="D7">
        <v>3</v>
      </c>
      <c r="E7">
        <v>1.8625</v>
      </c>
      <c r="F7">
        <v>2.5499999999999998</v>
      </c>
      <c r="G7" t="s">
        <v>33</v>
      </c>
      <c r="H7">
        <v>3.9</v>
      </c>
      <c r="I7">
        <v>1.6</v>
      </c>
      <c r="J7">
        <v>0.35000000000000003</v>
      </c>
      <c r="K7">
        <v>2.4833333333333334</v>
      </c>
      <c r="L7">
        <v>0.7</v>
      </c>
      <c r="M7">
        <v>0.05</v>
      </c>
      <c r="N7">
        <v>0.9</v>
      </c>
      <c r="O7">
        <v>2.8499999999999996</v>
      </c>
      <c r="P7">
        <v>2.65</v>
      </c>
      <c r="Q7">
        <v>0.05</v>
      </c>
      <c r="R7">
        <v>1.25</v>
      </c>
      <c r="S7" t="s">
        <v>33</v>
      </c>
      <c r="T7" t="s">
        <v>33</v>
      </c>
      <c r="U7">
        <v>0.375</v>
      </c>
      <c r="V7">
        <f t="shared" si="0"/>
        <v>0.37500000000000006</v>
      </c>
      <c r="W7">
        <f t="shared" si="1"/>
        <v>0.18540496217739155</v>
      </c>
      <c r="X7">
        <f t="shared" si="2"/>
        <v>1.8430555555555557</v>
      </c>
      <c r="Y7">
        <f t="shared" si="3"/>
        <v>0.38714539728889358</v>
      </c>
      <c r="Z7">
        <f t="shared" si="4"/>
        <v>2.1520833333333331</v>
      </c>
      <c r="AA7">
        <f t="shared" si="5"/>
        <v>0.53533883999866028</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0"/>
        <v/>
      </c>
      <c r="W8" t="str">
        <f t="shared" si="1"/>
        <v/>
      </c>
      <c r="X8" t="str">
        <f t="shared" si="2"/>
        <v/>
      </c>
      <c r="Y8" t="str">
        <f t="shared" si="3"/>
        <v/>
      </c>
      <c r="Z8" t="str">
        <f t="shared" si="4"/>
        <v/>
      </c>
      <c r="AA8" t="str">
        <f t="shared" si="5"/>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2"/>
        <v/>
      </c>
      <c r="Y9" t="str">
        <f t="shared" si="3"/>
        <v/>
      </c>
      <c r="Z9" t="str">
        <f t="shared" si="4"/>
        <v/>
      </c>
      <c r="AA9" t="str">
        <f t="shared" si="5"/>
        <v/>
      </c>
    </row>
    <row r="10" spans="1:27" x14ac:dyDescent="0.3">
      <c r="A10" s="4">
        <v>1995</v>
      </c>
      <c r="B10">
        <v>4.4999999999999998E-2</v>
      </c>
      <c r="C10" t="s">
        <v>33</v>
      </c>
      <c r="D10" t="s">
        <v>33</v>
      </c>
      <c r="E10" t="s">
        <v>33</v>
      </c>
      <c r="F10">
        <v>2.29</v>
      </c>
      <c r="G10">
        <v>0.318</v>
      </c>
      <c r="H10" t="s">
        <v>33</v>
      </c>
      <c r="I10">
        <v>0.20899999999999999</v>
      </c>
      <c r="J10" t="s">
        <v>33</v>
      </c>
      <c r="K10" t="s">
        <v>33</v>
      </c>
      <c r="L10" t="s">
        <v>33</v>
      </c>
      <c r="M10">
        <v>0.41199999999999998</v>
      </c>
      <c r="N10">
        <v>4.5000000000000005E-2</v>
      </c>
      <c r="O10">
        <v>3.77</v>
      </c>
      <c r="P10">
        <v>1.4289999999999998</v>
      </c>
      <c r="Q10" t="s">
        <v>33</v>
      </c>
      <c r="R10" t="s">
        <v>33</v>
      </c>
      <c r="S10" t="s">
        <v>33</v>
      </c>
      <c r="T10" t="s">
        <v>33</v>
      </c>
      <c r="U10" t="s">
        <v>33</v>
      </c>
      <c r="V10">
        <f t="shared" si="0"/>
        <v>0.13599999999999998</v>
      </c>
      <c r="W10">
        <f t="shared" si="1"/>
        <v>9.1000000000000025E-2</v>
      </c>
      <c r="X10" t="str">
        <f t="shared" si="2"/>
        <v/>
      </c>
      <c r="Y10" t="str">
        <f t="shared" si="3"/>
        <v/>
      </c>
      <c r="Z10">
        <f t="shared" si="4"/>
        <v>1.4550000000000001</v>
      </c>
      <c r="AA10">
        <f t="shared" si="5"/>
        <v>0.81651015507054958</v>
      </c>
    </row>
    <row r="11" spans="1:27" x14ac:dyDescent="0.3">
      <c r="A11" s="4">
        <v>1996</v>
      </c>
      <c r="B11">
        <v>4.4999999999999998E-2</v>
      </c>
      <c r="C11">
        <v>0.95650000000000002</v>
      </c>
      <c r="D11">
        <v>2.54</v>
      </c>
      <c r="E11">
        <v>3.5049999999999999</v>
      </c>
      <c r="F11">
        <v>2.4</v>
      </c>
      <c r="G11">
        <v>0.47100000000000003</v>
      </c>
      <c r="H11">
        <v>3.86</v>
      </c>
      <c r="I11">
        <v>2.63</v>
      </c>
      <c r="J11">
        <v>0.30249999999999999</v>
      </c>
      <c r="K11">
        <v>0.48599999999999999</v>
      </c>
      <c r="L11">
        <v>0.441</v>
      </c>
      <c r="M11">
        <v>8.7200000000000006</v>
      </c>
      <c r="N11">
        <v>4.5000000000000005E-2</v>
      </c>
      <c r="O11">
        <v>4.26</v>
      </c>
      <c r="P11">
        <v>1.4777499999999999</v>
      </c>
      <c r="Q11">
        <v>0.19350000000000001</v>
      </c>
      <c r="R11">
        <v>1.0445</v>
      </c>
      <c r="S11" t="s">
        <v>33</v>
      </c>
      <c r="T11">
        <v>0.504</v>
      </c>
      <c r="U11">
        <v>4.4999999999999998E-2</v>
      </c>
      <c r="V11">
        <f t="shared" si="0"/>
        <v>0.21139999999999998</v>
      </c>
      <c r="W11">
        <f t="shared" si="1"/>
        <v>8.1052359620186268E-2</v>
      </c>
      <c r="X11">
        <f t="shared" si="2"/>
        <v>1.196</v>
      </c>
      <c r="Y11">
        <f t="shared" si="3"/>
        <v>0.34119026600864155</v>
      </c>
      <c r="Z11">
        <f t="shared" si="4"/>
        <v>4.0754583333333336</v>
      </c>
      <c r="AA11">
        <f t="shared" si="5"/>
        <v>1.0134940602043234</v>
      </c>
    </row>
    <row r="12" spans="1:27" x14ac:dyDescent="0.3">
      <c r="A12" s="4">
        <v>1997</v>
      </c>
      <c r="B12">
        <v>5.0000000000000001E-3</v>
      </c>
      <c r="C12">
        <v>0.59749999999999992</v>
      </c>
      <c r="D12">
        <v>2.12</v>
      </c>
      <c r="E12">
        <v>2.6950000000000003</v>
      </c>
      <c r="F12">
        <v>1.1285000000000001</v>
      </c>
      <c r="G12">
        <v>0.26699999999999996</v>
      </c>
      <c r="H12">
        <v>0.371</v>
      </c>
      <c r="I12">
        <v>1.42</v>
      </c>
      <c r="J12">
        <v>0.42949999999999999</v>
      </c>
      <c r="K12">
        <v>0.52100000000000002</v>
      </c>
      <c r="L12">
        <v>5.0000000000000001E-3</v>
      </c>
      <c r="M12">
        <v>1.1299999999999999</v>
      </c>
      <c r="N12">
        <v>0.55300000000000005</v>
      </c>
      <c r="O12">
        <v>0.59899999999999998</v>
      </c>
      <c r="P12">
        <v>1.9609090909090909</v>
      </c>
      <c r="Q12">
        <v>0.12533333333333332</v>
      </c>
      <c r="R12">
        <v>0.504</v>
      </c>
      <c r="S12" t="s">
        <v>33</v>
      </c>
      <c r="T12">
        <v>0.19500000000000001</v>
      </c>
      <c r="U12">
        <v>0.64200000000000002</v>
      </c>
      <c r="V12">
        <f t="shared" si="0"/>
        <v>0.27596666666666669</v>
      </c>
      <c r="W12">
        <f>IF(COUNT($B12,$G12,$J12,$N12,$Q12)&gt;2.9,(STDEV($B12,$G12,$J12,$N12,$Q12))/(SQRT(COUNT(B12,G12,J12,N12,Q12))),"")</f>
        <v>9.9124590513375854E-2</v>
      </c>
      <c r="X12">
        <f t="shared" si="2"/>
        <v>0.72442857142857142</v>
      </c>
      <c r="Y12">
        <f t="shared" si="3"/>
        <v>0.26792181758889305</v>
      </c>
      <c r="Z12">
        <f t="shared" si="4"/>
        <v>1.3626515151515151</v>
      </c>
      <c r="AA12">
        <f t="shared" si="5"/>
        <v>0.35388399946600202</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0"/>
        <v/>
      </c>
      <c r="W13" t="str">
        <f t="shared" si="1"/>
        <v/>
      </c>
      <c r="X13" t="str">
        <f t="shared" si="2"/>
        <v/>
      </c>
      <c r="Y13" t="str">
        <f t="shared" si="3"/>
        <v/>
      </c>
      <c r="Z13" t="str">
        <f t="shared" si="4"/>
        <v/>
      </c>
      <c r="AA13" t="str">
        <f t="shared" si="5"/>
        <v/>
      </c>
    </row>
    <row r="14" spans="1:27" x14ac:dyDescent="0.3">
      <c r="A14" s="4">
        <v>1999</v>
      </c>
      <c r="B14">
        <v>0.12</v>
      </c>
      <c r="C14">
        <v>1.075</v>
      </c>
      <c r="D14">
        <v>2.1</v>
      </c>
      <c r="E14">
        <v>3.45</v>
      </c>
      <c r="F14">
        <v>0.96500000000000008</v>
      </c>
      <c r="G14">
        <v>0.28333333333333333</v>
      </c>
      <c r="H14">
        <v>0.32</v>
      </c>
      <c r="I14">
        <v>0.26</v>
      </c>
      <c r="J14">
        <v>0.29499999999999998</v>
      </c>
      <c r="K14">
        <v>2.5</v>
      </c>
      <c r="L14">
        <v>0.14000000000000001</v>
      </c>
      <c r="M14">
        <v>0.4</v>
      </c>
      <c r="N14">
        <v>0.38666666666666671</v>
      </c>
      <c r="O14">
        <v>1.1000000000000001</v>
      </c>
      <c r="P14">
        <v>1.54</v>
      </c>
      <c r="Q14">
        <v>0.76</v>
      </c>
      <c r="R14">
        <v>0.55499999999999994</v>
      </c>
      <c r="S14" t="s">
        <v>33</v>
      </c>
      <c r="T14">
        <v>0.16</v>
      </c>
      <c r="U14">
        <v>0.37</v>
      </c>
      <c r="V14">
        <f t="shared" si="0"/>
        <v>0.36899999999999999</v>
      </c>
      <c r="W14">
        <f t="shared" si="1"/>
        <v>0.10677286380183143</v>
      </c>
      <c r="X14">
        <f t="shared" si="2"/>
        <v>1.0707142857142855</v>
      </c>
      <c r="Y14">
        <f t="shared" si="3"/>
        <v>0.34761333980963033</v>
      </c>
      <c r="Z14">
        <f t="shared" si="4"/>
        <v>1.1783333333333335</v>
      </c>
      <c r="AA14">
        <f t="shared" si="5"/>
        <v>0.49944246693465894</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0.40899999999999997</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v>0.72833333333333339</v>
      </c>
      <c r="D21" t="s">
        <v>33</v>
      </c>
      <c r="E21" t="s">
        <v>33</v>
      </c>
      <c r="F21" t="s">
        <v>33</v>
      </c>
      <c r="G21" t="s">
        <v>33</v>
      </c>
      <c r="H21" t="s">
        <v>33</v>
      </c>
      <c r="I21" t="s">
        <v>33</v>
      </c>
      <c r="J21" t="s">
        <v>33</v>
      </c>
      <c r="K21" t="s">
        <v>33</v>
      </c>
      <c r="L21">
        <v>0.53666666666666674</v>
      </c>
      <c r="M21">
        <v>0.76</v>
      </c>
      <c r="N21" t="s">
        <v>33</v>
      </c>
      <c r="O21">
        <v>1.6</v>
      </c>
      <c r="P21">
        <v>1.9083333333333332</v>
      </c>
      <c r="Q21" t="s">
        <v>33</v>
      </c>
      <c r="R21">
        <v>0.85666666666666658</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t="s">
        <v>33</v>
      </c>
      <c r="C22">
        <v>0.67133333333333345</v>
      </c>
      <c r="D22">
        <v>1.488</v>
      </c>
      <c r="E22">
        <v>3.7105000000000001</v>
      </c>
      <c r="F22">
        <v>0.28899999999999998</v>
      </c>
      <c r="G22">
        <v>0.33400000000000002</v>
      </c>
      <c r="H22">
        <v>0.19900000000000001</v>
      </c>
      <c r="I22">
        <v>0.21199999999999999</v>
      </c>
      <c r="J22">
        <v>8.0000000000000002E-3</v>
      </c>
      <c r="K22">
        <v>0.40699999999999997</v>
      </c>
      <c r="L22">
        <v>8.0000000000000002E-3</v>
      </c>
      <c r="M22">
        <v>3.8980000000000001</v>
      </c>
      <c r="N22">
        <v>3.8250000000000006E-2</v>
      </c>
      <c r="O22">
        <v>2.1259999999999999</v>
      </c>
      <c r="P22">
        <v>2.2960000000000003</v>
      </c>
      <c r="Q22">
        <v>8.0000000000000002E-3</v>
      </c>
      <c r="R22">
        <v>0.64350000000000007</v>
      </c>
      <c r="S22" t="s">
        <v>33</v>
      </c>
      <c r="T22">
        <v>8.0000000000000002E-3</v>
      </c>
      <c r="U22">
        <v>0.33300000000000002</v>
      </c>
      <c r="V22">
        <f t="shared" si="0"/>
        <v>9.706250000000001E-2</v>
      </c>
      <c r="W22">
        <f t="shared" si="1"/>
        <v>7.9300350395926172E-2</v>
      </c>
      <c r="X22">
        <f>IF(COUNT($C22,$D22,$F22,$K22,$L22,$R22,$T22)&gt;3.9,(AVERAGE($C22,$D22,$F22,$K22,$L22,$R22,$T22)),"")</f>
        <v>0.50211904761904769</v>
      </c>
      <c r="Y22">
        <f t="shared" si="3"/>
        <v>0.1929321326869354</v>
      </c>
      <c r="Z22">
        <f>IF(COUNT($E22,$H22,$I22,$M22,$O22,$P22,$S22)&gt;3.9,(AVERAGE($E22,$H22,$I22,$M22,$O22,$P22,$S22)),"")</f>
        <v>2.0735833333333336</v>
      </c>
      <c r="AA22">
        <f t="shared" si="5"/>
        <v>0.65928658938616691</v>
      </c>
    </row>
    <row r="23" spans="1:27" x14ac:dyDescent="0.3">
      <c r="A23" s="4">
        <v>2008</v>
      </c>
      <c r="B23" t="s">
        <v>33</v>
      </c>
      <c r="C23" t="s">
        <v>33</v>
      </c>
      <c r="D23">
        <v>1.55</v>
      </c>
      <c r="E23">
        <v>2.0350000000000001</v>
      </c>
      <c r="F23">
        <v>0.47433333333333333</v>
      </c>
      <c r="G23">
        <v>0.26661538461538459</v>
      </c>
      <c r="H23">
        <v>4.8499999999999996</v>
      </c>
      <c r="I23">
        <v>2.0499999999999998</v>
      </c>
      <c r="J23" t="s">
        <v>33</v>
      </c>
      <c r="K23">
        <v>0.25</v>
      </c>
      <c r="L23" t="s">
        <v>33</v>
      </c>
      <c r="M23">
        <v>2.6500000000000004</v>
      </c>
      <c r="N23">
        <v>1.3056666666666665</v>
      </c>
      <c r="O23">
        <v>0.17499999999999999</v>
      </c>
      <c r="P23" t="s">
        <v>33</v>
      </c>
      <c r="Q23">
        <v>0.2</v>
      </c>
      <c r="R23" t="s">
        <v>33</v>
      </c>
      <c r="S23" t="s">
        <v>33</v>
      </c>
      <c r="T23">
        <v>0.38500000000000001</v>
      </c>
      <c r="U23">
        <v>7.7499999999999999E-2</v>
      </c>
      <c r="V23">
        <f t="shared" si="0"/>
        <v>0.59076068376068369</v>
      </c>
      <c r="W23">
        <f t="shared" si="1"/>
        <v>0.35796988963828652</v>
      </c>
      <c r="X23">
        <f t="shared" si="2"/>
        <v>0.66483333333333339</v>
      </c>
      <c r="Y23">
        <f t="shared" si="3"/>
        <v>0.29863629867932817</v>
      </c>
      <c r="Z23">
        <f t="shared" si="4"/>
        <v>2.3519999999999999</v>
      </c>
      <c r="AA23">
        <f t="shared" si="5"/>
        <v>0.75032759512095792</v>
      </c>
    </row>
    <row r="24" spans="1:27" x14ac:dyDescent="0.3">
      <c r="A24" s="4">
        <v>2009</v>
      </c>
      <c r="B24">
        <v>1.0585</v>
      </c>
      <c r="C24">
        <v>3.4074999999999998</v>
      </c>
      <c r="D24">
        <v>7.3</v>
      </c>
      <c r="E24">
        <v>12.25</v>
      </c>
      <c r="F24">
        <v>6.5500000000000007</v>
      </c>
      <c r="G24">
        <v>3.1866666666666661</v>
      </c>
      <c r="H24">
        <v>9.25</v>
      </c>
      <c r="I24">
        <v>10.55</v>
      </c>
      <c r="J24">
        <v>0.875</v>
      </c>
      <c r="K24">
        <v>1.6733333333333331</v>
      </c>
      <c r="L24">
        <v>2.88</v>
      </c>
      <c r="M24">
        <v>3.45</v>
      </c>
      <c r="N24">
        <v>1.833333333333333</v>
      </c>
      <c r="O24">
        <v>5.125</v>
      </c>
      <c r="P24">
        <v>10.0625</v>
      </c>
      <c r="Q24">
        <v>0.31</v>
      </c>
      <c r="R24">
        <v>3.9042500000000002</v>
      </c>
      <c r="S24" t="s">
        <v>33</v>
      </c>
      <c r="T24">
        <v>1.54</v>
      </c>
      <c r="U24">
        <v>0.61</v>
      </c>
      <c r="V24">
        <f t="shared" si="0"/>
        <v>1.4526999999999997</v>
      </c>
      <c r="W24">
        <f t="shared" si="1"/>
        <v>0.49731360103839678</v>
      </c>
      <c r="X24">
        <f t="shared" si="2"/>
        <v>3.893583333333333</v>
      </c>
      <c r="Y24">
        <f>IF(COUNT($C24,$D24,$F24,$K24,$L24,$R24,$T24)&gt;3.9,(STDEV($C24,$D24,$F24,$K24,$L24,$R24,$T24))/(SQRT(COUNT($C24,$D24,$F24,$K24,$L24,$R24,$T24))),"")</f>
        <v>0.85066963177289623</v>
      </c>
      <c r="Z24">
        <f t="shared" si="4"/>
        <v>8.4479166666666661</v>
      </c>
      <c r="AA24">
        <f t="shared" si="5"/>
        <v>1.3921895848905697</v>
      </c>
    </row>
    <row r="25" spans="1:27" x14ac:dyDescent="0.3">
      <c r="A25" s="4">
        <v>2010</v>
      </c>
      <c r="B25" t="s">
        <v>33</v>
      </c>
      <c r="C25" t="s">
        <v>33</v>
      </c>
      <c r="D25" t="s">
        <v>33</v>
      </c>
      <c r="E25" t="s">
        <v>33</v>
      </c>
      <c r="F25">
        <v>4.0333333333333332</v>
      </c>
      <c r="G25" t="s">
        <v>33</v>
      </c>
      <c r="H25">
        <v>3.6</v>
      </c>
      <c r="I25">
        <v>1.5</v>
      </c>
      <c r="J25" t="s">
        <v>33</v>
      </c>
      <c r="K25">
        <v>1.2308571428571429</v>
      </c>
      <c r="L25" t="s">
        <v>33</v>
      </c>
      <c r="M25" t="s">
        <v>33</v>
      </c>
      <c r="N25">
        <v>7.9000000000000001E-2</v>
      </c>
      <c r="O25">
        <v>2.8</v>
      </c>
      <c r="P25" t="s">
        <v>33</v>
      </c>
      <c r="Q25">
        <v>0.26</v>
      </c>
      <c r="R25" t="s">
        <v>33</v>
      </c>
      <c r="S25" t="s">
        <v>33</v>
      </c>
      <c r="T25" t="s">
        <v>33</v>
      </c>
      <c r="U25" t="s">
        <v>33</v>
      </c>
      <c r="V25" t="str">
        <f t="shared" si="0"/>
        <v/>
      </c>
      <c r="W25" t="str">
        <f t="shared" si="1"/>
        <v/>
      </c>
      <c r="X25" t="str">
        <f t="shared" si="2"/>
        <v/>
      </c>
      <c r="Y25" t="str">
        <f t="shared" si="3"/>
        <v/>
      </c>
      <c r="Z25" t="str">
        <f t="shared" si="4"/>
        <v/>
      </c>
      <c r="AA25" t="str">
        <f t="shared" si="5"/>
        <v/>
      </c>
    </row>
    <row r="26" spans="1:27" x14ac:dyDescent="0.3">
      <c r="A26" s="4">
        <v>2011</v>
      </c>
      <c r="B26" t="s">
        <v>33</v>
      </c>
      <c r="C26">
        <v>0.91500000000000004</v>
      </c>
      <c r="D26" t="s">
        <v>33</v>
      </c>
      <c r="E26" t="s">
        <v>33</v>
      </c>
      <c r="F26" t="s">
        <v>33</v>
      </c>
      <c r="G26" t="s">
        <v>33</v>
      </c>
      <c r="H26" t="s">
        <v>33</v>
      </c>
      <c r="I26" t="s">
        <v>33</v>
      </c>
      <c r="J26" t="s">
        <v>33</v>
      </c>
      <c r="K26">
        <v>0.56999999999999995</v>
      </c>
      <c r="L26">
        <v>0.42</v>
      </c>
      <c r="M26" t="s">
        <v>33</v>
      </c>
      <c r="N26" t="s">
        <v>33</v>
      </c>
      <c r="O26" t="s">
        <v>33</v>
      </c>
      <c r="P26">
        <v>2.4000000000000004</v>
      </c>
      <c r="Q26" t="s">
        <v>33</v>
      </c>
      <c r="R26">
        <v>1.2</v>
      </c>
      <c r="S26" t="s">
        <v>33</v>
      </c>
      <c r="T26" t="s">
        <v>33</v>
      </c>
      <c r="U26" t="s">
        <v>33</v>
      </c>
      <c r="V26" t="str">
        <f t="shared" si="0"/>
        <v/>
      </c>
      <c r="W26" t="str">
        <f t="shared" si="1"/>
        <v/>
      </c>
      <c r="X26">
        <f t="shared" si="2"/>
        <v>0.77624999999999988</v>
      </c>
      <c r="Y26">
        <f t="shared" si="3"/>
        <v>0.17518294009406302</v>
      </c>
      <c r="Z26" t="str">
        <f t="shared" si="4"/>
        <v/>
      </c>
      <c r="AA26" t="str">
        <f t="shared" si="5"/>
        <v/>
      </c>
    </row>
    <row r="27" spans="1:27" x14ac:dyDescent="0.3">
      <c r="A27" s="4">
        <v>2012</v>
      </c>
      <c r="B27" t="s">
        <v>33</v>
      </c>
      <c r="C27" t="s">
        <v>33</v>
      </c>
      <c r="D27">
        <v>0.89</v>
      </c>
      <c r="E27">
        <v>4.45</v>
      </c>
      <c r="F27" t="s">
        <v>33</v>
      </c>
      <c r="G27" t="s">
        <v>33</v>
      </c>
      <c r="H27" t="s">
        <v>33</v>
      </c>
      <c r="I27" t="s">
        <v>33</v>
      </c>
      <c r="J27">
        <v>0.35000000000000003</v>
      </c>
      <c r="K27">
        <v>1.0249999999999999</v>
      </c>
      <c r="L27" t="s">
        <v>33</v>
      </c>
      <c r="M27">
        <v>12</v>
      </c>
      <c r="N27" t="s">
        <v>33</v>
      </c>
      <c r="O27">
        <v>12</v>
      </c>
      <c r="P27" t="s">
        <v>33</v>
      </c>
      <c r="Q27" t="s">
        <v>33</v>
      </c>
      <c r="R27" t="s">
        <v>33</v>
      </c>
      <c r="S27" t="s">
        <v>33</v>
      </c>
      <c r="T27">
        <v>2.4</v>
      </c>
      <c r="U27" t="s">
        <v>33</v>
      </c>
      <c r="V27" t="str">
        <f t="shared" si="0"/>
        <v/>
      </c>
      <c r="W27" t="str">
        <f t="shared" si="1"/>
        <v/>
      </c>
      <c r="X27" t="str">
        <f t="shared" si="2"/>
        <v/>
      </c>
      <c r="Y27" t="str">
        <f t="shared" si="3"/>
        <v/>
      </c>
      <c r="Z27" t="str">
        <f t="shared" si="4"/>
        <v/>
      </c>
      <c r="AA27" t="str">
        <f t="shared" si="5"/>
        <v/>
      </c>
    </row>
    <row r="28" spans="1:27" x14ac:dyDescent="0.3">
      <c r="A28" s="4">
        <v>2013</v>
      </c>
      <c r="B28">
        <v>1.6</v>
      </c>
      <c r="C28">
        <v>2</v>
      </c>
      <c r="D28">
        <v>0.25</v>
      </c>
      <c r="E28">
        <v>2.5099999999999998</v>
      </c>
      <c r="F28" t="s">
        <v>33</v>
      </c>
      <c r="G28">
        <v>0.33</v>
      </c>
      <c r="H28" t="s">
        <v>33</v>
      </c>
      <c r="I28" t="s">
        <v>33</v>
      </c>
      <c r="J28" t="s">
        <v>33</v>
      </c>
      <c r="K28">
        <v>1.05</v>
      </c>
      <c r="L28">
        <v>0.23</v>
      </c>
      <c r="M28" t="s">
        <v>33</v>
      </c>
      <c r="N28">
        <v>0.44</v>
      </c>
      <c r="O28" t="s">
        <v>33</v>
      </c>
      <c r="P28">
        <v>2.15</v>
      </c>
      <c r="Q28" t="s">
        <v>33</v>
      </c>
      <c r="R28" t="s">
        <v>33</v>
      </c>
      <c r="S28" t="s">
        <v>33</v>
      </c>
      <c r="T28" t="s">
        <v>33</v>
      </c>
      <c r="U28" t="s">
        <v>33</v>
      </c>
      <c r="V28">
        <f t="shared" si="0"/>
        <v>0.79</v>
      </c>
      <c r="W28">
        <f t="shared" si="1"/>
        <v>0.40624294865675326</v>
      </c>
      <c r="X28">
        <f t="shared" si="2"/>
        <v>0.88249999999999995</v>
      </c>
      <c r="Y28">
        <f t="shared" si="3"/>
        <v>0.41859636485123314</v>
      </c>
      <c r="Z28" t="str">
        <f t="shared" si="4"/>
        <v/>
      </c>
      <c r="AA28" t="str">
        <f t="shared" si="5"/>
        <v/>
      </c>
    </row>
    <row r="29" spans="1:27" x14ac:dyDescent="0.3">
      <c r="A29" s="4">
        <v>2014</v>
      </c>
      <c r="B29">
        <v>0.28999999999999998</v>
      </c>
      <c r="C29">
        <v>0.108</v>
      </c>
      <c r="D29">
        <v>1.41</v>
      </c>
      <c r="E29" t="s">
        <v>33</v>
      </c>
      <c r="F29" t="s">
        <v>33</v>
      </c>
      <c r="G29">
        <v>0.65</v>
      </c>
      <c r="H29" t="s">
        <v>33</v>
      </c>
      <c r="I29" t="s">
        <v>33</v>
      </c>
      <c r="J29" t="s">
        <v>33</v>
      </c>
      <c r="K29">
        <v>0.18925</v>
      </c>
      <c r="L29">
        <v>2.1499999999999998E-2</v>
      </c>
      <c r="M29" t="s">
        <v>33</v>
      </c>
      <c r="N29" t="s">
        <v>33</v>
      </c>
      <c r="O29" t="s">
        <v>33</v>
      </c>
      <c r="P29">
        <v>2.74</v>
      </c>
      <c r="Q29" t="s">
        <v>33</v>
      </c>
      <c r="R29" t="s">
        <v>33</v>
      </c>
      <c r="S29" t="s">
        <v>33</v>
      </c>
      <c r="T29">
        <v>1.53</v>
      </c>
      <c r="U29" t="s">
        <v>33</v>
      </c>
      <c r="V29" t="str">
        <f t="shared" si="0"/>
        <v/>
      </c>
      <c r="W29" t="str">
        <f t="shared" si="1"/>
        <v/>
      </c>
      <c r="X29">
        <f t="shared" si="2"/>
        <v>0.65175000000000005</v>
      </c>
      <c r="Y29">
        <f t="shared" si="3"/>
        <v>0.3356375649417091</v>
      </c>
      <c r="Z29" t="str">
        <f t="shared" si="4"/>
        <v/>
      </c>
      <c r="AA29" t="str">
        <f t="shared" si="5"/>
        <v/>
      </c>
    </row>
    <row r="30" spans="1:27" x14ac:dyDescent="0.3">
      <c r="A30" s="4">
        <v>2015</v>
      </c>
      <c r="B30" t="s">
        <v>33</v>
      </c>
      <c r="C30">
        <v>1.180525</v>
      </c>
      <c r="D30">
        <v>2.38</v>
      </c>
      <c r="E30">
        <v>0.70799999999999996</v>
      </c>
      <c r="F30">
        <v>4.59</v>
      </c>
      <c r="G30" t="s">
        <v>33</v>
      </c>
      <c r="H30">
        <v>2.65</v>
      </c>
      <c r="I30">
        <v>0.84899999999999998</v>
      </c>
      <c r="J30" t="s">
        <v>33</v>
      </c>
      <c r="K30">
        <v>0.58000000000000007</v>
      </c>
      <c r="L30">
        <v>0.41299999999999998</v>
      </c>
      <c r="M30">
        <v>0.01</v>
      </c>
      <c r="N30">
        <v>0.17233333333333334</v>
      </c>
      <c r="O30">
        <v>1.1399999999999999</v>
      </c>
      <c r="P30">
        <v>2.2725</v>
      </c>
      <c r="Q30">
        <v>0.39700000000000002</v>
      </c>
      <c r="R30">
        <v>0.38349999999999995</v>
      </c>
      <c r="S30" t="s">
        <v>33</v>
      </c>
      <c r="T30">
        <v>1.41</v>
      </c>
      <c r="U30" t="s">
        <v>33</v>
      </c>
      <c r="V30" t="str">
        <f t="shared" si="0"/>
        <v/>
      </c>
      <c r="W30" t="str">
        <f t="shared" si="1"/>
        <v/>
      </c>
      <c r="X30">
        <f t="shared" si="2"/>
        <v>1.5624321428571428</v>
      </c>
      <c r="Y30">
        <f t="shared" si="3"/>
        <v>0.57071219329954936</v>
      </c>
      <c r="Z30">
        <f t="shared" si="4"/>
        <v>1.2715833333333333</v>
      </c>
      <c r="AA30">
        <f t="shared" si="5"/>
        <v>0.40853299370362312</v>
      </c>
    </row>
    <row r="31" spans="1:27" x14ac:dyDescent="0.3">
      <c r="A31" s="4">
        <v>2016</v>
      </c>
      <c r="B31" t="s">
        <v>33</v>
      </c>
      <c r="C31" t="s">
        <v>33</v>
      </c>
      <c r="D31">
        <v>0.623</v>
      </c>
      <c r="E31" t="s">
        <v>33</v>
      </c>
      <c r="F31" t="s">
        <v>33</v>
      </c>
      <c r="G31" t="s">
        <v>33</v>
      </c>
      <c r="H31" t="s">
        <v>33</v>
      </c>
      <c r="I31" t="s">
        <v>33</v>
      </c>
      <c r="J31" t="s">
        <v>33</v>
      </c>
      <c r="K31">
        <v>0.54200000000000004</v>
      </c>
      <c r="L31">
        <v>0.45600000000000002</v>
      </c>
      <c r="M31">
        <v>1.39</v>
      </c>
      <c r="N31">
        <v>0.44166666666666671</v>
      </c>
      <c r="O31">
        <v>1.1399999999999999</v>
      </c>
      <c r="P31" t="s">
        <v>33</v>
      </c>
      <c r="Q31" t="s">
        <v>33</v>
      </c>
      <c r="R31">
        <v>0.91549999999999998</v>
      </c>
      <c r="S31" t="s">
        <v>33</v>
      </c>
      <c r="T31" t="s">
        <v>33</v>
      </c>
      <c r="U31" t="s">
        <v>33</v>
      </c>
      <c r="V31" t="str">
        <f t="shared" si="0"/>
        <v/>
      </c>
      <c r="W31" t="str">
        <f t="shared" si="1"/>
        <v/>
      </c>
      <c r="X31">
        <f t="shared" si="2"/>
        <v>0.63412500000000005</v>
      </c>
      <c r="Y31">
        <f t="shared" si="3"/>
        <v>9.9796120290319854E-2</v>
      </c>
      <c r="Z31" t="str">
        <f t="shared" si="4"/>
        <v/>
      </c>
      <c r="AA31" t="str">
        <f t="shared" si="5"/>
        <v/>
      </c>
    </row>
    <row r="32" spans="1:27" x14ac:dyDescent="0.3">
      <c r="A32" s="4">
        <v>2017</v>
      </c>
      <c r="B32">
        <v>0.155</v>
      </c>
      <c r="C32" t="s">
        <v>33</v>
      </c>
      <c r="D32">
        <v>2.95</v>
      </c>
      <c r="E32">
        <v>3.7399999999999998</v>
      </c>
      <c r="F32">
        <v>3.18</v>
      </c>
      <c r="G32">
        <v>0.16400000000000001</v>
      </c>
      <c r="H32">
        <v>3.96</v>
      </c>
      <c r="I32">
        <v>0.32600000000000001</v>
      </c>
      <c r="J32">
        <v>0.183</v>
      </c>
      <c r="K32">
        <v>0.90100000000000002</v>
      </c>
      <c r="L32">
        <v>1.02</v>
      </c>
      <c r="M32">
        <v>3.73</v>
      </c>
      <c r="N32">
        <v>0.30433333333333334</v>
      </c>
      <c r="O32">
        <v>3.48</v>
      </c>
      <c r="P32">
        <v>1.887</v>
      </c>
      <c r="Q32">
        <v>0.82799999999999996</v>
      </c>
      <c r="R32">
        <v>0.55400000000000005</v>
      </c>
      <c r="S32" t="s">
        <v>33</v>
      </c>
      <c r="T32">
        <v>3.14</v>
      </c>
      <c r="U32" t="s">
        <v>33</v>
      </c>
      <c r="V32">
        <f t="shared" si="0"/>
        <v>0.32686666666666664</v>
      </c>
      <c r="W32">
        <f t="shared" si="1"/>
        <v>0.12814126753097321</v>
      </c>
      <c r="X32">
        <f t="shared" si="2"/>
        <v>1.9575000000000002</v>
      </c>
      <c r="Y32">
        <f t="shared" si="3"/>
        <v>0.51129833104884415</v>
      </c>
      <c r="Z32">
        <f t="shared" si="4"/>
        <v>2.8538333333333337</v>
      </c>
      <c r="AA32">
        <f t="shared" si="5"/>
        <v>0.59142079867984942</v>
      </c>
    </row>
    <row r="33" spans="1:27" x14ac:dyDescent="0.3">
      <c r="A33" s="4">
        <v>2018</v>
      </c>
      <c r="B33" t="s">
        <v>33</v>
      </c>
      <c r="C33">
        <v>0.8125</v>
      </c>
      <c r="D33">
        <v>0.95199999999999996</v>
      </c>
      <c r="E33">
        <v>3</v>
      </c>
      <c r="F33">
        <v>2.6902500000000003</v>
      </c>
      <c r="G33" t="s">
        <v>33</v>
      </c>
      <c r="H33">
        <v>4.51</v>
      </c>
      <c r="I33">
        <v>0.32800000000000001</v>
      </c>
      <c r="J33" t="s">
        <v>33</v>
      </c>
      <c r="K33">
        <v>1.3599999999999999</v>
      </c>
      <c r="L33">
        <v>0.184</v>
      </c>
      <c r="M33">
        <v>3.68</v>
      </c>
      <c r="N33">
        <v>0.22243333333333334</v>
      </c>
      <c r="O33">
        <v>1.66</v>
      </c>
      <c r="P33">
        <v>1.9</v>
      </c>
      <c r="Q33">
        <v>6.8500000000000005E-2</v>
      </c>
      <c r="R33">
        <v>0.88800000000000001</v>
      </c>
      <c r="S33" t="s">
        <v>33</v>
      </c>
      <c r="T33">
        <v>0.42399999999999999</v>
      </c>
      <c r="U33" t="s">
        <v>33</v>
      </c>
      <c r="V33" t="str">
        <f t="shared" si="0"/>
        <v/>
      </c>
      <c r="W33" t="str">
        <f t="shared" si="1"/>
        <v/>
      </c>
      <c r="X33">
        <f t="shared" si="2"/>
        <v>1.0443928571428571</v>
      </c>
      <c r="Y33">
        <f t="shared" si="3"/>
        <v>0.3093921164439829</v>
      </c>
      <c r="Z33">
        <f t="shared" si="4"/>
        <v>2.5130000000000003</v>
      </c>
      <c r="AA33">
        <f t="shared" si="5"/>
        <v>0.61818740416371021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v>
      </c>
      <c r="C2">
        <v>5.000000000000001E-2</v>
      </c>
      <c r="D2">
        <v>0.23333333333333331</v>
      </c>
      <c r="E2">
        <v>0</v>
      </c>
      <c r="F2">
        <v>0.15000000000000002</v>
      </c>
      <c r="G2">
        <v>0</v>
      </c>
      <c r="H2">
        <v>0</v>
      </c>
      <c r="I2">
        <v>0.1</v>
      </c>
      <c r="J2">
        <v>0</v>
      </c>
      <c r="K2">
        <v>0</v>
      </c>
      <c r="L2">
        <v>0</v>
      </c>
      <c r="M2">
        <v>0.1</v>
      </c>
      <c r="N2">
        <v>0</v>
      </c>
      <c r="O2">
        <v>0.1</v>
      </c>
      <c r="P2">
        <v>0</v>
      </c>
      <c r="Q2">
        <v>0.25</v>
      </c>
      <c r="R2">
        <v>0.2</v>
      </c>
      <c r="S2" t="s">
        <v>33</v>
      </c>
      <c r="T2">
        <v>0</v>
      </c>
      <c r="U2">
        <v>0</v>
      </c>
      <c r="V2">
        <f>IF(COUNT($B2,$G2,$J2,$N2,$Q2)&gt;2.9,(AVERAGE($B2,$G2,$J2,$N2,$Q2)),"")</f>
        <v>0.05</v>
      </c>
      <c r="W2">
        <f>IF(COUNT($B2,$G2,$J2,$N2,$Q2)&gt;2.9,(STDEV($B2,$G2,$J2,$N2,$Q2))/(SQRT(COUNT(B2,G2,J2,N2,Q2))),"")</f>
        <v>4.9999999999999996E-2</v>
      </c>
      <c r="X2">
        <f>IF(COUNT($C2,$D2,$F2,$K2,$L2,$R2,$T2)&gt;3.9,(AVERAGE($C2,$D2,$F2,$K2,$L2,$R2,$T2)),"")</f>
        <v>9.0476190476190474E-2</v>
      </c>
      <c r="Y2">
        <f>IF(COUNT($C2,$D2,$F2,$K2,$L2,$R2,$T2)&gt;3.9,(STDEV($C2,$D2,$F2,$K2,$L2,$R2,$T2))/(SQRT(COUNT($C2,$D2,$F2,$K2,$L2,$R2,$T2))),"")</f>
        <v>3.8465462908103598E-2</v>
      </c>
      <c r="Z2">
        <f>IF(COUNT($E2,$H2,$I2,$M2,$O2,$P2,$S2)&gt;3.9,(AVERAGE($E2,$H2,$I2,$M2,$O2,$P2,$S2)),"")</f>
        <v>5.000000000000001E-2</v>
      </c>
      <c r="AA2">
        <f>IF(COUNT($E2,$H2,$I2,$M2,$O2,$P2,$S2)&gt;3.9,(STDEV($E2,$H2,$I2,$M2,$O2,$P2,$S2))/(SQRT(COUNT($E2,$H2,$I2,$M2,$O2,$P2,$S2))),"")</f>
        <v>2.2360679774997901E-2</v>
      </c>
    </row>
    <row r="3" spans="1:27" x14ac:dyDescent="0.3">
      <c r="A3" s="4">
        <v>1988</v>
      </c>
      <c r="B3">
        <v>0</v>
      </c>
      <c r="C3" t="s">
        <v>33</v>
      </c>
      <c r="D3">
        <v>6.6666666666666666E-2</v>
      </c>
      <c r="E3">
        <v>0</v>
      </c>
      <c r="F3">
        <v>0</v>
      </c>
      <c r="G3">
        <v>0</v>
      </c>
      <c r="H3">
        <v>0</v>
      </c>
      <c r="I3">
        <v>0</v>
      </c>
      <c r="J3">
        <v>0.05</v>
      </c>
      <c r="K3">
        <v>0.4</v>
      </c>
      <c r="L3">
        <v>0</v>
      </c>
      <c r="M3">
        <v>0.16666666666666666</v>
      </c>
      <c r="N3">
        <v>0.10000000000000002</v>
      </c>
      <c r="O3">
        <v>0.1</v>
      </c>
      <c r="P3">
        <v>0.1</v>
      </c>
      <c r="Q3">
        <v>0</v>
      </c>
      <c r="R3">
        <v>0</v>
      </c>
      <c r="S3" t="s">
        <v>33</v>
      </c>
      <c r="T3">
        <v>0</v>
      </c>
      <c r="U3">
        <v>0</v>
      </c>
      <c r="V3">
        <f t="shared" ref="V3:V33" si="0">IF(COUNT($B3,$G3,$J3,$N3,$Q3)&gt;2.9,(AVERAGE($B3,$G3,$J3,$N3,$Q3)),"")</f>
        <v>3.0000000000000006E-2</v>
      </c>
      <c r="W3">
        <f t="shared" ref="W3:W33" si="1">IF(COUNT($B3,$G3,$J3,$N3,$Q3)&gt;2.9,(STDEV($B3,$G3,$J3,$N3,$Q3))/(SQRT(COUNT(B3,G3,J3,N3,Q3))),"")</f>
        <v>2.0000000000000004E-2</v>
      </c>
      <c r="X3">
        <f t="shared" ref="X3:X33" si="2">IF(COUNT($C3,$D3,$F3,$K3,$L3,$R3,$T3)&gt;3.9,(AVERAGE($C3,$D3,$F3,$K3,$L3,$R3,$T3)),"")</f>
        <v>7.7777777777777779E-2</v>
      </c>
      <c r="Y3">
        <f t="shared" ref="Y3:Y33" si="3">IF(COUNT($C3,$D3,$F3,$K3,$L3,$R3,$T3)&gt;3.9,(STDEV($C3,$D3,$F3,$K3,$L3,$R3,$T3))/(SQRT(COUNT($C3,$D3,$F3,$K3,$L3,$R3,$T3))),"")</f>
        <v>6.5357516310456651E-2</v>
      </c>
      <c r="Z3">
        <f t="shared" ref="Z3:Z33" si="4">IF(COUNT($E3,$H3,$I3,$M3,$O3,$P3,$S3)&gt;3.9,(AVERAGE($E3,$H3,$I3,$M3,$O3,$P3,$S3)),"")</f>
        <v>6.1111111111111116E-2</v>
      </c>
      <c r="AA3">
        <f t="shared" ref="AA3:AA33" si="5">IF(COUNT($E3,$H3,$I3,$M3,$O3,$P3,$S3)&gt;3.9,(STDEV($E3,$H3,$I3,$M3,$O3,$P3,$S3))/(SQRT(COUNT($E3,$H3,$I3,$M3,$O3,$P3,$S3))),"")</f>
        <v>2.9080560729560889E-2</v>
      </c>
    </row>
    <row r="4" spans="1:27" x14ac:dyDescent="0.3">
      <c r="A4" s="4">
        <v>1989</v>
      </c>
      <c r="B4">
        <v>0.1</v>
      </c>
      <c r="C4">
        <v>0</v>
      </c>
      <c r="D4">
        <v>0.05</v>
      </c>
      <c r="E4">
        <v>0.125</v>
      </c>
      <c r="F4">
        <v>0</v>
      </c>
      <c r="G4">
        <v>0.15000000000000002</v>
      </c>
      <c r="H4">
        <v>0.15000000000000002</v>
      </c>
      <c r="I4">
        <v>0.16666666666666666</v>
      </c>
      <c r="J4">
        <v>7.5000000000000011E-2</v>
      </c>
      <c r="K4">
        <v>0.3</v>
      </c>
      <c r="L4">
        <v>0.1</v>
      </c>
      <c r="M4">
        <v>0.2</v>
      </c>
      <c r="N4">
        <v>0.13333333333333333</v>
      </c>
      <c r="O4">
        <v>0.3</v>
      </c>
      <c r="P4">
        <v>0</v>
      </c>
      <c r="Q4">
        <v>0.15000000000000002</v>
      </c>
      <c r="R4">
        <v>0.15000000000000002</v>
      </c>
      <c r="S4" t="s">
        <v>33</v>
      </c>
      <c r="T4">
        <v>0.10000000000000002</v>
      </c>
      <c r="U4">
        <v>0</v>
      </c>
      <c r="V4">
        <f>IF(COUNT($B4,$G4,$J4,$N4,$Q4)&gt;2.9,(AVERAGE($B4,$G4,$J4,$N4,$Q4)),"")</f>
        <v>0.12166666666666667</v>
      </c>
      <c r="W4">
        <f t="shared" si="1"/>
        <v>1.4813657362192645E-2</v>
      </c>
      <c r="X4">
        <f t="shared" si="2"/>
        <v>9.9999999999999992E-2</v>
      </c>
      <c r="Y4">
        <f t="shared" si="3"/>
        <v>3.9339789623472163E-2</v>
      </c>
      <c r="Z4">
        <f t="shared" si="4"/>
        <v>0.15694444444444444</v>
      </c>
      <c r="AA4">
        <f t="shared" si="5"/>
        <v>4.0047232915615176E-2</v>
      </c>
    </row>
    <row r="5" spans="1:27" x14ac:dyDescent="0.3">
      <c r="A5" s="4">
        <v>1990</v>
      </c>
      <c r="B5">
        <v>0</v>
      </c>
      <c r="C5" t="s">
        <v>33</v>
      </c>
      <c r="D5" t="s">
        <v>33</v>
      </c>
      <c r="E5" t="s">
        <v>33</v>
      </c>
      <c r="F5">
        <v>0</v>
      </c>
      <c r="G5" t="s">
        <v>33</v>
      </c>
      <c r="H5" t="s">
        <v>33</v>
      </c>
      <c r="I5">
        <v>0</v>
      </c>
      <c r="J5" t="s">
        <v>33</v>
      </c>
      <c r="K5">
        <v>3.3333333333333333E-2</v>
      </c>
      <c r="L5">
        <v>0</v>
      </c>
      <c r="M5" t="s">
        <v>33</v>
      </c>
      <c r="N5">
        <v>0.25</v>
      </c>
      <c r="O5" t="s">
        <v>33</v>
      </c>
      <c r="P5">
        <v>5.000000000000001E-2</v>
      </c>
      <c r="Q5" t="s">
        <v>33</v>
      </c>
      <c r="R5" t="s">
        <v>33</v>
      </c>
      <c r="S5" t="s">
        <v>33</v>
      </c>
      <c r="T5" t="s">
        <v>33</v>
      </c>
      <c r="U5" t="s">
        <v>33</v>
      </c>
      <c r="V5" t="str">
        <f t="shared" si="0"/>
        <v/>
      </c>
      <c r="W5" t="str">
        <f t="shared" si="1"/>
        <v/>
      </c>
      <c r="X5" t="str">
        <f t="shared" si="2"/>
        <v/>
      </c>
      <c r="Y5" t="str">
        <f t="shared" si="3"/>
        <v/>
      </c>
      <c r="Z5" t="str">
        <f t="shared" si="4"/>
        <v/>
      </c>
      <c r="AA5" t="str">
        <f t="shared" si="5"/>
        <v/>
      </c>
    </row>
    <row r="6" spans="1:27" x14ac:dyDescent="0.3">
      <c r="A6" s="4">
        <v>1991</v>
      </c>
      <c r="B6">
        <v>3.3333333333333333E-2</v>
      </c>
      <c r="C6">
        <v>2.5000000000000001E-2</v>
      </c>
      <c r="D6">
        <v>0</v>
      </c>
      <c r="E6">
        <v>0</v>
      </c>
      <c r="F6">
        <v>0</v>
      </c>
      <c r="G6">
        <v>0</v>
      </c>
      <c r="H6">
        <v>0</v>
      </c>
      <c r="I6">
        <v>0</v>
      </c>
      <c r="J6">
        <v>2.5000000000000001E-2</v>
      </c>
      <c r="K6">
        <v>0</v>
      </c>
      <c r="L6">
        <v>0</v>
      </c>
      <c r="M6">
        <v>0.05</v>
      </c>
      <c r="N6">
        <v>0.15</v>
      </c>
      <c r="O6">
        <v>0</v>
      </c>
      <c r="P6">
        <v>0</v>
      </c>
      <c r="Q6">
        <v>0</v>
      </c>
      <c r="R6">
        <v>2.5000000000000001E-2</v>
      </c>
      <c r="S6" t="s">
        <v>33</v>
      </c>
      <c r="T6">
        <v>0</v>
      </c>
      <c r="U6">
        <v>0</v>
      </c>
      <c r="V6">
        <f t="shared" si="0"/>
        <v>4.1666666666666664E-2</v>
      </c>
      <c r="W6">
        <f t="shared" si="1"/>
        <v>2.7888667551135851E-2</v>
      </c>
      <c r="X6">
        <f t="shared" si="2"/>
        <v>7.1428571428571435E-3</v>
      </c>
      <c r="Y6">
        <f t="shared" si="3"/>
        <v>4.6106944597707348E-3</v>
      </c>
      <c r="Z6">
        <f t="shared" si="4"/>
        <v>8.3333333333333332E-3</v>
      </c>
      <c r="AA6">
        <f t="shared" si="5"/>
        <v>8.333333333333335E-3</v>
      </c>
    </row>
    <row r="7" spans="1:27" x14ac:dyDescent="0.3">
      <c r="A7" s="4">
        <v>1992</v>
      </c>
      <c r="B7">
        <v>0.05</v>
      </c>
      <c r="C7">
        <v>0.05</v>
      </c>
      <c r="D7">
        <v>0</v>
      </c>
      <c r="E7">
        <v>0.125</v>
      </c>
      <c r="F7">
        <v>0</v>
      </c>
      <c r="G7">
        <v>4.4444444444444446E-2</v>
      </c>
      <c r="H7">
        <v>0.3</v>
      </c>
      <c r="I7">
        <v>1</v>
      </c>
      <c r="J7">
        <v>0.125</v>
      </c>
      <c r="K7">
        <v>0.3</v>
      </c>
      <c r="L7">
        <v>0.05</v>
      </c>
      <c r="M7">
        <v>0.05</v>
      </c>
      <c r="N7">
        <v>0.13333333333333333</v>
      </c>
      <c r="O7">
        <v>0.05</v>
      </c>
      <c r="P7">
        <v>8.3333333333333329E-2</v>
      </c>
      <c r="Q7">
        <v>0</v>
      </c>
      <c r="R7">
        <v>7.5000000000000011E-2</v>
      </c>
      <c r="S7" t="s">
        <v>33</v>
      </c>
      <c r="T7" t="s">
        <v>33</v>
      </c>
      <c r="U7">
        <v>0.45</v>
      </c>
      <c r="V7">
        <f t="shared" si="0"/>
        <v>7.0555555555555552E-2</v>
      </c>
      <c r="W7">
        <f t="shared" si="1"/>
        <v>2.5482988758177148E-2</v>
      </c>
      <c r="X7">
        <f t="shared" si="2"/>
        <v>7.9166666666666663E-2</v>
      </c>
      <c r="Y7">
        <f t="shared" si="3"/>
        <v>4.5833333333333337E-2</v>
      </c>
      <c r="Z7">
        <f t="shared" si="4"/>
        <v>0.26805555555555555</v>
      </c>
      <c r="AA7">
        <f t="shared" si="5"/>
        <v>0.15126651527015259</v>
      </c>
    </row>
    <row r="8" spans="1:27" x14ac:dyDescent="0.3">
      <c r="A8" s="4">
        <v>1993</v>
      </c>
      <c r="B8">
        <v>0.2</v>
      </c>
      <c r="C8">
        <v>0.13333333333333333</v>
      </c>
      <c r="D8" t="s">
        <v>33</v>
      </c>
      <c r="E8" t="s">
        <v>33</v>
      </c>
      <c r="F8">
        <v>6.6666666666666666E-2</v>
      </c>
      <c r="G8" t="s">
        <v>33</v>
      </c>
      <c r="H8">
        <v>0.15000000000000002</v>
      </c>
      <c r="I8">
        <v>0.2</v>
      </c>
      <c r="J8" t="s">
        <v>33</v>
      </c>
      <c r="K8">
        <v>0</v>
      </c>
      <c r="L8" t="s">
        <v>33</v>
      </c>
      <c r="M8">
        <v>6.6666666666666666E-2</v>
      </c>
      <c r="N8">
        <v>0.33333333333333331</v>
      </c>
      <c r="O8">
        <v>3.3333333333333333E-2</v>
      </c>
      <c r="P8" t="s">
        <v>33</v>
      </c>
      <c r="Q8" t="s">
        <v>33</v>
      </c>
      <c r="R8">
        <v>0.10000000000000002</v>
      </c>
      <c r="S8" t="s">
        <v>33</v>
      </c>
      <c r="T8" t="s">
        <v>33</v>
      </c>
      <c r="U8">
        <v>0.53333333333333333</v>
      </c>
      <c r="V8" t="str">
        <f t="shared" si="0"/>
        <v/>
      </c>
      <c r="W8" t="str">
        <f t="shared" si="1"/>
        <v/>
      </c>
      <c r="X8">
        <f>IF(COUNT($C8,$D8,$F8,$K8,$L8,$R8,$T8)&gt;3.9,(AVERAGE($C8,$D8,$F8,$K8,$L8,$R8,$T8)),"")</f>
        <v>7.5000000000000011E-2</v>
      </c>
      <c r="Y8">
        <f t="shared" si="3"/>
        <v>2.846375212766555E-2</v>
      </c>
      <c r="Z8">
        <f t="shared" si="4"/>
        <v>0.1125</v>
      </c>
      <c r="AA8">
        <f t="shared" si="5"/>
        <v>3.8112285372256235E-2</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2"/>
        <v/>
      </c>
      <c r="Y9" t="str">
        <f t="shared" si="3"/>
        <v/>
      </c>
      <c r="Z9" t="str">
        <f t="shared" si="4"/>
        <v/>
      </c>
      <c r="AA9" t="str">
        <f t="shared" si="5"/>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0"/>
        <v/>
      </c>
      <c r="W10" t="str">
        <f t="shared" si="1"/>
        <v/>
      </c>
      <c r="X10" t="str">
        <f t="shared" si="2"/>
        <v/>
      </c>
      <c r="Y10" t="str">
        <f t="shared" si="3"/>
        <v/>
      </c>
      <c r="Z10" t="str">
        <f t="shared" si="4"/>
        <v/>
      </c>
      <c r="AA10" t="str">
        <f t="shared" si="5"/>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0"/>
        <v/>
      </c>
      <c r="W11" t="str">
        <f t="shared" si="1"/>
        <v/>
      </c>
      <c r="X11" t="str">
        <f t="shared" si="2"/>
        <v/>
      </c>
      <c r="Y11" t="str">
        <f t="shared" si="3"/>
        <v/>
      </c>
      <c r="Z11" t="str">
        <f t="shared" si="4"/>
        <v/>
      </c>
      <c r="AA11" t="str">
        <f t="shared" si="5"/>
        <v/>
      </c>
    </row>
    <row r="12" spans="1:27"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v>7.8555555555555559E-2</v>
      </c>
      <c r="Q12" t="s">
        <v>33</v>
      </c>
      <c r="R12" t="s">
        <v>33</v>
      </c>
      <c r="S12" t="s">
        <v>33</v>
      </c>
      <c r="T12" t="s">
        <v>33</v>
      </c>
      <c r="U12" t="s">
        <v>33</v>
      </c>
      <c r="V12" t="str">
        <f t="shared" si="0"/>
        <v/>
      </c>
      <c r="W12" t="str">
        <f t="shared" si="1"/>
        <v/>
      </c>
      <c r="X12" t="str">
        <f t="shared" si="2"/>
        <v/>
      </c>
      <c r="Y12" t="str">
        <f t="shared" si="3"/>
        <v/>
      </c>
      <c r="Z12" t="str">
        <f t="shared" si="4"/>
        <v/>
      </c>
      <c r="AA12" t="str">
        <f t="shared" si="5"/>
        <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v>0.12</v>
      </c>
      <c r="Q13" t="s">
        <v>33</v>
      </c>
      <c r="R13" t="s">
        <v>33</v>
      </c>
      <c r="S13" t="s">
        <v>33</v>
      </c>
      <c r="T13" t="s">
        <v>33</v>
      </c>
      <c r="U13" t="s">
        <v>33</v>
      </c>
      <c r="V13" t="str">
        <f t="shared" si="0"/>
        <v/>
      </c>
      <c r="W13" t="str">
        <f t="shared" si="1"/>
        <v/>
      </c>
      <c r="X13" t="str">
        <f t="shared" si="2"/>
        <v/>
      </c>
      <c r="Y13" t="str">
        <f t="shared" si="3"/>
        <v/>
      </c>
      <c r="Z13" t="str">
        <f t="shared" si="4"/>
        <v/>
      </c>
      <c r="AA13" t="str">
        <f t="shared" si="5"/>
        <v/>
      </c>
    </row>
    <row r="14" spans="1:27" x14ac:dyDescent="0.3">
      <c r="A14" s="4">
        <v>1999</v>
      </c>
      <c r="B14" t="s">
        <v>33</v>
      </c>
      <c r="C14" t="s">
        <v>33</v>
      </c>
      <c r="D14" t="s">
        <v>33</v>
      </c>
      <c r="E14" t="s">
        <v>33</v>
      </c>
      <c r="F14" t="s">
        <v>33</v>
      </c>
      <c r="G14" t="s">
        <v>33</v>
      </c>
      <c r="H14" t="s">
        <v>33</v>
      </c>
      <c r="I14" t="s">
        <v>33</v>
      </c>
      <c r="J14" t="s">
        <v>33</v>
      </c>
      <c r="K14" t="s">
        <v>33</v>
      </c>
      <c r="L14" t="s">
        <v>33</v>
      </c>
      <c r="M14" t="s">
        <v>33</v>
      </c>
      <c r="N14" t="s">
        <v>33</v>
      </c>
      <c r="O14" t="s">
        <v>33</v>
      </c>
      <c r="P14">
        <v>6.6666666666666666E-2</v>
      </c>
      <c r="Q14" t="s">
        <v>33</v>
      </c>
      <c r="R14" t="s">
        <v>33</v>
      </c>
      <c r="S14" t="s">
        <v>33</v>
      </c>
      <c r="T14" t="s">
        <v>33</v>
      </c>
      <c r="U14" t="s">
        <v>33</v>
      </c>
      <c r="V14" t="str">
        <f t="shared" si="0"/>
        <v/>
      </c>
      <c r="W14" t="str">
        <f t="shared" si="1"/>
        <v/>
      </c>
      <c r="X14" t="str">
        <f t="shared" si="2"/>
        <v/>
      </c>
      <c r="Y14" t="str">
        <f t="shared" si="3"/>
        <v/>
      </c>
      <c r="Z14" t="str">
        <f t="shared" si="4"/>
        <v/>
      </c>
      <c r="AA14" t="str">
        <f t="shared" si="5"/>
        <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t="s">
        <v>33</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t="s">
        <v>33</v>
      </c>
      <c r="C22">
        <v>1.4999999999999999E-2</v>
      </c>
      <c r="D22">
        <v>0</v>
      </c>
      <c r="E22">
        <v>0</v>
      </c>
      <c r="F22">
        <v>0</v>
      </c>
      <c r="G22">
        <v>0</v>
      </c>
      <c r="H22">
        <v>0</v>
      </c>
      <c r="I22">
        <v>0</v>
      </c>
      <c r="J22">
        <v>0</v>
      </c>
      <c r="K22">
        <v>0</v>
      </c>
      <c r="L22">
        <v>0</v>
      </c>
      <c r="M22">
        <v>0</v>
      </c>
      <c r="N22">
        <v>0.26</v>
      </c>
      <c r="O22">
        <v>0</v>
      </c>
      <c r="P22">
        <v>0</v>
      </c>
      <c r="Q22">
        <v>0</v>
      </c>
      <c r="R22">
        <v>0</v>
      </c>
      <c r="S22" t="s">
        <v>33</v>
      </c>
      <c r="T22">
        <v>0.123</v>
      </c>
      <c r="U22">
        <v>0</v>
      </c>
      <c r="V22">
        <f t="shared" si="0"/>
        <v>6.5000000000000002E-2</v>
      </c>
      <c r="W22">
        <f>IF(COUNT($B22,$G22,$J22,$N22,$Q22)&gt;2.9,(STDEV($B22,$G22,$J22,$N22,$Q22))/(SQRT(COUNT(B22,G22,J22,N22,Q22))),"")</f>
        <v>6.5000000000000002E-2</v>
      </c>
      <c r="X22">
        <f t="shared" si="2"/>
        <v>1.9714285714285715E-2</v>
      </c>
      <c r="Y22">
        <f t="shared" si="3"/>
        <v>1.734346904074692E-2</v>
      </c>
      <c r="Z22">
        <f>IF(COUNT($E22,$H22,$I22,$M22,$O22,$P22,$S22)&gt;3.9,(AVERAGE($E22,$H22,$I22,$M22,$O22,$P22,$S22)),"")</f>
        <v>0</v>
      </c>
      <c r="AA22">
        <f t="shared" si="5"/>
        <v>0</v>
      </c>
    </row>
    <row r="23" spans="1:27" x14ac:dyDescent="0.3">
      <c r="A23" s="4">
        <v>2008</v>
      </c>
      <c r="B23" t="s">
        <v>33</v>
      </c>
      <c r="C23" t="s">
        <v>33</v>
      </c>
      <c r="D23">
        <v>0.1125</v>
      </c>
      <c r="E23">
        <v>4.3499999999999997E-2</v>
      </c>
      <c r="F23">
        <v>6.0666666666666667E-2</v>
      </c>
      <c r="G23">
        <v>5.1999999999999998E-2</v>
      </c>
      <c r="H23">
        <v>8.199999999999999E-2</v>
      </c>
      <c r="I23">
        <v>4.7500000000000001E-2</v>
      </c>
      <c r="J23" t="s">
        <v>33</v>
      </c>
      <c r="K23">
        <v>0.105</v>
      </c>
      <c r="L23" t="s">
        <v>33</v>
      </c>
      <c r="M23">
        <v>9.9000000000000005E-2</v>
      </c>
      <c r="N23">
        <v>0</v>
      </c>
      <c r="O23">
        <v>1.4E-2</v>
      </c>
      <c r="P23" t="s">
        <v>33</v>
      </c>
      <c r="Q23">
        <v>2.4E-2</v>
      </c>
      <c r="R23" t="s">
        <v>33</v>
      </c>
      <c r="S23" t="s">
        <v>33</v>
      </c>
      <c r="T23">
        <v>8.4499999999999992E-2</v>
      </c>
      <c r="U23">
        <v>9.4500000000000001E-2</v>
      </c>
      <c r="V23">
        <f t="shared" si="0"/>
        <v>2.5333333333333333E-2</v>
      </c>
      <c r="W23">
        <f t="shared" si="1"/>
        <v>1.5025903559446193E-2</v>
      </c>
      <c r="X23">
        <f t="shared" si="2"/>
        <v>9.0666666666666673E-2</v>
      </c>
      <c r="Y23">
        <f t="shared" si="3"/>
        <v>1.1619547705865698E-2</v>
      </c>
      <c r="Z23">
        <f t="shared" si="4"/>
        <v>5.7200000000000008E-2</v>
      </c>
      <c r="AA23">
        <f t="shared" si="5"/>
        <v>1.5017156854744499E-2</v>
      </c>
    </row>
    <row r="24" spans="1:27" x14ac:dyDescent="0.3">
      <c r="A24" s="4">
        <v>2009</v>
      </c>
      <c r="B24">
        <v>1.9E-2</v>
      </c>
      <c r="C24">
        <v>0.03</v>
      </c>
      <c r="D24">
        <v>5.8000000000000003E-2</v>
      </c>
      <c r="E24">
        <v>2.5000000000000001E-2</v>
      </c>
      <c r="F24">
        <v>0.11499999999999999</v>
      </c>
      <c r="G24">
        <v>4.0777777777777774E-2</v>
      </c>
      <c r="H24">
        <v>0.19450000000000001</v>
      </c>
      <c r="I24">
        <v>6.2E-2</v>
      </c>
      <c r="J24">
        <v>8.1499999999999989E-2</v>
      </c>
      <c r="K24">
        <v>2.7666666666666669E-2</v>
      </c>
      <c r="L24">
        <v>6.0999999999999999E-2</v>
      </c>
      <c r="M24">
        <v>0.67500000000000004</v>
      </c>
      <c r="N24">
        <v>6.933333333333333E-2</v>
      </c>
      <c r="O24">
        <v>6.7500000000000004E-2</v>
      </c>
      <c r="P24">
        <v>6.6250000000000003E-2</v>
      </c>
      <c r="Q24">
        <v>8.7999999999999995E-2</v>
      </c>
      <c r="R24">
        <v>5.3499999999999992E-2</v>
      </c>
      <c r="S24" t="s">
        <v>33</v>
      </c>
      <c r="T24">
        <v>5.7500000000000002E-2</v>
      </c>
      <c r="U24">
        <v>0.13</v>
      </c>
      <c r="V24">
        <f t="shared" si="0"/>
        <v>5.9722222222222218E-2</v>
      </c>
      <c r="W24">
        <f t="shared" si="1"/>
        <v>1.300666970404505E-2</v>
      </c>
      <c r="X24">
        <f t="shared" si="2"/>
        <v>5.7523809523809519E-2</v>
      </c>
      <c r="Y24">
        <f>IF(COUNT($C24,$D24,$F24,$K24,$L24,$R24,$T24)&gt;3.9,(STDEV($C24,$D24,$F24,$K24,$L24,$R24,$T24))/(SQRT(COUNT($C24,$D24,$F24,$K24,$L24,$R24,$T24))),"")</f>
        <v>1.0890170108343681E-2</v>
      </c>
      <c r="Z24">
        <f t="shared" si="4"/>
        <v>0.18170833333333333</v>
      </c>
      <c r="AA24">
        <f t="shared" si="5"/>
        <v>0.10144983195046597</v>
      </c>
    </row>
    <row r="25" spans="1:27" x14ac:dyDescent="0.3">
      <c r="A25" s="4">
        <v>2010</v>
      </c>
      <c r="B25" t="s">
        <v>33</v>
      </c>
      <c r="C25" t="s">
        <v>33</v>
      </c>
      <c r="D25" t="s">
        <v>33</v>
      </c>
      <c r="E25" t="s">
        <v>33</v>
      </c>
      <c r="F25">
        <v>0</v>
      </c>
      <c r="G25" t="s">
        <v>33</v>
      </c>
      <c r="H25">
        <v>0</v>
      </c>
      <c r="I25">
        <v>0</v>
      </c>
      <c r="J25" t="s">
        <v>33</v>
      </c>
      <c r="K25">
        <v>0</v>
      </c>
      <c r="L25" t="s">
        <v>33</v>
      </c>
      <c r="M25" t="s">
        <v>33</v>
      </c>
      <c r="N25">
        <v>0</v>
      </c>
      <c r="O25">
        <v>8.5000000000000006E-2</v>
      </c>
      <c r="P25" t="s">
        <v>33</v>
      </c>
      <c r="Q25">
        <v>0</v>
      </c>
      <c r="R25" t="s">
        <v>33</v>
      </c>
      <c r="S25" t="s">
        <v>33</v>
      </c>
      <c r="T25" t="s">
        <v>33</v>
      </c>
      <c r="U25" t="s">
        <v>33</v>
      </c>
      <c r="V25" t="str">
        <f t="shared" si="0"/>
        <v/>
      </c>
      <c r="W25" t="str">
        <f t="shared" si="1"/>
        <v/>
      </c>
      <c r="X25" t="str">
        <f t="shared" si="2"/>
        <v/>
      </c>
      <c r="Y25" t="str">
        <f t="shared" si="3"/>
        <v/>
      </c>
      <c r="Z25" t="str">
        <f t="shared" si="4"/>
        <v/>
      </c>
      <c r="AA25" t="str">
        <f t="shared" si="5"/>
        <v/>
      </c>
    </row>
    <row r="26" spans="1:27" x14ac:dyDescent="0.3">
      <c r="A26" s="4">
        <v>2011</v>
      </c>
      <c r="B26" t="s">
        <v>33</v>
      </c>
      <c r="C26">
        <v>0</v>
      </c>
      <c r="D26" t="s">
        <v>33</v>
      </c>
      <c r="E26" t="s">
        <v>33</v>
      </c>
      <c r="F26" t="s">
        <v>33</v>
      </c>
      <c r="G26" t="s">
        <v>33</v>
      </c>
      <c r="H26" t="s">
        <v>33</v>
      </c>
      <c r="I26" t="s">
        <v>33</v>
      </c>
      <c r="J26" t="s">
        <v>33</v>
      </c>
      <c r="K26" t="s">
        <v>33</v>
      </c>
      <c r="L26">
        <v>0</v>
      </c>
      <c r="M26" t="s">
        <v>33</v>
      </c>
      <c r="N26" t="s">
        <v>33</v>
      </c>
      <c r="O26" t="s">
        <v>33</v>
      </c>
      <c r="P26">
        <v>0</v>
      </c>
      <c r="Q26" t="s">
        <v>33</v>
      </c>
      <c r="R26">
        <v>0</v>
      </c>
      <c r="S26" t="s">
        <v>33</v>
      </c>
      <c r="T26" t="s">
        <v>33</v>
      </c>
      <c r="U26" t="s">
        <v>33</v>
      </c>
      <c r="V26" t="str">
        <f t="shared" si="0"/>
        <v/>
      </c>
      <c r="W26" t="str">
        <f t="shared" si="1"/>
        <v/>
      </c>
      <c r="X26" t="str">
        <f>IF(COUNT($C26,$D26,$F26,$K26,$L26,$R26,$T26)&gt;3.9,(AVERAGE($C26,$D26,$F26,$K26,$L26,$R26,$T26)),"")</f>
        <v/>
      </c>
      <c r="Y26" t="str">
        <f t="shared" si="3"/>
        <v/>
      </c>
      <c r="Z26" t="str">
        <f t="shared" si="4"/>
        <v/>
      </c>
      <c r="AA26" t="str">
        <f t="shared" si="5"/>
        <v/>
      </c>
    </row>
    <row r="27" spans="1:27" x14ac:dyDescent="0.3">
      <c r="A27" s="4">
        <v>2012</v>
      </c>
      <c r="B27" t="s">
        <v>33</v>
      </c>
      <c r="C27" t="s">
        <v>33</v>
      </c>
      <c r="D27">
        <v>0</v>
      </c>
      <c r="E27">
        <v>0</v>
      </c>
      <c r="F27" t="s">
        <v>33</v>
      </c>
      <c r="G27" t="s">
        <v>33</v>
      </c>
      <c r="H27" t="s">
        <v>33</v>
      </c>
      <c r="I27" t="s">
        <v>33</v>
      </c>
      <c r="J27">
        <v>8.3999999999999991E-2</v>
      </c>
      <c r="K27">
        <v>0</v>
      </c>
      <c r="L27" t="s">
        <v>33</v>
      </c>
      <c r="M27">
        <v>0</v>
      </c>
      <c r="N27" t="s">
        <v>33</v>
      </c>
      <c r="O27">
        <v>0.11</v>
      </c>
      <c r="P27" t="s">
        <v>33</v>
      </c>
      <c r="Q27" t="s">
        <v>33</v>
      </c>
      <c r="R27" t="s">
        <v>33</v>
      </c>
      <c r="S27" t="s">
        <v>33</v>
      </c>
      <c r="T27">
        <v>0</v>
      </c>
      <c r="U27" t="s">
        <v>33</v>
      </c>
      <c r="V27" t="str">
        <f t="shared" si="0"/>
        <v/>
      </c>
      <c r="W27" t="str">
        <f t="shared" si="1"/>
        <v/>
      </c>
      <c r="X27" t="str">
        <f t="shared" si="2"/>
        <v/>
      </c>
      <c r="Y27" t="str">
        <f t="shared" si="3"/>
        <v/>
      </c>
      <c r="Z27" t="str">
        <f t="shared" si="4"/>
        <v/>
      </c>
      <c r="AA27" t="str">
        <f t="shared" si="5"/>
        <v/>
      </c>
    </row>
    <row r="28" spans="1:27" x14ac:dyDescent="0.3">
      <c r="A28" s="4">
        <v>2013</v>
      </c>
      <c r="B28">
        <v>5.3999999999999999E-2</v>
      </c>
      <c r="C28">
        <v>0.11</v>
      </c>
      <c r="D28">
        <v>0.02</v>
      </c>
      <c r="E28">
        <v>4.4999999999999998E-2</v>
      </c>
      <c r="F28" t="s">
        <v>33</v>
      </c>
      <c r="G28">
        <v>8.4000000000000005E-2</v>
      </c>
      <c r="H28" t="s">
        <v>33</v>
      </c>
      <c r="I28" t="s">
        <v>33</v>
      </c>
      <c r="J28" t="s">
        <v>33</v>
      </c>
      <c r="K28">
        <v>3.2500000000000001E-2</v>
      </c>
      <c r="L28">
        <v>0</v>
      </c>
      <c r="M28" t="s">
        <v>33</v>
      </c>
      <c r="N28">
        <v>8.1000000000000003E-2</v>
      </c>
      <c r="O28" t="s">
        <v>33</v>
      </c>
      <c r="P28">
        <v>0</v>
      </c>
      <c r="Q28" t="s">
        <v>33</v>
      </c>
      <c r="R28" t="s">
        <v>33</v>
      </c>
      <c r="S28" t="s">
        <v>33</v>
      </c>
      <c r="T28" t="s">
        <v>33</v>
      </c>
      <c r="U28" t="s">
        <v>33</v>
      </c>
      <c r="V28">
        <f t="shared" si="0"/>
        <v>7.3000000000000009E-2</v>
      </c>
      <c r="W28">
        <f t="shared" si="1"/>
        <v>9.5393920141694077E-3</v>
      </c>
      <c r="X28">
        <f t="shared" si="2"/>
        <v>4.0625000000000001E-2</v>
      </c>
      <c r="Y28">
        <f t="shared" si="3"/>
        <v>2.4073996171526373E-2</v>
      </c>
      <c r="Z28" t="str">
        <f t="shared" si="4"/>
        <v/>
      </c>
      <c r="AA28" t="str">
        <f t="shared" si="5"/>
        <v/>
      </c>
    </row>
    <row r="29" spans="1:27" x14ac:dyDescent="0.3">
      <c r="A29" s="4">
        <v>2014</v>
      </c>
      <c r="B29">
        <v>9.2100000000000001E-2</v>
      </c>
      <c r="C29">
        <v>8.3599999999999994E-2</v>
      </c>
      <c r="D29">
        <v>9.1899999999999996E-2</v>
      </c>
      <c r="E29" t="s">
        <v>33</v>
      </c>
      <c r="F29" t="s">
        <v>33</v>
      </c>
      <c r="G29">
        <v>0.124</v>
      </c>
      <c r="H29" t="s">
        <v>33</v>
      </c>
      <c r="I29" t="s">
        <v>33</v>
      </c>
      <c r="J29" t="s">
        <v>33</v>
      </c>
      <c r="K29">
        <v>0.12964999999999999</v>
      </c>
      <c r="L29">
        <v>6.4600000000000005E-2</v>
      </c>
      <c r="M29" t="s">
        <v>33</v>
      </c>
      <c r="N29" t="s">
        <v>33</v>
      </c>
      <c r="O29" t="s">
        <v>33</v>
      </c>
      <c r="P29">
        <v>8.7099999999999997E-2</v>
      </c>
      <c r="Q29" t="s">
        <v>33</v>
      </c>
      <c r="R29" t="s">
        <v>33</v>
      </c>
      <c r="S29" t="s">
        <v>33</v>
      </c>
      <c r="T29">
        <v>9.7600000000000006E-2</v>
      </c>
      <c r="U29" t="s">
        <v>33</v>
      </c>
      <c r="V29" t="str">
        <f t="shared" si="0"/>
        <v/>
      </c>
      <c r="W29" t="str">
        <f t="shared" si="1"/>
        <v/>
      </c>
      <c r="X29">
        <f t="shared" si="2"/>
        <v>9.3469999999999998E-2</v>
      </c>
      <c r="Y29">
        <f t="shared" si="3"/>
        <v>1.0628753454662476E-2</v>
      </c>
      <c r="Z29" t="str">
        <f t="shared" si="4"/>
        <v/>
      </c>
      <c r="AA29" t="str">
        <f t="shared" si="5"/>
        <v/>
      </c>
    </row>
    <row r="30" spans="1:27" x14ac:dyDescent="0.3">
      <c r="A30" s="4">
        <v>2015</v>
      </c>
      <c r="B30" t="s">
        <v>33</v>
      </c>
      <c r="C30">
        <v>0.1855</v>
      </c>
      <c r="D30">
        <v>0.214</v>
      </c>
      <c r="E30">
        <v>0.25750000000000001</v>
      </c>
      <c r="F30">
        <v>0.11</v>
      </c>
      <c r="G30" t="s">
        <v>33</v>
      </c>
      <c r="H30">
        <v>7.9500000000000001E-2</v>
      </c>
      <c r="I30">
        <v>0.16400000000000001</v>
      </c>
      <c r="J30" t="s">
        <v>33</v>
      </c>
      <c r="K30">
        <v>0.14200000000000002</v>
      </c>
      <c r="L30">
        <v>0.17399999999999999</v>
      </c>
      <c r="M30">
        <v>0.14399999999999999</v>
      </c>
      <c r="N30">
        <v>0.17733333333333334</v>
      </c>
      <c r="O30">
        <v>0.22600000000000001</v>
      </c>
      <c r="P30">
        <v>0.193</v>
      </c>
      <c r="Q30">
        <v>7.6200000000000004E-2</v>
      </c>
      <c r="R30">
        <v>0.13700000000000001</v>
      </c>
      <c r="S30" t="s">
        <v>33</v>
      </c>
      <c r="T30">
        <v>0.13</v>
      </c>
      <c r="U30" t="s">
        <v>33</v>
      </c>
      <c r="V30" t="str">
        <f t="shared" si="0"/>
        <v/>
      </c>
      <c r="W30" t="str">
        <f t="shared" si="1"/>
        <v/>
      </c>
      <c r="X30">
        <f t="shared" si="2"/>
        <v>0.15607142857142856</v>
      </c>
      <c r="Y30">
        <f t="shared" si="3"/>
        <v>1.3721042482359795E-2</v>
      </c>
      <c r="Z30">
        <f>IF(COUNT($E30,$H30,$I30,$M30,$O30,$P30,$S30)&gt;3.9,(AVERAGE($E30,$H30,$I30,$M30,$O30,$P30,$S30)),"")</f>
        <v>0.17733333333333334</v>
      </c>
      <c r="AA30">
        <f t="shared" si="5"/>
        <v>2.5755797621333929E-2</v>
      </c>
    </row>
    <row r="31" spans="1:27" x14ac:dyDescent="0.3">
      <c r="A31" s="4">
        <v>2016</v>
      </c>
      <c r="B31" t="s">
        <v>33</v>
      </c>
      <c r="C31" t="s">
        <v>33</v>
      </c>
      <c r="D31">
        <v>1.77E-2</v>
      </c>
      <c r="E31" t="s">
        <v>33</v>
      </c>
      <c r="F31" t="s">
        <v>33</v>
      </c>
      <c r="G31" t="s">
        <v>33</v>
      </c>
      <c r="H31" t="s">
        <v>33</v>
      </c>
      <c r="I31" t="s">
        <v>33</v>
      </c>
      <c r="J31" t="s">
        <v>33</v>
      </c>
      <c r="K31">
        <v>4.7699999999999999E-2</v>
      </c>
      <c r="L31">
        <v>0.21299999999999999</v>
      </c>
      <c r="M31">
        <v>2.63E-2</v>
      </c>
      <c r="N31">
        <v>9.5066666666666674E-2</v>
      </c>
      <c r="O31">
        <v>0.23100000000000001</v>
      </c>
      <c r="P31" t="s">
        <v>33</v>
      </c>
      <c r="Q31" t="s">
        <v>33</v>
      </c>
      <c r="R31">
        <v>7.6350000000000001E-2</v>
      </c>
      <c r="S31" t="s">
        <v>33</v>
      </c>
      <c r="T31" t="s">
        <v>33</v>
      </c>
      <c r="U31" t="s">
        <v>33</v>
      </c>
      <c r="V31" t="str">
        <f t="shared" si="0"/>
        <v/>
      </c>
      <c r="W31" t="str">
        <f t="shared" si="1"/>
        <v/>
      </c>
      <c r="X31">
        <f t="shared" si="2"/>
        <v>8.8687500000000002E-2</v>
      </c>
      <c r="Y31">
        <f t="shared" si="3"/>
        <v>4.3132559120112497E-2</v>
      </c>
      <c r="Z31" t="str">
        <f t="shared" si="4"/>
        <v/>
      </c>
      <c r="AA31" t="str">
        <f t="shared" si="5"/>
        <v/>
      </c>
    </row>
    <row r="32" spans="1:27" x14ac:dyDescent="0.3">
      <c r="A32" s="4">
        <v>2017</v>
      </c>
      <c r="B32">
        <v>7.2900000000000006E-2</v>
      </c>
      <c r="C32" t="s">
        <v>33</v>
      </c>
      <c r="D32">
        <v>9.2299999999999993E-2</v>
      </c>
      <c r="E32">
        <v>2.9150000000000002E-2</v>
      </c>
      <c r="F32">
        <v>7.1400000000000005E-2</v>
      </c>
      <c r="G32">
        <v>8.0600000000000005E-2</v>
      </c>
      <c r="H32">
        <v>7.5600000000000001E-2</v>
      </c>
      <c r="I32">
        <v>0.14799999999999999</v>
      </c>
      <c r="J32">
        <v>7.0750000000000007E-2</v>
      </c>
      <c r="K32">
        <v>8.6749999999999994E-2</v>
      </c>
      <c r="L32">
        <v>7.1800000000000003E-2</v>
      </c>
      <c r="M32">
        <v>8.4099999999999994E-2</v>
      </c>
      <c r="N32">
        <v>0.13666666666666669</v>
      </c>
      <c r="O32">
        <v>8.4199999999999997E-2</v>
      </c>
      <c r="P32">
        <v>0.13100000000000001</v>
      </c>
      <c r="Q32">
        <v>0.105</v>
      </c>
      <c r="R32">
        <v>0.14850000000000002</v>
      </c>
      <c r="S32" t="s">
        <v>33</v>
      </c>
      <c r="T32">
        <v>0.16800000000000001</v>
      </c>
      <c r="U32" t="s">
        <v>33</v>
      </c>
      <c r="V32">
        <f t="shared" si="0"/>
        <v>9.318333333333334E-2</v>
      </c>
      <c r="W32">
        <f t="shared" si="1"/>
        <v>1.2456809828808934E-2</v>
      </c>
      <c r="X32">
        <f t="shared" si="2"/>
        <v>0.10645833333333334</v>
      </c>
      <c r="Y32">
        <f t="shared" si="3"/>
        <v>1.6905661855655865E-2</v>
      </c>
      <c r="Z32">
        <f t="shared" si="4"/>
        <v>9.2008333333333345E-2</v>
      </c>
      <c r="AA32">
        <f t="shared" si="5"/>
        <v>1.7319865360651932E-2</v>
      </c>
    </row>
    <row r="33" spans="1:27" x14ac:dyDescent="0.3">
      <c r="A33" s="4">
        <v>2018</v>
      </c>
      <c r="B33" t="s">
        <v>33</v>
      </c>
      <c r="C33">
        <v>0.17349999999999999</v>
      </c>
      <c r="D33">
        <v>0.13700000000000001</v>
      </c>
      <c r="E33">
        <v>7.2099999999999997E-2</v>
      </c>
      <c r="F33">
        <v>9.2024999999999996E-2</v>
      </c>
      <c r="G33" t="s">
        <v>33</v>
      </c>
      <c r="H33">
        <v>4.36E-2</v>
      </c>
      <c r="I33">
        <v>0.16300000000000001</v>
      </c>
      <c r="J33" t="s">
        <v>33</v>
      </c>
      <c r="K33">
        <v>0.13850000000000001</v>
      </c>
      <c r="L33">
        <v>0.13400000000000001</v>
      </c>
      <c r="M33">
        <v>0.19</v>
      </c>
      <c r="N33">
        <v>0.15590000000000001</v>
      </c>
      <c r="O33">
        <v>0.155</v>
      </c>
      <c r="P33">
        <v>0.15100000000000002</v>
      </c>
      <c r="Q33">
        <v>0.13800000000000001</v>
      </c>
      <c r="R33">
        <v>0.13650000000000001</v>
      </c>
      <c r="S33" t="s">
        <v>33</v>
      </c>
      <c r="T33">
        <v>0.13500000000000001</v>
      </c>
      <c r="U33" t="s">
        <v>33</v>
      </c>
      <c r="V33" t="str">
        <f t="shared" si="0"/>
        <v/>
      </c>
      <c r="W33" t="str">
        <f t="shared" si="1"/>
        <v/>
      </c>
      <c r="X33">
        <f t="shared" si="2"/>
        <v>0.13521785714285714</v>
      </c>
      <c r="Y33">
        <f t="shared" si="3"/>
        <v>8.9286435711371272E-3</v>
      </c>
      <c r="Z33">
        <f t="shared" si="4"/>
        <v>0.12911666666666669</v>
      </c>
      <c r="AA33">
        <f t="shared" si="5"/>
        <v>2.350013356936036E-2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1</v>
      </c>
      <c r="C2">
        <v>2</v>
      </c>
      <c r="D2">
        <v>9.3333333333333339</v>
      </c>
      <c r="E2">
        <v>2.5833333333333335</v>
      </c>
      <c r="F2">
        <v>4</v>
      </c>
      <c r="G2">
        <v>0.91666666666666663</v>
      </c>
      <c r="H2">
        <v>2.5</v>
      </c>
      <c r="I2">
        <v>4</v>
      </c>
      <c r="J2">
        <v>1.6</v>
      </c>
      <c r="K2">
        <v>7.5</v>
      </c>
      <c r="L2">
        <v>2</v>
      </c>
      <c r="M2">
        <v>9</v>
      </c>
      <c r="N2">
        <v>3.2857142857142856</v>
      </c>
      <c r="O2">
        <v>7.5</v>
      </c>
      <c r="P2">
        <v>2.375</v>
      </c>
      <c r="Q2">
        <v>3</v>
      </c>
      <c r="R2">
        <v>4.5</v>
      </c>
      <c r="S2" t="s">
        <v>33</v>
      </c>
      <c r="T2">
        <v>4.333333333333333</v>
      </c>
      <c r="U2">
        <v>7</v>
      </c>
      <c r="V2">
        <f>IF(COUNT($B2,$G2,$J2,$N2,$Q2)&gt;2.9,(AVERAGE($B2,$G2,$J2,$N2,$Q2)),"")</f>
        <v>1.9604761904761905</v>
      </c>
      <c r="W2">
        <f>IF(COUNT($B2,$G2,$J2,$N2,$Q2)&gt;2.9,(STDEV($B2,$G2,$J2,$N2,$Q2))/(SQRT(COUNT(B2,G2,J2,N2,Q2))),"")</f>
        <v>0.49894196446102496</v>
      </c>
      <c r="X2">
        <f>IF(COUNT($C2,$D2,$F2,$K2,$L2,$R2,$T2)&gt;3.9,(AVERAGE($C2,$D2,$F2,$K2,$L2,$R2,$T2)),"")</f>
        <v>4.8095238095238102</v>
      </c>
      <c r="Y2">
        <f>IF(COUNT($C2,$D2,$F2,$K2,$L2,$R2,$T2)&gt;3.9,(STDEV($C2,$D2,$F2,$K2,$L2,$R2,$T2))/(SQRT(COUNT($C2,$D2,$F2,$K2,$L2,$R2,$T2))),"")</f>
        <v>1.0289645045506155</v>
      </c>
      <c r="Z2">
        <f>IF(COUNT($E2,$H2,$I2,$M2,$O2,$P2,$S2)&gt;3.9,(AVERAGE($E2,$H2,$I2,$M2,$O2,$P2,$S2)),"")</f>
        <v>4.6597222222222223</v>
      </c>
      <c r="AA2">
        <f>IF(COUNT($E2,$H2,$I2,$M2,$O2,$P2,$S2)&gt;3.9,(STDEV($E2,$H2,$I2,$M2,$O2,$P2,$S2))/(SQRT(COUNT($E2,$H2,$I2,$M2,$O2,$P2,$S2))),"")</f>
        <v>1.1766643387344509</v>
      </c>
    </row>
    <row r="3" spans="1:27" x14ac:dyDescent="0.3">
      <c r="A3" s="4">
        <v>1988</v>
      </c>
      <c r="B3">
        <v>2</v>
      </c>
      <c r="C3" t="s">
        <v>33</v>
      </c>
      <c r="D3">
        <v>3</v>
      </c>
      <c r="E3">
        <v>2</v>
      </c>
      <c r="F3">
        <v>4.166666666666667</v>
      </c>
      <c r="G3">
        <v>2</v>
      </c>
      <c r="H3">
        <v>1.75</v>
      </c>
      <c r="I3">
        <v>3</v>
      </c>
      <c r="J3">
        <v>3.25</v>
      </c>
      <c r="K3">
        <v>7</v>
      </c>
      <c r="L3">
        <v>1.6666666666666667</v>
      </c>
      <c r="M3">
        <v>3.6666666666666665</v>
      </c>
      <c r="N3">
        <v>3.3333333333333335</v>
      </c>
      <c r="O3">
        <v>4.5</v>
      </c>
      <c r="P3">
        <v>0.75</v>
      </c>
      <c r="Q3">
        <v>3.5</v>
      </c>
      <c r="R3">
        <v>0.5</v>
      </c>
      <c r="S3" t="s">
        <v>33</v>
      </c>
      <c r="T3">
        <v>5</v>
      </c>
      <c r="U3">
        <v>6</v>
      </c>
      <c r="V3">
        <f t="shared" ref="V3:V33" si="0">IF(COUNT($B3,$G3,$J3,$N3,$Q3)&gt;2.9,(AVERAGE($B3,$G3,$J3,$N3,$Q3)),"")</f>
        <v>2.8166666666666669</v>
      </c>
      <c r="W3">
        <f t="shared" ref="W3:W33" si="1">IF(COUNT($B3,$G3,$J3,$N3,$Q3)&gt;2.9,(STDEV($B3,$G3,$J3,$N3,$Q3))/(SQRT(COUNT(B3,G3,J3,N3,Q3))),"")</f>
        <v>0.33582402799349786</v>
      </c>
      <c r="X3">
        <f t="shared" ref="X3:X33" si="2">IF(COUNT($C3,$D3,$F3,$K3,$L3,$R3,$T3)&gt;3.9,(AVERAGE($C3,$D3,$F3,$K3,$L3,$R3,$T3)),"")</f>
        <v>3.5555555555555558</v>
      </c>
      <c r="Y3">
        <f t="shared" ref="Y3:Y33" si="3">IF(COUNT($C3,$D3,$F3,$K3,$L3,$R3,$T3)&gt;3.9,(STDEV($C3,$D3,$F3,$K3,$L3,$R3,$T3))/(SQRT(COUNT($C3,$D3,$F3,$K3,$L3,$R3,$T3))),"")</f>
        <v>0.95807162287999159</v>
      </c>
      <c r="Z3">
        <f t="shared" ref="Z3:Z33" si="4">IF(COUNT($E3,$H3,$I3,$M3,$O3,$P3,$S3)&gt;3.9,(AVERAGE($E3,$H3,$I3,$M3,$O3,$P3,$S3)),"")</f>
        <v>2.6111111111111112</v>
      </c>
      <c r="AA3">
        <f t="shared" ref="AA3:AA33" si="5">IF(COUNT($E3,$H3,$I3,$M3,$O3,$P3,$S3)&gt;3.9,(STDEV($E3,$H3,$I3,$M3,$O3,$P3,$S3))/(SQRT(COUNT($E3,$H3,$I3,$M3,$O3,$P3,$S3))),"")</f>
        <v>0.56012013702529451</v>
      </c>
    </row>
    <row r="4" spans="1:27" x14ac:dyDescent="0.3">
      <c r="A4" s="4">
        <v>1989</v>
      </c>
      <c r="B4">
        <v>3</v>
      </c>
      <c r="C4">
        <v>2</v>
      </c>
      <c r="D4">
        <v>4</v>
      </c>
      <c r="E4">
        <v>4.25</v>
      </c>
      <c r="F4">
        <v>3.3333333333333335</v>
      </c>
      <c r="G4">
        <v>3.3333333333333335</v>
      </c>
      <c r="H4">
        <v>2.5</v>
      </c>
      <c r="I4">
        <v>2.3333333333333335</v>
      </c>
      <c r="J4">
        <v>2</v>
      </c>
      <c r="K4">
        <v>6</v>
      </c>
      <c r="L4">
        <v>2</v>
      </c>
      <c r="M4">
        <v>5.5</v>
      </c>
      <c r="N4">
        <v>3.7142857142857144</v>
      </c>
      <c r="O4">
        <v>4</v>
      </c>
      <c r="P4">
        <v>2.125</v>
      </c>
      <c r="Q4">
        <v>2</v>
      </c>
      <c r="R4">
        <v>3.75</v>
      </c>
      <c r="S4" t="s">
        <v>33</v>
      </c>
      <c r="T4">
        <v>6</v>
      </c>
      <c r="U4">
        <v>5</v>
      </c>
      <c r="V4">
        <f t="shared" si="0"/>
        <v>2.8095238095238093</v>
      </c>
      <c r="W4">
        <f t="shared" si="1"/>
        <v>0.34927849182651949</v>
      </c>
      <c r="X4">
        <f t="shared" si="2"/>
        <v>3.8690476190476195</v>
      </c>
      <c r="Y4">
        <f t="shared" si="3"/>
        <v>0.62463141058785232</v>
      </c>
      <c r="Z4">
        <f t="shared" si="4"/>
        <v>3.4513888888888893</v>
      </c>
      <c r="AA4">
        <f t="shared" si="5"/>
        <v>0.54924365784140994</v>
      </c>
    </row>
    <row r="5" spans="1:27" x14ac:dyDescent="0.3">
      <c r="A5" s="4">
        <v>1990</v>
      </c>
      <c r="B5">
        <v>1</v>
      </c>
      <c r="C5" t="s">
        <v>33</v>
      </c>
      <c r="D5" t="s">
        <v>33</v>
      </c>
      <c r="E5" t="s">
        <v>33</v>
      </c>
      <c r="F5">
        <v>2.3333333333333335</v>
      </c>
      <c r="G5" t="s">
        <v>33</v>
      </c>
      <c r="H5" t="s">
        <v>33</v>
      </c>
      <c r="I5">
        <v>2.1666666666666665</v>
      </c>
      <c r="J5" t="s">
        <v>33</v>
      </c>
      <c r="K5">
        <v>5.666666666666667</v>
      </c>
      <c r="L5">
        <v>1</v>
      </c>
      <c r="M5" t="s">
        <v>33</v>
      </c>
      <c r="N5">
        <v>4.5</v>
      </c>
      <c r="O5" t="s">
        <v>33</v>
      </c>
      <c r="P5">
        <v>1.5</v>
      </c>
      <c r="Q5" t="s">
        <v>33</v>
      </c>
      <c r="R5" t="s">
        <v>33</v>
      </c>
      <c r="S5" t="s">
        <v>33</v>
      </c>
      <c r="T5" t="s">
        <v>33</v>
      </c>
      <c r="U5" t="s">
        <v>33</v>
      </c>
      <c r="V5" t="str">
        <f t="shared" si="0"/>
        <v/>
      </c>
      <c r="W5" t="str">
        <f t="shared" si="1"/>
        <v/>
      </c>
      <c r="X5" t="str">
        <f t="shared" si="2"/>
        <v/>
      </c>
      <c r="Y5" t="str">
        <f t="shared" si="3"/>
        <v/>
      </c>
      <c r="Z5" t="str">
        <f t="shared" si="4"/>
        <v/>
      </c>
      <c r="AA5" t="str">
        <f t="shared" si="5"/>
        <v/>
      </c>
    </row>
    <row r="6" spans="1:27" x14ac:dyDescent="0.3">
      <c r="A6" s="4">
        <v>1991</v>
      </c>
      <c r="B6">
        <v>3.3333333333333335</v>
      </c>
      <c r="C6">
        <v>5.5</v>
      </c>
      <c r="D6">
        <v>3</v>
      </c>
      <c r="E6">
        <v>2.8</v>
      </c>
      <c r="F6">
        <v>4.25</v>
      </c>
      <c r="G6">
        <v>6.166666666666667</v>
      </c>
      <c r="H6">
        <v>7</v>
      </c>
      <c r="I6">
        <v>6</v>
      </c>
      <c r="J6">
        <v>3.75</v>
      </c>
      <c r="K6">
        <v>6.333333333333333</v>
      </c>
      <c r="L6">
        <v>4</v>
      </c>
      <c r="M6">
        <v>6</v>
      </c>
      <c r="N6">
        <v>5</v>
      </c>
      <c r="O6">
        <v>5</v>
      </c>
      <c r="P6">
        <v>3.75</v>
      </c>
      <c r="Q6">
        <v>8</v>
      </c>
      <c r="R6">
        <v>5.5</v>
      </c>
      <c r="S6" t="s">
        <v>33</v>
      </c>
      <c r="T6">
        <v>4</v>
      </c>
      <c r="U6">
        <v>6.333333333333333</v>
      </c>
      <c r="V6">
        <f t="shared" si="0"/>
        <v>5.25</v>
      </c>
      <c r="W6">
        <f t="shared" si="1"/>
        <v>0.84820070999996466</v>
      </c>
      <c r="X6">
        <f>IF(COUNT($C6,$D6,$F6,$K6,$L6,$R6,$T6)&gt;3.9,(AVERAGE($C6,$D6,$F6,$K6,$L6,$R6,$T6)),"")</f>
        <v>4.6547619047619042</v>
      </c>
      <c r="Y6">
        <f t="shared" si="3"/>
        <v>0.43659811478314947</v>
      </c>
      <c r="Z6">
        <f t="shared" si="4"/>
        <v>5.0916666666666668</v>
      </c>
      <c r="AA6">
        <f t="shared" si="5"/>
        <v>0.6416666666666665</v>
      </c>
    </row>
    <row r="7" spans="1:27" x14ac:dyDescent="0.3">
      <c r="A7" s="4">
        <v>1992</v>
      </c>
      <c r="B7">
        <v>3.5</v>
      </c>
      <c r="C7">
        <v>3.1666666666666665</v>
      </c>
      <c r="D7">
        <v>3.5</v>
      </c>
      <c r="E7">
        <v>3.75</v>
      </c>
      <c r="F7">
        <v>4</v>
      </c>
      <c r="G7">
        <v>4.2222222222222223</v>
      </c>
      <c r="H7">
        <v>5.5</v>
      </c>
      <c r="I7">
        <v>5</v>
      </c>
      <c r="J7">
        <v>2.75</v>
      </c>
      <c r="K7">
        <v>6</v>
      </c>
      <c r="L7">
        <v>3.6666666666666665</v>
      </c>
      <c r="M7">
        <v>6</v>
      </c>
      <c r="N7">
        <v>5</v>
      </c>
      <c r="O7">
        <v>6.5</v>
      </c>
      <c r="P7">
        <v>5.5</v>
      </c>
      <c r="Q7">
        <v>5</v>
      </c>
      <c r="R7">
        <v>6.5</v>
      </c>
      <c r="S7" t="s">
        <v>33</v>
      </c>
      <c r="T7" t="s">
        <v>33</v>
      </c>
      <c r="U7">
        <v>6</v>
      </c>
      <c r="V7">
        <f t="shared" si="0"/>
        <v>4.0944444444444441</v>
      </c>
      <c r="W7">
        <f t="shared" si="1"/>
        <v>0.43688007225194508</v>
      </c>
      <c r="X7">
        <f t="shared" si="2"/>
        <v>4.4722222222222223</v>
      </c>
      <c r="Y7">
        <f t="shared" si="3"/>
        <v>0.57641398874398753</v>
      </c>
      <c r="Z7">
        <f t="shared" si="4"/>
        <v>5.375</v>
      </c>
      <c r="AA7">
        <f t="shared" si="5"/>
        <v>0.38595120589698045</v>
      </c>
    </row>
    <row r="8" spans="1:27" x14ac:dyDescent="0.3">
      <c r="A8" s="4">
        <v>1993</v>
      </c>
      <c r="B8">
        <v>3</v>
      </c>
      <c r="C8">
        <v>3.5</v>
      </c>
      <c r="D8" t="s">
        <v>33</v>
      </c>
      <c r="E8" t="s">
        <v>33</v>
      </c>
      <c r="F8">
        <v>6</v>
      </c>
      <c r="G8" t="s">
        <v>33</v>
      </c>
      <c r="H8">
        <v>4</v>
      </c>
      <c r="I8">
        <v>3</v>
      </c>
      <c r="J8" t="s">
        <v>33</v>
      </c>
      <c r="K8">
        <v>6.666666666666667</v>
      </c>
      <c r="L8" t="s">
        <v>33</v>
      </c>
      <c r="M8">
        <v>9.5</v>
      </c>
      <c r="N8">
        <v>4.5</v>
      </c>
      <c r="O8">
        <v>6.666666666666667</v>
      </c>
      <c r="P8" t="s">
        <v>33</v>
      </c>
      <c r="Q8" t="s">
        <v>33</v>
      </c>
      <c r="R8">
        <v>3.6666666666666665</v>
      </c>
      <c r="S8" t="s">
        <v>33</v>
      </c>
      <c r="T8" t="s">
        <v>33</v>
      </c>
      <c r="U8">
        <v>8.5</v>
      </c>
      <c r="V8" t="str">
        <f t="shared" si="0"/>
        <v/>
      </c>
      <c r="W8" t="str">
        <f t="shared" si="1"/>
        <v/>
      </c>
      <c r="X8">
        <f t="shared" si="2"/>
        <v>4.9583333333333339</v>
      </c>
      <c r="Y8">
        <f t="shared" si="3"/>
        <v>0.80615399227396889</v>
      </c>
      <c r="Z8">
        <f t="shared" si="4"/>
        <v>5.791666666666667</v>
      </c>
      <c r="AA8">
        <f t="shared" si="5"/>
        <v>1.4583333333333337</v>
      </c>
    </row>
    <row r="9" spans="1:27" x14ac:dyDescent="0.3">
      <c r="A9" s="4">
        <v>1994</v>
      </c>
      <c r="B9">
        <v>5</v>
      </c>
      <c r="C9">
        <v>4.833333333333333</v>
      </c>
      <c r="D9">
        <v>15.5</v>
      </c>
      <c r="E9">
        <v>10.199999999999999</v>
      </c>
      <c r="F9">
        <v>9.5</v>
      </c>
      <c r="G9">
        <v>11.444444444444445</v>
      </c>
      <c r="H9">
        <v>16.333333333333332</v>
      </c>
      <c r="I9">
        <v>13.666666666666666</v>
      </c>
      <c r="J9">
        <v>5.8</v>
      </c>
      <c r="K9">
        <v>7.5</v>
      </c>
      <c r="L9">
        <v>6.5</v>
      </c>
      <c r="M9">
        <v>16.5</v>
      </c>
      <c r="N9">
        <v>8</v>
      </c>
      <c r="O9">
        <v>13.5</v>
      </c>
      <c r="P9">
        <v>5.833333333333333</v>
      </c>
      <c r="Q9">
        <v>12.666666666666666</v>
      </c>
      <c r="R9">
        <v>7.75</v>
      </c>
      <c r="S9" t="s">
        <v>33</v>
      </c>
      <c r="T9">
        <v>10</v>
      </c>
      <c r="U9">
        <v>9</v>
      </c>
      <c r="V9">
        <f t="shared" si="0"/>
        <v>8.5822222222222226</v>
      </c>
      <c r="W9">
        <f>IF(COUNT($B9,$G9,$J9,$N9,$Q9)&gt;2.9,(STDEV($B9,$G9,$J9,$N9,$Q9))/(SQRT(COUNT(B9,G9,J9,N9,Q9))),"")</f>
        <v>1.513060833681102</v>
      </c>
      <c r="X9">
        <f t="shared" si="2"/>
        <v>8.7976190476190474</v>
      </c>
      <c r="Y9">
        <f t="shared" si="3"/>
        <v>1.2968542962721905</v>
      </c>
      <c r="Z9">
        <f t="shared" si="4"/>
        <v>12.672222222222219</v>
      </c>
      <c r="AA9">
        <f t="shared" si="5"/>
        <v>1.6594380277374763</v>
      </c>
    </row>
    <row r="10" spans="1:27" x14ac:dyDescent="0.3">
      <c r="A10" s="4">
        <v>1995</v>
      </c>
      <c r="B10">
        <v>6.1999999999999993</v>
      </c>
      <c r="C10">
        <v>6.1500000000000012</v>
      </c>
      <c r="D10">
        <v>16.399999999999999</v>
      </c>
      <c r="E10">
        <v>14.700000000000001</v>
      </c>
      <c r="F10">
        <v>12.174999999999999</v>
      </c>
      <c r="G10">
        <v>8.4166666666666661</v>
      </c>
      <c r="H10">
        <v>16.05</v>
      </c>
      <c r="I10">
        <v>16.350000000000001</v>
      </c>
      <c r="J10">
        <v>6.5875000000000004</v>
      </c>
      <c r="K10">
        <v>11.533333333333333</v>
      </c>
      <c r="L10">
        <v>4.666666666666667</v>
      </c>
      <c r="M10">
        <v>15.45</v>
      </c>
      <c r="N10">
        <v>7.3500000000000005</v>
      </c>
      <c r="O10">
        <v>12.25</v>
      </c>
      <c r="P10">
        <v>8.8461538461538467</v>
      </c>
      <c r="Q10">
        <v>7.3</v>
      </c>
      <c r="R10">
        <v>9.7333333333333325</v>
      </c>
      <c r="S10" t="s">
        <v>33</v>
      </c>
      <c r="T10">
        <v>11.1</v>
      </c>
      <c r="U10">
        <v>10.25</v>
      </c>
      <c r="V10">
        <f t="shared" si="0"/>
        <v>7.1708333333333325</v>
      </c>
      <c r="W10">
        <f t="shared" si="1"/>
        <v>0.3797157196874788</v>
      </c>
      <c r="X10">
        <f t="shared" si="2"/>
        <v>10.251190476190475</v>
      </c>
      <c r="Y10">
        <f>IF(COUNT($C10,$D10,$F10,$K10,$L10,$R10,$T10)&gt;3.9,(STDEV($C10,$D10,$F10,$K10,$L10,$R10,$T10))/(SQRT(COUNT($C10,$D10,$F10,$K10,$L10,$R10,$T10))),"")</f>
        <v>1.4812166418133736</v>
      </c>
      <c r="Z10">
        <f t="shared" si="4"/>
        <v>13.941025641025641</v>
      </c>
      <c r="AA10">
        <f t="shared" si="5"/>
        <v>1.1821063450104132</v>
      </c>
    </row>
    <row r="11" spans="1:27" x14ac:dyDescent="0.3">
      <c r="A11" s="4">
        <v>1996</v>
      </c>
      <c r="B11">
        <v>3.293333333333333</v>
      </c>
      <c r="C11">
        <v>4.0550000000000006</v>
      </c>
      <c r="D11">
        <v>6.1150000000000002</v>
      </c>
      <c r="E11">
        <v>3.1274999999999999</v>
      </c>
      <c r="F11">
        <v>5.1724999999999994</v>
      </c>
      <c r="G11">
        <v>4.22</v>
      </c>
      <c r="H11">
        <v>6.5</v>
      </c>
      <c r="I11">
        <v>5.8049999999999997</v>
      </c>
      <c r="J11">
        <v>3.3266666666666667</v>
      </c>
      <c r="K11">
        <v>8.1649999999999991</v>
      </c>
      <c r="L11">
        <v>3.1666666666666665</v>
      </c>
      <c r="M11">
        <v>6.92</v>
      </c>
      <c r="N11">
        <v>6.5750000000000002</v>
      </c>
      <c r="O11">
        <v>5.8250000000000002</v>
      </c>
      <c r="P11">
        <v>3.0416666666666665</v>
      </c>
      <c r="Q11">
        <v>3.31</v>
      </c>
      <c r="R11">
        <v>4.3483333333333327</v>
      </c>
      <c r="S11" t="s">
        <v>33</v>
      </c>
      <c r="T11">
        <v>5.0699999999999994</v>
      </c>
      <c r="U11">
        <v>6.92</v>
      </c>
      <c r="V11">
        <f t="shared" si="0"/>
        <v>4.1449999999999996</v>
      </c>
      <c r="W11">
        <f t="shared" si="1"/>
        <v>0.63256444555300373</v>
      </c>
      <c r="X11">
        <f t="shared" si="2"/>
        <v>5.1560714285714289</v>
      </c>
      <c r="Y11">
        <f t="shared" si="3"/>
        <v>0.61340974750125465</v>
      </c>
      <c r="Z11">
        <f t="shared" si="4"/>
        <v>5.2031944444444447</v>
      </c>
      <c r="AA11">
        <f t="shared" si="5"/>
        <v>0.69182482852539895</v>
      </c>
    </row>
    <row r="12" spans="1:27" x14ac:dyDescent="0.3">
      <c r="A12" s="4">
        <v>1997</v>
      </c>
      <c r="B12">
        <v>4.8800000000000008</v>
      </c>
      <c r="C12">
        <v>7.4866666666666672</v>
      </c>
      <c r="D12">
        <v>8.9324999999999992</v>
      </c>
      <c r="E12">
        <v>10.984999999999999</v>
      </c>
      <c r="F12">
        <v>10.39</v>
      </c>
      <c r="G12">
        <v>5.5755555555555558</v>
      </c>
      <c r="H12">
        <v>6.8650000000000002</v>
      </c>
      <c r="I12">
        <v>6.4700000000000006</v>
      </c>
      <c r="J12">
        <v>3.8983333333333339</v>
      </c>
      <c r="K12">
        <v>7.2324999999999999</v>
      </c>
      <c r="L12">
        <v>4.0366666666666662</v>
      </c>
      <c r="M12">
        <v>12.066666666666668</v>
      </c>
      <c r="N12">
        <v>4.0422222222222217</v>
      </c>
      <c r="O12">
        <v>12.266666666666666</v>
      </c>
      <c r="P12">
        <v>5.7549999999999999</v>
      </c>
      <c r="Q12">
        <v>6.6466666666666674</v>
      </c>
      <c r="R12">
        <v>5.13</v>
      </c>
      <c r="S12" t="s">
        <v>33</v>
      </c>
      <c r="T12">
        <v>8.68</v>
      </c>
      <c r="U12">
        <v>12.633333333333335</v>
      </c>
      <c r="V12">
        <f>IF(COUNT($B12,$G12,$J12,$N12,$Q12)&gt;2.9,(AVERAGE($B12,$G12,$J12,$N12,$Q12)),"")</f>
        <v>5.0085555555555556</v>
      </c>
      <c r="W12">
        <f t="shared" si="1"/>
        <v>0.50930428218487589</v>
      </c>
      <c r="X12">
        <f t="shared" si="2"/>
        <v>7.4126190476190477</v>
      </c>
      <c r="Y12">
        <f t="shared" si="3"/>
        <v>0.83703587053594697</v>
      </c>
      <c r="Z12">
        <f t="shared" si="4"/>
        <v>9.0680555555555564</v>
      </c>
      <c r="AA12">
        <f t="shared" si="5"/>
        <v>1.2312208196705097</v>
      </c>
    </row>
    <row r="13" spans="1:27" x14ac:dyDescent="0.3">
      <c r="A13" s="4">
        <v>1998</v>
      </c>
      <c r="B13" t="s">
        <v>33</v>
      </c>
      <c r="C13" t="s">
        <v>33</v>
      </c>
      <c r="D13" t="s">
        <v>33</v>
      </c>
      <c r="E13" t="s">
        <v>33</v>
      </c>
      <c r="F13" t="s">
        <v>33</v>
      </c>
      <c r="G13" t="s">
        <v>33</v>
      </c>
      <c r="H13">
        <v>4.5</v>
      </c>
      <c r="I13" t="s">
        <v>33</v>
      </c>
      <c r="J13" t="s">
        <v>33</v>
      </c>
      <c r="K13">
        <v>5.3</v>
      </c>
      <c r="L13" t="s">
        <v>33</v>
      </c>
      <c r="M13" t="s">
        <v>33</v>
      </c>
      <c r="N13">
        <v>3.1666666666666665</v>
      </c>
      <c r="O13">
        <v>7.3</v>
      </c>
      <c r="P13">
        <v>4.2</v>
      </c>
      <c r="Q13">
        <v>2.0333333333333332</v>
      </c>
      <c r="R13">
        <v>3.1999999999999997</v>
      </c>
      <c r="S13" t="s">
        <v>33</v>
      </c>
      <c r="T13">
        <v>4.833333333333333</v>
      </c>
      <c r="U13">
        <v>5.166666666666667</v>
      </c>
      <c r="V13" t="str">
        <f t="shared" si="0"/>
        <v/>
      </c>
      <c r="W13" t="str">
        <f t="shared" si="1"/>
        <v/>
      </c>
      <c r="X13" t="str">
        <f t="shared" si="2"/>
        <v/>
      </c>
      <c r="Y13" t="str">
        <f t="shared" si="3"/>
        <v/>
      </c>
      <c r="Z13" t="str">
        <f t="shared" si="4"/>
        <v/>
      </c>
      <c r="AA13" t="str">
        <f t="shared" si="5"/>
        <v/>
      </c>
    </row>
    <row r="14" spans="1:27" x14ac:dyDescent="0.3">
      <c r="A14" s="4">
        <v>1999</v>
      </c>
      <c r="B14">
        <v>2.5</v>
      </c>
      <c r="C14">
        <v>1.4000000000000001</v>
      </c>
      <c r="D14">
        <v>2.8</v>
      </c>
      <c r="E14">
        <v>2.3499999999999996</v>
      </c>
      <c r="F14">
        <v>3.85</v>
      </c>
      <c r="G14">
        <v>2.3222222222222224</v>
      </c>
      <c r="H14">
        <v>5</v>
      </c>
      <c r="I14">
        <v>3.8000000000000003</v>
      </c>
      <c r="J14">
        <v>3.1166666666666671</v>
      </c>
      <c r="K14">
        <v>7.55</v>
      </c>
      <c r="L14">
        <v>2.3666666666666667</v>
      </c>
      <c r="M14">
        <v>6.5500000000000007</v>
      </c>
      <c r="N14">
        <v>4.4666666666666659</v>
      </c>
      <c r="O14">
        <v>4.8</v>
      </c>
      <c r="P14">
        <v>3.4124999999999996</v>
      </c>
      <c r="Q14">
        <v>3.2</v>
      </c>
      <c r="R14">
        <v>2.5500000000000003</v>
      </c>
      <c r="S14" t="s">
        <v>33</v>
      </c>
      <c r="T14">
        <v>7.3000000000000007</v>
      </c>
      <c r="U14">
        <v>5.0500000000000007</v>
      </c>
      <c r="V14">
        <f t="shared" si="0"/>
        <v>3.1211111111111109</v>
      </c>
      <c r="W14">
        <f t="shared" si="1"/>
        <v>0.37687965135429974</v>
      </c>
      <c r="X14">
        <f t="shared" si="2"/>
        <v>3.9738095238095243</v>
      </c>
      <c r="Y14">
        <f t="shared" si="3"/>
        <v>0.93197787872883997</v>
      </c>
      <c r="Z14">
        <f t="shared" si="4"/>
        <v>4.3187500000000005</v>
      </c>
      <c r="AA14">
        <f t="shared" si="5"/>
        <v>0.59555427614394041</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5.8756666666666675</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v>2.2250000000000001</v>
      </c>
      <c r="D21" t="s">
        <v>33</v>
      </c>
      <c r="E21" t="s">
        <v>33</v>
      </c>
      <c r="F21" t="s">
        <v>33</v>
      </c>
      <c r="G21" t="s">
        <v>33</v>
      </c>
      <c r="H21" t="s">
        <v>33</v>
      </c>
      <c r="I21" t="s">
        <v>33</v>
      </c>
      <c r="J21" t="s">
        <v>33</v>
      </c>
      <c r="K21" t="s">
        <v>33</v>
      </c>
      <c r="L21">
        <v>4</v>
      </c>
      <c r="M21" t="s">
        <v>33</v>
      </c>
      <c r="N21" t="s">
        <v>33</v>
      </c>
      <c r="O21">
        <v>4.2</v>
      </c>
      <c r="P21">
        <v>2.25</v>
      </c>
      <c r="Q21" t="s">
        <v>33</v>
      </c>
      <c r="R21">
        <v>5.5</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t="s">
        <v>33</v>
      </c>
      <c r="C22">
        <v>2.4072499999999999</v>
      </c>
      <c r="D22">
        <v>4.0830000000000002</v>
      </c>
      <c r="E22">
        <v>2.0834999999999999</v>
      </c>
      <c r="F22">
        <v>2.5514999999999999</v>
      </c>
      <c r="G22">
        <v>2.4776249999999997</v>
      </c>
      <c r="H22">
        <v>2.4830000000000001</v>
      </c>
      <c r="I22">
        <v>3.1829999999999998</v>
      </c>
      <c r="J22">
        <v>3.0430000000000001</v>
      </c>
      <c r="K22">
        <v>7.1280000000000001</v>
      </c>
      <c r="L22">
        <v>2.6859999999999999</v>
      </c>
      <c r="M22">
        <v>7.3280000000000003</v>
      </c>
      <c r="N22">
        <v>4.6812500000000004</v>
      </c>
      <c r="O22">
        <v>3.7669999999999999</v>
      </c>
      <c r="P22">
        <v>2.3959999999999999</v>
      </c>
      <c r="Q22">
        <v>4.1980000000000004</v>
      </c>
      <c r="R22">
        <v>4.6182499999999997</v>
      </c>
      <c r="S22" t="s">
        <v>33</v>
      </c>
      <c r="T22">
        <v>6.1390000000000002</v>
      </c>
      <c r="U22">
        <v>4.3659999999999997</v>
      </c>
      <c r="V22">
        <f t="shared" si="0"/>
        <v>3.5999687500000004</v>
      </c>
      <c r="W22">
        <f t="shared" si="1"/>
        <v>0.5079927984413054</v>
      </c>
      <c r="X22">
        <f t="shared" si="2"/>
        <v>4.230428571428571</v>
      </c>
      <c r="Y22">
        <f t="shared" si="3"/>
        <v>0.70269458564676501</v>
      </c>
      <c r="Z22">
        <f t="shared" si="4"/>
        <v>3.5400833333333335</v>
      </c>
      <c r="AA22">
        <f t="shared" si="5"/>
        <v>0.79739783480044923</v>
      </c>
    </row>
    <row r="23" spans="1:27" x14ac:dyDescent="0.3">
      <c r="A23" s="4">
        <v>2008</v>
      </c>
      <c r="B23" t="s">
        <v>33</v>
      </c>
      <c r="C23" t="s">
        <v>33</v>
      </c>
      <c r="D23">
        <v>21</v>
      </c>
      <c r="E23">
        <v>20</v>
      </c>
      <c r="F23">
        <v>20.333333333333332</v>
      </c>
      <c r="G23">
        <v>20</v>
      </c>
      <c r="H23">
        <v>21.5</v>
      </c>
      <c r="I23">
        <v>12.5</v>
      </c>
      <c r="J23" t="s">
        <v>33</v>
      </c>
      <c r="K23">
        <v>8.317499999999999</v>
      </c>
      <c r="L23" t="s">
        <v>33</v>
      </c>
      <c r="M23">
        <v>20.5</v>
      </c>
      <c r="N23">
        <v>7.7333333333333343</v>
      </c>
      <c r="O23">
        <v>18.5</v>
      </c>
      <c r="P23" t="s">
        <v>33</v>
      </c>
      <c r="Q23">
        <v>15</v>
      </c>
      <c r="R23" t="s">
        <v>33</v>
      </c>
      <c r="S23" t="s">
        <v>33</v>
      </c>
      <c r="T23">
        <v>15.5</v>
      </c>
      <c r="U23">
        <v>10.317499999999999</v>
      </c>
      <c r="V23">
        <f t="shared" si="0"/>
        <v>14.244444444444445</v>
      </c>
      <c r="W23">
        <f t="shared" si="1"/>
        <v>3.5611761131179653</v>
      </c>
      <c r="X23">
        <f t="shared" si="2"/>
        <v>16.287708333333331</v>
      </c>
      <c r="Y23">
        <f t="shared" si="3"/>
        <v>2.9257118747337962</v>
      </c>
      <c r="Z23">
        <f>IF(COUNT($E23,$H23,$I23,$M23,$O23,$P23,$S23)&gt;3.9,(AVERAGE($E23,$H23,$I23,$M23,$O23,$P23,$S23)),"")</f>
        <v>18.600000000000001</v>
      </c>
      <c r="AA23">
        <f t="shared" si="5"/>
        <v>1.6000000000000008</v>
      </c>
    </row>
    <row r="24" spans="1:27" x14ac:dyDescent="0.3">
      <c r="A24" s="4">
        <v>2009</v>
      </c>
      <c r="B24">
        <v>9.6</v>
      </c>
      <c r="C24">
        <v>5.9824999999999999</v>
      </c>
      <c r="D24">
        <v>23</v>
      </c>
      <c r="E24">
        <v>18</v>
      </c>
      <c r="F24">
        <v>16.5</v>
      </c>
      <c r="G24">
        <v>9.2444444444444454</v>
      </c>
      <c r="H24">
        <v>13.5</v>
      </c>
      <c r="I24">
        <v>20.5</v>
      </c>
      <c r="J24">
        <v>6.15</v>
      </c>
      <c r="K24">
        <v>13.433333333333332</v>
      </c>
      <c r="L24">
        <v>7.3</v>
      </c>
      <c r="M24">
        <v>22</v>
      </c>
      <c r="N24">
        <v>8.0499999999999989</v>
      </c>
      <c r="O24">
        <v>16.024999999999999</v>
      </c>
      <c r="P24">
        <v>12.6</v>
      </c>
      <c r="Q24">
        <v>12</v>
      </c>
      <c r="R24">
        <v>14</v>
      </c>
      <c r="S24" t="s">
        <v>33</v>
      </c>
      <c r="T24">
        <v>14.5</v>
      </c>
      <c r="U24">
        <v>16</v>
      </c>
      <c r="V24">
        <f t="shared" si="0"/>
        <v>9.0088888888888885</v>
      </c>
      <c r="W24">
        <f t="shared" si="1"/>
        <v>0.96032176963482863</v>
      </c>
      <c r="X24">
        <f t="shared" si="2"/>
        <v>13.530833333333334</v>
      </c>
      <c r="Y24">
        <f t="shared" si="3"/>
        <v>2.1572170996632107</v>
      </c>
      <c r="Z24">
        <f t="shared" si="4"/>
        <v>17.104166666666668</v>
      </c>
      <c r="AA24">
        <f t="shared" si="5"/>
        <v>1.5356379872150112</v>
      </c>
    </row>
    <row r="25" spans="1:27" x14ac:dyDescent="0.3">
      <c r="A25" s="4">
        <v>2010</v>
      </c>
      <c r="B25" t="s">
        <v>33</v>
      </c>
      <c r="C25" t="s">
        <v>33</v>
      </c>
      <c r="D25" t="s">
        <v>33</v>
      </c>
      <c r="E25" t="s">
        <v>33</v>
      </c>
      <c r="F25">
        <v>4.8999999999999995</v>
      </c>
      <c r="G25" t="s">
        <v>33</v>
      </c>
      <c r="H25">
        <v>3.2</v>
      </c>
      <c r="I25">
        <v>8</v>
      </c>
      <c r="J25" t="s">
        <v>33</v>
      </c>
      <c r="K25">
        <v>6.7571428571428571</v>
      </c>
      <c r="L25" t="s">
        <v>33</v>
      </c>
      <c r="M25" t="s">
        <v>33</v>
      </c>
      <c r="N25">
        <v>4.1333333333333337</v>
      </c>
      <c r="O25">
        <v>4</v>
      </c>
      <c r="P25" t="s">
        <v>33</v>
      </c>
      <c r="Q25">
        <v>3.3</v>
      </c>
      <c r="R25" t="s">
        <v>33</v>
      </c>
      <c r="S25" t="s">
        <v>33</v>
      </c>
      <c r="T25" t="s">
        <v>33</v>
      </c>
      <c r="U25" t="s">
        <v>33</v>
      </c>
      <c r="V25" t="str">
        <f t="shared" si="0"/>
        <v/>
      </c>
      <c r="W25" t="str">
        <f t="shared" si="1"/>
        <v/>
      </c>
      <c r="X25" t="str">
        <f t="shared" si="2"/>
        <v/>
      </c>
      <c r="Y25" t="str">
        <f t="shared" si="3"/>
        <v/>
      </c>
      <c r="AA25" t="str">
        <f t="shared" si="5"/>
        <v/>
      </c>
    </row>
    <row r="26" spans="1:27" x14ac:dyDescent="0.3">
      <c r="A26" s="4">
        <v>2011</v>
      </c>
      <c r="B26" t="s">
        <v>33</v>
      </c>
      <c r="C26">
        <v>8.15</v>
      </c>
      <c r="D26" t="s">
        <v>33</v>
      </c>
      <c r="E26" t="s">
        <v>33</v>
      </c>
      <c r="F26" t="s">
        <v>33</v>
      </c>
      <c r="G26" t="s">
        <v>33</v>
      </c>
      <c r="H26" t="s">
        <v>33</v>
      </c>
      <c r="I26" t="s">
        <v>33</v>
      </c>
      <c r="J26" t="s">
        <v>33</v>
      </c>
      <c r="K26" t="s">
        <v>33</v>
      </c>
      <c r="L26">
        <v>4</v>
      </c>
      <c r="M26" t="s">
        <v>33</v>
      </c>
      <c r="N26" t="s">
        <v>33</v>
      </c>
      <c r="O26" t="s">
        <v>33</v>
      </c>
      <c r="P26">
        <v>1.2</v>
      </c>
      <c r="Q26" t="s">
        <v>33</v>
      </c>
      <c r="R26">
        <v>3.3499999999999996</v>
      </c>
      <c r="S26" t="s">
        <v>33</v>
      </c>
      <c r="T26" t="s">
        <v>33</v>
      </c>
      <c r="U26" t="s">
        <v>33</v>
      </c>
      <c r="V26" t="str">
        <f t="shared" si="0"/>
        <v/>
      </c>
      <c r="W26" t="str">
        <f t="shared" si="1"/>
        <v/>
      </c>
      <c r="X26" t="str">
        <f t="shared" si="2"/>
        <v/>
      </c>
      <c r="Y26" t="str">
        <f t="shared" si="3"/>
        <v/>
      </c>
      <c r="AA26" t="str">
        <f t="shared" si="5"/>
        <v/>
      </c>
    </row>
    <row r="27" spans="1:27" x14ac:dyDescent="0.3">
      <c r="A27" s="4">
        <v>2012</v>
      </c>
      <c r="B27" t="s">
        <v>33</v>
      </c>
      <c r="C27" t="s">
        <v>33</v>
      </c>
      <c r="D27">
        <v>2.5</v>
      </c>
      <c r="E27">
        <v>3.2</v>
      </c>
      <c r="F27" t="s">
        <v>33</v>
      </c>
      <c r="G27" t="s">
        <v>33</v>
      </c>
      <c r="H27" t="s">
        <v>33</v>
      </c>
      <c r="I27" t="s">
        <v>33</v>
      </c>
      <c r="J27">
        <v>3.95</v>
      </c>
      <c r="K27">
        <v>4.0999999999999996</v>
      </c>
      <c r="L27" t="s">
        <v>33</v>
      </c>
      <c r="M27">
        <v>4</v>
      </c>
      <c r="N27" t="s">
        <v>33</v>
      </c>
      <c r="O27">
        <v>6.5</v>
      </c>
      <c r="P27" t="s">
        <v>33</v>
      </c>
      <c r="Q27" t="s">
        <v>33</v>
      </c>
      <c r="R27" t="s">
        <v>33</v>
      </c>
      <c r="S27" t="s">
        <v>33</v>
      </c>
      <c r="T27">
        <v>6.7</v>
      </c>
      <c r="U27" t="s">
        <v>33</v>
      </c>
      <c r="V27" t="str">
        <f t="shared" si="0"/>
        <v/>
      </c>
      <c r="W27" t="str">
        <f t="shared" si="1"/>
        <v/>
      </c>
      <c r="X27" t="str">
        <f t="shared" si="2"/>
        <v/>
      </c>
      <c r="Y27" t="str">
        <f t="shared" si="3"/>
        <v/>
      </c>
      <c r="AA27" t="str">
        <f t="shared" si="5"/>
        <v/>
      </c>
    </row>
    <row r="28" spans="1:27" x14ac:dyDescent="0.3">
      <c r="A28" s="4">
        <v>2013</v>
      </c>
      <c r="B28">
        <v>5.7</v>
      </c>
      <c r="C28">
        <v>3</v>
      </c>
      <c r="D28">
        <v>1.8</v>
      </c>
      <c r="E28">
        <v>2.5499999999999998</v>
      </c>
      <c r="F28" t="s">
        <v>33</v>
      </c>
      <c r="G28">
        <v>5.9</v>
      </c>
      <c r="H28" t="s">
        <v>33</v>
      </c>
      <c r="I28" t="s">
        <v>33</v>
      </c>
      <c r="J28" t="s">
        <v>33</v>
      </c>
      <c r="K28">
        <v>5.6</v>
      </c>
      <c r="L28">
        <v>4.9000000000000004</v>
      </c>
      <c r="M28" t="s">
        <v>33</v>
      </c>
      <c r="N28">
        <v>6</v>
      </c>
      <c r="O28" t="s">
        <v>33</v>
      </c>
      <c r="P28">
        <v>1.1499999999999999</v>
      </c>
      <c r="Q28" t="s">
        <v>33</v>
      </c>
      <c r="R28" t="s">
        <v>33</v>
      </c>
      <c r="S28" t="s">
        <v>33</v>
      </c>
      <c r="T28" t="s">
        <v>33</v>
      </c>
      <c r="U28" t="s">
        <v>33</v>
      </c>
      <c r="V28">
        <f t="shared" si="0"/>
        <v>5.8666666666666671</v>
      </c>
      <c r="W28">
        <f t="shared" si="1"/>
        <v>8.8191710368819662E-2</v>
      </c>
      <c r="X28">
        <f t="shared" si="2"/>
        <v>3.8249999999999997</v>
      </c>
      <c r="Y28">
        <f t="shared" si="3"/>
        <v>0.87022506667336763</v>
      </c>
      <c r="AA28" t="str">
        <f t="shared" si="5"/>
        <v/>
      </c>
    </row>
    <row r="29" spans="1:27" x14ac:dyDescent="0.3">
      <c r="A29" s="4">
        <v>2014</v>
      </c>
      <c r="B29">
        <v>5.5</v>
      </c>
      <c r="C29">
        <v>2.2000000000000002</v>
      </c>
      <c r="D29">
        <v>2.9</v>
      </c>
      <c r="E29" t="s">
        <v>33</v>
      </c>
      <c r="F29" t="s">
        <v>33</v>
      </c>
      <c r="G29">
        <v>3.35</v>
      </c>
      <c r="H29" t="s">
        <v>33</v>
      </c>
      <c r="I29" t="s">
        <v>33</v>
      </c>
      <c r="J29" t="s">
        <v>33</v>
      </c>
      <c r="K29">
        <v>10.75</v>
      </c>
      <c r="L29">
        <v>2.7</v>
      </c>
      <c r="M29" t="s">
        <v>33</v>
      </c>
      <c r="N29" t="s">
        <v>33</v>
      </c>
      <c r="O29" t="s">
        <v>33</v>
      </c>
      <c r="P29">
        <v>2.9</v>
      </c>
      <c r="Q29" t="s">
        <v>33</v>
      </c>
      <c r="R29" t="s">
        <v>33</v>
      </c>
      <c r="S29" t="s">
        <v>33</v>
      </c>
      <c r="T29">
        <v>5.7</v>
      </c>
      <c r="U29" t="s">
        <v>33</v>
      </c>
      <c r="V29" t="str">
        <f t="shared" si="0"/>
        <v/>
      </c>
      <c r="W29" t="str">
        <f t="shared" si="1"/>
        <v/>
      </c>
      <c r="X29">
        <f t="shared" si="2"/>
        <v>4.8499999999999996</v>
      </c>
      <c r="Y29">
        <f t="shared" si="3"/>
        <v>1.5965587994182988</v>
      </c>
      <c r="AA29" t="str">
        <f t="shared" si="5"/>
        <v/>
      </c>
    </row>
    <row r="30" spans="1:27" x14ac:dyDescent="0.3">
      <c r="A30" s="4">
        <v>2015</v>
      </c>
      <c r="B30" t="s">
        <v>33</v>
      </c>
      <c r="C30">
        <v>2.375</v>
      </c>
      <c r="D30">
        <v>4.4000000000000004</v>
      </c>
      <c r="E30">
        <v>3.55</v>
      </c>
      <c r="F30">
        <v>3.5</v>
      </c>
      <c r="G30" t="s">
        <v>33</v>
      </c>
      <c r="H30">
        <v>2.8</v>
      </c>
      <c r="I30">
        <v>3</v>
      </c>
      <c r="J30" t="s">
        <v>33</v>
      </c>
      <c r="K30">
        <v>6.15</v>
      </c>
      <c r="L30">
        <v>3.9</v>
      </c>
      <c r="M30">
        <v>7.4</v>
      </c>
      <c r="N30">
        <v>12</v>
      </c>
      <c r="O30">
        <v>5</v>
      </c>
      <c r="P30">
        <v>3.45</v>
      </c>
      <c r="Q30">
        <v>2</v>
      </c>
      <c r="R30">
        <v>2.8</v>
      </c>
      <c r="S30" t="s">
        <v>33</v>
      </c>
      <c r="T30">
        <v>4.5</v>
      </c>
      <c r="U30" t="s">
        <v>33</v>
      </c>
      <c r="V30" t="str">
        <f t="shared" si="0"/>
        <v/>
      </c>
      <c r="W30" t="str">
        <f t="shared" si="1"/>
        <v/>
      </c>
      <c r="X30">
        <f t="shared" si="2"/>
        <v>3.9464285714285716</v>
      </c>
      <c r="Y30">
        <f t="shared" si="3"/>
        <v>0.47190181874052162</v>
      </c>
      <c r="Z30">
        <f t="shared" si="4"/>
        <v>4.2</v>
      </c>
      <c r="AA30">
        <f t="shared" si="5"/>
        <v>0.71332554512882396</v>
      </c>
    </row>
    <row r="31" spans="1:27" x14ac:dyDescent="0.3">
      <c r="A31" s="4">
        <v>2016</v>
      </c>
      <c r="B31" t="s">
        <v>33</v>
      </c>
      <c r="C31" t="s">
        <v>33</v>
      </c>
      <c r="D31">
        <v>5.93</v>
      </c>
      <c r="E31" t="s">
        <v>33</v>
      </c>
      <c r="F31" t="s">
        <v>33</v>
      </c>
      <c r="G31" t="s">
        <v>33</v>
      </c>
      <c r="H31" t="s">
        <v>33</v>
      </c>
      <c r="I31" t="s">
        <v>33</v>
      </c>
      <c r="J31" t="s">
        <v>33</v>
      </c>
      <c r="K31">
        <v>8.92</v>
      </c>
      <c r="L31">
        <v>5.98</v>
      </c>
      <c r="M31">
        <v>10.4</v>
      </c>
      <c r="N31">
        <v>10.303333333333333</v>
      </c>
      <c r="O31">
        <v>6.76</v>
      </c>
      <c r="P31" t="s">
        <v>33</v>
      </c>
      <c r="Q31" t="s">
        <v>33</v>
      </c>
      <c r="R31">
        <v>3.2850000000000001</v>
      </c>
      <c r="S31" t="s">
        <v>33</v>
      </c>
      <c r="T31" t="s">
        <v>33</v>
      </c>
      <c r="U31" t="s">
        <v>33</v>
      </c>
      <c r="V31" t="str">
        <f t="shared" si="0"/>
        <v/>
      </c>
      <c r="W31" t="str">
        <f t="shared" si="1"/>
        <v/>
      </c>
      <c r="X31">
        <f t="shared" si="2"/>
        <v>6.0287499999999996</v>
      </c>
      <c r="Y31">
        <f t="shared" si="3"/>
        <v>1.1510726428712781</v>
      </c>
      <c r="AA31" t="str">
        <f t="shared" si="5"/>
        <v/>
      </c>
    </row>
    <row r="32" spans="1:27" x14ac:dyDescent="0.3">
      <c r="A32" s="4">
        <v>2017</v>
      </c>
      <c r="B32">
        <v>2.33</v>
      </c>
      <c r="C32" t="s">
        <v>33</v>
      </c>
      <c r="D32">
        <v>4.43</v>
      </c>
      <c r="E32">
        <v>3.4950000000000001</v>
      </c>
      <c r="F32">
        <v>2.97</v>
      </c>
      <c r="G32">
        <v>2.66</v>
      </c>
      <c r="H32">
        <v>3.23</v>
      </c>
      <c r="I32">
        <v>5.2</v>
      </c>
      <c r="J32">
        <v>2.9449999999999998</v>
      </c>
      <c r="K32">
        <v>7.8849999999999998</v>
      </c>
      <c r="L32">
        <v>3.61</v>
      </c>
      <c r="M32">
        <v>9.23</v>
      </c>
      <c r="N32">
        <v>3.83</v>
      </c>
      <c r="O32">
        <v>5.24</v>
      </c>
      <c r="P32">
        <v>3.41</v>
      </c>
      <c r="Q32">
        <v>4.3</v>
      </c>
      <c r="R32">
        <v>4.0449999999999999</v>
      </c>
      <c r="S32" t="s">
        <v>33</v>
      </c>
      <c r="T32">
        <v>5.16</v>
      </c>
      <c r="U32" t="s">
        <v>33</v>
      </c>
      <c r="V32">
        <f t="shared" si="0"/>
        <v>3.2130000000000001</v>
      </c>
      <c r="W32">
        <f t="shared" si="1"/>
        <v>0.36875330506993281</v>
      </c>
      <c r="X32">
        <f t="shared" si="2"/>
        <v>4.6833333333333327</v>
      </c>
      <c r="Y32">
        <f t="shared" si="3"/>
        <v>0.70798030418304081</v>
      </c>
      <c r="Z32">
        <f t="shared" si="4"/>
        <v>4.9675000000000002</v>
      </c>
      <c r="AA32">
        <f t="shared" si="5"/>
        <v>0.92934004361518074</v>
      </c>
    </row>
    <row r="33" spans="1:27" x14ac:dyDescent="0.3">
      <c r="A33" s="4">
        <v>2018</v>
      </c>
      <c r="B33" t="s">
        <v>33</v>
      </c>
      <c r="C33">
        <v>3.93</v>
      </c>
      <c r="D33">
        <v>3.36</v>
      </c>
      <c r="E33">
        <v>2.5066666666666664</v>
      </c>
      <c r="F33">
        <v>4.5824999999999996</v>
      </c>
      <c r="G33" t="s">
        <v>33</v>
      </c>
      <c r="H33">
        <v>4.6900000000000004</v>
      </c>
      <c r="I33">
        <v>3.92</v>
      </c>
      <c r="J33" t="s">
        <v>33</v>
      </c>
      <c r="K33">
        <v>12.399999999999999</v>
      </c>
      <c r="L33">
        <v>2.72</v>
      </c>
      <c r="M33">
        <v>13.3</v>
      </c>
      <c r="N33">
        <v>5.2133333333333338</v>
      </c>
      <c r="O33">
        <v>11</v>
      </c>
      <c r="P33">
        <v>2.145</v>
      </c>
      <c r="Q33">
        <v>3.75</v>
      </c>
      <c r="R33">
        <v>3.0750000000000002</v>
      </c>
      <c r="S33" t="s">
        <v>33</v>
      </c>
      <c r="T33">
        <v>15.3</v>
      </c>
      <c r="U33" t="s">
        <v>33</v>
      </c>
      <c r="V33" t="str">
        <f t="shared" si="0"/>
        <v/>
      </c>
      <c r="W33" t="str">
        <f t="shared" si="1"/>
        <v/>
      </c>
      <c r="X33">
        <f t="shared" si="2"/>
        <v>6.4810714285714273</v>
      </c>
      <c r="Y33">
        <f t="shared" si="3"/>
        <v>1.9420645814275528</v>
      </c>
      <c r="Z33">
        <f t="shared" si="4"/>
        <v>6.2602777777777794</v>
      </c>
      <c r="AA33">
        <f t="shared" si="5"/>
        <v>1.9234555332192114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33"/>
  <sheetViews>
    <sheetView topLeftCell="B5" zoomScale="84" zoomScaleNormal="70" workbookViewId="0">
      <selection activeCell="B23" sqref="B23"/>
    </sheetView>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5</v>
      </c>
      <c r="C2">
        <v>54.333333333333336</v>
      </c>
      <c r="D2">
        <v>16.333333333333332</v>
      </c>
      <c r="E2">
        <v>18.571428571428573</v>
      </c>
      <c r="F2">
        <v>5</v>
      </c>
      <c r="G2">
        <v>5</v>
      </c>
      <c r="H2">
        <v>23.5</v>
      </c>
      <c r="I2">
        <v>5</v>
      </c>
      <c r="J2">
        <v>10</v>
      </c>
      <c r="K2">
        <v>26.214285714285715</v>
      </c>
      <c r="L2">
        <v>5</v>
      </c>
      <c r="M2">
        <v>164</v>
      </c>
      <c r="N2">
        <v>11</v>
      </c>
      <c r="O2">
        <v>9</v>
      </c>
      <c r="P2">
        <v>5</v>
      </c>
      <c r="Q2">
        <v>9</v>
      </c>
      <c r="R2">
        <v>16.5</v>
      </c>
      <c r="S2">
        <v>24</v>
      </c>
      <c r="T2">
        <v>39.789473684210527</v>
      </c>
      <c r="U2">
        <v>220.08332499999997</v>
      </c>
      <c r="V2">
        <f>IF(COUNT($B2,$G2,$J2,$N2,$Q2)&gt;2.9,(AVERAGE($B2,$G2,$J2,$N2,$Q2)),"")</f>
        <v>8</v>
      </c>
      <c r="W2">
        <f>IF(COUNT($B2,$G2,$J2,$N2,$Q2)&gt;2.9,(STDEV($B2,$G2,$J2,$N2,$Q2))/(SQRT(COUNT(B2,G2,J2,N2,Q2))),"")</f>
        <v>1.2649110640673518</v>
      </c>
      <c r="X2">
        <f>IF(COUNT($C2,$D2,$F2,$K2,$L2,$R2,$T2)&gt;3.9,(AVERAGE($C2,$D2,$F2,$K2,$L2,$R2,$T2)),"")</f>
        <v>23.310060866451842</v>
      </c>
      <c r="Y2">
        <f>IF(COUNT($C2,$D2,$F2,$K2,$L2,$R2,$T2)&gt;3.9,(STDEV($C2,$D2,$F2,$K2,$L2,$R2,$T2))/(SQRT(COUNT($C2,$D2,$F2,$K2,$L2,$R2,$T2))),"")</f>
        <v>6.9144729463463737</v>
      </c>
      <c r="Z2">
        <f>IF(COUNT($E2,$H2,$I2,$M2,$O2,$P2,$S2)&gt;3.9,(AVERAGE($E2,$H2,$I2,$M2,$O2,$P2,$S2)),"")</f>
        <v>35.58163265306122</v>
      </c>
      <c r="AA2">
        <f>IF(COUNT($E2,$H2,$I2,$M2,$O2,$P2,$S2)&gt;3.9,(STDEV($E2,$H2,$I2,$M2,$O2,$P2,$S2))/(SQRT(COUNT($E2,$H2,$I2,$M2,$O2,$P2,$S2))),"")</f>
        <v>21.62327883785365</v>
      </c>
    </row>
    <row r="3" spans="1:27" x14ac:dyDescent="0.3">
      <c r="A3" s="4">
        <v>1988</v>
      </c>
      <c r="B3">
        <v>5</v>
      </c>
      <c r="C3" t="s">
        <v>33</v>
      </c>
      <c r="D3">
        <v>9.7272727272727266</v>
      </c>
      <c r="E3">
        <v>34</v>
      </c>
      <c r="F3">
        <v>20.823529411764707</v>
      </c>
      <c r="G3">
        <v>29.5</v>
      </c>
      <c r="H3">
        <v>50</v>
      </c>
      <c r="I3">
        <v>70</v>
      </c>
      <c r="J3">
        <v>189.25</v>
      </c>
      <c r="K3">
        <v>110.83333333333333</v>
      </c>
      <c r="L3">
        <v>50</v>
      </c>
      <c r="M3">
        <v>65</v>
      </c>
      <c r="N3">
        <v>35.555555555555557</v>
      </c>
      <c r="O3">
        <v>85</v>
      </c>
      <c r="P3">
        <v>5</v>
      </c>
      <c r="Q3">
        <v>56.666666666666664</v>
      </c>
      <c r="R3">
        <v>50</v>
      </c>
      <c r="S3">
        <v>50</v>
      </c>
      <c r="T3">
        <v>49.642857142857146</v>
      </c>
      <c r="U3">
        <v>307.83333333333331</v>
      </c>
      <c r="V3">
        <f>IF(COUNT($B3,$G3,$J3,$N3,$Q3)&gt;2.9,(AVERAGE($B3,$G3,$J3,$N3,$Q3)),"")</f>
        <v>63.194444444444443</v>
      </c>
      <c r="W3">
        <f t="shared" ref="W3:W33" si="0">IF(COUNT($B3,$G3,$J3,$N3,$Q3)&gt;2.9,(STDEV($B3,$G3,$J3,$N3,$Q3))/(SQRT(COUNT(B3,G3,J3,N3,Q3))),"")</f>
        <v>32.571791552480981</v>
      </c>
      <c r="X3">
        <f t="shared" ref="X3:X33" si="1">IF(COUNT($C3,$D3,$F3,$K3,$L3,$R3,$T3)&gt;3.9,(AVERAGE($C3,$D3,$F3,$K3,$L3,$R3,$T3)),"")</f>
        <v>48.504498769204652</v>
      </c>
      <c r="Y3">
        <f t="shared" ref="Y3:Y33" si="2">IF(COUNT($C3,$D3,$F3,$K3,$L3,$R3,$T3)&gt;3.9,(STDEV($C3,$D3,$F3,$K3,$L3,$R3,$T3))/(SQRT(COUNT($C3,$D3,$F3,$K3,$L3,$R3,$T3))),"")</f>
        <v>14.330110315749634</v>
      </c>
      <c r="Z3">
        <f>IF(COUNT($E3,$H3,$I3,$M3,$O3,$P3,$S3)&gt;3.9,(AVERAGE($E3,$H3,$I3,$M3,$O3,$P3,$S3)),"")</f>
        <v>51.285714285714285</v>
      </c>
      <c r="AA3">
        <f>IF(COUNT($E3,$H3,$I3,$M3,$O3,$P3,$S3)&gt;3.9,(STDEV($E3,$H3,$I3,$M3,$O3,$P3,$S3))/(SQRT(COUNT($E3,$H3,$I3,$M3,$O3,$P3,$S3))),"")</f>
        <v>9.9036171499640098</v>
      </c>
    </row>
    <row r="4" spans="1:27" x14ac:dyDescent="0.3">
      <c r="A4" s="4">
        <v>1989</v>
      </c>
      <c r="B4">
        <v>12</v>
      </c>
      <c r="C4">
        <v>22</v>
      </c>
      <c r="D4">
        <v>10.375</v>
      </c>
      <c r="E4">
        <v>17.5</v>
      </c>
      <c r="F4">
        <v>27.368421052631579</v>
      </c>
      <c r="G4">
        <v>10.75</v>
      </c>
      <c r="H4">
        <v>27</v>
      </c>
      <c r="I4">
        <v>22.333333333333332</v>
      </c>
      <c r="J4">
        <v>5</v>
      </c>
      <c r="K4">
        <v>67.555555555555557</v>
      </c>
      <c r="L4">
        <v>7.333333333333333</v>
      </c>
      <c r="M4" t="s">
        <v>33</v>
      </c>
      <c r="N4">
        <v>21.3</v>
      </c>
      <c r="O4">
        <v>69.400000000000006</v>
      </c>
      <c r="P4">
        <v>13.666666666666666</v>
      </c>
      <c r="Q4">
        <v>11.4</v>
      </c>
      <c r="R4">
        <v>5</v>
      </c>
      <c r="S4">
        <v>89.666666666666671</v>
      </c>
      <c r="T4">
        <v>75.734326923076921</v>
      </c>
      <c r="U4">
        <v>110.75</v>
      </c>
      <c r="V4">
        <f t="shared" ref="V4:V33" si="3">IF(COUNT($B4,$G4,$J4,$N4,$Q4)&gt;2.9,(AVERAGE($B4,$G4,$J4,$N4,$Q4)),"")</f>
        <v>12.09</v>
      </c>
      <c r="W4">
        <f t="shared" si="0"/>
        <v>2.6208014041510297</v>
      </c>
      <c r="X4">
        <f t="shared" si="1"/>
        <v>30.7666624092282</v>
      </c>
      <c r="Y4">
        <f t="shared" si="2"/>
        <v>11.011657917622752</v>
      </c>
      <c r="Z4">
        <f t="shared" ref="Z4:Z33" si="4">IF(COUNT($E4,$H4,$I4,$M4,$O4,$P4,$S4)&gt;3.9,(AVERAGE($E4,$H4,$I4,$M4,$O4,$P4,$S4)),"")</f>
        <v>39.927777777777777</v>
      </c>
      <c r="AA4">
        <f t="shared" ref="AA4:AA33" si="5">IF(COUNT($E4,$H4,$I4,$M4,$O4,$P4,$S4)&gt;3.9,(STDEV($E4,$H4,$I4,$M4,$O4,$P4,$S4))/(SQRT(COUNT($E4,$H4,$I4,$M4,$O4,$P4,$S4))),"")</f>
        <v>12.92531371255264</v>
      </c>
    </row>
    <row r="5" spans="1:27" x14ac:dyDescent="0.3">
      <c r="A5" s="4">
        <v>1990</v>
      </c>
      <c r="B5">
        <v>115</v>
      </c>
      <c r="C5" t="s">
        <v>33</v>
      </c>
      <c r="D5" t="s">
        <v>33</v>
      </c>
      <c r="E5" t="s">
        <v>33</v>
      </c>
      <c r="F5">
        <v>63</v>
      </c>
      <c r="G5" t="s">
        <v>33</v>
      </c>
      <c r="H5" t="s">
        <v>33</v>
      </c>
      <c r="I5">
        <v>183.72727272727272</v>
      </c>
      <c r="J5" t="s">
        <v>33</v>
      </c>
      <c r="K5">
        <v>103.53846153846153</v>
      </c>
      <c r="L5">
        <v>7.2</v>
      </c>
      <c r="M5" t="s">
        <v>33</v>
      </c>
      <c r="N5">
        <v>117.47058823529412</v>
      </c>
      <c r="O5" t="s">
        <v>33</v>
      </c>
      <c r="P5">
        <v>99.888888888888886</v>
      </c>
      <c r="Q5" t="s">
        <v>33</v>
      </c>
      <c r="R5" t="s">
        <v>33</v>
      </c>
      <c r="S5" t="s">
        <v>33</v>
      </c>
      <c r="T5">
        <v>120.75</v>
      </c>
      <c r="U5" t="s">
        <v>33</v>
      </c>
      <c r="V5" t="str">
        <f t="shared" si="3"/>
        <v/>
      </c>
      <c r="W5" t="str">
        <f t="shared" si="0"/>
        <v/>
      </c>
      <c r="X5">
        <f t="shared" si="1"/>
        <v>73.622115384615384</v>
      </c>
      <c r="Y5">
        <f t="shared" si="2"/>
        <v>25.233496294490831</v>
      </c>
      <c r="Z5" t="str">
        <f t="shared" si="4"/>
        <v/>
      </c>
      <c r="AA5" t="str">
        <f t="shared" si="5"/>
        <v/>
      </c>
    </row>
    <row r="6" spans="1:27" x14ac:dyDescent="0.3">
      <c r="A6" s="4">
        <v>1991</v>
      </c>
      <c r="B6">
        <v>35.5</v>
      </c>
      <c r="C6" t="s">
        <v>33</v>
      </c>
      <c r="D6" t="s">
        <v>33</v>
      </c>
      <c r="E6" t="s">
        <v>33</v>
      </c>
      <c r="F6" t="s">
        <v>33</v>
      </c>
      <c r="G6" t="s">
        <v>33</v>
      </c>
      <c r="H6">
        <v>13.333333333333334</v>
      </c>
      <c r="I6">
        <v>28.25</v>
      </c>
      <c r="J6" t="s">
        <v>33</v>
      </c>
      <c r="K6">
        <v>52.888888888888886</v>
      </c>
      <c r="L6" t="s">
        <v>33</v>
      </c>
      <c r="M6">
        <v>39</v>
      </c>
      <c r="N6">
        <v>21.733333333333334</v>
      </c>
      <c r="O6" t="s">
        <v>33</v>
      </c>
      <c r="P6">
        <v>25.333333333333332</v>
      </c>
      <c r="Q6" t="s">
        <v>33</v>
      </c>
      <c r="R6" t="s">
        <v>33</v>
      </c>
      <c r="S6">
        <v>5</v>
      </c>
      <c r="T6">
        <v>21.066666666666666</v>
      </c>
      <c r="U6">
        <v>340.66666666666669</v>
      </c>
      <c r="V6" t="str">
        <f t="shared" si="3"/>
        <v/>
      </c>
      <c r="W6" t="str">
        <f t="shared" si="0"/>
        <v/>
      </c>
      <c r="X6" t="str">
        <f t="shared" si="1"/>
        <v/>
      </c>
      <c r="Y6" t="str">
        <f t="shared" si="2"/>
        <v/>
      </c>
      <c r="Z6">
        <f t="shared" si="4"/>
        <v>22.183333333333334</v>
      </c>
      <c r="AA6">
        <f t="shared" si="5"/>
        <v>5.9292354762931563</v>
      </c>
    </row>
    <row r="7" spans="1:27" x14ac:dyDescent="0.3">
      <c r="A7" s="4">
        <v>1992</v>
      </c>
      <c r="B7">
        <v>70</v>
      </c>
      <c r="C7">
        <v>61.25</v>
      </c>
      <c r="D7" t="s">
        <v>33</v>
      </c>
      <c r="E7">
        <v>90</v>
      </c>
      <c r="F7">
        <v>59.205882352941174</v>
      </c>
      <c r="G7" t="s">
        <v>33</v>
      </c>
      <c r="H7">
        <v>30</v>
      </c>
      <c r="I7">
        <v>42.5</v>
      </c>
      <c r="J7">
        <v>15</v>
      </c>
      <c r="K7">
        <v>60</v>
      </c>
      <c r="L7">
        <v>44.285714285714285</v>
      </c>
      <c r="M7">
        <v>5</v>
      </c>
      <c r="N7">
        <v>126.83333333333333</v>
      </c>
      <c r="O7">
        <v>5</v>
      </c>
      <c r="P7">
        <v>188</v>
      </c>
      <c r="Q7">
        <v>53.333333333333336</v>
      </c>
      <c r="R7">
        <v>70</v>
      </c>
      <c r="S7">
        <v>5</v>
      </c>
      <c r="T7">
        <v>156.12903225806451</v>
      </c>
      <c r="U7" t="s">
        <v>33</v>
      </c>
      <c r="V7">
        <f t="shared" si="3"/>
        <v>66.291666666666657</v>
      </c>
      <c r="W7">
        <f t="shared" si="0"/>
        <v>23.233952546347478</v>
      </c>
      <c r="X7">
        <f>IF(COUNT($C7,$D7,$F7,$K7,$L7,$R7,$T7)&gt;3.9,(AVERAGE($C7,$D7,$F7,$K7,$L7,$R7,$T7)),"")</f>
        <v>75.145104816119996</v>
      </c>
      <c r="Y7">
        <f t="shared" si="2"/>
        <v>16.546578238286429</v>
      </c>
      <c r="Z7">
        <f t="shared" si="4"/>
        <v>52.214285714285715</v>
      </c>
      <c r="AA7">
        <f t="shared" si="5"/>
        <v>25.420711733427403</v>
      </c>
    </row>
    <row r="8" spans="1:27" x14ac:dyDescent="0.3">
      <c r="A8" s="4">
        <v>1993</v>
      </c>
      <c r="B8">
        <v>5</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3"/>
        <v/>
      </c>
      <c r="W8" t="str">
        <f t="shared" si="0"/>
        <v/>
      </c>
      <c r="X8" t="str">
        <f t="shared" si="1"/>
        <v/>
      </c>
      <c r="Y8" t="str">
        <f t="shared" si="2"/>
        <v/>
      </c>
      <c r="Z8" t="str">
        <f t="shared" si="4"/>
        <v/>
      </c>
      <c r="AA8" t="str">
        <f t="shared" si="5"/>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3"/>
        <v/>
      </c>
      <c r="W9" t="str">
        <f t="shared" si="0"/>
        <v/>
      </c>
      <c r="X9" t="str">
        <f t="shared" si="1"/>
        <v/>
      </c>
      <c r="Y9" t="str">
        <f t="shared" si="2"/>
        <v/>
      </c>
      <c r="Z9" t="str">
        <f t="shared" si="4"/>
        <v/>
      </c>
      <c r="AA9" t="str">
        <f t="shared" si="5"/>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3"/>
        <v/>
      </c>
      <c r="W10" t="str">
        <f t="shared" si="0"/>
        <v/>
      </c>
      <c r="X10" t="str">
        <f t="shared" si="1"/>
        <v/>
      </c>
      <c r="Y10" t="str">
        <f t="shared" si="2"/>
        <v/>
      </c>
      <c r="Z10" t="str">
        <f t="shared" si="4"/>
        <v/>
      </c>
      <c r="AA10" t="str">
        <f t="shared" si="5"/>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3"/>
        <v/>
      </c>
      <c r="W11" t="str">
        <f t="shared" si="0"/>
        <v/>
      </c>
      <c r="X11" t="str">
        <f t="shared" si="1"/>
        <v/>
      </c>
      <c r="Y11" t="str">
        <f t="shared" si="2"/>
        <v/>
      </c>
      <c r="Z11" t="str">
        <f t="shared" si="4"/>
        <v/>
      </c>
      <c r="AA11" t="str">
        <f t="shared" si="5"/>
        <v/>
      </c>
    </row>
    <row r="12" spans="1:27" x14ac:dyDescent="0.3">
      <c r="A12" s="4">
        <v>1997</v>
      </c>
      <c r="B12" t="s">
        <v>33</v>
      </c>
      <c r="C12" t="s">
        <v>33</v>
      </c>
      <c r="D12" t="s">
        <v>33</v>
      </c>
      <c r="E12" t="s">
        <v>33</v>
      </c>
      <c r="F12" t="s">
        <v>33</v>
      </c>
      <c r="G12" t="s">
        <v>33</v>
      </c>
      <c r="H12" t="s">
        <v>33</v>
      </c>
      <c r="I12" t="s">
        <v>33</v>
      </c>
      <c r="J12" t="s">
        <v>33</v>
      </c>
      <c r="K12">
        <v>14.850000000000001</v>
      </c>
      <c r="L12" t="s">
        <v>33</v>
      </c>
      <c r="M12" t="s">
        <v>33</v>
      </c>
      <c r="N12">
        <v>20.399999999999999</v>
      </c>
      <c r="O12" t="s">
        <v>33</v>
      </c>
      <c r="P12">
        <v>10.3</v>
      </c>
      <c r="Q12" t="s">
        <v>33</v>
      </c>
      <c r="R12" t="s">
        <v>33</v>
      </c>
      <c r="S12" t="s">
        <v>33</v>
      </c>
      <c r="T12" t="s">
        <v>33</v>
      </c>
      <c r="U12" t="s">
        <v>33</v>
      </c>
      <c r="V12" t="str">
        <f t="shared" si="3"/>
        <v/>
      </c>
      <c r="W12" t="str">
        <f t="shared" si="0"/>
        <v/>
      </c>
      <c r="X12" t="str">
        <f t="shared" si="1"/>
        <v/>
      </c>
      <c r="Y12" t="str">
        <f t="shared" si="2"/>
        <v/>
      </c>
      <c r="Z12" t="str">
        <f t="shared" si="4"/>
        <v/>
      </c>
      <c r="AA12" t="str">
        <f t="shared" si="5"/>
        <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3"/>
        <v/>
      </c>
      <c r="W13" t="str">
        <f t="shared" si="0"/>
        <v/>
      </c>
      <c r="X13" t="str">
        <f t="shared" si="1"/>
        <v/>
      </c>
      <c r="Y13" t="str">
        <f t="shared" si="2"/>
        <v/>
      </c>
      <c r="Z13" t="str">
        <f t="shared" si="4"/>
        <v/>
      </c>
      <c r="AA13" t="str">
        <f t="shared" si="5"/>
        <v/>
      </c>
    </row>
    <row r="14" spans="1:27" x14ac:dyDescent="0.3">
      <c r="A14" s="4">
        <v>1999</v>
      </c>
      <c r="B14">
        <v>5</v>
      </c>
      <c r="C14">
        <v>8</v>
      </c>
      <c r="D14">
        <v>12.5</v>
      </c>
      <c r="E14">
        <v>28</v>
      </c>
      <c r="F14">
        <v>23.541666666666668</v>
      </c>
      <c r="G14">
        <v>18</v>
      </c>
      <c r="H14">
        <v>20</v>
      </c>
      <c r="I14">
        <v>40</v>
      </c>
      <c r="J14">
        <v>7.8260869565217392</v>
      </c>
      <c r="K14">
        <v>26.75</v>
      </c>
      <c r="L14">
        <v>9.1666666666666661</v>
      </c>
      <c r="M14">
        <v>80</v>
      </c>
      <c r="N14">
        <v>23.958333333333332</v>
      </c>
      <c r="O14">
        <v>20</v>
      </c>
      <c r="P14">
        <v>5.833333333333333</v>
      </c>
      <c r="Q14">
        <v>15.357142857142858</v>
      </c>
      <c r="R14">
        <v>15</v>
      </c>
      <c r="S14">
        <v>15</v>
      </c>
      <c r="T14">
        <v>52.068965517241381</v>
      </c>
      <c r="U14">
        <v>75</v>
      </c>
      <c r="V14">
        <f t="shared" si="3"/>
        <v>14.028312629399585</v>
      </c>
      <c r="W14">
        <f>IF(COUNT($B14,$G14,$J14,$N14,$Q14)&gt;2.9,(STDEV($B14,$G14,$J14,$N14,$Q14))/(SQRT(COUNT(B14,G14,J14,N14,Q14))),"")</f>
        <v>3.4360110139228683</v>
      </c>
      <c r="X14">
        <f t="shared" si="1"/>
        <v>21.003899835796386</v>
      </c>
      <c r="Y14">
        <f t="shared" si="2"/>
        <v>5.8188545327375243</v>
      </c>
      <c r="Z14">
        <f t="shared" si="4"/>
        <v>29.833333333333336</v>
      </c>
      <c r="AA14">
        <f t="shared" si="5"/>
        <v>9.2746882033759626</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3"/>
        <v/>
      </c>
      <c r="W15" t="str">
        <f t="shared" si="0"/>
        <v/>
      </c>
      <c r="X15" t="str">
        <f t="shared" si="1"/>
        <v/>
      </c>
      <c r="Y15" t="str">
        <f t="shared" si="2"/>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3"/>
        <v/>
      </c>
      <c r="W16" t="str">
        <f t="shared" si="0"/>
        <v/>
      </c>
      <c r="X16" t="str">
        <f t="shared" si="1"/>
        <v/>
      </c>
      <c r="Y16" t="str">
        <f t="shared" si="2"/>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3"/>
        <v/>
      </c>
      <c r="W17" t="str">
        <f t="shared" si="0"/>
        <v/>
      </c>
      <c r="X17" t="str">
        <f t="shared" si="1"/>
        <v/>
      </c>
      <c r="Y17" t="str">
        <f t="shared" si="2"/>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111.22380952380952</v>
      </c>
      <c r="L18" t="s">
        <v>33</v>
      </c>
      <c r="M18" t="s">
        <v>33</v>
      </c>
      <c r="N18" t="s">
        <v>33</v>
      </c>
      <c r="O18" t="s">
        <v>33</v>
      </c>
      <c r="P18" t="s">
        <v>33</v>
      </c>
      <c r="Q18" t="s">
        <v>33</v>
      </c>
      <c r="R18" t="s">
        <v>33</v>
      </c>
      <c r="S18" t="s">
        <v>33</v>
      </c>
      <c r="T18" t="s">
        <v>33</v>
      </c>
      <c r="U18" t="s">
        <v>33</v>
      </c>
      <c r="V18" t="str">
        <f t="shared" si="3"/>
        <v/>
      </c>
      <c r="W18" t="str">
        <f t="shared" si="0"/>
        <v/>
      </c>
      <c r="X18" t="str">
        <f t="shared" si="1"/>
        <v/>
      </c>
      <c r="Y18" t="str">
        <f t="shared" si="2"/>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3"/>
        <v/>
      </c>
      <c r="W19" t="str">
        <f t="shared" si="0"/>
        <v/>
      </c>
      <c r="X19" t="str">
        <f t="shared" si="1"/>
        <v/>
      </c>
      <c r="Y19" t="str">
        <f t="shared" si="2"/>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3"/>
        <v/>
      </c>
      <c r="W20" t="str">
        <f t="shared" si="0"/>
        <v/>
      </c>
      <c r="X20" t="str">
        <f t="shared" si="1"/>
        <v/>
      </c>
      <c r="Y20" t="str">
        <f t="shared" si="2"/>
        <v/>
      </c>
      <c r="Z20" t="str">
        <f t="shared" si="4"/>
        <v/>
      </c>
      <c r="AA20" t="str">
        <f t="shared" si="5"/>
        <v/>
      </c>
    </row>
    <row r="21" spans="1:27" x14ac:dyDescent="0.3">
      <c r="A21" s="4">
        <v>2006</v>
      </c>
      <c r="B21" t="s">
        <v>33</v>
      </c>
      <c r="C21">
        <v>45</v>
      </c>
      <c r="D21" t="s">
        <v>33</v>
      </c>
      <c r="E21" t="s">
        <v>33</v>
      </c>
      <c r="F21" t="s">
        <v>33</v>
      </c>
      <c r="G21" t="s">
        <v>33</v>
      </c>
      <c r="H21" t="s">
        <v>33</v>
      </c>
      <c r="I21" t="s">
        <v>33</v>
      </c>
      <c r="J21" t="s">
        <v>33</v>
      </c>
      <c r="K21" t="s">
        <v>33</v>
      </c>
      <c r="L21">
        <v>30</v>
      </c>
      <c r="M21">
        <v>346</v>
      </c>
      <c r="N21" t="s">
        <v>33</v>
      </c>
      <c r="O21">
        <v>134.28571428571428</v>
      </c>
      <c r="P21">
        <v>16.25</v>
      </c>
      <c r="Q21" t="s">
        <v>33</v>
      </c>
      <c r="R21">
        <v>46.666666666666664</v>
      </c>
      <c r="S21">
        <v>130</v>
      </c>
      <c r="T21" t="s">
        <v>33</v>
      </c>
      <c r="U21" t="s">
        <v>33</v>
      </c>
      <c r="V21" t="str">
        <f t="shared" si="3"/>
        <v/>
      </c>
      <c r="W21" t="str">
        <f t="shared" si="0"/>
        <v/>
      </c>
      <c r="X21" t="str">
        <f t="shared" si="1"/>
        <v/>
      </c>
      <c r="Y21" t="str">
        <f t="shared" si="2"/>
        <v/>
      </c>
      <c r="Z21">
        <f t="shared" si="4"/>
        <v>156.63392857142856</v>
      </c>
      <c r="AA21">
        <f t="shared" si="5"/>
        <v>68.784667163999913</v>
      </c>
    </row>
    <row r="22" spans="1:27" x14ac:dyDescent="0.3">
      <c r="A22" s="4">
        <v>2007</v>
      </c>
      <c r="B22" t="s">
        <v>33</v>
      </c>
      <c r="C22" t="s">
        <v>33</v>
      </c>
      <c r="D22" t="s">
        <v>33</v>
      </c>
      <c r="E22">
        <v>44</v>
      </c>
      <c r="F22" t="s">
        <v>33</v>
      </c>
      <c r="G22" t="s">
        <v>33</v>
      </c>
      <c r="H22" t="s">
        <v>33</v>
      </c>
      <c r="I22" t="s">
        <v>33</v>
      </c>
      <c r="J22" t="s">
        <v>33</v>
      </c>
      <c r="K22" t="s">
        <v>33</v>
      </c>
      <c r="L22" t="s">
        <v>33</v>
      </c>
      <c r="M22" t="s">
        <v>33</v>
      </c>
      <c r="N22" t="s">
        <v>33</v>
      </c>
      <c r="O22" t="s">
        <v>33</v>
      </c>
      <c r="P22" t="s">
        <v>33</v>
      </c>
      <c r="Q22" t="s">
        <v>33</v>
      </c>
      <c r="R22" t="s">
        <v>33</v>
      </c>
      <c r="S22">
        <v>75</v>
      </c>
      <c r="T22" t="s">
        <v>33</v>
      </c>
      <c r="U22">
        <v>72</v>
      </c>
      <c r="V22" t="str">
        <f t="shared" si="3"/>
        <v/>
      </c>
      <c r="W22" t="str">
        <f t="shared" si="0"/>
        <v/>
      </c>
      <c r="X22" t="str">
        <f t="shared" si="1"/>
        <v/>
      </c>
      <c r="Y22" t="str">
        <f t="shared" si="2"/>
        <v/>
      </c>
      <c r="Z22" t="str">
        <f t="shared" si="4"/>
        <v/>
      </c>
      <c r="AA22" t="str">
        <f t="shared" si="5"/>
        <v/>
      </c>
    </row>
    <row r="23" spans="1:27" x14ac:dyDescent="0.3">
      <c r="A23" s="4">
        <v>2008</v>
      </c>
      <c r="B23">
        <v>4.6125000000000007</v>
      </c>
      <c r="C23" t="s">
        <v>33</v>
      </c>
      <c r="D23">
        <v>19.7</v>
      </c>
      <c r="E23">
        <v>43.428571428571431</v>
      </c>
      <c r="F23">
        <v>37.5</v>
      </c>
      <c r="G23">
        <v>0.70000000000000007</v>
      </c>
      <c r="H23">
        <v>52</v>
      </c>
      <c r="I23">
        <v>42</v>
      </c>
      <c r="J23">
        <v>4.74</v>
      </c>
      <c r="K23">
        <v>102</v>
      </c>
      <c r="L23">
        <v>42.399999999999991</v>
      </c>
      <c r="M23">
        <v>206.71428571428572</v>
      </c>
      <c r="N23">
        <v>24</v>
      </c>
      <c r="O23">
        <v>56.339999999999996</v>
      </c>
      <c r="P23">
        <v>1.925</v>
      </c>
      <c r="Q23">
        <v>26.714285714285715</v>
      </c>
      <c r="R23">
        <v>7.4</v>
      </c>
      <c r="S23">
        <v>1025</v>
      </c>
      <c r="T23">
        <v>310.28571428571428</v>
      </c>
      <c r="U23" t="s">
        <v>33</v>
      </c>
      <c r="V23">
        <f t="shared" si="3"/>
        <v>12.153357142857143</v>
      </c>
      <c r="W23">
        <f t="shared" si="0"/>
        <v>5.4560304630074512</v>
      </c>
      <c r="X23">
        <f t="shared" si="1"/>
        <v>86.547619047619037</v>
      </c>
      <c r="Y23">
        <f t="shared" si="2"/>
        <v>46.685166206881739</v>
      </c>
      <c r="Z23">
        <f t="shared" si="4"/>
        <v>203.91540816326531</v>
      </c>
      <c r="AA23">
        <f t="shared" si="5"/>
        <v>139.02871253252451</v>
      </c>
    </row>
    <row r="24" spans="1:27" x14ac:dyDescent="0.3">
      <c r="A24" s="4">
        <v>2009</v>
      </c>
      <c r="B24">
        <v>87.89473684210526</v>
      </c>
      <c r="C24">
        <v>89.4</v>
      </c>
      <c r="D24">
        <v>97.545454545454547</v>
      </c>
      <c r="E24">
        <v>154.30000000000001</v>
      </c>
      <c r="F24">
        <v>136.42857142857142</v>
      </c>
      <c r="G24">
        <v>39.75</v>
      </c>
      <c r="H24">
        <v>83.571428571428569</v>
      </c>
      <c r="I24">
        <v>159.86666666666667</v>
      </c>
      <c r="J24">
        <v>63.5</v>
      </c>
      <c r="K24">
        <v>300</v>
      </c>
      <c r="L24">
        <v>51.111111111111114</v>
      </c>
      <c r="M24">
        <v>557.05555555555554</v>
      </c>
      <c r="N24">
        <v>58.223076923076924</v>
      </c>
      <c r="O24">
        <v>118.6</v>
      </c>
      <c r="P24">
        <v>23.892307692307689</v>
      </c>
      <c r="Q24">
        <v>31.06666666666667</v>
      </c>
      <c r="R24">
        <v>48.582352941176474</v>
      </c>
      <c r="S24">
        <v>162</v>
      </c>
      <c r="T24">
        <v>264.57142857142856</v>
      </c>
      <c r="U24">
        <v>293.18181818181819</v>
      </c>
      <c r="V24">
        <f t="shared" si="3"/>
        <v>56.086896086369769</v>
      </c>
      <c r="W24">
        <f t="shared" si="0"/>
        <v>9.9100004179995995</v>
      </c>
      <c r="X24">
        <f t="shared" si="1"/>
        <v>141.09127408539172</v>
      </c>
      <c r="Y24">
        <f t="shared" si="2"/>
        <v>38.341705800754028</v>
      </c>
      <c r="Z24">
        <f>IF(COUNT($E24,$H24,$I24,$M24,$O24,$P24,$S24)&gt;3.9,(AVERAGE($E24,$H24,$I24,$M24,$O24,$P24,$S24)),"")</f>
        <v>179.89799406942262</v>
      </c>
      <c r="AA24">
        <f t="shared" si="5"/>
        <v>65.646727919643411</v>
      </c>
    </row>
    <row r="25" spans="1:27" x14ac:dyDescent="0.3">
      <c r="A25" s="4">
        <v>2010</v>
      </c>
      <c r="B25" t="s">
        <v>33</v>
      </c>
      <c r="C25" t="s">
        <v>33</v>
      </c>
      <c r="D25" t="s">
        <v>33</v>
      </c>
      <c r="E25" t="s">
        <v>33</v>
      </c>
      <c r="F25">
        <v>52.166666666666664</v>
      </c>
      <c r="G25" t="s">
        <v>33</v>
      </c>
      <c r="H25">
        <v>24</v>
      </c>
      <c r="I25">
        <v>32</v>
      </c>
      <c r="J25" t="s">
        <v>33</v>
      </c>
      <c r="K25">
        <v>96.204999999999998</v>
      </c>
      <c r="L25" t="s">
        <v>33</v>
      </c>
      <c r="M25" t="s">
        <v>33</v>
      </c>
      <c r="N25">
        <v>18</v>
      </c>
      <c r="O25">
        <v>94.555555555555557</v>
      </c>
      <c r="P25" t="s">
        <v>33</v>
      </c>
      <c r="Q25">
        <v>7.9</v>
      </c>
      <c r="R25" t="s">
        <v>33</v>
      </c>
      <c r="S25">
        <v>207.33333333333334</v>
      </c>
      <c r="T25" t="s">
        <v>33</v>
      </c>
      <c r="U25" t="s">
        <v>33</v>
      </c>
      <c r="V25" t="str">
        <f t="shared" si="3"/>
        <v/>
      </c>
      <c r="W25" t="str">
        <f t="shared" si="0"/>
        <v/>
      </c>
      <c r="X25" t="str">
        <f t="shared" si="1"/>
        <v/>
      </c>
      <c r="Y25" t="str">
        <f t="shared" si="2"/>
        <v/>
      </c>
      <c r="Z25">
        <f t="shared" si="4"/>
        <v>89.472222222222229</v>
      </c>
      <c r="AA25">
        <f t="shared" si="5"/>
        <v>42.334727667326113</v>
      </c>
    </row>
    <row r="26" spans="1:27" x14ac:dyDescent="0.3">
      <c r="A26" s="4">
        <v>2011</v>
      </c>
      <c r="B26" t="s">
        <v>33</v>
      </c>
      <c r="C26">
        <v>23.875</v>
      </c>
      <c r="D26" t="s">
        <v>33</v>
      </c>
      <c r="E26" t="s">
        <v>33</v>
      </c>
      <c r="F26" t="s">
        <v>33</v>
      </c>
      <c r="G26" t="s">
        <v>33</v>
      </c>
      <c r="H26" t="s">
        <v>33</v>
      </c>
      <c r="I26" t="s">
        <v>33</v>
      </c>
      <c r="J26" t="s">
        <v>33</v>
      </c>
      <c r="K26" t="s">
        <v>33</v>
      </c>
      <c r="L26">
        <v>13.75</v>
      </c>
      <c r="M26" t="s">
        <v>33</v>
      </c>
      <c r="N26" t="s">
        <v>33</v>
      </c>
      <c r="O26" t="s">
        <v>33</v>
      </c>
      <c r="P26">
        <v>30.5</v>
      </c>
      <c r="Q26" t="s">
        <v>33</v>
      </c>
      <c r="R26">
        <v>30.75714285714286</v>
      </c>
      <c r="S26" t="s">
        <v>33</v>
      </c>
      <c r="T26" t="s">
        <v>33</v>
      </c>
      <c r="U26" t="s">
        <v>33</v>
      </c>
      <c r="V26" t="str">
        <f t="shared" si="3"/>
        <v/>
      </c>
      <c r="W26" t="str">
        <f t="shared" si="0"/>
        <v/>
      </c>
      <c r="X26" t="str">
        <f t="shared" si="1"/>
        <v/>
      </c>
      <c r="Y26" t="str">
        <f t="shared" si="2"/>
        <v/>
      </c>
      <c r="Z26" t="str">
        <f t="shared" si="4"/>
        <v/>
      </c>
      <c r="AA26" t="str">
        <f t="shared" si="5"/>
        <v/>
      </c>
    </row>
    <row r="27" spans="1:27" x14ac:dyDescent="0.3">
      <c r="A27" s="4">
        <v>2012</v>
      </c>
      <c r="B27" t="s">
        <v>33</v>
      </c>
      <c r="C27">
        <v>11</v>
      </c>
      <c r="D27">
        <v>24.259999999999998</v>
      </c>
      <c r="E27">
        <v>46</v>
      </c>
      <c r="F27" t="s">
        <v>33</v>
      </c>
      <c r="G27" t="s">
        <v>33</v>
      </c>
      <c r="H27" t="s">
        <v>33</v>
      </c>
      <c r="I27" t="s">
        <v>33</v>
      </c>
      <c r="J27">
        <v>14.442857142857141</v>
      </c>
      <c r="K27">
        <v>105.34482758620689</v>
      </c>
      <c r="L27">
        <v>8.7428571428571438</v>
      </c>
      <c r="M27">
        <v>190</v>
      </c>
      <c r="N27" t="s">
        <v>33</v>
      </c>
      <c r="O27">
        <v>98.75</v>
      </c>
      <c r="P27" t="s">
        <v>33</v>
      </c>
      <c r="Q27">
        <v>2.6333333333333329</v>
      </c>
      <c r="R27" t="s">
        <v>33</v>
      </c>
      <c r="S27">
        <v>104.07142857142857</v>
      </c>
      <c r="T27">
        <v>63.857142857142854</v>
      </c>
      <c r="U27">
        <v>100.5</v>
      </c>
      <c r="V27" t="str">
        <f t="shared" si="3"/>
        <v/>
      </c>
      <c r="W27" t="str">
        <f t="shared" si="0"/>
        <v/>
      </c>
      <c r="X27">
        <f t="shared" si="1"/>
        <v>42.640965517241376</v>
      </c>
      <c r="Y27">
        <f t="shared" si="2"/>
        <v>18.533743338641511</v>
      </c>
      <c r="Z27">
        <f t="shared" si="4"/>
        <v>109.70535714285714</v>
      </c>
      <c r="AA27">
        <f t="shared" si="5"/>
        <v>29.8012348758831</v>
      </c>
    </row>
    <row r="28" spans="1:27" x14ac:dyDescent="0.3">
      <c r="A28" s="4">
        <v>2013</v>
      </c>
      <c r="B28">
        <v>1.2600000000000002</v>
      </c>
      <c r="C28">
        <v>17.39</v>
      </c>
      <c r="D28">
        <v>36.333333333333336</v>
      </c>
      <c r="E28">
        <v>35.799999999999997</v>
      </c>
      <c r="F28">
        <v>3.4800000000000004</v>
      </c>
      <c r="G28">
        <v>7.9833333333333343</v>
      </c>
      <c r="H28">
        <v>9.625</v>
      </c>
      <c r="I28" t="s">
        <v>33</v>
      </c>
      <c r="J28">
        <v>10.375</v>
      </c>
      <c r="K28">
        <v>81.41935483870968</v>
      </c>
      <c r="L28">
        <v>11.24</v>
      </c>
      <c r="M28">
        <v>106.5</v>
      </c>
      <c r="N28">
        <v>19.969230769230769</v>
      </c>
      <c r="O28">
        <v>31.4</v>
      </c>
      <c r="P28">
        <v>10.25</v>
      </c>
      <c r="Q28">
        <v>11.633333333333333</v>
      </c>
      <c r="R28">
        <v>14.125</v>
      </c>
      <c r="S28">
        <v>34.238095238095241</v>
      </c>
      <c r="T28">
        <v>35</v>
      </c>
      <c r="U28">
        <v>80.25</v>
      </c>
      <c r="V28">
        <f t="shared" si="3"/>
        <v>10.244179487179487</v>
      </c>
      <c r="W28">
        <f t="shared" si="0"/>
        <v>3.0195230686534216</v>
      </c>
      <c r="X28">
        <f t="shared" si="1"/>
        <v>28.426812596006148</v>
      </c>
      <c r="Y28">
        <f t="shared" si="2"/>
        <v>9.9498892765838072</v>
      </c>
      <c r="Z28">
        <f t="shared" si="4"/>
        <v>37.968849206349212</v>
      </c>
      <c r="AA28">
        <f t="shared" si="5"/>
        <v>14.525838163087148</v>
      </c>
    </row>
    <row r="29" spans="1:27" x14ac:dyDescent="0.3">
      <c r="A29" s="4">
        <v>2014</v>
      </c>
      <c r="B29">
        <v>3.5</v>
      </c>
      <c r="C29">
        <v>11.9</v>
      </c>
      <c r="D29" t="s">
        <v>33</v>
      </c>
      <c r="E29">
        <v>35.799999999999997</v>
      </c>
      <c r="F29">
        <v>53</v>
      </c>
      <c r="G29">
        <v>6.6588235294117641</v>
      </c>
      <c r="H29">
        <v>35.75</v>
      </c>
      <c r="I29">
        <v>34</v>
      </c>
      <c r="J29">
        <v>51.379999999999995</v>
      </c>
      <c r="K29">
        <v>58.754285714285714</v>
      </c>
      <c r="L29">
        <v>8.1</v>
      </c>
      <c r="M29">
        <v>121</v>
      </c>
      <c r="N29">
        <v>38.699999999999996</v>
      </c>
      <c r="O29">
        <v>114.175</v>
      </c>
      <c r="P29">
        <v>7.7</v>
      </c>
      <c r="Q29">
        <v>35.725000000000001</v>
      </c>
      <c r="R29">
        <v>18.5</v>
      </c>
      <c r="S29">
        <v>114</v>
      </c>
      <c r="T29">
        <v>21.2</v>
      </c>
      <c r="U29">
        <v>98.019444444444446</v>
      </c>
      <c r="V29">
        <f t="shared" si="3"/>
        <v>27.192764705882347</v>
      </c>
      <c r="W29">
        <f t="shared" si="0"/>
        <v>9.4160174544454911</v>
      </c>
      <c r="X29">
        <f t="shared" si="1"/>
        <v>28.575714285714284</v>
      </c>
      <c r="Y29">
        <f>IF(COUNT($C29,$D29,$F29,$K29,$L29,$R29,$T29)&gt;3.9,(STDEV($C29,$D29,$F29,$K29,$L29,$R29,$T29))/(SQRT(COUNT($C29,$D29,$F29,$K29,$L29,$R29,$T29))),"")</f>
        <v>8.8704517137202323</v>
      </c>
      <c r="Z29">
        <f t="shared" si="4"/>
        <v>66.060714285714283</v>
      </c>
      <c r="AA29">
        <f t="shared" si="5"/>
        <v>18.19196403009056</v>
      </c>
    </row>
    <row r="30" spans="1:27" x14ac:dyDescent="0.3">
      <c r="A30" s="4">
        <v>2015</v>
      </c>
      <c r="B30">
        <v>16.571428571428573</v>
      </c>
      <c r="C30">
        <v>13.266666666666667</v>
      </c>
      <c r="D30">
        <v>27</v>
      </c>
      <c r="E30">
        <v>2</v>
      </c>
      <c r="F30">
        <v>24.46153846153846</v>
      </c>
      <c r="G30">
        <v>2</v>
      </c>
      <c r="H30">
        <v>4.4000000000000004</v>
      </c>
      <c r="I30">
        <v>27.333333333333332</v>
      </c>
      <c r="J30">
        <v>8.0909090909090917</v>
      </c>
      <c r="K30">
        <v>72.074074074074076</v>
      </c>
      <c r="L30">
        <v>49</v>
      </c>
      <c r="M30">
        <v>169.83333333333334</v>
      </c>
      <c r="N30">
        <v>30.333333333333332</v>
      </c>
      <c r="O30">
        <v>30.2</v>
      </c>
      <c r="P30">
        <v>21.416666666666668</v>
      </c>
      <c r="Q30">
        <v>3.1666666666666665</v>
      </c>
      <c r="R30">
        <v>3.8888888888888888</v>
      </c>
      <c r="S30">
        <v>19.555555555555557</v>
      </c>
      <c r="T30">
        <v>39.857142857142854</v>
      </c>
      <c r="U30">
        <v>63.333333333333336</v>
      </c>
      <c r="V30">
        <f t="shared" si="3"/>
        <v>12.032467532467532</v>
      </c>
      <c r="W30">
        <f t="shared" si="0"/>
        <v>5.2455341439398575</v>
      </c>
      <c r="X30">
        <f t="shared" si="1"/>
        <v>32.792615849758711</v>
      </c>
      <c r="Y30">
        <f t="shared" si="2"/>
        <v>8.694920760914961</v>
      </c>
      <c r="Z30">
        <f t="shared" si="4"/>
        <v>39.2484126984127</v>
      </c>
      <c r="AA30">
        <f t="shared" si="5"/>
        <v>22.138041107368885</v>
      </c>
    </row>
    <row r="31" spans="1:27" x14ac:dyDescent="0.3">
      <c r="A31" s="4">
        <v>2016</v>
      </c>
      <c r="B31">
        <v>28.428571428571427</v>
      </c>
      <c r="C31">
        <v>34.9</v>
      </c>
      <c r="D31">
        <v>42.8</v>
      </c>
      <c r="E31" t="s">
        <v>33</v>
      </c>
      <c r="F31" t="s">
        <v>33</v>
      </c>
      <c r="G31">
        <v>31.571428571428573</v>
      </c>
      <c r="H31">
        <v>49.5</v>
      </c>
      <c r="I31">
        <v>59.714285714285715</v>
      </c>
      <c r="J31">
        <v>27.818181818181817</v>
      </c>
      <c r="K31">
        <v>82.36363636363636</v>
      </c>
      <c r="L31">
        <v>74.333333333333329</v>
      </c>
      <c r="M31">
        <v>215</v>
      </c>
      <c r="N31">
        <v>63.133333333333333</v>
      </c>
      <c r="O31">
        <v>68.75</v>
      </c>
      <c r="P31">
        <v>12</v>
      </c>
      <c r="Q31">
        <v>27.875</v>
      </c>
      <c r="R31">
        <v>72.555555555555557</v>
      </c>
      <c r="S31">
        <v>78.555555555555557</v>
      </c>
      <c r="T31">
        <v>56.142857142857146</v>
      </c>
      <c r="U31">
        <v>84.61818181818181</v>
      </c>
      <c r="V31">
        <f t="shared" si="3"/>
        <v>35.765303030303031</v>
      </c>
      <c r="W31">
        <f t="shared" si="0"/>
        <v>6.8769139652550164</v>
      </c>
      <c r="X31">
        <f t="shared" si="1"/>
        <v>60.515897065897065</v>
      </c>
      <c r="Y31">
        <f t="shared" si="2"/>
        <v>7.7510199403752589</v>
      </c>
      <c r="Z31">
        <f t="shared" si="4"/>
        <v>80.586640211640216</v>
      </c>
      <c r="AA31">
        <f t="shared" si="5"/>
        <v>28.4706540396758</v>
      </c>
    </row>
    <row r="32" spans="1:27" x14ac:dyDescent="0.3">
      <c r="A32" s="4">
        <v>2017</v>
      </c>
      <c r="B32">
        <v>5.0999999999999996</v>
      </c>
      <c r="C32">
        <v>53.866666666666667</v>
      </c>
      <c r="D32">
        <v>62.4</v>
      </c>
      <c r="E32">
        <v>35.571428571428569</v>
      </c>
      <c r="F32">
        <v>46.307692307692307</v>
      </c>
      <c r="G32">
        <v>7.5555555555555554</v>
      </c>
      <c r="H32">
        <v>43.161290322580648</v>
      </c>
      <c r="I32">
        <v>59.111111111111114</v>
      </c>
      <c r="J32">
        <v>3.5</v>
      </c>
      <c r="K32">
        <v>165.68181818181819</v>
      </c>
      <c r="L32">
        <v>4.5714285714285712</v>
      </c>
      <c r="M32">
        <v>97</v>
      </c>
      <c r="N32">
        <v>25.882352941176471</v>
      </c>
      <c r="O32">
        <v>23</v>
      </c>
      <c r="P32">
        <v>30.8</v>
      </c>
      <c r="Q32">
        <v>21.571428571428573</v>
      </c>
      <c r="R32">
        <v>25.90909090909091</v>
      </c>
      <c r="S32">
        <v>45.227272727272727</v>
      </c>
      <c r="T32">
        <v>58.714285714285715</v>
      </c>
      <c r="U32">
        <v>218.23809523809524</v>
      </c>
      <c r="V32">
        <f t="shared" si="3"/>
        <v>12.72186741363212</v>
      </c>
      <c r="W32">
        <f t="shared" si="0"/>
        <v>4.5898779487410319</v>
      </c>
      <c r="X32">
        <f t="shared" si="1"/>
        <v>59.63585462156891</v>
      </c>
      <c r="Y32">
        <f t="shared" si="2"/>
        <v>19.29393269017023</v>
      </c>
      <c r="Z32">
        <f t="shared" si="4"/>
        <v>47.695871818913304</v>
      </c>
      <c r="AA32">
        <f t="shared" si="5"/>
        <v>9.296978321317642</v>
      </c>
    </row>
    <row r="33" spans="1:27" x14ac:dyDescent="0.3">
      <c r="A33" s="4">
        <v>2018</v>
      </c>
      <c r="B33">
        <v>61.333333333333336</v>
      </c>
      <c r="C33">
        <v>43.53846153846154</v>
      </c>
      <c r="D33">
        <v>70.599999999999994</v>
      </c>
      <c r="E33">
        <v>69.782608695652172</v>
      </c>
      <c r="F33">
        <v>71.666666666666671</v>
      </c>
      <c r="G33">
        <v>88.833333333333329</v>
      </c>
      <c r="H33">
        <v>75.833333333333329</v>
      </c>
      <c r="I33">
        <v>93.125</v>
      </c>
      <c r="J33">
        <v>58.111111111111114</v>
      </c>
      <c r="K33">
        <v>140.19999999999999</v>
      </c>
      <c r="L33">
        <v>78</v>
      </c>
      <c r="M33">
        <v>398.42857142857144</v>
      </c>
      <c r="N33">
        <v>47.083333333333336</v>
      </c>
      <c r="O33">
        <v>158.75</v>
      </c>
      <c r="P33">
        <v>45.4</v>
      </c>
      <c r="Q33">
        <v>47.142857142857146</v>
      </c>
      <c r="R33">
        <v>19.333333333333332</v>
      </c>
      <c r="S33">
        <v>111.90909090909091</v>
      </c>
      <c r="T33">
        <v>88.4</v>
      </c>
      <c r="U33">
        <v>112</v>
      </c>
      <c r="V33">
        <f t="shared" si="3"/>
        <v>60.500793650793653</v>
      </c>
      <c r="W33">
        <f t="shared" si="0"/>
        <v>7.640678042382226</v>
      </c>
      <c r="X33">
        <f t="shared" si="1"/>
        <v>73.105494505494491</v>
      </c>
      <c r="Y33">
        <f t="shared" si="2"/>
        <v>14.254116559766146</v>
      </c>
      <c r="Z33">
        <f t="shared" si="4"/>
        <v>136.17551490952113</v>
      </c>
      <c r="AA33">
        <f t="shared" si="5"/>
        <v>45.778418230390201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33"/>
  <sheetViews>
    <sheetView zoomScale="70" zoomScaleNormal="70" workbookViewId="0">
      <selection activeCell="AB18" sqref="AB18"/>
    </sheetView>
  </sheetViews>
  <sheetFormatPr defaultRowHeight="14.4" x14ac:dyDescent="0.3"/>
  <sheetData>
    <row r="1" spans="1:29"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9" x14ac:dyDescent="0.3">
      <c r="A2" s="4">
        <v>1987</v>
      </c>
      <c r="B2">
        <v>5</v>
      </c>
      <c r="C2">
        <v>12</v>
      </c>
      <c r="D2">
        <v>12.5</v>
      </c>
      <c r="E2">
        <v>6.1428571428571432</v>
      </c>
      <c r="F2">
        <v>5</v>
      </c>
      <c r="G2">
        <v>5</v>
      </c>
      <c r="H2">
        <v>18</v>
      </c>
      <c r="I2">
        <v>5</v>
      </c>
      <c r="J2">
        <v>7.833333333333333</v>
      </c>
      <c r="K2">
        <v>5</v>
      </c>
      <c r="L2">
        <v>5</v>
      </c>
      <c r="M2">
        <v>157.5</v>
      </c>
      <c r="N2">
        <v>8.5</v>
      </c>
      <c r="O2">
        <v>9</v>
      </c>
      <c r="P2">
        <v>5</v>
      </c>
      <c r="Q2">
        <v>8</v>
      </c>
      <c r="R2">
        <v>12.5</v>
      </c>
      <c r="S2">
        <v>24</v>
      </c>
      <c r="T2">
        <v>19.8</v>
      </c>
      <c r="U2">
        <v>45.333333333333336</v>
      </c>
      <c r="V2">
        <f>(IF(COUNT(B2,G2,J2,N2,Q2)&gt;2.9,AVERAGE(B2,G2,J2,N2,Q2),""))</f>
        <v>6.8666666666666654</v>
      </c>
      <c r="W2">
        <f>(IF(COUNT(B2,G2,J2,N2,Q2)&gt;2.9,STDEV(B2,G2,J2,N2,Q2)/SQRT(COUNT(B2,G2,J2,N2,Q2)),""))</f>
        <v>0.76992063083007578</v>
      </c>
      <c r="X2">
        <f>(IF(COUNT(C2:D2,F2,K2:L2,R2,T2)&gt;3.9,AVERAGE(C2:D2,F2,K2:L2,R2,T2),""))</f>
        <v>10.257142857142856</v>
      </c>
      <c r="Y2">
        <f>(IF(COUNT(C2:D2,F2,K2:L2,R2,T2)&gt;3.9,STDEV(C2:D2,F2,K2:L2,R2,T2)/SQRT(COUNT(C2:D2,F2,K2:L2,R2,T2)),""))</f>
        <v>2.1105017619217543</v>
      </c>
      <c r="Z2">
        <f>IF(COUNT(E2,H2:I2,M2,O2:P2,S2,U2)&gt;3.9,AVERAGE(E2,H2:I2,M2,O2:P2,S2,U2),"")</f>
        <v>33.74702380952381</v>
      </c>
      <c r="AA2">
        <f>IF(COUNT(E2,H2:I2,M2,O2:P2,S2,U2)&gt;3.9,STDEV(E2,H2:I2,M2,O2:P2,S2,U2)/SQRT(COUNT(E2,H2:I2,M2,O2:P2,S2,U2)),"")</f>
        <v>18.331862814014819</v>
      </c>
      <c r="AC2">
        <f>COUNTIF(B2:U33,"&gt;0")</f>
        <v>151</v>
      </c>
    </row>
    <row r="3" spans="1:29" x14ac:dyDescent="0.3">
      <c r="A3" s="4">
        <v>1988</v>
      </c>
      <c r="B3">
        <v>32.5</v>
      </c>
      <c r="C3" t="s">
        <v>33</v>
      </c>
      <c r="D3">
        <v>5</v>
      </c>
      <c r="E3" t="s">
        <v>33</v>
      </c>
      <c r="F3">
        <v>32.5</v>
      </c>
      <c r="G3">
        <v>16.5</v>
      </c>
      <c r="H3">
        <v>1150</v>
      </c>
      <c r="I3" t="s">
        <v>33</v>
      </c>
      <c r="J3">
        <v>5</v>
      </c>
      <c r="K3">
        <v>420</v>
      </c>
      <c r="L3" t="s">
        <v>33</v>
      </c>
      <c r="M3">
        <v>13.5</v>
      </c>
      <c r="N3">
        <v>282.5</v>
      </c>
      <c r="O3">
        <v>14.4</v>
      </c>
      <c r="P3">
        <v>52.5</v>
      </c>
      <c r="Q3">
        <v>35</v>
      </c>
      <c r="R3">
        <v>139</v>
      </c>
      <c r="S3" t="s">
        <v>33</v>
      </c>
      <c r="T3">
        <v>90.571428571428569</v>
      </c>
      <c r="U3">
        <v>89</v>
      </c>
      <c r="V3">
        <f t="shared" ref="V3:V7" si="0">(IF(COUNT(B3,G3,J3,N3,Q3)&gt;2.9,AVERAGE(B3,G3,J3,N3,Q3),""))</f>
        <v>74.3</v>
      </c>
      <c r="W3">
        <f t="shared" ref="W3" si="1">(IF(COUNT(B3,G3,J3,N3,Q3)&gt;2.9,STDEV(B3,G3,J3,N3,Q3)/SQRT(COUNT(B3,G3,J3,N3,Q3)),""))</f>
        <v>52.336555102528479</v>
      </c>
      <c r="X3">
        <f t="shared" ref="X3:X7" si="2">(IF(COUNT(C3:D3,F3,K3:L3,R3,T3)&gt;3.9,AVERAGE(C3:D3,F3,K3:L3,R3,T3),""))</f>
        <v>137.41428571428571</v>
      </c>
      <c r="Y3">
        <f>(IF(COUNT(C3:D3,F3,K3:L3,R3,T3)&gt;3.9,STDEV(C3:D3,F3,K3:L3,R3,T3)/SQRT(COUNT(C3:D3,F3,K3:L3,R3,T3)),""))</f>
        <v>74.361281619412892</v>
      </c>
      <c r="Z3">
        <f t="shared" ref="Z3:Z7" si="3">IF(COUNT(E3,H3:I3,M3,O3:P3,S3,U3)&gt;3.9,AVERAGE(E3,H3:I3,M3,O3:P3,S3,U3),"")</f>
        <v>263.88</v>
      </c>
      <c r="AA3">
        <f t="shared" ref="AA3:AA6" si="4">IF(COUNT(E3,H3:I3,M3,O3:P3,S3,U3)&gt;3.9,STDEV(E3,H3:I3,M3,O3:P3,S3,U3)/SQRT(COUNT(E3,H3:I3,M3,O3:P3,S3,U3)),"")</f>
        <v>221.96887033996455</v>
      </c>
    </row>
    <row r="4" spans="1:29" x14ac:dyDescent="0.3">
      <c r="A4" s="4">
        <v>1989</v>
      </c>
      <c r="B4">
        <v>7.5</v>
      </c>
      <c r="C4">
        <v>5</v>
      </c>
      <c r="D4">
        <v>5</v>
      </c>
      <c r="E4">
        <v>5</v>
      </c>
      <c r="F4">
        <v>10.857142857142858</v>
      </c>
      <c r="G4">
        <v>5</v>
      </c>
      <c r="H4">
        <v>26</v>
      </c>
      <c r="I4">
        <v>17.666666666666668</v>
      </c>
      <c r="J4">
        <v>5</v>
      </c>
      <c r="K4">
        <v>15</v>
      </c>
      <c r="L4">
        <v>5</v>
      </c>
      <c r="M4" t="s">
        <v>33</v>
      </c>
      <c r="N4">
        <v>12</v>
      </c>
      <c r="O4">
        <v>32.6</v>
      </c>
      <c r="P4">
        <v>17</v>
      </c>
      <c r="Q4">
        <v>6</v>
      </c>
      <c r="R4">
        <v>26</v>
      </c>
      <c r="S4">
        <v>42.333333333333336</v>
      </c>
      <c r="T4">
        <v>16.600000000000001</v>
      </c>
      <c r="U4">
        <v>51</v>
      </c>
      <c r="V4">
        <f t="shared" si="0"/>
        <v>7.1</v>
      </c>
      <c r="W4">
        <f>(IF(COUNT(B4,G4,J4,N4,Q4)&gt;2.9,STDEV(B4,G4,J4,N4,Q4)/SQRT(COUNT(B4,G4,J4,N4,Q4)),""))</f>
        <v>1.3076696830622019</v>
      </c>
      <c r="X4">
        <f t="shared" si="2"/>
        <v>11.922448979591836</v>
      </c>
      <c r="Y4">
        <f>(IF(COUNT(C4:D4,F4,K4:L4,R4,T4)&gt;3.9,STDEV(C4:D4,F4,K4:L4,R4,T4)/SQRT(COUNT(C4:D4,F4,K4:L4,R4,T4)),""))</f>
        <v>2.9857758955054403</v>
      </c>
      <c r="Z4">
        <f t="shared" si="3"/>
        <v>27.371428571428574</v>
      </c>
      <c r="AA4">
        <f t="shared" si="4"/>
        <v>6.0032065002132429</v>
      </c>
    </row>
    <row r="5" spans="1:29" x14ac:dyDescent="0.3">
      <c r="A5" s="4">
        <v>1990</v>
      </c>
      <c r="B5">
        <v>115</v>
      </c>
      <c r="C5" t="s">
        <v>33</v>
      </c>
      <c r="D5" t="s">
        <v>33</v>
      </c>
      <c r="E5" t="s">
        <v>33</v>
      </c>
      <c r="F5">
        <v>50</v>
      </c>
      <c r="G5" t="s">
        <v>33</v>
      </c>
      <c r="H5" t="s">
        <v>33</v>
      </c>
      <c r="I5">
        <v>100.18181818181819</v>
      </c>
      <c r="J5" t="s">
        <v>33</v>
      </c>
      <c r="K5">
        <v>78</v>
      </c>
      <c r="L5">
        <v>5</v>
      </c>
      <c r="M5" t="s">
        <v>33</v>
      </c>
      <c r="N5">
        <v>5</v>
      </c>
      <c r="O5" t="s">
        <v>33</v>
      </c>
      <c r="P5">
        <v>29</v>
      </c>
      <c r="Q5" t="s">
        <v>33</v>
      </c>
      <c r="R5" t="s">
        <v>33</v>
      </c>
      <c r="S5" t="s">
        <v>33</v>
      </c>
      <c r="T5">
        <v>10.5</v>
      </c>
      <c r="U5" t="s">
        <v>33</v>
      </c>
      <c r="V5" t="str">
        <f t="shared" si="0"/>
        <v/>
      </c>
      <c r="W5" t="str">
        <f t="shared" ref="W5:W6" si="5">(IF(COUNT(B5,G5,J5,N5,Q5)&gt;2.9,STDEV(B5,G5,J5,N5,Q5)/SQRT(COUNT(B5,G5,J5,N5,Q5)),""))</f>
        <v/>
      </c>
      <c r="X5">
        <f t="shared" si="2"/>
        <v>35.875</v>
      </c>
      <c r="Y5">
        <f t="shared" ref="Y5:Y7" si="6">(IF(COUNT(C5:D5,F5,K5:L5,R5,T5)&gt;3.9,STDEV(C5:D5,F5,K5:L5,R5,T5)/SQRT(COUNT(C5:D5,F5,K5:L5,R5,T5)),""))</f>
        <v>17.25105673091748</v>
      </c>
      <c r="Z5" t="str">
        <f t="shared" si="3"/>
        <v/>
      </c>
      <c r="AA5" t="str">
        <f t="shared" si="4"/>
        <v/>
      </c>
    </row>
    <row r="6" spans="1:29" x14ac:dyDescent="0.3">
      <c r="A6" s="4">
        <v>1991</v>
      </c>
      <c r="B6">
        <v>10</v>
      </c>
      <c r="C6" t="s">
        <v>33</v>
      </c>
      <c r="D6" t="s">
        <v>33</v>
      </c>
      <c r="E6" t="s">
        <v>33</v>
      </c>
      <c r="F6" t="s">
        <v>33</v>
      </c>
      <c r="G6" t="s">
        <v>33</v>
      </c>
      <c r="H6">
        <v>5</v>
      </c>
      <c r="I6">
        <v>5</v>
      </c>
      <c r="J6" t="s">
        <v>33</v>
      </c>
      <c r="K6">
        <v>13.5</v>
      </c>
      <c r="L6" t="s">
        <v>33</v>
      </c>
      <c r="M6">
        <v>11</v>
      </c>
      <c r="N6">
        <v>6.75</v>
      </c>
      <c r="O6" t="s">
        <v>33</v>
      </c>
      <c r="P6">
        <v>11.666666666666666</v>
      </c>
      <c r="Q6" t="s">
        <v>33</v>
      </c>
      <c r="R6" t="s">
        <v>33</v>
      </c>
      <c r="S6">
        <v>26</v>
      </c>
      <c r="T6">
        <v>5</v>
      </c>
      <c r="U6">
        <v>13.75</v>
      </c>
      <c r="V6" t="str">
        <f t="shared" si="0"/>
        <v/>
      </c>
      <c r="W6" t="str">
        <f t="shared" si="5"/>
        <v/>
      </c>
      <c r="X6" t="str">
        <f t="shared" si="2"/>
        <v/>
      </c>
      <c r="Y6" t="str">
        <f t="shared" si="6"/>
        <v/>
      </c>
      <c r="Z6">
        <f t="shared" si="3"/>
        <v>12.069444444444443</v>
      </c>
      <c r="AA6">
        <f t="shared" si="4"/>
        <v>3.1524840783416406</v>
      </c>
    </row>
    <row r="7" spans="1:29" x14ac:dyDescent="0.3">
      <c r="A7" s="4">
        <v>1992</v>
      </c>
      <c r="B7">
        <v>70</v>
      </c>
      <c r="C7">
        <v>42.142857142857146</v>
      </c>
      <c r="D7" t="s">
        <v>33</v>
      </c>
      <c r="E7">
        <v>45</v>
      </c>
      <c r="F7">
        <v>26.25</v>
      </c>
      <c r="G7" t="s">
        <v>33</v>
      </c>
      <c r="H7" t="s">
        <v>33</v>
      </c>
      <c r="I7" t="s">
        <v>33</v>
      </c>
      <c r="J7">
        <v>50</v>
      </c>
      <c r="K7">
        <v>35</v>
      </c>
      <c r="L7">
        <v>52</v>
      </c>
      <c r="M7">
        <v>5</v>
      </c>
      <c r="N7">
        <v>42.75</v>
      </c>
      <c r="O7">
        <v>5</v>
      </c>
      <c r="P7">
        <v>76</v>
      </c>
      <c r="Q7">
        <v>20</v>
      </c>
      <c r="R7">
        <v>102.5</v>
      </c>
      <c r="S7">
        <v>5</v>
      </c>
      <c r="T7">
        <v>90</v>
      </c>
      <c r="U7" t="s">
        <v>33</v>
      </c>
      <c r="V7">
        <f t="shared" si="0"/>
        <v>45.6875</v>
      </c>
      <c r="W7">
        <f>(IF(COUNT(B7,G7,J7,N7,Q7)&gt;2.9,STDEV(B7,G7,J7,N7,Q7)/SQRT(COUNT(B7,G7,J7,N7,Q7)),""))</f>
        <v>10.320577644524878</v>
      </c>
      <c r="X7">
        <f t="shared" si="2"/>
        <v>57.982142857142854</v>
      </c>
      <c r="Y7">
        <f t="shared" si="6"/>
        <v>12.686948104681619</v>
      </c>
      <c r="Z7">
        <f t="shared" si="3"/>
        <v>27.2</v>
      </c>
      <c r="AA7">
        <f>IF(COUNT(E7,H7:I7,M7,O7:P7,S7,U7)&gt;3.9,STDEV(E7,H7:I7,M7,O7:P7,S7,U7)/SQRT(COUNT(E7,H7:I7,M7,O7:P7,S7,U7)),"")</f>
        <v>14.451297519600098</v>
      </c>
    </row>
    <row r="8" spans="1:29"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v>42</v>
      </c>
      <c r="R8" t="s">
        <v>33</v>
      </c>
      <c r="S8" t="s">
        <v>33</v>
      </c>
      <c r="T8" t="s">
        <v>33</v>
      </c>
      <c r="U8" t="s">
        <v>33</v>
      </c>
      <c r="V8" t="str">
        <f t="shared" ref="V8:V31" si="7">(IF(COUNT(B8,G8,J8,N8,Q8)&gt;2.9,AVERAGE(B8,G8,J8,N8,Q8),""))</f>
        <v/>
      </c>
      <c r="W8" t="str">
        <f t="shared" ref="W8:W31" si="8">(IF(COUNT(B8,G8,J8,N8,Q8)&gt;2.9,STDEV(B8,G8,J8,N8,Q8)/SQRT(COUNT(B8,G8,J8,N8,Q8)),""))</f>
        <v/>
      </c>
      <c r="X8" t="str">
        <f t="shared" ref="X8:X31" si="9">(IF(COUNT(C8:D8,F8,K8:L8,R8,T8)&gt;3.9,AVERAGE(C8:D8,F8,K8:L8,R8,T8),""))</f>
        <v/>
      </c>
      <c r="Y8" t="str">
        <f t="shared" ref="Y8:Y31" si="10">(IF(COUNT(C8:D8,F8,K8:L8,R8,T8)&gt;3.9,STDEV(C8:D8,F8,K8:L8,R8,T8)/SQRT(COUNT(C8:D8,F8,K8:L8,R8,T8)),""))</f>
        <v/>
      </c>
      <c r="Z8" t="str">
        <f t="shared" ref="Z8:Z31" si="11">IF(COUNT(E8,H8:I8,M8,O8:P8,S8,U8)&gt;3.9,AVERAGE(E8,H8:I8,M8,O8:P8,S8,U8),"")</f>
        <v/>
      </c>
      <c r="AA8" t="str">
        <f t="shared" ref="AA8:AA31" si="12">IF(COUNT(E8,H8:I8,M8,O8:P8,S8,U8)&gt;3.9,STDEV(E8,H8:I8,M8,O8:P8,S8,U8)/SQRT(COUNT(E8,H8:I8,M8,O8:P8,S8,U8)),"")</f>
        <v/>
      </c>
    </row>
    <row r="9" spans="1:29"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7"/>
        <v/>
      </c>
      <c r="W9" t="str">
        <f t="shared" si="8"/>
        <v/>
      </c>
      <c r="X9" t="str">
        <f t="shared" si="9"/>
        <v/>
      </c>
      <c r="Y9" t="str">
        <f t="shared" si="10"/>
        <v/>
      </c>
      <c r="Z9" t="str">
        <f t="shared" si="11"/>
        <v/>
      </c>
      <c r="AA9" t="str">
        <f t="shared" si="12"/>
        <v/>
      </c>
    </row>
    <row r="10" spans="1:29"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7"/>
        <v/>
      </c>
      <c r="W10" t="str">
        <f t="shared" si="8"/>
        <v/>
      </c>
      <c r="X10" t="str">
        <f t="shared" si="9"/>
        <v/>
      </c>
      <c r="Y10" t="str">
        <f t="shared" si="10"/>
        <v/>
      </c>
      <c r="Z10" t="str">
        <f t="shared" si="11"/>
        <v/>
      </c>
      <c r="AA10" t="str">
        <f t="shared" si="12"/>
        <v/>
      </c>
    </row>
    <row r="11" spans="1:29"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7"/>
        <v/>
      </c>
      <c r="W11" t="str">
        <f t="shared" si="8"/>
        <v/>
      </c>
      <c r="X11" t="str">
        <f t="shared" si="9"/>
        <v/>
      </c>
      <c r="Y11" t="str">
        <f t="shared" si="10"/>
        <v/>
      </c>
      <c r="Z11" t="str">
        <f t="shared" si="11"/>
        <v/>
      </c>
      <c r="AA11" t="str">
        <f t="shared" si="12"/>
        <v/>
      </c>
    </row>
    <row r="12" spans="1:29" x14ac:dyDescent="0.3">
      <c r="A12" s="4">
        <v>1997</v>
      </c>
      <c r="B12" t="s">
        <v>33</v>
      </c>
      <c r="C12" t="s">
        <v>33</v>
      </c>
      <c r="D12" t="s">
        <v>33</v>
      </c>
      <c r="E12">
        <v>19.2</v>
      </c>
      <c r="F12" t="s">
        <v>33</v>
      </c>
      <c r="G12" t="s">
        <v>33</v>
      </c>
      <c r="H12" t="s">
        <v>33</v>
      </c>
      <c r="I12" t="s">
        <v>33</v>
      </c>
      <c r="J12" t="s">
        <v>33</v>
      </c>
      <c r="K12">
        <v>17.2</v>
      </c>
      <c r="L12" t="s">
        <v>33</v>
      </c>
      <c r="M12" t="s">
        <v>33</v>
      </c>
      <c r="N12" t="s">
        <v>33</v>
      </c>
      <c r="O12" t="s">
        <v>33</v>
      </c>
      <c r="P12" t="s">
        <v>33</v>
      </c>
      <c r="Q12" t="s">
        <v>33</v>
      </c>
      <c r="R12" t="s">
        <v>33</v>
      </c>
      <c r="S12" t="s">
        <v>33</v>
      </c>
      <c r="T12" t="s">
        <v>33</v>
      </c>
      <c r="U12" t="s">
        <v>33</v>
      </c>
      <c r="V12" t="str">
        <f t="shared" si="7"/>
        <v/>
      </c>
      <c r="W12" t="str">
        <f t="shared" si="8"/>
        <v/>
      </c>
      <c r="X12" t="str">
        <f t="shared" si="9"/>
        <v/>
      </c>
      <c r="Y12" t="str">
        <f t="shared" si="10"/>
        <v/>
      </c>
      <c r="Z12" t="str">
        <f t="shared" si="11"/>
        <v/>
      </c>
      <c r="AA12" t="str">
        <f t="shared" si="12"/>
        <v/>
      </c>
    </row>
    <row r="13" spans="1:29"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7"/>
        <v/>
      </c>
      <c r="W13" t="str">
        <f t="shared" si="8"/>
        <v/>
      </c>
      <c r="X13" t="str">
        <f t="shared" si="9"/>
        <v/>
      </c>
      <c r="Y13" t="str">
        <f t="shared" si="10"/>
        <v/>
      </c>
      <c r="Z13" t="str">
        <f t="shared" si="11"/>
        <v/>
      </c>
      <c r="AA13" t="str">
        <f t="shared" si="12"/>
        <v/>
      </c>
    </row>
    <row r="14" spans="1:29" x14ac:dyDescent="0.3">
      <c r="A14" s="4">
        <v>1999</v>
      </c>
      <c r="B14">
        <v>5</v>
      </c>
      <c r="C14">
        <v>7.5</v>
      </c>
      <c r="D14">
        <v>10</v>
      </c>
      <c r="E14">
        <v>5</v>
      </c>
      <c r="F14">
        <v>5</v>
      </c>
      <c r="G14">
        <v>5</v>
      </c>
      <c r="H14">
        <v>5</v>
      </c>
      <c r="I14">
        <v>50</v>
      </c>
      <c r="J14">
        <v>6.25</v>
      </c>
      <c r="K14">
        <v>7.1428571428571432</v>
      </c>
      <c r="L14">
        <v>5.833333333333333</v>
      </c>
      <c r="M14">
        <v>35</v>
      </c>
      <c r="N14">
        <v>5</v>
      </c>
      <c r="O14">
        <v>10.833333333333334</v>
      </c>
      <c r="P14">
        <v>6.666666666666667</v>
      </c>
      <c r="Q14">
        <v>6.25</v>
      </c>
      <c r="R14">
        <v>5</v>
      </c>
      <c r="S14">
        <v>12.5</v>
      </c>
      <c r="T14">
        <v>5.833333333333333</v>
      </c>
      <c r="U14">
        <v>5</v>
      </c>
      <c r="V14">
        <f t="shared" si="7"/>
        <v>5.5</v>
      </c>
      <c r="W14">
        <f t="shared" si="8"/>
        <v>0.30618621784789724</v>
      </c>
      <c r="X14">
        <f t="shared" si="9"/>
        <v>6.6156462585034017</v>
      </c>
      <c r="Y14">
        <f t="shared" si="10"/>
        <v>0.67185839982186901</v>
      </c>
      <c r="Z14">
        <f t="shared" si="11"/>
        <v>16.25</v>
      </c>
      <c r="AA14">
        <f t="shared" si="12"/>
        <v>5.9844374893127643</v>
      </c>
    </row>
    <row r="15" spans="1:29"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7"/>
        <v/>
      </c>
      <c r="W15" t="str">
        <f t="shared" si="8"/>
        <v/>
      </c>
      <c r="X15" t="str">
        <f t="shared" si="9"/>
        <v/>
      </c>
      <c r="Y15" t="str">
        <f t="shared" si="10"/>
        <v/>
      </c>
      <c r="Z15" t="str">
        <f t="shared" si="11"/>
        <v/>
      </c>
      <c r="AA15" t="str">
        <f t="shared" si="12"/>
        <v/>
      </c>
    </row>
    <row r="16" spans="1:29"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7"/>
        <v/>
      </c>
      <c r="W16" t="str">
        <f t="shared" si="8"/>
        <v/>
      </c>
      <c r="X16" t="str">
        <f t="shared" si="9"/>
        <v/>
      </c>
      <c r="Y16" t="str">
        <f t="shared" si="10"/>
        <v/>
      </c>
      <c r="Z16" t="str">
        <f t="shared" si="11"/>
        <v/>
      </c>
      <c r="AA16" t="str">
        <f t="shared" si="12"/>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7"/>
        <v/>
      </c>
      <c r="W17" t="str">
        <f t="shared" si="8"/>
        <v/>
      </c>
      <c r="X17" t="str">
        <f t="shared" si="9"/>
        <v/>
      </c>
      <c r="Y17" t="str">
        <f t="shared" si="10"/>
        <v/>
      </c>
      <c r="Z17" t="str">
        <f t="shared" si="11"/>
        <v/>
      </c>
      <c r="AA17" t="str">
        <f t="shared" si="12"/>
        <v/>
      </c>
    </row>
    <row r="18" spans="1:27" x14ac:dyDescent="0.3">
      <c r="A18" s="4">
        <v>2003</v>
      </c>
      <c r="B18" t="s">
        <v>33</v>
      </c>
      <c r="C18" t="s">
        <v>33</v>
      </c>
      <c r="D18" t="s">
        <v>33</v>
      </c>
      <c r="E18" t="s">
        <v>33</v>
      </c>
      <c r="F18" t="s">
        <v>33</v>
      </c>
      <c r="G18" t="s">
        <v>33</v>
      </c>
      <c r="H18" t="s">
        <v>33</v>
      </c>
      <c r="I18" t="s">
        <v>33</v>
      </c>
      <c r="J18" t="s">
        <v>33</v>
      </c>
      <c r="K18">
        <v>40.774999999999999</v>
      </c>
      <c r="L18" t="s">
        <v>33</v>
      </c>
      <c r="M18" t="s">
        <v>33</v>
      </c>
      <c r="N18" t="s">
        <v>33</v>
      </c>
      <c r="O18" t="s">
        <v>33</v>
      </c>
      <c r="P18" t="s">
        <v>33</v>
      </c>
      <c r="Q18" t="s">
        <v>33</v>
      </c>
      <c r="R18" t="s">
        <v>33</v>
      </c>
      <c r="S18" t="s">
        <v>33</v>
      </c>
      <c r="T18" t="s">
        <v>33</v>
      </c>
      <c r="U18" t="s">
        <v>33</v>
      </c>
      <c r="V18" t="str">
        <f t="shared" si="7"/>
        <v/>
      </c>
      <c r="W18" t="str">
        <f t="shared" si="8"/>
        <v/>
      </c>
      <c r="X18" t="str">
        <f t="shared" si="9"/>
        <v/>
      </c>
      <c r="Y18" t="str">
        <f t="shared" si="10"/>
        <v/>
      </c>
      <c r="Z18" t="str">
        <f t="shared" si="11"/>
        <v/>
      </c>
      <c r="AA18" t="str">
        <f t="shared" si="12"/>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7"/>
        <v/>
      </c>
      <c r="W19" t="str">
        <f t="shared" si="8"/>
        <v/>
      </c>
      <c r="X19" t="str">
        <f t="shared" si="9"/>
        <v/>
      </c>
      <c r="Y19" t="str">
        <f t="shared" si="10"/>
        <v/>
      </c>
      <c r="Z19" t="str">
        <f t="shared" si="11"/>
        <v/>
      </c>
      <c r="AA19" t="str">
        <f t="shared" si="12"/>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7"/>
        <v/>
      </c>
      <c r="W20" t="str">
        <f t="shared" si="8"/>
        <v/>
      </c>
      <c r="X20" t="str">
        <f t="shared" si="9"/>
        <v/>
      </c>
      <c r="Y20" t="str">
        <f t="shared" si="10"/>
        <v/>
      </c>
      <c r="Z20" t="str">
        <f t="shared" si="11"/>
        <v/>
      </c>
      <c r="AA20" t="str">
        <f t="shared" si="12"/>
        <v/>
      </c>
    </row>
    <row r="21" spans="1:27"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c r="T21" t="s">
        <v>33</v>
      </c>
      <c r="U21" t="s">
        <v>33</v>
      </c>
      <c r="V21" t="str">
        <f t="shared" si="7"/>
        <v/>
      </c>
      <c r="W21" t="str">
        <f t="shared" si="8"/>
        <v/>
      </c>
      <c r="X21" t="str">
        <f t="shared" si="9"/>
        <v/>
      </c>
      <c r="Y21" t="str">
        <f t="shared" si="10"/>
        <v/>
      </c>
      <c r="Z21" t="str">
        <f t="shared" si="11"/>
        <v/>
      </c>
      <c r="AA21" t="str">
        <f t="shared" si="12"/>
        <v/>
      </c>
    </row>
    <row r="22" spans="1:27" x14ac:dyDescent="0.3">
      <c r="A22" s="4">
        <v>2007</v>
      </c>
      <c r="B22" t="s">
        <v>33</v>
      </c>
      <c r="C22" t="s">
        <v>33</v>
      </c>
      <c r="D22" t="s">
        <v>33</v>
      </c>
      <c r="E22" t="s">
        <v>33</v>
      </c>
      <c r="F22" t="s">
        <v>33</v>
      </c>
      <c r="G22" t="s">
        <v>33</v>
      </c>
      <c r="H22" t="s">
        <v>33</v>
      </c>
      <c r="I22" t="s">
        <v>33</v>
      </c>
      <c r="J22" t="s">
        <v>33</v>
      </c>
      <c r="K22" t="s">
        <v>33</v>
      </c>
      <c r="L22" t="s">
        <v>33</v>
      </c>
      <c r="M22" t="s">
        <v>33</v>
      </c>
      <c r="N22" t="s">
        <v>33</v>
      </c>
      <c r="O22" t="s">
        <v>33</v>
      </c>
      <c r="P22" t="s">
        <v>33</v>
      </c>
      <c r="Q22" t="s">
        <v>33</v>
      </c>
      <c r="R22" t="s">
        <v>33</v>
      </c>
      <c r="S22" t="s">
        <v>33</v>
      </c>
      <c r="T22" t="s">
        <v>33</v>
      </c>
      <c r="U22" t="s">
        <v>33</v>
      </c>
      <c r="V22" t="str">
        <f t="shared" si="7"/>
        <v/>
      </c>
      <c r="W22" t="str">
        <f t="shared" si="8"/>
        <v/>
      </c>
      <c r="X22" t="str">
        <f t="shared" si="9"/>
        <v/>
      </c>
      <c r="Y22" t="str">
        <f t="shared" si="10"/>
        <v/>
      </c>
      <c r="Z22" t="str">
        <f t="shared" si="11"/>
        <v/>
      </c>
      <c r="AA22" t="str">
        <f t="shared" si="12"/>
        <v/>
      </c>
    </row>
    <row r="23" spans="1:27" x14ac:dyDescent="0.3">
      <c r="A23" s="4">
        <v>2008</v>
      </c>
      <c r="B23" t="s">
        <v>33</v>
      </c>
      <c r="C23" t="s">
        <v>33</v>
      </c>
      <c r="D23" t="s">
        <v>33</v>
      </c>
      <c r="E23" t="s">
        <v>33</v>
      </c>
      <c r="F23" t="s">
        <v>33</v>
      </c>
      <c r="G23" t="s">
        <v>33</v>
      </c>
      <c r="H23" t="s">
        <v>33</v>
      </c>
      <c r="I23" t="s">
        <v>33</v>
      </c>
      <c r="J23" t="s">
        <v>33</v>
      </c>
      <c r="K23" t="s">
        <v>33</v>
      </c>
      <c r="L23" t="s">
        <v>33</v>
      </c>
      <c r="M23" t="s">
        <v>33</v>
      </c>
      <c r="N23" t="s">
        <v>33</v>
      </c>
      <c r="O23" t="s">
        <v>33</v>
      </c>
      <c r="P23" t="s">
        <v>33</v>
      </c>
      <c r="Q23" t="s">
        <v>33</v>
      </c>
      <c r="R23" t="s">
        <v>33</v>
      </c>
      <c r="S23" t="s">
        <v>33</v>
      </c>
      <c r="T23" t="s">
        <v>33</v>
      </c>
      <c r="U23" t="s">
        <v>33</v>
      </c>
      <c r="V23" t="str">
        <f t="shared" si="7"/>
        <v/>
      </c>
      <c r="W23" t="str">
        <f t="shared" si="8"/>
        <v/>
      </c>
      <c r="X23" t="str">
        <f t="shared" si="9"/>
        <v/>
      </c>
      <c r="Y23" t="str">
        <f t="shared" si="10"/>
        <v/>
      </c>
      <c r="Z23" t="str">
        <f t="shared" si="11"/>
        <v/>
      </c>
      <c r="AA23" t="str">
        <f t="shared" si="12"/>
        <v/>
      </c>
    </row>
    <row r="24" spans="1:27" x14ac:dyDescent="0.3">
      <c r="A24" s="4">
        <v>2009</v>
      </c>
      <c r="B24" t="s">
        <v>33</v>
      </c>
      <c r="C24" t="s">
        <v>33</v>
      </c>
      <c r="D24" t="s">
        <v>33</v>
      </c>
      <c r="E24" t="s">
        <v>33</v>
      </c>
      <c r="F24" t="s">
        <v>33</v>
      </c>
      <c r="G24" t="s">
        <v>33</v>
      </c>
      <c r="H24" t="s">
        <v>33</v>
      </c>
      <c r="I24" t="s">
        <v>33</v>
      </c>
      <c r="J24" t="s">
        <v>33</v>
      </c>
      <c r="K24" t="s">
        <v>33</v>
      </c>
      <c r="L24" t="s">
        <v>33</v>
      </c>
      <c r="M24" t="s">
        <v>33</v>
      </c>
      <c r="N24" t="s">
        <v>33</v>
      </c>
      <c r="O24" t="s">
        <v>33</v>
      </c>
      <c r="P24" t="s">
        <v>33</v>
      </c>
      <c r="Q24" t="s">
        <v>33</v>
      </c>
      <c r="R24" t="s">
        <v>33</v>
      </c>
      <c r="S24" t="s">
        <v>33</v>
      </c>
      <c r="T24" t="s">
        <v>33</v>
      </c>
      <c r="U24" t="s">
        <v>33</v>
      </c>
      <c r="V24" t="str">
        <f t="shared" si="7"/>
        <v/>
      </c>
      <c r="W24" t="str">
        <f t="shared" si="8"/>
        <v/>
      </c>
      <c r="X24" t="str">
        <f t="shared" si="9"/>
        <v/>
      </c>
      <c r="Y24" t="str">
        <f t="shared" si="10"/>
        <v/>
      </c>
      <c r="Z24" t="str">
        <f t="shared" si="11"/>
        <v/>
      </c>
      <c r="AA24" t="str">
        <f t="shared" si="12"/>
        <v/>
      </c>
    </row>
    <row r="25" spans="1:27" x14ac:dyDescent="0.3">
      <c r="A25" s="4">
        <v>2010</v>
      </c>
      <c r="B25" t="s">
        <v>33</v>
      </c>
      <c r="C25" t="s">
        <v>33</v>
      </c>
      <c r="D25" t="s">
        <v>33</v>
      </c>
      <c r="E25" t="s">
        <v>33</v>
      </c>
      <c r="F25" t="s">
        <v>33</v>
      </c>
      <c r="G25" t="s">
        <v>33</v>
      </c>
      <c r="H25" t="s">
        <v>33</v>
      </c>
      <c r="I25" t="s">
        <v>33</v>
      </c>
      <c r="J25" t="s">
        <v>33</v>
      </c>
      <c r="K25" t="s">
        <v>33</v>
      </c>
      <c r="L25" t="s">
        <v>33</v>
      </c>
      <c r="M25" t="s">
        <v>33</v>
      </c>
      <c r="N25" t="s">
        <v>33</v>
      </c>
      <c r="O25" t="s">
        <v>33</v>
      </c>
      <c r="P25" t="s">
        <v>33</v>
      </c>
      <c r="Q25" t="s">
        <v>33</v>
      </c>
      <c r="R25" t="s">
        <v>33</v>
      </c>
      <c r="S25" t="s">
        <v>33</v>
      </c>
      <c r="T25" t="s">
        <v>33</v>
      </c>
      <c r="U25" t="s">
        <v>33</v>
      </c>
      <c r="V25" t="str">
        <f t="shared" si="7"/>
        <v/>
      </c>
      <c r="W25" t="str">
        <f t="shared" si="8"/>
        <v/>
      </c>
      <c r="X25" t="str">
        <f t="shared" si="9"/>
        <v/>
      </c>
      <c r="Y25" t="str">
        <f t="shared" si="10"/>
        <v/>
      </c>
      <c r="Z25" t="str">
        <f t="shared" si="11"/>
        <v/>
      </c>
      <c r="AA25" t="str">
        <f t="shared" si="12"/>
        <v/>
      </c>
    </row>
    <row r="26" spans="1:27" x14ac:dyDescent="0.3">
      <c r="A26" s="4">
        <v>2011</v>
      </c>
      <c r="B26" t="s">
        <v>33</v>
      </c>
      <c r="C26" t="s">
        <v>33</v>
      </c>
      <c r="D26" t="s">
        <v>33</v>
      </c>
      <c r="E26" t="s">
        <v>33</v>
      </c>
      <c r="F26" t="s">
        <v>33</v>
      </c>
      <c r="G26" t="s">
        <v>33</v>
      </c>
      <c r="H26" t="s">
        <v>33</v>
      </c>
      <c r="I26" t="s">
        <v>33</v>
      </c>
      <c r="J26" t="s">
        <v>33</v>
      </c>
      <c r="K26" t="s">
        <v>33</v>
      </c>
      <c r="L26" t="s">
        <v>33</v>
      </c>
      <c r="M26" t="s">
        <v>33</v>
      </c>
      <c r="N26" t="s">
        <v>33</v>
      </c>
      <c r="O26" t="s">
        <v>33</v>
      </c>
      <c r="P26" t="s">
        <v>33</v>
      </c>
      <c r="Q26" t="s">
        <v>33</v>
      </c>
      <c r="R26" t="s">
        <v>33</v>
      </c>
      <c r="S26" t="s">
        <v>33</v>
      </c>
      <c r="T26" t="s">
        <v>33</v>
      </c>
      <c r="U26" t="s">
        <v>33</v>
      </c>
      <c r="V26" t="str">
        <f t="shared" si="7"/>
        <v/>
      </c>
      <c r="W26" t="str">
        <f t="shared" si="8"/>
        <v/>
      </c>
      <c r="X26" t="str">
        <f t="shared" si="9"/>
        <v/>
      </c>
      <c r="Y26" t="str">
        <f t="shared" si="10"/>
        <v/>
      </c>
      <c r="Z26" t="str">
        <f t="shared" si="11"/>
        <v/>
      </c>
      <c r="AA26" t="str">
        <f t="shared" si="12"/>
        <v/>
      </c>
    </row>
    <row r="27" spans="1:27" x14ac:dyDescent="0.3">
      <c r="A27" s="4">
        <v>2012</v>
      </c>
      <c r="B27" t="s">
        <v>33</v>
      </c>
      <c r="C27" t="s">
        <v>33</v>
      </c>
      <c r="D27" t="s">
        <v>33</v>
      </c>
      <c r="E27" t="s">
        <v>33</v>
      </c>
      <c r="F27" t="s">
        <v>33</v>
      </c>
      <c r="G27" t="s">
        <v>33</v>
      </c>
      <c r="H27" t="s">
        <v>33</v>
      </c>
      <c r="I27" t="s">
        <v>33</v>
      </c>
      <c r="J27" t="s">
        <v>33</v>
      </c>
      <c r="K27" t="s">
        <v>33</v>
      </c>
      <c r="L27" t="s">
        <v>33</v>
      </c>
      <c r="M27" t="s">
        <v>33</v>
      </c>
      <c r="N27" t="s">
        <v>33</v>
      </c>
      <c r="O27" t="s">
        <v>33</v>
      </c>
      <c r="P27" t="s">
        <v>33</v>
      </c>
      <c r="Q27" t="s">
        <v>33</v>
      </c>
      <c r="R27" t="s">
        <v>33</v>
      </c>
      <c r="S27" t="s">
        <v>33</v>
      </c>
      <c r="T27" t="s">
        <v>33</v>
      </c>
      <c r="U27" t="s">
        <v>33</v>
      </c>
      <c r="V27" t="str">
        <f t="shared" si="7"/>
        <v/>
      </c>
      <c r="W27" t="str">
        <f t="shared" si="8"/>
        <v/>
      </c>
      <c r="X27" t="str">
        <f t="shared" si="9"/>
        <v/>
      </c>
      <c r="Y27" t="str">
        <f t="shared" si="10"/>
        <v/>
      </c>
      <c r="Z27" t="str">
        <f t="shared" si="11"/>
        <v/>
      </c>
      <c r="AA27" t="str">
        <f t="shared" si="12"/>
        <v/>
      </c>
    </row>
    <row r="28" spans="1:27" x14ac:dyDescent="0.3">
      <c r="A28" s="4">
        <v>2013</v>
      </c>
      <c r="B28" t="s">
        <v>33</v>
      </c>
      <c r="C28" t="s">
        <v>33</v>
      </c>
      <c r="D28" t="s">
        <v>33</v>
      </c>
      <c r="E28" t="s">
        <v>33</v>
      </c>
      <c r="F28" t="s">
        <v>33</v>
      </c>
      <c r="G28" t="s">
        <v>33</v>
      </c>
      <c r="H28" t="s">
        <v>33</v>
      </c>
      <c r="I28" t="s">
        <v>33</v>
      </c>
      <c r="J28" t="s">
        <v>33</v>
      </c>
      <c r="K28" t="s">
        <v>33</v>
      </c>
      <c r="L28" t="s">
        <v>33</v>
      </c>
      <c r="M28" t="s">
        <v>33</v>
      </c>
      <c r="N28" t="s">
        <v>33</v>
      </c>
      <c r="O28" t="s">
        <v>33</v>
      </c>
      <c r="P28" t="s">
        <v>33</v>
      </c>
      <c r="Q28" t="s">
        <v>33</v>
      </c>
      <c r="R28" t="s">
        <v>33</v>
      </c>
      <c r="S28" t="s">
        <v>33</v>
      </c>
      <c r="T28" t="s">
        <v>33</v>
      </c>
      <c r="U28" t="s">
        <v>33</v>
      </c>
      <c r="V28" t="str">
        <f t="shared" si="7"/>
        <v/>
      </c>
      <c r="W28" t="str">
        <f t="shared" si="8"/>
        <v/>
      </c>
      <c r="X28" t="str">
        <f t="shared" si="9"/>
        <v/>
      </c>
      <c r="Y28" t="str">
        <f t="shared" si="10"/>
        <v/>
      </c>
      <c r="Z28" t="str">
        <f t="shared" si="11"/>
        <v/>
      </c>
      <c r="AA28" t="str">
        <f t="shared" si="12"/>
        <v/>
      </c>
    </row>
    <row r="29" spans="1:27" x14ac:dyDescent="0.3">
      <c r="A29" s="4">
        <v>2014</v>
      </c>
      <c r="B29" t="s">
        <v>33</v>
      </c>
      <c r="C29" t="s">
        <v>33</v>
      </c>
      <c r="D29" t="s">
        <v>33</v>
      </c>
      <c r="E29" t="s">
        <v>33</v>
      </c>
      <c r="F29" t="s">
        <v>33</v>
      </c>
      <c r="G29" t="s">
        <v>33</v>
      </c>
      <c r="H29" t="s">
        <v>33</v>
      </c>
      <c r="I29" t="s">
        <v>33</v>
      </c>
      <c r="J29" t="s">
        <v>33</v>
      </c>
      <c r="K29" t="s">
        <v>33</v>
      </c>
      <c r="L29" t="s">
        <v>33</v>
      </c>
      <c r="M29" t="s">
        <v>33</v>
      </c>
      <c r="N29" t="s">
        <v>33</v>
      </c>
      <c r="O29" t="s">
        <v>33</v>
      </c>
      <c r="P29" t="s">
        <v>33</v>
      </c>
      <c r="Q29" t="s">
        <v>33</v>
      </c>
      <c r="R29" t="s">
        <v>33</v>
      </c>
      <c r="S29" t="s">
        <v>33</v>
      </c>
      <c r="T29" t="s">
        <v>33</v>
      </c>
      <c r="U29" t="s">
        <v>33</v>
      </c>
      <c r="V29" t="str">
        <f t="shared" si="7"/>
        <v/>
      </c>
      <c r="W29" t="str">
        <f t="shared" si="8"/>
        <v/>
      </c>
      <c r="X29" t="str">
        <f t="shared" si="9"/>
        <v/>
      </c>
      <c r="Y29" t="str">
        <f t="shared" si="10"/>
        <v/>
      </c>
      <c r="Z29" t="str">
        <f t="shared" si="11"/>
        <v/>
      </c>
      <c r="AA29" t="str">
        <f t="shared" si="12"/>
        <v/>
      </c>
    </row>
    <row r="30" spans="1:27" x14ac:dyDescent="0.3">
      <c r="A30" s="4">
        <v>2015</v>
      </c>
      <c r="B30" t="s">
        <v>33</v>
      </c>
      <c r="C30" t="s">
        <v>33</v>
      </c>
      <c r="D30" t="s">
        <v>33</v>
      </c>
      <c r="E30" t="s">
        <v>33</v>
      </c>
      <c r="F30" t="s">
        <v>33</v>
      </c>
      <c r="G30" t="s">
        <v>33</v>
      </c>
      <c r="H30" t="s">
        <v>33</v>
      </c>
      <c r="I30" t="s">
        <v>33</v>
      </c>
      <c r="J30" t="s">
        <v>33</v>
      </c>
      <c r="K30" t="s">
        <v>33</v>
      </c>
      <c r="L30" t="s">
        <v>33</v>
      </c>
      <c r="M30" t="s">
        <v>33</v>
      </c>
      <c r="N30" t="s">
        <v>33</v>
      </c>
      <c r="O30" t="s">
        <v>33</v>
      </c>
      <c r="P30" t="s">
        <v>33</v>
      </c>
      <c r="Q30" t="s">
        <v>33</v>
      </c>
      <c r="R30" t="s">
        <v>33</v>
      </c>
      <c r="S30" t="s">
        <v>33</v>
      </c>
      <c r="T30" t="s">
        <v>33</v>
      </c>
      <c r="U30" t="s">
        <v>33</v>
      </c>
      <c r="V30" t="str">
        <f t="shared" si="7"/>
        <v/>
      </c>
      <c r="W30" t="str">
        <f t="shared" si="8"/>
        <v/>
      </c>
      <c r="X30" t="str">
        <f t="shared" si="9"/>
        <v/>
      </c>
      <c r="Y30" t="str">
        <f t="shared" si="10"/>
        <v/>
      </c>
      <c r="Z30" t="str">
        <f t="shared" si="11"/>
        <v/>
      </c>
      <c r="AA30" t="str">
        <f t="shared" si="12"/>
        <v/>
      </c>
    </row>
    <row r="31" spans="1:27" x14ac:dyDescent="0.3">
      <c r="A31" s="4">
        <v>2016</v>
      </c>
      <c r="B31" t="s">
        <v>33</v>
      </c>
      <c r="C31" t="s">
        <v>33</v>
      </c>
      <c r="D31" t="s">
        <v>33</v>
      </c>
      <c r="E31" t="s">
        <v>33</v>
      </c>
      <c r="F31" t="s">
        <v>33</v>
      </c>
      <c r="G31" t="s">
        <v>33</v>
      </c>
      <c r="H31" t="s">
        <v>33</v>
      </c>
      <c r="I31" t="s">
        <v>33</v>
      </c>
      <c r="J31" t="s">
        <v>33</v>
      </c>
      <c r="K31" t="s">
        <v>33</v>
      </c>
      <c r="L31" t="s">
        <v>33</v>
      </c>
      <c r="M31" t="s">
        <v>33</v>
      </c>
      <c r="N31" t="s">
        <v>33</v>
      </c>
      <c r="O31" t="s">
        <v>33</v>
      </c>
      <c r="P31" t="s">
        <v>33</v>
      </c>
      <c r="Q31" t="s">
        <v>33</v>
      </c>
      <c r="R31" t="s">
        <v>33</v>
      </c>
      <c r="S31" t="s">
        <v>33</v>
      </c>
      <c r="T31" t="s">
        <v>33</v>
      </c>
      <c r="U31" t="s">
        <v>33</v>
      </c>
      <c r="V31" t="str">
        <f t="shared" si="7"/>
        <v/>
      </c>
      <c r="W31" t="str">
        <f t="shared" si="8"/>
        <v/>
      </c>
      <c r="X31" t="str">
        <f t="shared" si="9"/>
        <v/>
      </c>
      <c r="Y31" t="str">
        <f t="shared" si="10"/>
        <v/>
      </c>
      <c r="Z31" t="str">
        <f t="shared" si="11"/>
        <v/>
      </c>
      <c r="AA31" t="str">
        <f t="shared" si="12"/>
        <v/>
      </c>
    </row>
    <row r="32" spans="1:27" x14ac:dyDescent="0.3">
      <c r="A32" s="4">
        <v>2017</v>
      </c>
      <c r="B32">
        <v>50</v>
      </c>
      <c r="C32">
        <v>18.599999999999998</v>
      </c>
      <c r="D32">
        <v>27</v>
      </c>
      <c r="E32">
        <v>19.3</v>
      </c>
      <c r="F32">
        <v>17.3</v>
      </c>
      <c r="G32">
        <v>57.7</v>
      </c>
      <c r="H32">
        <v>28.766666666666666</v>
      </c>
      <c r="I32">
        <v>22.8</v>
      </c>
      <c r="J32">
        <v>2</v>
      </c>
      <c r="K32">
        <v>175.5</v>
      </c>
      <c r="L32">
        <v>2</v>
      </c>
      <c r="M32">
        <v>166</v>
      </c>
      <c r="N32">
        <v>9.1</v>
      </c>
      <c r="O32">
        <v>50.55</v>
      </c>
      <c r="P32">
        <v>2</v>
      </c>
      <c r="Q32">
        <v>9.1999999999999993</v>
      </c>
      <c r="R32">
        <v>2</v>
      </c>
      <c r="S32">
        <v>2</v>
      </c>
      <c r="T32">
        <v>2</v>
      </c>
      <c r="U32">
        <v>106</v>
      </c>
      <c r="V32">
        <f t="shared" ref="V32:V33" si="13">(IF(COUNT(B32,G32,J32,N32,Q32)&gt;2.9,AVERAGE(B32,G32,J32,N32,Q32),""))</f>
        <v>25.6</v>
      </c>
      <c r="W32">
        <f t="shared" ref="W32:W33" si="14">(IF(COUNT(B32,G32,J32,N32,Q32)&gt;2.9,STDEV(B32,G32,J32,N32,Q32)/SQRT(COUNT(B32,G32,J32,N32,Q32)),""))</f>
        <v>11.670347038541744</v>
      </c>
      <c r="X32">
        <f t="shared" ref="X32:X33" si="15">(IF(COUNT(C32:D32,F32,K32:L32,R32,T32)&gt;3.9,AVERAGE(C32:D32,F32,K32:L32,R32,T32),""))</f>
        <v>34.914285714285711</v>
      </c>
      <c r="Y32">
        <f t="shared" ref="Y32:Y33" si="16">(IF(COUNT(C32:D32,F32,K32:L32,R32,T32)&gt;3.9,STDEV(C32:D32,F32,K32:L32,R32,T32)/SQRT(COUNT(C32:D32,F32,K32:L32,R32,T32)),""))</f>
        <v>23.731357882320502</v>
      </c>
      <c r="Z32">
        <f t="shared" ref="Z32:Z33" si="17">IF(COUNT(E32,H32:I32,M32,O32:P32,S32,U32)&gt;3.9,AVERAGE(E32,H32:I32,M32,O32:P32,S32,U32),"")</f>
        <v>49.677083333333336</v>
      </c>
      <c r="AA32">
        <f t="shared" ref="AA32:AA33" si="18">IF(COUNT(E32,H32:I32,M32,O32:P32,S32,U32)&gt;3.9,STDEV(E32,H32:I32,M32,O32:P32,S32,U32)/SQRT(COUNT(E32,H32:I32,M32,O32:P32,S32,U32)),"")</f>
        <v>20.412116824789369</v>
      </c>
    </row>
    <row r="33" spans="1:27" x14ac:dyDescent="0.3">
      <c r="A33" s="4">
        <v>2018</v>
      </c>
      <c r="B33">
        <v>49.8</v>
      </c>
      <c r="C33">
        <v>33.4</v>
      </c>
      <c r="D33">
        <v>55.300000000000004</v>
      </c>
      <c r="E33">
        <v>33.9</v>
      </c>
      <c r="F33">
        <v>38.866666666666667</v>
      </c>
      <c r="G33">
        <v>89.2</v>
      </c>
      <c r="H33">
        <v>46.800000000000004</v>
      </c>
      <c r="I33">
        <v>46.6</v>
      </c>
      <c r="J33">
        <v>42.3</v>
      </c>
      <c r="K33">
        <v>28.95</v>
      </c>
      <c r="L33">
        <v>60.699999999999996</v>
      </c>
      <c r="M33">
        <v>257</v>
      </c>
      <c r="N33">
        <v>26</v>
      </c>
      <c r="O33">
        <v>93.3</v>
      </c>
      <c r="P33">
        <v>31.4</v>
      </c>
      <c r="Q33">
        <v>37.799999999999997</v>
      </c>
      <c r="R33">
        <v>30.700000000000003</v>
      </c>
      <c r="S33">
        <v>89.300000000000011</v>
      </c>
      <c r="T33">
        <v>64.900000000000006</v>
      </c>
      <c r="U33">
        <v>93.600000000000009</v>
      </c>
      <c r="V33">
        <f t="shared" si="13"/>
        <v>49.02</v>
      </c>
      <c r="W33">
        <f t="shared" si="14"/>
        <v>10.761059427398395</v>
      </c>
      <c r="X33">
        <f t="shared" si="15"/>
        <v>44.688095238095229</v>
      </c>
      <c r="Y33">
        <f t="shared" si="16"/>
        <v>5.736639313417311</v>
      </c>
      <c r="Z33">
        <f t="shared" si="17"/>
        <v>86.487499999999997</v>
      </c>
      <c r="AA33">
        <f t="shared" si="18"/>
        <v>26.099264066663427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5</v>
      </c>
      <c r="C2">
        <v>123.5</v>
      </c>
      <c r="D2">
        <v>353.66666666666669</v>
      </c>
      <c r="E2">
        <v>14.833333333333334</v>
      </c>
      <c r="F2">
        <v>121</v>
      </c>
      <c r="G2">
        <v>10.5</v>
      </c>
      <c r="H2">
        <v>84</v>
      </c>
      <c r="I2">
        <v>108</v>
      </c>
      <c r="J2">
        <v>27.6</v>
      </c>
      <c r="K2">
        <v>202</v>
      </c>
      <c r="L2">
        <v>8.5</v>
      </c>
      <c r="M2">
        <v>348</v>
      </c>
      <c r="N2">
        <v>35.571428571428569</v>
      </c>
      <c r="O2">
        <v>256</v>
      </c>
      <c r="P2">
        <v>96.75</v>
      </c>
      <c r="Q2">
        <v>17.5</v>
      </c>
      <c r="R2">
        <v>92.75</v>
      </c>
      <c r="S2" t="s">
        <v>33</v>
      </c>
      <c r="T2">
        <v>631</v>
      </c>
      <c r="U2">
        <v>161.5</v>
      </c>
      <c r="V2">
        <f>IF(COUNT($B2,$G2,$J2,$N2,$Q2)&gt;2.9,(AVERAGE($B2,$G2,$J2,$N2,$Q2)),"")</f>
        <v>19.234285714285715</v>
      </c>
      <c r="W2">
        <f>IF(COUNT($B2,$G2,$J2,$N2,$Q2)&gt;2.9,(STDEV($B2,$G2,$J2,$N2,$Q2))/(SQRT(COUNT(B2,G2,J2,N2,Q2))),"")</f>
        <v>5.5623636878505502</v>
      </c>
      <c r="X2">
        <f>IF(COUNT($C2,$D2,$F2,$K2,$L2,$R2,$T2)&gt;3.9,(AVERAGE($C2,$D2,$F2,$K2,$L2,$R2,$T2)),"")</f>
        <v>218.91666666666669</v>
      </c>
      <c r="Y2">
        <f>IF(COUNT($C2,$D2,$F2,$K2,$L2,$R2,$T2)&gt;3.9,(STDEV($C2,$D2,$F2,$K2,$L2,$R2,$T2))/(SQRT(COUNT($C2,$D2,$F2,$K2,$L2,$R2,$T2))),"")</f>
        <v>79.752836193782983</v>
      </c>
      <c r="Z2">
        <f>IF(COUNT($E2,$H2,$I2,$M2,$O2,$P2,$S2)&gt;3.9,(AVERAGE($E2,$H2,$I2,$M2,$O2,$P2,$S2)),"")</f>
        <v>151.26388888888889</v>
      </c>
      <c r="AA2">
        <f>IF(COUNT($E2,$H2,$I2,$M2,$O2,$P2,$S2)&gt;3.9,(STDEV($E2,$H2,$I2,$M2,$O2,$P2,$S2))/(SQRT(COUNT($E2,$H2,$I2,$M2,$O2,$P2,$S2))),"")</f>
        <v>50.877632867838592</v>
      </c>
    </row>
    <row r="3" spans="1:27" x14ac:dyDescent="0.3">
      <c r="A3" s="4">
        <v>1988</v>
      </c>
      <c r="B3">
        <v>11</v>
      </c>
      <c r="C3" t="s">
        <v>33</v>
      </c>
      <c r="D3">
        <v>110</v>
      </c>
      <c r="E3">
        <v>9.6666666666666661</v>
      </c>
      <c r="F3">
        <v>23.75</v>
      </c>
      <c r="G3">
        <v>14.6</v>
      </c>
      <c r="H3">
        <v>47.5</v>
      </c>
      <c r="I3">
        <v>85</v>
      </c>
      <c r="J3">
        <v>80</v>
      </c>
      <c r="K3" t="s">
        <v>33</v>
      </c>
      <c r="L3">
        <v>103.33333333333333</v>
      </c>
      <c r="M3">
        <v>223.33333333333334</v>
      </c>
      <c r="N3">
        <v>40.25</v>
      </c>
      <c r="O3">
        <v>145</v>
      </c>
      <c r="P3">
        <v>96</v>
      </c>
      <c r="Q3">
        <v>41.5</v>
      </c>
      <c r="R3">
        <v>50</v>
      </c>
      <c r="S3" t="s">
        <v>33</v>
      </c>
      <c r="T3">
        <v>363.33333333333331</v>
      </c>
      <c r="U3">
        <v>170</v>
      </c>
      <c r="V3">
        <f t="shared" ref="V3:V33" si="0">IF(COUNT($B3,$G3,$J3,$N3,$Q3)&gt;2.9,(AVERAGE($B3,$G3,$J3,$N3,$Q3)),"")</f>
        <v>37.47</v>
      </c>
      <c r="W3">
        <f t="shared" ref="W3:W33" si="1">IF(COUNT($B3,$G3,$J3,$N3,$Q3)&gt;2.9,(STDEV($B3,$G3,$J3,$N3,$Q3))/(SQRT(COUNT(B3,G3,J3,N3,Q3))),"")</f>
        <v>12.362176183827827</v>
      </c>
      <c r="X3">
        <f t="shared" ref="X3:X33" si="2">IF(COUNT($C3,$D3,$F3,$K3,$L3,$R3,$T3)&gt;3.9,(AVERAGE($C3,$D3,$F3,$K3,$L3,$R3,$T3)),"")</f>
        <v>130.08333333333331</v>
      </c>
      <c r="Y3">
        <f t="shared" ref="Y3:Y33" si="3">IF(COUNT($C3,$D3,$F3,$K3,$L3,$R3,$T3)&gt;3.9,(STDEV($C3,$D3,$F3,$K3,$L3,$R3,$T3))/(SQRT(COUNT($C3,$D3,$F3,$K3,$L3,$R3,$T3))),"")</f>
        <v>60.516354538807654</v>
      </c>
      <c r="Z3">
        <f t="shared" ref="Z3:Z33" si="4">IF(COUNT($E3,$H3,$I3,$M3,$O3,$P3,$S3)&gt;3.9,(AVERAGE($E3,$H3,$I3,$M3,$O3,$P3,$S3)),"")</f>
        <v>101.08333333333333</v>
      </c>
      <c r="AA3">
        <f t="shared" ref="AA3:AA33" si="5">IF(COUNT($E3,$H3,$I3,$M3,$O3,$P3,$S3)&gt;3.9,(STDEV($E3,$H3,$I3,$M3,$O3,$P3,$S3))/(SQRT(COUNT($E3,$H3,$I3,$M3,$O3,$P3,$S3))),"")</f>
        <v>30.760597391010663</v>
      </c>
    </row>
    <row r="4" spans="1:27" x14ac:dyDescent="0.3">
      <c r="A4" s="4">
        <v>1989</v>
      </c>
      <c r="B4">
        <v>33.5</v>
      </c>
      <c r="C4">
        <v>54</v>
      </c>
      <c r="D4">
        <v>89</v>
      </c>
      <c r="E4">
        <v>69.75</v>
      </c>
      <c r="F4">
        <v>48.666666666666664</v>
      </c>
      <c r="G4">
        <v>38.333333333333336</v>
      </c>
      <c r="H4">
        <v>118.5</v>
      </c>
      <c r="I4">
        <v>94.333333333333329</v>
      </c>
      <c r="J4">
        <v>15.75</v>
      </c>
      <c r="K4">
        <v>417</v>
      </c>
      <c r="L4">
        <v>21.5</v>
      </c>
      <c r="M4">
        <v>168</v>
      </c>
      <c r="N4">
        <v>37.857142857142854</v>
      </c>
      <c r="O4">
        <v>77</v>
      </c>
      <c r="P4">
        <v>68.25</v>
      </c>
      <c r="Q4">
        <v>13</v>
      </c>
      <c r="R4">
        <v>79.5</v>
      </c>
      <c r="S4" t="s">
        <v>33</v>
      </c>
      <c r="T4">
        <v>511.66666666666669</v>
      </c>
      <c r="U4">
        <v>64</v>
      </c>
      <c r="V4">
        <f t="shared" si="0"/>
        <v>27.68809523809524</v>
      </c>
      <c r="W4">
        <f t="shared" si="1"/>
        <v>5.5170967010802183</v>
      </c>
      <c r="X4">
        <f t="shared" si="2"/>
        <v>174.47619047619045</v>
      </c>
      <c r="Y4">
        <f t="shared" si="3"/>
        <v>75.999081279007669</v>
      </c>
      <c r="Z4">
        <f t="shared" si="4"/>
        <v>99.305555555555543</v>
      </c>
      <c r="AA4">
        <f t="shared" si="5"/>
        <v>15.756049200854694</v>
      </c>
    </row>
    <row r="5" spans="1:27" x14ac:dyDescent="0.3">
      <c r="A5" s="4">
        <v>1990</v>
      </c>
      <c r="B5">
        <v>33</v>
      </c>
      <c r="C5" t="s">
        <v>33</v>
      </c>
      <c r="D5" t="s">
        <v>33</v>
      </c>
      <c r="E5" t="s">
        <v>33</v>
      </c>
      <c r="F5">
        <v>81.333333333333329</v>
      </c>
      <c r="G5" t="s">
        <v>33</v>
      </c>
      <c r="H5" t="s">
        <v>33</v>
      </c>
      <c r="I5">
        <v>88.666666666666671</v>
      </c>
      <c r="J5" t="s">
        <v>33</v>
      </c>
      <c r="K5">
        <v>249.66666666666666</v>
      </c>
      <c r="L5">
        <v>42</v>
      </c>
      <c r="M5" t="s">
        <v>33</v>
      </c>
      <c r="N5">
        <v>62.5</v>
      </c>
      <c r="O5" t="s">
        <v>33</v>
      </c>
      <c r="P5">
        <v>125.5</v>
      </c>
      <c r="Q5" t="s">
        <v>33</v>
      </c>
      <c r="R5" t="s">
        <v>33</v>
      </c>
      <c r="S5" t="s">
        <v>33</v>
      </c>
      <c r="T5" t="s">
        <v>33</v>
      </c>
      <c r="U5" t="s">
        <v>33</v>
      </c>
      <c r="V5" t="str">
        <f t="shared" si="0"/>
        <v/>
      </c>
      <c r="W5" t="str">
        <f t="shared" si="1"/>
        <v/>
      </c>
      <c r="X5" t="str">
        <f t="shared" si="2"/>
        <v/>
      </c>
      <c r="Y5" t="str">
        <f t="shared" si="3"/>
        <v/>
      </c>
      <c r="Z5" t="str">
        <f t="shared" si="4"/>
        <v/>
      </c>
      <c r="AA5" t="str">
        <f t="shared" si="5"/>
        <v/>
      </c>
    </row>
    <row r="6" spans="1:27" x14ac:dyDescent="0.3">
      <c r="A6" s="4">
        <v>1991</v>
      </c>
      <c r="B6">
        <v>29.666666666666668</v>
      </c>
      <c r="C6" t="s">
        <v>33</v>
      </c>
      <c r="D6" t="s">
        <v>33</v>
      </c>
      <c r="E6">
        <v>108</v>
      </c>
      <c r="F6">
        <v>168.25</v>
      </c>
      <c r="G6" t="s">
        <v>33</v>
      </c>
      <c r="H6">
        <v>32.5</v>
      </c>
      <c r="I6">
        <v>48</v>
      </c>
      <c r="J6">
        <v>36</v>
      </c>
      <c r="K6">
        <v>239</v>
      </c>
      <c r="L6" t="s">
        <v>33</v>
      </c>
      <c r="M6">
        <v>91.5</v>
      </c>
      <c r="N6">
        <v>5</v>
      </c>
      <c r="O6">
        <v>97.5</v>
      </c>
      <c r="P6">
        <v>61</v>
      </c>
      <c r="Q6">
        <v>5</v>
      </c>
      <c r="R6">
        <v>17</v>
      </c>
      <c r="S6" t="s">
        <v>33</v>
      </c>
      <c r="T6">
        <v>261.33333333333331</v>
      </c>
      <c r="U6">
        <v>155.33333333333334</v>
      </c>
      <c r="V6">
        <f t="shared" si="0"/>
        <v>18.916666666666668</v>
      </c>
      <c r="W6">
        <f t="shared" si="1"/>
        <v>8.1381304159288739</v>
      </c>
      <c r="X6">
        <f t="shared" si="2"/>
        <v>171.39583333333331</v>
      </c>
      <c r="Y6">
        <f t="shared" si="3"/>
        <v>55.156630664408802</v>
      </c>
      <c r="Z6">
        <f t="shared" si="4"/>
        <v>73.083333333333329</v>
      </c>
      <c r="AA6">
        <f t="shared" si="5"/>
        <v>12.351394433198401</v>
      </c>
    </row>
    <row r="7" spans="1:27" x14ac:dyDescent="0.3">
      <c r="A7" s="4">
        <v>1992</v>
      </c>
      <c r="B7">
        <v>140</v>
      </c>
      <c r="C7">
        <v>265</v>
      </c>
      <c r="D7">
        <v>67.5</v>
      </c>
      <c r="E7">
        <v>45</v>
      </c>
      <c r="F7">
        <v>141.5</v>
      </c>
      <c r="G7" t="s">
        <v>33</v>
      </c>
      <c r="H7">
        <v>38</v>
      </c>
      <c r="I7">
        <v>30</v>
      </c>
      <c r="J7">
        <v>55.5</v>
      </c>
      <c r="K7">
        <v>184</v>
      </c>
      <c r="L7">
        <v>276</v>
      </c>
      <c r="M7">
        <v>400</v>
      </c>
      <c r="N7">
        <v>42.333333333333336</v>
      </c>
      <c r="O7">
        <v>92.5</v>
      </c>
      <c r="P7">
        <v>163.33333333333334</v>
      </c>
      <c r="Q7" t="s">
        <v>33</v>
      </c>
      <c r="R7">
        <v>155</v>
      </c>
      <c r="S7" t="s">
        <v>33</v>
      </c>
      <c r="T7" t="s">
        <v>33</v>
      </c>
      <c r="U7">
        <v>130</v>
      </c>
      <c r="V7">
        <f t="shared" si="0"/>
        <v>79.277777777777786</v>
      </c>
      <c r="W7">
        <f t="shared" si="1"/>
        <v>30.598101692106546</v>
      </c>
      <c r="X7">
        <f t="shared" si="2"/>
        <v>181.5</v>
      </c>
      <c r="Y7">
        <f t="shared" si="3"/>
        <v>32.252648470061082</v>
      </c>
      <c r="Z7">
        <f t="shared" si="4"/>
        <v>128.13888888888889</v>
      </c>
      <c r="AA7">
        <f t="shared" si="5"/>
        <v>58.047560587189679</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0"/>
        <v/>
      </c>
      <c r="W8" t="str">
        <f t="shared" si="1"/>
        <v/>
      </c>
      <c r="X8" t="str">
        <f t="shared" si="2"/>
        <v/>
      </c>
      <c r="Y8" t="str">
        <f t="shared" si="3"/>
        <v/>
      </c>
      <c r="Z8" t="str">
        <f t="shared" si="4"/>
        <v/>
      </c>
      <c r="AA8" t="str">
        <f t="shared" si="5"/>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2"/>
        <v/>
      </c>
      <c r="Y9" t="str">
        <f t="shared" si="3"/>
        <v/>
      </c>
      <c r="Z9" t="str">
        <f t="shared" si="4"/>
        <v/>
      </c>
      <c r="AA9" t="str">
        <f t="shared" si="5"/>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0"/>
        <v/>
      </c>
      <c r="W10" t="str">
        <f t="shared" si="1"/>
        <v/>
      </c>
      <c r="X10" t="str">
        <f t="shared" si="2"/>
        <v/>
      </c>
      <c r="Y10" t="str">
        <f t="shared" si="3"/>
        <v/>
      </c>
      <c r="Z10" t="str">
        <f t="shared" si="4"/>
        <v/>
      </c>
      <c r="AA10" t="str">
        <f t="shared" si="5"/>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0"/>
        <v/>
      </c>
      <c r="W11" t="str">
        <f t="shared" si="1"/>
        <v/>
      </c>
      <c r="X11" t="str">
        <f t="shared" si="2"/>
        <v/>
      </c>
      <c r="Y11" t="str">
        <f t="shared" si="3"/>
        <v/>
      </c>
      <c r="Z11" t="str">
        <f t="shared" si="4"/>
        <v/>
      </c>
      <c r="AA11" t="str">
        <f t="shared" si="5"/>
        <v/>
      </c>
    </row>
    <row r="12" spans="1:27"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T12" t="s">
        <v>33</v>
      </c>
      <c r="U12" t="s">
        <v>33</v>
      </c>
      <c r="V12" t="str">
        <f t="shared" si="0"/>
        <v/>
      </c>
      <c r="W12" t="str">
        <f t="shared" si="1"/>
        <v/>
      </c>
      <c r="X12" t="str">
        <f t="shared" si="2"/>
        <v/>
      </c>
      <c r="Y12" t="str">
        <f t="shared" si="3"/>
        <v/>
      </c>
      <c r="Z12" t="str">
        <f t="shared" si="4"/>
        <v/>
      </c>
      <c r="AA12" t="str">
        <f t="shared" si="5"/>
        <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0"/>
        <v/>
      </c>
      <c r="W13" t="str">
        <f t="shared" si="1"/>
        <v/>
      </c>
      <c r="X13" t="str">
        <f t="shared" si="2"/>
        <v/>
      </c>
      <c r="Y13" t="str">
        <f t="shared" si="3"/>
        <v/>
      </c>
      <c r="Z13" t="str">
        <f t="shared" si="4"/>
        <v/>
      </c>
      <c r="AA13" t="str">
        <f t="shared" si="5"/>
        <v/>
      </c>
    </row>
    <row r="14" spans="1:27" x14ac:dyDescent="0.3">
      <c r="A14" s="4">
        <v>1999</v>
      </c>
      <c r="B14">
        <v>13.333333333333334</v>
      </c>
      <c r="C14">
        <v>35</v>
      </c>
      <c r="D14">
        <v>90</v>
      </c>
      <c r="E14">
        <v>15</v>
      </c>
      <c r="F14">
        <v>53.75</v>
      </c>
      <c r="G14">
        <v>16.666666666666668</v>
      </c>
      <c r="H14">
        <v>100</v>
      </c>
      <c r="I14">
        <v>70</v>
      </c>
      <c r="J14">
        <v>15.833333333333334</v>
      </c>
      <c r="K14">
        <v>330</v>
      </c>
      <c r="L14">
        <v>16.666666666666668</v>
      </c>
      <c r="M14">
        <v>200</v>
      </c>
      <c r="N14">
        <v>33.333333333333336</v>
      </c>
      <c r="O14">
        <v>155</v>
      </c>
      <c r="P14">
        <v>107.5</v>
      </c>
      <c r="Q14">
        <v>12.5</v>
      </c>
      <c r="R14">
        <v>23.333333333333332</v>
      </c>
      <c r="S14" t="s">
        <v>33</v>
      </c>
      <c r="T14">
        <v>455</v>
      </c>
      <c r="U14">
        <v>100</v>
      </c>
      <c r="V14">
        <f>IF(COUNT($B14,$G14,$J14,$N14,$Q14)&gt;2.9,(AVERAGE($B14,$G14,$J14,$N14,$Q14)),"")</f>
        <v>18.333333333333336</v>
      </c>
      <c r="W14">
        <f t="shared" si="1"/>
        <v>3.8278946926186164</v>
      </c>
      <c r="X14">
        <f t="shared" si="2"/>
        <v>143.39285714285714</v>
      </c>
      <c r="Y14">
        <f t="shared" si="3"/>
        <v>66.373887644715509</v>
      </c>
      <c r="Z14">
        <f t="shared" si="4"/>
        <v>107.91666666666667</v>
      </c>
      <c r="AA14">
        <f t="shared" si="5"/>
        <v>26.350337337077448</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214.46666666666667</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v>100</v>
      </c>
      <c r="D21" t="s">
        <v>33</v>
      </c>
      <c r="E21" t="s">
        <v>33</v>
      </c>
      <c r="F21" t="s">
        <v>33</v>
      </c>
      <c r="G21" t="s">
        <v>33</v>
      </c>
      <c r="H21" t="s">
        <v>33</v>
      </c>
      <c r="I21" t="s">
        <v>33</v>
      </c>
      <c r="J21" t="s">
        <v>33</v>
      </c>
      <c r="K21" t="s">
        <v>33</v>
      </c>
      <c r="L21">
        <v>83.333333333333329</v>
      </c>
      <c r="M21">
        <v>470</v>
      </c>
      <c r="N21" t="s">
        <v>33</v>
      </c>
      <c r="O21">
        <v>300</v>
      </c>
      <c r="P21">
        <v>110</v>
      </c>
      <c r="Q21" t="s">
        <v>33</v>
      </c>
      <c r="R21">
        <v>140</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t="s">
        <v>33</v>
      </c>
      <c r="C22">
        <v>114.75</v>
      </c>
      <c r="D22">
        <v>9</v>
      </c>
      <c r="E22">
        <v>9</v>
      </c>
      <c r="F22">
        <v>27</v>
      </c>
      <c r="G22">
        <v>12.444444444444445</v>
      </c>
      <c r="H22">
        <v>9</v>
      </c>
      <c r="I22">
        <v>53</v>
      </c>
      <c r="J22">
        <v>9</v>
      </c>
      <c r="K22">
        <v>163</v>
      </c>
      <c r="L22">
        <v>9</v>
      </c>
      <c r="M22">
        <v>9</v>
      </c>
      <c r="N22">
        <v>17</v>
      </c>
      <c r="O22">
        <v>78</v>
      </c>
      <c r="P22">
        <v>85.5</v>
      </c>
      <c r="Q22">
        <v>9</v>
      </c>
      <c r="R22">
        <v>19.25</v>
      </c>
      <c r="S22" t="s">
        <v>33</v>
      </c>
      <c r="T22">
        <v>244</v>
      </c>
      <c r="U22">
        <v>86</v>
      </c>
      <c r="V22">
        <f t="shared" si="0"/>
        <v>11.861111111111111</v>
      </c>
      <c r="W22">
        <f t="shared" si="1"/>
        <v>1.8956171020358699</v>
      </c>
      <c r="X22">
        <f t="shared" si="2"/>
        <v>83.714285714285708</v>
      </c>
      <c r="Y22">
        <f t="shared" si="3"/>
        <v>35.009370708639793</v>
      </c>
      <c r="Z22">
        <f t="shared" si="4"/>
        <v>40.583333333333336</v>
      </c>
      <c r="AA22">
        <f t="shared" si="5"/>
        <v>14.792124406062994</v>
      </c>
    </row>
    <row r="23" spans="1:27" x14ac:dyDescent="0.3">
      <c r="A23" s="4">
        <v>2008</v>
      </c>
      <c r="B23" t="s">
        <v>33</v>
      </c>
      <c r="C23" t="s">
        <v>33</v>
      </c>
      <c r="D23">
        <v>8.25</v>
      </c>
      <c r="E23">
        <v>7.8000000000000007</v>
      </c>
      <c r="F23">
        <v>25</v>
      </c>
      <c r="G23">
        <v>21.853846153846153</v>
      </c>
      <c r="H23">
        <v>165</v>
      </c>
      <c r="I23">
        <v>175</v>
      </c>
      <c r="J23" t="s">
        <v>33</v>
      </c>
      <c r="K23">
        <v>470</v>
      </c>
      <c r="L23" t="s">
        <v>33</v>
      </c>
      <c r="M23">
        <v>170</v>
      </c>
      <c r="N23">
        <v>75.666666666666671</v>
      </c>
      <c r="O23">
        <v>560</v>
      </c>
      <c r="P23" t="s">
        <v>33</v>
      </c>
      <c r="Q23">
        <v>19.5</v>
      </c>
      <c r="R23" t="s">
        <v>33</v>
      </c>
      <c r="S23" t="s">
        <v>33</v>
      </c>
      <c r="T23">
        <v>205</v>
      </c>
      <c r="U23">
        <v>51.5</v>
      </c>
      <c r="V23">
        <f t="shared" si="0"/>
        <v>39.006837606837607</v>
      </c>
      <c r="W23">
        <f>IF(COUNT($B23,$G23,$J23,$N23,$Q23)&gt;2.9,(STDEV($B23,$G23,$J23,$N23,$Q23))/(SQRT(COUNT(B23,G23,J23,N23,Q23))),"")</f>
        <v>18.342504808512476</v>
      </c>
      <c r="X23">
        <f t="shared" si="2"/>
        <v>177.0625</v>
      </c>
      <c r="Y23">
        <f t="shared" si="3"/>
        <v>107.32099316031633</v>
      </c>
      <c r="Z23">
        <f>IF(COUNT($E23,$H23,$I23,$M23,$O23,$P23,$S23)&gt;3.9,(AVERAGE($E23,$H23,$I23,$M23,$O23,$P23,$S23)),"")</f>
        <v>215.56</v>
      </c>
      <c r="AA23">
        <f t="shared" si="5"/>
        <v>91.673407267320428</v>
      </c>
    </row>
    <row r="24" spans="1:27" x14ac:dyDescent="0.3">
      <c r="A24" s="4">
        <v>2009</v>
      </c>
      <c r="B24">
        <v>64.5</v>
      </c>
      <c r="C24">
        <v>189.75</v>
      </c>
      <c r="D24">
        <v>45</v>
      </c>
      <c r="E24">
        <v>28.5</v>
      </c>
      <c r="F24">
        <v>94.5</v>
      </c>
      <c r="G24">
        <v>269.27777777777777</v>
      </c>
      <c r="H24">
        <v>160</v>
      </c>
      <c r="I24">
        <v>185</v>
      </c>
      <c r="J24">
        <v>72</v>
      </c>
      <c r="K24">
        <v>646.66666666666663</v>
      </c>
      <c r="L24">
        <v>165</v>
      </c>
      <c r="M24">
        <v>705</v>
      </c>
      <c r="N24">
        <v>103.66666666666667</v>
      </c>
      <c r="O24">
        <v>275</v>
      </c>
      <c r="P24">
        <v>151.5</v>
      </c>
      <c r="Q24">
        <v>49</v>
      </c>
      <c r="R24">
        <v>187.5</v>
      </c>
      <c r="S24" t="s">
        <v>33</v>
      </c>
      <c r="T24">
        <v>430.5</v>
      </c>
      <c r="U24">
        <v>240</v>
      </c>
      <c r="V24">
        <f t="shared" si="0"/>
        <v>111.6888888888889</v>
      </c>
      <c r="W24">
        <f t="shared" si="1"/>
        <v>40.392146437484108</v>
      </c>
      <c r="X24">
        <f t="shared" si="2"/>
        <v>251.27380952380949</v>
      </c>
      <c r="Y24">
        <f t="shared" si="3"/>
        <v>80.308912333730177</v>
      </c>
      <c r="Z24">
        <f t="shared" si="4"/>
        <v>250.83333333333334</v>
      </c>
      <c r="AA24">
        <f t="shared" si="5"/>
        <v>96.390755665560476</v>
      </c>
    </row>
    <row r="25" spans="1:27" x14ac:dyDescent="0.3">
      <c r="A25" s="4">
        <v>2010</v>
      </c>
      <c r="B25" t="s">
        <v>33</v>
      </c>
      <c r="C25" t="s">
        <v>33</v>
      </c>
      <c r="D25" t="s">
        <v>33</v>
      </c>
      <c r="E25" t="s">
        <v>33</v>
      </c>
      <c r="F25">
        <v>360</v>
      </c>
      <c r="G25" t="s">
        <v>33</v>
      </c>
      <c r="H25">
        <v>100</v>
      </c>
      <c r="I25">
        <v>180</v>
      </c>
      <c r="J25" t="s">
        <v>33</v>
      </c>
      <c r="K25">
        <v>236.78571428571428</v>
      </c>
      <c r="L25" t="s">
        <v>33</v>
      </c>
      <c r="M25" t="s">
        <v>33</v>
      </c>
      <c r="N25">
        <v>41.666666666666664</v>
      </c>
      <c r="O25">
        <v>140</v>
      </c>
      <c r="P25" t="s">
        <v>33</v>
      </c>
      <c r="Q25">
        <v>13</v>
      </c>
      <c r="R25" t="s">
        <v>33</v>
      </c>
      <c r="S25" t="s">
        <v>33</v>
      </c>
      <c r="T25" t="s">
        <v>33</v>
      </c>
      <c r="U25" t="s">
        <v>33</v>
      </c>
      <c r="V25" t="str">
        <f t="shared" si="0"/>
        <v/>
      </c>
      <c r="W25" t="str">
        <f t="shared" si="1"/>
        <v/>
      </c>
      <c r="X25" t="str">
        <f t="shared" si="2"/>
        <v/>
      </c>
      <c r="Y25" t="str">
        <f t="shared" si="3"/>
        <v/>
      </c>
      <c r="Z25" t="str">
        <f t="shared" si="4"/>
        <v/>
      </c>
      <c r="AA25" t="str">
        <f t="shared" si="5"/>
        <v/>
      </c>
    </row>
    <row r="26" spans="1:27" x14ac:dyDescent="0.3">
      <c r="A26" s="4">
        <v>2011</v>
      </c>
      <c r="B26" t="s">
        <v>33</v>
      </c>
      <c r="C26">
        <v>117.5</v>
      </c>
      <c r="D26" t="s">
        <v>33</v>
      </c>
      <c r="E26" t="s">
        <v>33</v>
      </c>
      <c r="F26" t="s">
        <v>33</v>
      </c>
      <c r="G26" t="s">
        <v>33</v>
      </c>
      <c r="H26" t="s">
        <v>33</v>
      </c>
      <c r="I26" t="s">
        <v>33</v>
      </c>
      <c r="J26" t="s">
        <v>33</v>
      </c>
      <c r="K26" t="s">
        <v>33</v>
      </c>
      <c r="L26">
        <v>23</v>
      </c>
      <c r="M26" t="s">
        <v>33</v>
      </c>
      <c r="N26" t="s">
        <v>33</v>
      </c>
      <c r="O26" t="s">
        <v>33</v>
      </c>
      <c r="P26">
        <v>31.5</v>
      </c>
      <c r="Q26" t="s">
        <v>33</v>
      </c>
      <c r="R26">
        <v>7</v>
      </c>
      <c r="S26" t="s">
        <v>33</v>
      </c>
      <c r="T26" t="s">
        <v>33</v>
      </c>
      <c r="U26" t="s">
        <v>33</v>
      </c>
      <c r="V26" t="str">
        <f t="shared" si="0"/>
        <v/>
      </c>
      <c r="W26" t="str">
        <f t="shared" si="1"/>
        <v/>
      </c>
      <c r="X26" t="str">
        <f t="shared" si="2"/>
        <v/>
      </c>
      <c r="Y26" t="str">
        <f t="shared" si="3"/>
        <v/>
      </c>
      <c r="Z26" t="str">
        <f t="shared" si="4"/>
        <v/>
      </c>
      <c r="AA26" t="str">
        <f t="shared" si="5"/>
        <v/>
      </c>
    </row>
    <row r="27" spans="1:27" x14ac:dyDescent="0.3">
      <c r="A27" s="4">
        <v>2012</v>
      </c>
      <c r="B27" t="s">
        <v>33</v>
      </c>
      <c r="C27" t="s">
        <v>33</v>
      </c>
      <c r="D27">
        <v>43</v>
      </c>
      <c r="E27">
        <v>11.5</v>
      </c>
      <c r="F27" t="s">
        <v>33</v>
      </c>
      <c r="G27" t="s">
        <v>33</v>
      </c>
      <c r="H27" t="s">
        <v>33</v>
      </c>
      <c r="I27" t="s">
        <v>33</v>
      </c>
      <c r="J27">
        <v>27</v>
      </c>
      <c r="K27">
        <v>325</v>
      </c>
      <c r="L27" t="s">
        <v>33</v>
      </c>
      <c r="M27">
        <v>140</v>
      </c>
      <c r="N27" t="s">
        <v>33</v>
      </c>
      <c r="O27">
        <v>240</v>
      </c>
      <c r="P27" t="s">
        <v>33</v>
      </c>
      <c r="Q27" t="s">
        <v>33</v>
      </c>
      <c r="R27" t="s">
        <v>33</v>
      </c>
      <c r="S27" t="s">
        <v>33</v>
      </c>
      <c r="T27">
        <v>400</v>
      </c>
      <c r="U27" t="s">
        <v>33</v>
      </c>
      <c r="V27" t="str">
        <f t="shared" si="0"/>
        <v/>
      </c>
      <c r="W27" t="str">
        <f t="shared" si="1"/>
        <v/>
      </c>
      <c r="X27" t="str">
        <f t="shared" si="2"/>
        <v/>
      </c>
      <c r="Y27" t="str">
        <f t="shared" si="3"/>
        <v/>
      </c>
      <c r="Z27" t="str">
        <f t="shared" si="4"/>
        <v/>
      </c>
      <c r="AA27" t="str">
        <f t="shared" si="5"/>
        <v/>
      </c>
    </row>
    <row r="28" spans="1:27" x14ac:dyDescent="0.3">
      <c r="A28" s="4">
        <v>2013</v>
      </c>
      <c r="B28">
        <v>140</v>
      </c>
      <c r="C28">
        <v>28</v>
      </c>
      <c r="D28">
        <v>43</v>
      </c>
      <c r="E28">
        <v>0.7</v>
      </c>
      <c r="F28" t="s">
        <v>33</v>
      </c>
      <c r="G28">
        <v>61</v>
      </c>
      <c r="H28" t="s">
        <v>33</v>
      </c>
      <c r="I28" t="s">
        <v>33</v>
      </c>
      <c r="J28" t="s">
        <v>33</v>
      </c>
      <c r="K28">
        <v>245</v>
      </c>
      <c r="L28">
        <v>20</v>
      </c>
      <c r="M28" t="s">
        <v>33</v>
      </c>
      <c r="N28">
        <v>36</v>
      </c>
      <c r="O28" t="s">
        <v>33</v>
      </c>
      <c r="P28">
        <v>63.5</v>
      </c>
      <c r="Q28" t="s">
        <v>33</v>
      </c>
      <c r="R28" t="s">
        <v>33</v>
      </c>
      <c r="S28" t="s">
        <v>33</v>
      </c>
      <c r="T28" t="s">
        <v>33</v>
      </c>
      <c r="U28" t="s">
        <v>33</v>
      </c>
      <c r="V28">
        <f t="shared" si="0"/>
        <v>79</v>
      </c>
      <c r="W28">
        <f t="shared" si="1"/>
        <v>31.342197327777345</v>
      </c>
      <c r="X28">
        <f t="shared" si="2"/>
        <v>84</v>
      </c>
      <c r="Y28">
        <f t="shared" si="3"/>
        <v>53.877948488535949</v>
      </c>
      <c r="Z28" t="str">
        <f t="shared" si="4"/>
        <v/>
      </c>
      <c r="AA28" t="str">
        <f t="shared" si="5"/>
        <v/>
      </c>
    </row>
    <row r="29" spans="1:27" x14ac:dyDescent="0.3">
      <c r="A29" s="4">
        <v>2014</v>
      </c>
      <c r="B29">
        <v>45.8</v>
      </c>
      <c r="C29">
        <v>25</v>
      </c>
      <c r="D29">
        <v>38.6</v>
      </c>
      <c r="E29" t="s">
        <v>33</v>
      </c>
      <c r="F29" t="s">
        <v>33</v>
      </c>
      <c r="G29">
        <v>13.35</v>
      </c>
      <c r="H29" t="s">
        <v>33</v>
      </c>
      <c r="I29" t="s">
        <v>33</v>
      </c>
      <c r="J29" t="s">
        <v>33</v>
      </c>
      <c r="K29">
        <v>390.5</v>
      </c>
      <c r="L29">
        <v>28.7</v>
      </c>
      <c r="M29" t="s">
        <v>33</v>
      </c>
      <c r="N29" t="s">
        <v>33</v>
      </c>
      <c r="O29" t="s">
        <v>33</v>
      </c>
      <c r="P29">
        <v>100</v>
      </c>
      <c r="Q29" t="s">
        <v>33</v>
      </c>
      <c r="R29" t="s">
        <v>33</v>
      </c>
      <c r="S29" t="s">
        <v>33</v>
      </c>
      <c r="T29">
        <v>347</v>
      </c>
      <c r="U29" t="s">
        <v>33</v>
      </c>
      <c r="V29" t="str">
        <f t="shared" si="0"/>
        <v/>
      </c>
      <c r="W29" t="str">
        <f t="shared" si="1"/>
        <v/>
      </c>
      <c r="X29">
        <f>IF(COUNT($C29,$D29,$F29,$K29,$L29,$R29,$T29)&gt;3.9,(AVERAGE($C29,$D29,$F29,$K29,$L29,$R29,$T29)),"")</f>
        <v>165.95999999999998</v>
      </c>
      <c r="Y29">
        <f t="shared" si="3"/>
        <v>83.103637706179867</v>
      </c>
      <c r="AA29" t="str">
        <f t="shared" si="5"/>
        <v/>
      </c>
    </row>
    <row r="30" spans="1:27" x14ac:dyDescent="0.3">
      <c r="A30" s="4">
        <v>2015</v>
      </c>
      <c r="B30" t="s">
        <v>33</v>
      </c>
      <c r="C30">
        <v>67.25</v>
      </c>
      <c r="D30">
        <v>9</v>
      </c>
      <c r="E30">
        <v>19</v>
      </c>
      <c r="F30">
        <v>22</v>
      </c>
      <c r="G30" t="s">
        <v>33</v>
      </c>
      <c r="H30">
        <v>2</v>
      </c>
      <c r="I30">
        <v>60</v>
      </c>
      <c r="J30" t="s">
        <v>33</v>
      </c>
      <c r="K30">
        <v>161.5</v>
      </c>
      <c r="L30">
        <v>70</v>
      </c>
      <c r="M30">
        <v>259</v>
      </c>
      <c r="N30">
        <v>58</v>
      </c>
      <c r="O30">
        <v>117</v>
      </c>
      <c r="P30">
        <v>99.25</v>
      </c>
      <c r="Q30">
        <v>2</v>
      </c>
      <c r="R30">
        <v>2</v>
      </c>
      <c r="S30" t="s">
        <v>33</v>
      </c>
      <c r="T30">
        <v>235</v>
      </c>
      <c r="U30" t="s">
        <v>33</v>
      </c>
      <c r="V30" t="str">
        <f t="shared" si="0"/>
        <v/>
      </c>
      <c r="W30" t="str">
        <f t="shared" si="1"/>
        <v/>
      </c>
      <c r="X30">
        <f t="shared" si="2"/>
        <v>80.964285714285708</v>
      </c>
      <c r="Y30">
        <f t="shared" si="3"/>
        <v>32.882294979658155</v>
      </c>
      <c r="Z30">
        <f t="shared" si="4"/>
        <v>92.708333333333329</v>
      </c>
      <c r="AA30">
        <f t="shared" si="5"/>
        <v>37.866674919306618</v>
      </c>
    </row>
    <row r="31" spans="1:27" x14ac:dyDescent="0.3">
      <c r="A31" s="4">
        <v>2016</v>
      </c>
      <c r="B31" t="s">
        <v>33</v>
      </c>
      <c r="C31" t="s">
        <v>33</v>
      </c>
      <c r="D31">
        <v>107</v>
      </c>
      <c r="E31" t="s">
        <v>33</v>
      </c>
      <c r="F31" t="s">
        <v>33</v>
      </c>
      <c r="G31" t="s">
        <v>33</v>
      </c>
      <c r="H31" t="s">
        <v>33</v>
      </c>
      <c r="I31" t="s">
        <v>33</v>
      </c>
      <c r="J31" t="s">
        <v>33</v>
      </c>
      <c r="K31">
        <v>215</v>
      </c>
      <c r="L31">
        <v>104</v>
      </c>
      <c r="M31">
        <v>471</v>
      </c>
      <c r="N31">
        <v>101.66666666666667</v>
      </c>
      <c r="O31">
        <v>188</v>
      </c>
      <c r="P31" t="s">
        <v>33</v>
      </c>
      <c r="Q31" t="s">
        <v>33</v>
      </c>
      <c r="R31">
        <v>110</v>
      </c>
      <c r="S31" t="s">
        <v>33</v>
      </c>
      <c r="T31" t="s">
        <v>33</v>
      </c>
      <c r="U31" t="s">
        <v>33</v>
      </c>
      <c r="V31" t="str">
        <f t="shared" si="0"/>
        <v/>
      </c>
      <c r="W31" t="str">
        <f t="shared" si="1"/>
        <v/>
      </c>
      <c r="X31">
        <f t="shared" si="2"/>
        <v>134</v>
      </c>
      <c r="Y31">
        <f t="shared" si="3"/>
        <v>27.027763503479157</v>
      </c>
      <c r="AA31" t="str">
        <f t="shared" si="5"/>
        <v/>
      </c>
    </row>
    <row r="32" spans="1:27" x14ac:dyDescent="0.3">
      <c r="A32" s="4">
        <v>2017</v>
      </c>
      <c r="B32">
        <v>8</v>
      </c>
      <c r="C32" t="s">
        <v>33</v>
      </c>
      <c r="D32">
        <v>60</v>
      </c>
      <c r="E32">
        <v>57.5</v>
      </c>
      <c r="F32">
        <v>62</v>
      </c>
      <c r="G32">
        <v>20</v>
      </c>
      <c r="H32">
        <v>50</v>
      </c>
      <c r="I32">
        <v>85</v>
      </c>
      <c r="J32">
        <v>2</v>
      </c>
      <c r="K32">
        <v>263</v>
      </c>
      <c r="L32">
        <v>17</v>
      </c>
      <c r="M32">
        <v>70</v>
      </c>
      <c r="N32">
        <v>44.333333333333336</v>
      </c>
      <c r="O32">
        <v>96</v>
      </c>
      <c r="P32">
        <v>83.5</v>
      </c>
      <c r="Q32">
        <v>27</v>
      </c>
      <c r="R32">
        <v>16.5</v>
      </c>
      <c r="S32" t="s">
        <v>33</v>
      </c>
      <c r="T32">
        <v>253</v>
      </c>
      <c r="U32" t="s">
        <v>33</v>
      </c>
      <c r="V32">
        <f t="shared" si="0"/>
        <v>20.266666666666669</v>
      </c>
      <c r="W32">
        <f t="shared" si="1"/>
        <v>7.4456549596242878</v>
      </c>
      <c r="X32">
        <f t="shared" si="2"/>
        <v>111.91666666666667</v>
      </c>
      <c r="Y32">
        <f>IF(COUNT($C32,$D32,$F32,$K32,$L32,$R32,$T32)&gt;3.9,(STDEV($C32,$D32,$F32,$K32,$L32,$R32,$T32))/(SQRT(COUNT($C32,$D32,$F32,$K32,$L32,$R32,$T32))),"")</f>
        <v>46.915245686000382</v>
      </c>
      <c r="Z32">
        <f t="shared" si="4"/>
        <v>73.666666666666671</v>
      </c>
      <c r="AA32">
        <f t="shared" si="5"/>
        <v>7.2084055873064665</v>
      </c>
    </row>
    <row r="33" spans="1:27" x14ac:dyDescent="0.3">
      <c r="A33" s="4">
        <v>2018</v>
      </c>
      <c r="B33" t="s">
        <v>33</v>
      </c>
      <c r="C33">
        <v>104</v>
      </c>
      <c r="D33">
        <v>93</v>
      </c>
      <c r="E33">
        <v>52.333333333333336</v>
      </c>
      <c r="F33">
        <v>64.75</v>
      </c>
      <c r="G33" t="s">
        <v>33</v>
      </c>
      <c r="H33">
        <v>122</v>
      </c>
      <c r="I33">
        <v>161</v>
      </c>
      <c r="J33" t="s">
        <v>33</v>
      </c>
      <c r="K33">
        <v>452.5</v>
      </c>
      <c r="L33">
        <v>35</v>
      </c>
      <c r="M33">
        <v>518</v>
      </c>
      <c r="N33">
        <v>59.333333333333336</v>
      </c>
      <c r="O33">
        <v>345</v>
      </c>
      <c r="P33">
        <v>117.5</v>
      </c>
      <c r="Q33">
        <v>101</v>
      </c>
      <c r="R33">
        <v>74</v>
      </c>
      <c r="S33" t="s">
        <v>33</v>
      </c>
      <c r="T33">
        <v>662</v>
      </c>
      <c r="U33" t="s">
        <v>33</v>
      </c>
      <c r="V33" t="str">
        <f t="shared" si="0"/>
        <v/>
      </c>
      <c r="W33" t="str">
        <f t="shared" si="1"/>
        <v/>
      </c>
      <c r="X33">
        <f t="shared" si="2"/>
        <v>212.17857142857142</v>
      </c>
      <c r="Y33">
        <f t="shared" si="3"/>
        <v>92.352919009958001</v>
      </c>
      <c r="Z33">
        <f t="shared" si="4"/>
        <v>219.30555555555557</v>
      </c>
      <c r="AA33">
        <f t="shared" si="5"/>
        <v>72.140942511307344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21</v>
      </c>
      <c r="U1" t="s">
        <v>22</v>
      </c>
      <c r="V1" t="s">
        <v>23</v>
      </c>
      <c r="W1" t="s">
        <v>24</v>
      </c>
      <c r="X1" t="s">
        <v>25</v>
      </c>
      <c r="Y1" t="s">
        <v>26</v>
      </c>
    </row>
    <row r="2" spans="1:25" x14ac:dyDescent="0.3">
      <c r="A2" s="4">
        <v>1987</v>
      </c>
      <c r="B2" t="s">
        <v>33</v>
      </c>
      <c r="C2">
        <v>1.2250000000000001</v>
      </c>
      <c r="D2" t="s">
        <v>33</v>
      </c>
      <c r="E2" t="s">
        <v>33</v>
      </c>
      <c r="F2">
        <v>3.1</v>
      </c>
      <c r="G2" t="s">
        <v>33</v>
      </c>
      <c r="H2" t="s">
        <v>33</v>
      </c>
      <c r="I2">
        <v>1.9</v>
      </c>
      <c r="J2">
        <v>0.47499999999999998</v>
      </c>
      <c r="K2">
        <v>1.3</v>
      </c>
      <c r="L2">
        <v>0.79999999999999993</v>
      </c>
      <c r="M2">
        <v>0.79999999999999993</v>
      </c>
      <c r="N2">
        <v>3.9</v>
      </c>
      <c r="O2">
        <v>1.45</v>
      </c>
      <c r="P2">
        <v>0.76666666666666661</v>
      </c>
      <c r="Q2">
        <v>0.5</v>
      </c>
      <c r="R2">
        <v>5.5</v>
      </c>
      <c r="S2">
        <v>1.6750000000000003</v>
      </c>
      <c r="T2">
        <f>IF(COUNT($B2,$G2,$J2,$M2,$P2)&gt;2.9,(AVERAGE($B2,$G2,$J2,$M2,$P2)),"")</f>
        <v>0.68055555555555547</v>
      </c>
      <c r="U2">
        <f>IF(COUNT($B2,$G2,$J2,$M2,$P2)&gt;2.9,(STDEV($B2,$G2,$J2,$M2,$P2))/(SQRT(COUNT(B2,G2,J2,M2,P2))),"")</f>
        <v>0.10322724542256699</v>
      </c>
      <c r="V2">
        <f>IF(COUNT($C2,$D2,$F2,$K2,$L2,$Q2,$S2)&gt;3.9,(AVERAGE($C2,$D2,$F2,$K2,$L2,$Q2,$S2)),"")</f>
        <v>1.4333333333333333</v>
      </c>
      <c r="W2">
        <f>IF(COUNT($C2,$D2,$F2,$K2,$L2,$Q2,$S2)&gt;3.9,(STDEV($C2,$D2,$F2,$K2,$L2,$Q2,$S2))/(SQRT(COUNT($C2,$D2,$F2,$K2,$L2,$Q2,$S2))),"")</f>
        <v>0.37280841073011117</v>
      </c>
      <c r="X2">
        <f>IF(COUNT($E2,$H2,$I2,$N2,$O2,$R2)&gt;2.9,(AVERAGE($E2,$H2,$I2,$N2,$O2,$R2)),"")</f>
        <v>3.1875</v>
      </c>
      <c r="Y2">
        <f>IF(COUNT($E2,$H2,$I2,$N2,$O2,$R2)&gt;2.9,(STDEV($E2,$H2,$I2,$N2,$O2,$R2))/(SQRT(COUNT($E2,$H2,$I2,$N2,$O2,$R2))),"")</f>
        <v>0.93683309612758658</v>
      </c>
    </row>
    <row r="3" spans="1:25" x14ac:dyDescent="0.3">
      <c r="A3" s="4">
        <v>1988</v>
      </c>
      <c r="B3" t="s">
        <v>33</v>
      </c>
      <c r="C3" t="s">
        <v>33</v>
      </c>
      <c r="D3" t="s">
        <v>33</v>
      </c>
      <c r="E3" t="s">
        <v>33</v>
      </c>
      <c r="F3">
        <v>4.5750000000000002</v>
      </c>
      <c r="G3" t="s">
        <v>33</v>
      </c>
      <c r="H3">
        <v>4.05</v>
      </c>
      <c r="I3">
        <v>2.2000000000000002</v>
      </c>
      <c r="J3">
        <v>0.5</v>
      </c>
      <c r="K3">
        <v>1.7833333333333334</v>
      </c>
      <c r="L3">
        <v>1.1000000000000001</v>
      </c>
      <c r="M3">
        <v>1</v>
      </c>
      <c r="N3">
        <v>5.05</v>
      </c>
      <c r="O3">
        <v>1.8</v>
      </c>
      <c r="P3">
        <v>0.92500000000000004</v>
      </c>
      <c r="Q3" t="s">
        <v>33</v>
      </c>
      <c r="R3">
        <v>5.05</v>
      </c>
      <c r="S3">
        <v>1.6666666666666667</v>
      </c>
      <c r="T3">
        <f t="shared" ref="T3:T33" si="0">IF(COUNT($B3,$G3,$J3,$M3,$P3)&gt;2.9,(AVERAGE($B3,$G3,$J3,$M3,$P3)),"")</f>
        <v>0.80833333333333324</v>
      </c>
      <c r="U3">
        <f t="shared" ref="U3:U33" si="1">IF(COUNT($B3,$G3,$J3,$M3,$P3)&gt;2.9,(STDEV($B3,$G3,$J3,$M3,$P3))/(SQRT(COUNT(B3,G3,J3,M3,P3))),"")</f>
        <v>0.15567951410224509</v>
      </c>
      <c r="V3">
        <f t="shared" ref="V3:V33" si="2">IF(COUNT($C3,$D3,$F3,$K3,$L3,$Q3,$S3)&gt;3.9,(AVERAGE($C3,$D3,$F3,$K3,$L3,$Q3,$S3)),"")</f>
        <v>2.28125</v>
      </c>
      <c r="W3">
        <f t="shared" ref="W3:W33" si="3">IF(COUNT($C3,$D3,$F3,$K3,$L3,$Q3,$S3)&gt;3.9,(STDEV($C3,$D3,$F3,$K3,$L3,$Q3,$S3))/(SQRT(COUNT($C3,$D3,$F3,$K3,$L3,$Q3,$S3))),"")</f>
        <v>0.77900975098494762</v>
      </c>
      <c r="X3">
        <f t="shared" ref="X3:X33" si="4">IF(COUNT($E3,$H3,$I3,$N3,$O3,$R3)&gt;2.9,(AVERAGE($E3,$H3,$I3,$N3,$O3,$R3)),"")</f>
        <v>3.6300000000000003</v>
      </c>
      <c r="Y3">
        <f t="shared" ref="Y3:Y33" si="5">IF(COUNT($E3,$H3,$I3,$N3,$O3,$R3)&gt;2.9,(STDEV($E3,$H3,$I3,$N3,$O3,$R3))/(SQRT(COUNT($E3,$H3,$I3,$N3,$O3,$R3))),"")</f>
        <v>0.69292856774706502</v>
      </c>
    </row>
    <row r="4" spans="1:25" x14ac:dyDescent="0.3">
      <c r="A4" s="4">
        <v>1989</v>
      </c>
      <c r="B4">
        <v>0.4</v>
      </c>
      <c r="C4">
        <v>0.7</v>
      </c>
      <c r="D4" t="s">
        <v>33</v>
      </c>
      <c r="E4">
        <v>2.2999999999999998</v>
      </c>
      <c r="F4">
        <v>3.45</v>
      </c>
      <c r="G4" t="s">
        <v>33</v>
      </c>
      <c r="H4">
        <v>3.8</v>
      </c>
      <c r="I4">
        <v>3.5</v>
      </c>
      <c r="J4">
        <v>0.51666666666666661</v>
      </c>
      <c r="K4">
        <v>0.95000000000000007</v>
      </c>
      <c r="L4" t="s">
        <v>33</v>
      </c>
      <c r="M4">
        <v>0.56666666666666665</v>
      </c>
      <c r="N4">
        <v>4.5</v>
      </c>
      <c r="O4">
        <v>1.3</v>
      </c>
      <c r="P4">
        <v>0.7</v>
      </c>
      <c r="Q4">
        <v>0.85</v>
      </c>
      <c r="R4">
        <v>4</v>
      </c>
      <c r="S4">
        <v>0.72499999999999998</v>
      </c>
      <c r="T4">
        <f t="shared" si="0"/>
        <v>0.54583333333333339</v>
      </c>
      <c r="U4">
        <f t="shared" si="1"/>
        <v>6.2128525684291579E-2</v>
      </c>
      <c r="V4">
        <f t="shared" si="2"/>
        <v>1.335</v>
      </c>
      <c r="W4">
        <f t="shared" si="3"/>
        <v>0.53065996645686397</v>
      </c>
      <c r="X4">
        <f t="shared" si="4"/>
        <v>3.2333333333333329</v>
      </c>
      <c r="Y4">
        <f t="shared" si="5"/>
        <v>0.48967109142543597</v>
      </c>
    </row>
    <row r="5" spans="1:25" x14ac:dyDescent="0.3">
      <c r="A5" s="4">
        <v>1990</v>
      </c>
      <c r="B5">
        <v>0.3666666666666667</v>
      </c>
      <c r="C5" t="s">
        <v>33</v>
      </c>
      <c r="D5" t="s">
        <v>33</v>
      </c>
      <c r="E5" t="s">
        <v>33</v>
      </c>
      <c r="F5" t="s">
        <v>33</v>
      </c>
      <c r="G5" t="s">
        <v>33</v>
      </c>
      <c r="H5" t="s">
        <v>33</v>
      </c>
      <c r="I5">
        <v>2.2666666666666666</v>
      </c>
      <c r="J5" t="s">
        <v>33</v>
      </c>
      <c r="K5">
        <v>1.54</v>
      </c>
      <c r="L5">
        <v>0.65</v>
      </c>
      <c r="M5">
        <v>0.60000000000000009</v>
      </c>
      <c r="N5" t="s">
        <v>33</v>
      </c>
      <c r="O5">
        <v>1.0214285714285714</v>
      </c>
      <c r="P5" t="s">
        <v>33</v>
      </c>
      <c r="Q5" t="s">
        <v>33</v>
      </c>
      <c r="R5" t="s">
        <v>33</v>
      </c>
      <c r="S5" t="s">
        <v>33</v>
      </c>
      <c r="T5" t="str">
        <f t="shared" si="0"/>
        <v/>
      </c>
      <c r="U5" t="str">
        <f t="shared" si="1"/>
        <v/>
      </c>
      <c r="V5" t="str">
        <f t="shared" si="2"/>
        <v/>
      </c>
      <c r="W5" t="str">
        <f t="shared" si="3"/>
        <v/>
      </c>
      <c r="X5" t="str">
        <f t="shared" si="4"/>
        <v/>
      </c>
      <c r="Y5" t="str">
        <f t="shared" si="5"/>
        <v/>
      </c>
    </row>
    <row r="6" spans="1:25" x14ac:dyDescent="0.3">
      <c r="A6" s="4">
        <v>1991</v>
      </c>
      <c r="B6">
        <v>0.53333333333333344</v>
      </c>
      <c r="C6" t="s">
        <v>33</v>
      </c>
      <c r="D6" t="s">
        <v>33</v>
      </c>
      <c r="E6" t="s">
        <v>33</v>
      </c>
      <c r="F6" t="s">
        <v>33</v>
      </c>
      <c r="G6" t="s">
        <v>33</v>
      </c>
      <c r="H6">
        <v>2.8</v>
      </c>
      <c r="I6">
        <v>1.3</v>
      </c>
      <c r="J6" t="s">
        <v>33</v>
      </c>
      <c r="K6">
        <v>1.0066666666666668</v>
      </c>
      <c r="L6" t="s">
        <v>33</v>
      </c>
      <c r="M6">
        <v>1.1666666666666665</v>
      </c>
      <c r="N6" t="s">
        <v>33</v>
      </c>
      <c r="O6">
        <v>1.2</v>
      </c>
      <c r="P6" t="s">
        <v>33</v>
      </c>
      <c r="Q6" t="s">
        <v>33</v>
      </c>
      <c r="R6">
        <v>3.4</v>
      </c>
      <c r="S6">
        <v>1.0666666666666667</v>
      </c>
      <c r="T6" t="str">
        <f t="shared" si="0"/>
        <v/>
      </c>
      <c r="U6" t="str">
        <f t="shared" si="1"/>
        <v/>
      </c>
      <c r="V6" t="str">
        <f t="shared" si="2"/>
        <v/>
      </c>
      <c r="W6" t="str">
        <f t="shared" si="3"/>
        <v/>
      </c>
      <c r="X6">
        <f t="shared" si="4"/>
        <v>2.1749999999999998</v>
      </c>
      <c r="Y6">
        <f t="shared" si="5"/>
        <v>0.54829280498653288</v>
      </c>
    </row>
    <row r="7" spans="1:25" x14ac:dyDescent="0.3">
      <c r="A7" s="4">
        <v>1992</v>
      </c>
      <c r="B7" t="s">
        <v>33</v>
      </c>
      <c r="C7">
        <v>1.1499999999999999</v>
      </c>
      <c r="D7" t="s">
        <v>33</v>
      </c>
      <c r="E7" t="s">
        <v>33</v>
      </c>
      <c r="F7">
        <v>3.2916666666666661</v>
      </c>
      <c r="G7" t="s">
        <v>33</v>
      </c>
      <c r="H7" t="s">
        <v>33</v>
      </c>
      <c r="I7" t="s">
        <v>33</v>
      </c>
      <c r="J7">
        <v>0.56666666666666676</v>
      </c>
      <c r="K7" t="s">
        <v>33</v>
      </c>
      <c r="L7">
        <v>1.8</v>
      </c>
      <c r="M7">
        <v>1.5</v>
      </c>
      <c r="N7">
        <v>5.8</v>
      </c>
      <c r="O7" t="s">
        <v>33</v>
      </c>
      <c r="P7" t="s">
        <v>33</v>
      </c>
      <c r="Q7" t="s">
        <v>33</v>
      </c>
      <c r="R7">
        <v>5.4</v>
      </c>
      <c r="S7">
        <v>1.6</v>
      </c>
      <c r="T7" t="str">
        <f t="shared" si="0"/>
        <v/>
      </c>
      <c r="U7" t="str">
        <f t="shared" si="1"/>
        <v/>
      </c>
      <c r="V7">
        <f t="shared" si="2"/>
        <v>1.9604166666666667</v>
      </c>
      <c r="W7">
        <f t="shared" si="3"/>
        <v>0.46409727937386347</v>
      </c>
      <c r="X7" t="str">
        <f t="shared" si="4"/>
        <v/>
      </c>
      <c r="Y7" t="str">
        <f t="shared" si="5"/>
        <v/>
      </c>
    </row>
    <row r="8" spans="1:25"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tr">
        <f t="shared" si="0"/>
        <v/>
      </c>
      <c r="U8" t="str">
        <f t="shared" si="1"/>
        <v/>
      </c>
      <c r="V8" t="str">
        <f t="shared" si="2"/>
        <v/>
      </c>
      <c r="W8" t="str">
        <f t="shared" si="3"/>
        <v/>
      </c>
      <c r="X8" t="str">
        <f t="shared" si="4"/>
        <v/>
      </c>
      <c r="Y8" t="str">
        <f t="shared" si="5"/>
        <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tr">
        <f t="shared" si="0"/>
        <v/>
      </c>
      <c r="U9" t="str">
        <f t="shared" si="1"/>
        <v/>
      </c>
      <c r="V9" t="str">
        <f t="shared" si="2"/>
        <v/>
      </c>
      <c r="W9" t="str">
        <f t="shared" si="3"/>
        <v/>
      </c>
      <c r="X9" t="str">
        <f t="shared" si="4"/>
        <v/>
      </c>
      <c r="Y9" t="str">
        <f t="shared" si="5"/>
        <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tr">
        <f t="shared" si="0"/>
        <v/>
      </c>
      <c r="U10" t="str">
        <f t="shared" si="1"/>
        <v/>
      </c>
      <c r="V10" t="str">
        <f t="shared" si="2"/>
        <v/>
      </c>
      <c r="W10" t="str">
        <f t="shared" si="3"/>
        <v/>
      </c>
      <c r="X10" t="str">
        <f t="shared" si="4"/>
        <v/>
      </c>
      <c r="Y10" t="str">
        <f t="shared" si="5"/>
        <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tr">
        <f t="shared" si="0"/>
        <v/>
      </c>
      <c r="U11" t="str">
        <f t="shared" si="1"/>
        <v/>
      </c>
      <c r="V11" t="str">
        <f t="shared" si="2"/>
        <v/>
      </c>
      <c r="W11" t="str">
        <f t="shared" si="3"/>
        <v/>
      </c>
      <c r="X11" t="str">
        <f t="shared" si="4"/>
        <v/>
      </c>
      <c r="Y11" t="str">
        <f t="shared" si="5"/>
        <v/>
      </c>
    </row>
    <row r="12" spans="1:25" x14ac:dyDescent="0.3">
      <c r="A12" s="4">
        <v>1997</v>
      </c>
      <c r="B12" t="s">
        <v>33</v>
      </c>
      <c r="C12" t="s">
        <v>33</v>
      </c>
      <c r="D12" t="s">
        <v>33</v>
      </c>
      <c r="E12" t="s">
        <v>33</v>
      </c>
      <c r="F12" t="s">
        <v>33</v>
      </c>
      <c r="G12" t="s">
        <v>33</v>
      </c>
      <c r="H12" t="s">
        <v>33</v>
      </c>
      <c r="I12" t="s">
        <v>33</v>
      </c>
      <c r="J12" t="s">
        <v>33</v>
      </c>
      <c r="K12">
        <v>1.5222222222222224</v>
      </c>
      <c r="L12" t="s">
        <v>33</v>
      </c>
      <c r="M12" t="s">
        <v>33</v>
      </c>
      <c r="N12" t="s">
        <v>33</v>
      </c>
      <c r="O12" t="s">
        <v>33</v>
      </c>
      <c r="P12" t="s">
        <v>33</v>
      </c>
      <c r="Q12" t="s">
        <v>33</v>
      </c>
      <c r="R12" t="s">
        <v>33</v>
      </c>
      <c r="S12" t="s">
        <v>33</v>
      </c>
      <c r="T12" t="str">
        <f t="shared" si="0"/>
        <v/>
      </c>
      <c r="U12" t="str">
        <f t="shared" si="1"/>
        <v/>
      </c>
      <c r="V12" t="str">
        <f t="shared" si="2"/>
        <v/>
      </c>
      <c r="W12" t="str">
        <f t="shared" si="3"/>
        <v/>
      </c>
      <c r="X12" t="str">
        <f t="shared" si="4"/>
        <v/>
      </c>
      <c r="Y12" t="str">
        <f t="shared" si="5"/>
        <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tr">
        <f t="shared" si="0"/>
        <v/>
      </c>
      <c r="U13" t="str">
        <f t="shared" si="1"/>
        <v/>
      </c>
      <c r="V13" t="str">
        <f t="shared" si="2"/>
        <v/>
      </c>
      <c r="W13" t="str">
        <f t="shared" si="3"/>
        <v/>
      </c>
      <c r="X13" t="str">
        <f t="shared" si="4"/>
        <v/>
      </c>
      <c r="Y13" t="str">
        <f t="shared" si="5"/>
        <v/>
      </c>
    </row>
    <row r="14" spans="1:25" x14ac:dyDescent="0.3">
      <c r="A14" s="4">
        <v>1999</v>
      </c>
      <c r="B14" t="s">
        <v>33</v>
      </c>
      <c r="C14" t="s">
        <v>33</v>
      </c>
      <c r="D14">
        <v>2.15</v>
      </c>
      <c r="E14" t="s">
        <v>33</v>
      </c>
      <c r="F14">
        <v>5.2999999999999989</v>
      </c>
      <c r="G14">
        <v>0.59</v>
      </c>
      <c r="H14" t="s">
        <v>33</v>
      </c>
      <c r="I14" t="s">
        <v>33</v>
      </c>
      <c r="J14">
        <v>0.53666666666666663</v>
      </c>
      <c r="K14">
        <v>1.2600000000000002</v>
      </c>
      <c r="L14">
        <v>1.06</v>
      </c>
      <c r="M14">
        <v>0.59</v>
      </c>
      <c r="N14">
        <v>4.1500000000000004</v>
      </c>
      <c r="O14">
        <v>1.4966666666666666</v>
      </c>
      <c r="P14">
        <v>0.30499999999999999</v>
      </c>
      <c r="Q14">
        <v>0.97750000000000004</v>
      </c>
      <c r="R14" t="s">
        <v>33</v>
      </c>
      <c r="S14">
        <v>1.3316666666666666</v>
      </c>
      <c r="T14">
        <f t="shared" si="0"/>
        <v>0.50541666666666663</v>
      </c>
      <c r="U14">
        <f t="shared" si="1"/>
        <v>6.7977988676074033E-2</v>
      </c>
      <c r="V14">
        <f t="shared" si="2"/>
        <v>2.0131944444444443</v>
      </c>
      <c r="W14">
        <f t="shared" si="3"/>
        <v>0.6790883873316067</v>
      </c>
      <c r="X14" t="str">
        <f t="shared" si="4"/>
        <v/>
      </c>
      <c r="Y14" t="str">
        <f t="shared" si="5"/>
        <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tr">
        <f t="shared" si="0"/>
        <v/>
      </c>
      <c r="U15" t="str">
        <f t="shared" si="1"/>
        <v/>
      </c>
      <c r="V15" t="str">
        <f t="shared" si="2"/>
        <v/>
      </c>
      <c r="W15" t="str">
        <f t="shared" si="3"/>
        <v/>
      </c>
      <c r="X15" t="str">
        <f t="shared" si="4"/>
        <v/>
      </c>
      <c r="Y15" t="str">
        <f t="shared" si="5"/>
        <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tr">
        <f t="shared" si="0"/>
        <v/>
      </c>
      <c r="U16" t="str">
        <f t="shared" si="1"/>
        <v/>
      </c>
      <c r="V16" t="str">
        <f t="shared" si="2"/>
        <v/>
      </c>
      <c r="W16" t="str">
        <f t="shared" si="3"/>
        <v/>
      </c>
      <c r="X16" t="str">
        <f t="shared" si="4"/>
        <v/>
      </c>
      <c r="Y16" t="str">
        <f t="shared" si="5"/>
        <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tr">
        <f t="shared" si="0"/>
        <v/>
      </c>
      <c r="U17" t="str">
        <f t="shared" si="1"/>
        <v/>
      </c>
      <c r="V17" t="str">
        <f t="shared" si="2"/>
        <v/>
      </c>
      <c r="W17" t="str">
        <f t="shared" si="3"/>
        <v/>
      </c>
      <c r="X17" t="str">
        <f t="shared" si="4"/>
        <v/>
      </c>
      <c r="Y17" t="str">
        <f t="shared" si="5"/>
        <v/>
      </c>
    </row>
    <row r="18" spans="1:25" x14ac:dyDescent="0.3">
      <c r="A18" s="4">
        <v>2003</v>
      </c>
      <c r="B18" t="s">
        <v>33</v>
      </c>
      <c r="C18" t="s">
        <v>33</v>
      </c>
      <c r="D18" t="s">
        <v>33</v>
      </c>
      <c r="E18" t="s">
        <v>33</v>
      </c>
      <c r="F18" t="s">
        <v>33</v>
      </c>
      <c r="G18" t="s">
        <v>33</v>
      </c>
      <c r="H18" t="s">
        <v>33</v>
      </c>
      <c r="I18" t="s">
        <v>33</v>
      </c>
      <c r="J18" t="s">
        <v>33</v>
      </c>
      <c r="K18">
        <v>1.9372</v>
      </c>
      <c r="L18" t="s">
        <v>33</v>
      </c>
      <c r="M18" t="s">
        <v>33</v>
      </c>
      <c r="N18" t="s">
        <v>33</v>
      </c>
      <c r="O18" t="s">
        <v>33</v>
      </c>
      <c r="P18" t="s">
        <v>33</v>
      </c>
      <c r="Q18" t="s">
        <v>33</v>
      </c>
      <c r="R18" t="s">
        <v>33</v>
      </c>
      <c r="S18" t="s">
        <v>33</v>
      </c>
      <c r="T18" t="str">
        <f t="shared" si="0"/>
        <v/>
      </c>
      <c r="U18" t="str">
        <f t="shared" si="1"/>
        <v/>
      </c>
      <c r="V18" t="str">
        <f t="shared" si="2"/>
        <v/>
      </c>
      <c r="W18" t="str">
        <f t="shared" si="3"/>
        <v/>
      </c>
      <c r="X18" t="str">
        <f t="shared" si="4"/>
        <v/>
      </c>
      <c r="Y18" t="str">
        <f t="shared" si="5"/>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tr">
        <f t="shared" si="0"/>
        <v/>
      </c>
      <c r="U19" t="str">
        <f t="shared" si="1"/>
        <v/>
      </c>
      <c r="V19" t="str">
        <f t="shared" si="2"/>
        <v/>
      </c>
      <c r="W19" t="str">
        <f t="shared" si="3"/>
        <v/>
      </c>
      <c r="X19" t="str">
        <f t="shared" si="4"/>
        <v/>
      </c>
      <c r="Y19" t="str">
        <f t="shared" si="5"/>
        <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tr">
        <f t="shared" si="0"/>
        <v/>
      </c>
      <c r="U20" t="str">
        <f t="shared" si="1"/>
        <v/>
      </c>
      <c r="V20" t="str">
        <f t="shared" si="2"/>
        <v/>
      </c>
      <c r="W20" t="str">
        <f t="shared" si="3"/>
        <v/>
      </c>
      <c r="X20" t="str">
        <f t="shared" si="4"/>
        <v/>
      </c>
      <c r="Y20" t="str">
        <f t="shared" si="5"/>
        <v/>
      </c>
    </row>
    <row r="21" spans="1:25" x14ac:dyDescent="0.3">
      <c r="A21" s="4">
        <v>2006</v>
      </c>
      <c r="B21" t="s">
        <v>33</v>
      </c>
      <c r="C21">
        <v>1.1357142857142855</v>
      </c>
      <c r="D21" t="s">
        <v>33</v>
      </c>
      <c r="E21" t="s">
        <v>33</v>
      </c>
      <c r="F21" t="s">
        <v>33</v>
      </c>
      <c r="G21" t="s">
        <v>33</v>
      </c>
      <c r="H21" t="s">
        <v>33</v>
      </c>
      <c r="I21" t="s">
        <v>33</v>
      </c>
      <c r="J21" t="s">
        <v>33</v>
      </c>
      <c r="K21" t="s">
        <v>33</v>
      </c>
      <c r="L21">
        <v>1.3399999999999999</v>
      </c>
      <c r="M21" t="s">
        <v>33</v>
      </c>
      <c r="N21">
        <v>3.3</v>
      </c>
      <c r="O21">
        <v>1.5833333333333333</v>
      </c>
      <c r="P21" t="s">
        <v>33</v>
      </c>
      <c r="Q21">
        <v>1.26</v>
      </c>
      <c r="R21">
        <v>3.2700000000000005</v>
      </c>
      <c r="S21" t="s">
        <v>33</v>
      </c>
      <c r="T21" t="str">
        <f t="shared" si="0"/>
        <v/>
      </c>
      <c r="U21" t="str">
        <f t="shared" si="1"/>
        <v/>
      </c>
      <c r="V21" t="str">
        <f t="shared" si="2"/>
        <v/>
      </c>
      <c r="W21" t="str">
        <f t="shared" si="3"/>
        <v/>
      </c>
      <c r="X21">
        <f t="shared" si="4"/>
        <v>2.7177777777777776</v>
      </c>
      <c r="Y21">
        <f t="shared" si="5"/>
        <v>0.56728833002514456</v>
      </c>
    </row>
    <row r="22" spans="1:25" x14ac:dyDescent="0.3">
      <c r="A22" s="4">
        <v>2007</v>
      </c>
      <c r="B22">
        <v>0.36399999999999999</v>
      </c>
      <c r="C22">
        <v>1.1869999999999998</v>
      </c>
      <c r="D22">
        <v>1.9743333333333333</v>
      </c>
      <c r="E22">
        <v>5.0599999999999996</v>
      </c>
      <c r="F22">
        <v>2.5739999999999998</v>
      </c>
      <c r="G22">
        <v>0.42099999999999999</v>
      </c>
      <c r="H22">
        <v>2.266</v>
      </c>
      <c r="I22" t="s">
        <v>33</v>
      </c>
      <c r="J22">
        <v>0.44800000000000001</v>
      </c>
      <c r="K22">
        <v>1.2749999999999999</v>
      </c>
      <c r="L22">
        <v>0.98</v>
      </c>
      <c r="M22">
        <v>1.0549999999999999</v>
      </c>
      <c r="N22">
        <v>1.7530000000000001</v>
      </c>
      <c r="O22">
        <v>1.3260000000000001</v>
      </c>
      <c r="P22">
        <v>0.66300000000000003</v>
      </c>
      <c r="Q22">
        <v>0.74</v>
      </c>
      <c r="R22">
        <v>2.5489999999999999</v>
      </c>
      <c r="S22">
        <v>1.179</v>
      </c>
      <c r="T22">
        <f t="shared" si="0"/>
        <v>0.59019999999999995</v>
      </c>
      <c r="U22">
        <f t="shared" si="1"/>
        <v>0.12675858945254961</v>
      </c>
      <c r="V22">
        <f t="shared" si="2"/>
        <v>1.4156190476190478</v>
      </c>
      <c r="W22">
        <f t="shared" si="3"/>
        <v>0.24044908852465102</v>
      </c>
      <c r="X22">
        <f t="shared" si="4"/>
        <v>2.5908000000000002</v>
      </c>
      <c r="Y22">
        <f t="shared" si="5"/>
        <v>0.65214334313860778</v>
      </c>
    </row>
    <row r="23" spans="1:25" x14ac:dyDescent="0.3">
      <c r="A23" s="4">
        <v>2008</v>
      </c>
      <c r="B23" t="s">
        <v>33</v>
      </c>
      <c r="C23" t="s">
        <v>33</v>
      </c>
      <c r="D23">
        <v>2.4249999999999998</v>
      </c>
      <c r="E23" t="s">
        <v>33</v>
      </c>
      <c r="F23" t="s">
        <v>33</v>
      </c>
      <c r="G23" t="s">
        <v>33</v>
      </c>
      <c r="H23">
        <v>2.8650000000000002</v>
      </c>
      <c r="I23">
        <v>2.46</v>
      </c>
      <c r="J23" t="s">
        <v>33</v>
      </c>
      <c r="K23" t="s">
        <v>33</v>
      </c>
      <c r="L23" t="s">
        <v>33</v>
      </c>
      <c r="M23">
        <v>0.56000000000000005</v>
      </c>
      <c r="N23">
        <v>5.66</v>
      </c>
      <c r="O23" t="s">
        <v>33</v>
      </c>
      <c r="P23">
        <v>0.63</v>
      </c>
      <c r="Q23" t="s">
        <v>33</v>
      </c>
      <c r="R23">
        <v>4.4250000000000007</v>
      </c>
      <c r="S23">
        <v>1.66</v>
      </c>
      <c r="T23" t="str">
        <f t="shared" si="0"/>
        <v/>
      </c>
      <c r="U23" t="str">
        <f t="shared" si="1"/>
        <v/>
      </c>
      <c r="V23" t="str">
        <f t="shared" si="2"/>
        <v/>
      </c>
      <c r="W23" t="str">
        <f t="shared" si="3"/>
        <v/>
      </c>
      <c r="X23">
        <f t="shared" si="4"/>
        <v>3.8525</v>
      </c>
      <c r="Y23">
        <f t="shared" si="5"/>
        <v>0.73649083497352552</v>
      </c>
    </row>
    <row r="24" spans="1:25" x14ac:dyDescent="0.3">
      <c r="A24" s="4">
        <v>2009</v>
      </c>
      <c r="B24">
        <v>1.58</v>
      </c>
      <c r="C24">
        <v>3.45</v>
      </c>
      <c r="D24">
        <v>4.8600000000000003</v>
      </c>
      <c r="E24">
        <v>1.8489999999999998</v>
      </c>
      <c r="F24">
        <v>4.0366666666666662</v>
      </c>
      <c r="G24">
        <v>1.9849999999999999</v>
      </c>
      <c r="H24">
        <v>6.6</v>
      </c>
      <c r="I24">
        <v>9.7999999999999989</v>
      </c>
      <c r="J24">
        <v>3.0100000000000002</v>
      </c>
      <c r="K24">
        <v>1.9446666666666668</v>
      </c>
      <c r="L24">
        <v>3.4965000000000002</v>
      </c>
      <c r="M24">
        <v>1.6850000000000001</v>
      </c>
      <c r="N24">
        <v>10.183333333333334</v>
      </c>
      <c r="O24">
        <v>4.7633333333333336</v>
      </c>
      <c r="P24">
        <v>1.169</v>
      </c>
      <c r="Q24">
        <v>1.3503333333333332</v>
      </c>
      <c r="R24">
        <v>18.2</v>
      </c>
      <c r="S24">
        <v>4.6195000000000004</v>
      </c>
      <c r="T24">
        <f t="shared" si="0"/>
        <v>1.8858000000000001</v>
      </c>
      <c r="U24">
        <f t="shared" si="1"/>
        <v>0.30994376909368571</v>
      </c>
      <c r="V24">
        <f t="shared" si="2"/>
        <v>3.3939523809523808</v>
      </c>
      <c r="W24">
        <f t="shared" si="3"/>
        <v>0.49653104933670006</v>
      </c>
      <c r="X24">
        <f t="shared" si="4"/>
        <v>8.5659444444444457</v>
      </c>
      <c r="Y24">
        <f t="shared" si="5"/>
        <v>2.3122571791099866</v>
      </c>
    </row>
    <row r="25" spans="1:25" x14ac:dyDescent="0.3">
      <c r="A25" s="4">
        <v>2010</v>
      </c>
      <c r="B25" t="s">
        <v>33</v>
      </c>
      <c r="C25" t="s">
        <v>33</v>
      </c>
      <c r="D25" t="s">
        <v>33</v>
      </c>
      <c r="E25" t="s">
        <v>33</v>
      </c>
      <c r="F25">
        <v>3.2700000000000005</v>
      </c>
      <c r="G25" t="s">
        <v>33</v>
      </c>
      <c r="H25">
        <v>2.1350000000000002</v>
      </c>
      <c r="I25">
        <v>2.3200000000000003</v>
      </c>
      <c r="J25" t="s">
        <v>33</v>
      </c>
      <c r="K25">
        <v>1.976</v>
      </c>
      <c r="L25" t="s">
        <v>33</v>
      </c>
      <c r="M25">
        <v>0.92900000000000005</v>
      </c>
      <c r="N25">
        <v>2.86</v>
      </c>
      <c r="O25" t="s">
        <v>33</v>
      </c>
      <c r="P25">
        <v>0.57200000000000006</v>
      </c>
      <c r="Q25" t="s">
        <v>33</v>
      </c>
      <c r="R25">
        <v>9.15</v>
      </c>
      <c r="S25" t="s">
        <v>33</v>
      </c>
      <c r="T25" t="str">
        <f t="shared" si="0"/>
        <v/>
      </c>
      <c r="U25" t="str">
        <f t="shared" si="1"/>
        <v/>
      </c>
      <c r="V25" t="str">
        <f t="shared" si="2"/>
        <v/>
      </c>
      <c r="W25" t="str">
        <f t="shared" si="3"/>
        <v/>
      </c>
      <c r="X25">
        <f t="shared" si="4"/>
        <v>4.11625</v>
      </c>
      <c r="Y25">
        <f t="shared" si="5"/>
        <v>1.6849497705174086</v>
      </c>
    </row>
    <row r="26" spans="1:25" x14ac:dyDescent="0.3">
      <c r="A26" s="4">
        <v>2011</v>
      </c>
      <c r="B26" t="s">
        <v>33</v>
      </c>
      <c r="C26">
        <v>2.2550000000000003</v>
      </c>
      <c r="D26" t="s">
        <v>33</v>
      </c>
      <c r="E26" t="s">
        <v>33</v>
      </c>
      <c r="F26" t="s">
        <v>33</v>
      </c>
      <c r="G26" t="s">
        <v>33</v>
      </c>
      <c r="H26" t="s">
        <v>33</v>
      </c>
      <c r="I26" t="s">
        <v>33</v>
      </c>
      <c r="J26" t="s">
        <v>33</v>
      </c>
      <c r="K26" t="s">
        <v>33</v>
      </c>
      <c r="L26">
        <v>1</v>
      </c>
      <c r="M26" t="s">
        <v>33</v>
      </c>
      <c r="N26" t="s">
        <v>33</v>
      </c>
      <c r="O26">
        <v>1.3399999999999999</v>
      </c>
      <c r="P26" t="s">
        <v>33</v>
      </c>
      <c r="Q26">
        <v>1.0580000000000001</v>
      </c>
      <c r="R26" t="s">
        <v>33</v>
      </c>
      <c r="S26" t="s">
        <v>33</v>
      </c>
      <c r="T26" t="str">
        <f t="shared" si="0"/>
        <v/>
      </c>
      <c r="U26" t="str">
        <f t="shared" si="1"/>
        <v/>
      </c>
      <c r="V26" t="str">
        <f t="shared" si="2"/>
        <v/>
      </c>
      <c r="W26" t="str">
        <f t="shared" si="3"/>
        <v/>
      </c>
      <c r="X26" t="str">
        <f t="shared" si="4"/>
        <v/>
      </c>
      <c r="Y26" t="str">
        <f t="shared" si="5"/>
        <v/>
      </c>
    </row>
    <row r="27" spans="1:25" x14ac:dyDescent="0.3">
      <c r="A27" s="4">
        <v>2012</v>
      </c>
      <c r="B27" t="s">
        <v>33</v>
      </c>
      <c r="C27" t="s">
        <v>33</v>
      </c>
      <c r="D27" t="s">
        <v>33</v>
      </c>
      <c r="E27">
        <v>2.5270000000000001</v>
      </c>
      <c r="F27" t="s">
        <v>33</v>
      </c>
      <c r="G27" t="s">
        <v>33</v>
      </c>
      <c r="H27" t="s">
        <v>33</v>
      </c>
      <c r="I27" t="s">
        <v>33</v>
      </c>
      <c r="J27" t="s">
        <v>33</v>
      </c>
      <c r="K27" t="s">
        <v>33</v>
      </c>
      <c r="L27" t="s">
        <v>33</v>
      </c>
      <c r="M27" t="s">
        <v>33</v>
      </c>
      <c r="N27">
        <v>5.4</v>
      </c>
      <c r="O27" t="s">
        <v>33</v>
      </c>
      <c r="P27" t="s">
        <v>33</v>
      </c>
      <c r="Q27" t="s">
        <v>33</v>
      </c>
      <c r="R27" t="s">
        <v>33</v>
      </c>
      <c r="S27" t="s">
        <v>33</v>
      </c>
      <c r="T27" t="str">
        <f t="shared" si="0"/>
        <v/>
      </c>
      <c r="U27" t="str">
        <f t="shared" si="1"/>
        <v/>
      </c>
      <c r="V27" t="str">
        <f t="shared" si="2"/>
        <v/>
      </c>
      <c r="W27" t="str">
        <f t="shared" si="3"/>
        <v/>
      </c>
      <c r="X27" t="str">
        <f t="shared" si="4"/>
        <v/>
      </c>
      <c r="Y27" t="str">
        <f t="shared" si="5"/>
        <v/>
      </c>
    </row>
    <row r="28" spans="1:25" x14ac:dyDescent="0.3">
      <c r="A28" s="4">
        <v>2013</v>
      </c>
      <c r="B28" t="s">
        <v>33</v>
      </c>
      <c r="C28" t="s">
        <v>33</v>
      </c>
      <c r="D28" t="s">
        <v>33</v>
      </c>
      <c r="E28" t="s">
        <v>33</v>
      </c>
      <c r="F28" t="s">
        <v>33</v>
      </c>
      <c r="G28" t="s">
        <v>33</v>
      </c>
      <c r="H28" t="s">
        <v>33</v>
      </c>
      <c r="I28" t="s">
        <v>33</v>
      </c>
      <c r="J28" t="s">
        <v>33</v>
      </c>
      <c r="K28">
        <v>1.4633333333333334</v>
      </c>
      <c r="L28">
        <v>0.82000000000000006</v>
      </c>
      <c r="M28">
        <v>1.3</v>
      </c>
      <c r="N28" t="s">
        <v>33</v>
      </c>
      <c r="O28" t="s">
        <v>33</v>
      </c>
      <c r="P28" t="s">
        <v>33</v>
      </c>
      <c r="Q28">
        <v>2.0499999999999998</v>
      </c>
      <c r="R28" t="s">
        <v>33</v>
      </c>
      <c r="S28" t="s">
        <v>33</v>
      </c>
      <c r="T28" t="str">
        <f t="shared" si="0"/>
        <v/>
      </c>
      <c r="U28" t="str">
        <f t="shared" si="1"/>
        <v/>
      </c>
      <c r="V28" t="str">
        <f t="shared" si="2"/>
        <v/>
      </c>
      <c r="W28" t="str">
        <f t="shared" si="3"/>
        <v/>
      </c>
      <c r="X28" t="str">
        <f t="shared" si="4"/>
        <v/>
      </c>
      <c r="Y28" t="str">
        <f t="shared" si="5"/>
        <v/>
      </c>
    </row>
    <row r="29" spans="1:25" x14ac:dyDescent="0.3">
      <c r="A29" s="4">
        <v>2014</v>
      </c>
      <c r="B29" t="s">
        <v>33</v>
      </c>
      <c r="C29">
        <v>1.9325000000000001</v>
      </c>
      <c r="D29" t="s">
        <v>33</v>
      </c>
      <c r="E29" t="s">
        <v>33</v>
      </c>
      <c r="F29" t="s">
        <v>33</v>
      </c>
      <c r="G29">
        <v>0.98499999999999999</v>
      </c>
      <c r="H29" t="s">
        <v>33</v>
      </c>
      <c r="I29" t="s">
        <v>33</v>
      </c>
      <c r="J29">
        <v>1.2090000000000001</v>
      </c>
      <c r="K29">
        <v>1.7770000000000001</v>
      </c>
      <c r="L29">
        <v>1.105</v>
      </c>
      <c r="M29">
        <v>2.4049999999999998</v>
      </c>
      <c r="N29">
        <v>2.2729999999999997</v>
      </c>
      <c r="O29">
        <v>2.5860000000000003</v>
      </c>
      <c r="P29" t="s">
        <v>33</v>
      </c>
      <c r="Q29" t="s">
        <v>33</v>
      </c>
      <c r="R29">
        <v>2.8525</v>
      </c>
      <c r="S29">
        <v>2.1157499999999998</v>
      </c>
      <c r="T29">
        <f t="shared" si="0"/>
        <v>1.5330000000000001</v>
      </c>
      <c r="U29">
        <f t="shared" si="1"/>
        <v>0.44076902492499759</v>
      </c>
      <c r="V29">
        <f t="shared" si="2"/>
        <v>1.7325625000000002</v>
      </c>
      <c r="W29">
        <f t="shared" si="3"/>
        <v>0.2203438689251789</v>
      </c>
      <c r="X29">
        <f t="shared" si="4"/>
        <v>2.5705</v>
      </c>
      <c r="Y29">
        <f t="shared" si="5"/>
        <v>0.167466663349257</v>
      </c>
    </row>
    <row r="30" spans="1:25" x14ac:dyDescent="0.3">
      <c r="A30" s="4">
        <v>2015</v>
      </c>
      <c r="B30" t="s">
        <v>33</v>
      </c>
      <c r="C30">
        <v>1.6989999999999998</v>
      </c>
      <c r="D30">
        <v>2.4466666666666663</v>
      </c>
      <c r="E30">
        <v>1.208</v>
      </c>
      <c r="F30">
        <v>2.9226666666666663</v>
      </c>
      <c r="G30">
        <v>0.61509999999999998</v>
      </c>
      <c r="H30" t="s">
        <v>33</v>
      </c>
      <c r="I30" t="s">
        <v>33</v>
      </c>
      <c r="J30" t="s">
        <v>33</v>
      </c>
      <c r="K30">
        <v>2.3970000000000002</v>
      </c>
      <c r="L30">
        <v>1.272</v>
      </c>
      <c r="M30" t="s">
        <v>33</v>
      </c>
      <c r="N30" t="s">
        <v>33</v>
      </c>
      <c r="O30">
        <v>1.6515</v>
      </c>
      <c r="P30">
        <v>1.3302</v>
      </c>
      <c r="Q30">
        <v>0.70499999999999996</v>
      </c>
      <c r="R30">
        <v>1.0951500000000001</v>
      </c>
      <c r="S30">
        <v>1.9279999999999999</v>
      </c>
      <c r="T30" t="str">
        <f t="shared" si="0"/>
        <v/>
      </c>
      <c r="U30" t="str">
        <f t="shared" si="1"/>
        <v/>
      </c>
      <c r="V30">
        <f t="shared" si="2"/>
        <v>1.9100476190476192</v>
      </c>
      <c r="W30">
        <f t="shared" si="3"/>
        <v>0.28679625557992094</v>
      </c>
      <c r="X30">
        <f t="shared" si="4"/>
        <v>1.3182166666666666</v>
      </c>
      <c r="Y30">
        <f t="shared" si="5"/>
        <v>0.16979606967706232</v>
      </c>
    </row>
    <row r="31" spans="1:25" x14ac:dyDescent="0.3">
      <c r="A31" s="4">
        <v>2016</v>
      </c>
      <c r="B31" t="s">
        <v>33</v>
      </c>
      <c r="C31">
        <v>0.82000000000000006</v>
      </c>
      <c r="D31" t="s">
        <v>33</v>
      </c>
      <c r="E31" t="s">
        <v>33</v>
      </c>
      <c r="F31" t="s">
        <v>33</v>
      </c>
      <c r="G31">
        <v>0.37</v>
      </c>
      <c r="H31">
        <v>2.82</v>
      </c>
      <c r="I31" t="s">
        <v>33</v>
      </c>
      <c r="J31">
        <v>0.5</v>
      </c>
      <c r="K31">
        <v>0.78349999999999997</v>
      </c>
      <c r="L31">
        <v>1.1200000000000001</v>
      </c>
      <c r="M31" t="s">
        <v>33</v>
      </c>
      <c r="N31">
        <v>1.6240000000000001</v>
      </c>
      <c r="O31" t="s">
        <v>33</v>
      </c>
      <c r="P31">
        <v>1.0089999999999999</v>
      </c>
      <c r="Q31" t="s">
        <v>33</v>
      </c>
      <c r="R31">
        <v>2.3919999999999999</v>
      </c>
      <c r="S31">
        <v>2.85</v>
      </c>
      <c r="T31">
        <f t="shared" si="0"/>
        <v>0.6263333333333333</v>
      </c>
      <c r="U31">
        <f t="shared" si="1"/>
        <v>0.19497891623910971</v>
      </c>
      <c r="V31">
        <f t="shared" si="2"/>
        <v>1.393375</v>
      </c>
      <c r="W31">
        <f t="shared" si="3"/>
        <v>0.49135837969008594</v>
      </c>
      <c r="X31">
        <f t="shared" si="4"/>
        <v>2.2786666666666666</v>
      </c>
      <c r="Y31">
        <f t="shared" si="5"/>
        <v>0.34987489827714702</v>
      </c>
    </row>
    <row r="32" spans="1:25" x14ac:dyDescent="0.3">
      <c r="A32" s="4">
        <v>2017</v>
      </c>
      <c r="B32">
        <v>0.29720000000000002</v>
      </c>
      <c r="C32">
        <v>0.85200000000000009</v>
      </c>
      <c r="D32">
        <v>1.7536666666666667</v>
      </c>
      <c r="E32" t="s">
        <v>33</v>
      </c>
      <c r="F32" t="s">
        <v>33</v>
      </c>
      <c r="G32">
        <v>0.249</v>
      </c>
      <c r="H32">
        <v>1.3779999999999999</v>
      </c>
      <c r="I32">
        <v>1.5256999999999998</v>
      </c>
      <c r="J32">
        <v>0.38100000000000001</v>
      </c>
      <c r="K32">
        <v>1.7046666666666668</v>
      </c>
      <c r="L32">
        <v>0.80800000000000005</v>
      </c>
      <c r="M32">
        <v>0.253</v>
      </c>
      <c r="N32">
        <v>5.36</v>
      </c>
      <c r="O32">
        <v>1.1619999999999999</v>
      </c>
      <c r="P32" t="s">
        <v>33</v>
      </c>
      <c r="Q32">
        <v>0.45660000000000001</v>
      </c>
      <c r="R32">
        <v>5.13</v>
      </c>
      <c r="S32">
        <v>0.73399999999999999</v>
      </c>
      <c r="T32">
        <f t="shared" si="0"/>
        <v>0.29505000000000003</v>
      </c>
      <c r="U32">
        <f t="shared" si="1"/>
        <v>3.0660547396722374E-2</v>
      </c>
      <c r="V32">
        <f t="shared" si="2"/>
        <v>1.0514888888888889</v>
      </c>
      <c r="W32">
        <f t="shared" si="3"/>
        <v>0.22162050758608964</v>
      </c>
      <c r="X32">
        <f t="shared" si="4"/>
        <v>2.9111399999999996</v>
      </c>
      <c r="Y32">
        <f t="shared" si="5"/>
        <v>0.95524101649793103</v>
      </c>
    </row>
    <row r="33" spans="1:25" x14ac:dyDescent="0.3">
      <c r="A33" s="4">
        <v>2018</v>
      </c>
      <c r="B33" t="s">
        <v>33</v>
      </c>
      <c r="C33">
        <v>1.323</v>
      </c>
      <c r="D33" t="s">
        <v>33</v>
      </c>
      <c r="E33">
        <v>3.1119999999999997</v>
      </c>
      <c r="F33">
        <v>2.442333333333333</v>
      </c>
      <c r="G33" t="s">
        <v>33</v>
      </c>
      <c r="H33">
        <v>3.34</v>
      </c>
      <c r="I33">
        <v>1.9359999999999999</v>
      </c>
      <c r="J33">
        <v>0.19089999999999999</v>
      </c>
      <c r="K33">
        <v>1.22</v>
      </c>
      <c r="L33">
        <v>0.82599999999999996</v>
      </c>
      <c r="M33" t="s">
        <v>33</v>
      </c>
      <c r="N33">
        <v>2.2755000000000001</v>
      </c>
      <c r="O33">
        <v>1.2404999999999999</v>
      </c>
      <c r="P33">
        <v>0.4607</v>
      </c>
      <c r="Q33">
        <v>0.3402</v>
      </c>
      <c r="R33">
        <v>2.6029999999999998</v>
      </c>
      <c r="S33">
        <v>0.74249999999999994</v>
      </c>
      <c r="T33" t="str">
        <f t="shared" si="0"/>
        <v/>
      </c>
      <c r="U33" t="str">
        <f t="shared" si="1"/>
        <v/>
      </c>
      <c r="V33">
        <f t="shared" si="2"/>
        <v>1.1490055555555554</v>
      </c>
      <c r="W33">
        <f t="shared" si="3"/>
        <v>0.29618444708919284</v>
      </c>
      <c r="X33">
        <f t="shared" si="4"/>
        <v>2.4178333333333333</v>
      </c>
      <c r="Y33">
        <f t="shared" si="5"/>
        <v>0.31649546249160931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v>0.05</v>
      </c>
      <c r="C2">
        <v>0.57499999999999996</v>
      </c>
      <c r="D2" t="s">
        <v>33</v>
      </c>
      <c r="E2">
        <v>1.6666666666666667</v>
      </c>
      <c r="F2">
        <v>0.875</v>
      </c>
      <c r="G2" t="s">
        <v>33</v>
      </c>
      <c r="H2" t="s">
        <v>33</v>
      </c>
      <c r="I2">
        <v>0.4</v>
      </c>
      <c r="J2">
        <v>0.17500000000000002</v>
      </c>
      <c r="K2">
        <v>0.35</v>
      </c>
      <c r="L2">
        <v>0.1</v>
      </c>
      <c r="M2">
        <v>0.7</v>
      </c>
      <c r="N2">
        <v>0.4</v>
      </c>
      <c r="O2">
        <v>0.05</v>
      </c>
      <c r="P2">
        <v>0.66666666666666663</v>
      </c>
      <c r="Q2">
        <v>0.3</v>
      </c>
      <c r="R2">
        <v>0.8</v>
      </c>
      <c r="S2">
        <v>0.6</v>
      </c>
      <c r="T2">
        <f>IF(COUNT(B2,G2,J2,M2,P2)&gt;2.9,AVERAGE(B2,G2,J2,M2,P2),"")</f>
        <v>0.3979166666666667</v>
      </c>
      <c r="U2">
        <f t="shared" ref="U2:U7" si="0">IF(COUNT(B2,G2,J2,M2,P2)&gt;2.9,(STDEV(B2,G2,J2,M2,P2)/(SQRT(COUNT(B2,G2,J2,M2,P2)))),"")</f>
        <v>0.16688787403523356</v>
      </c>
      <c r="V2">
        <f t="shared" ref="V2:V7" si="1">IF(COUNT(C2:D2,F2,K2:L2,Q2,S2)&gt;3.9,AVERAGE(C2:D2,F2,K2:L2,Q2,S2),"")</f>
        <v>0.46666666666666662</v>
      </c>
      <c r="W2">
        <f t="shared" ref="W2:W7" si="2">IF(COUNT(C2:D2,F2,K2:L2,Q2,S2)&gt;3.9,(STDEV(C2:D2,F2,K2:L2,Q2,S2)/(SQRT(COUNT(C2:D2,F2,K2:L2,Q2,S2)))),"")</f>
        <v>0.11136775914858747</v>
      </c>
      <c r="X2">
        <f t="shared" ref="X2" si="3">IF(COUNT(E2,H2:I2,N2:O2,R2)&gt;2.9,AVERAGE(E2,H2:I2,N2:O2,R2),"")</f>
        <v>0.66333333333333333</v>
      </c>
      <c r="Y2">
        <f t="shared" ref="Y2" si="4">IF(COUNT(E2,H2:I2,N2:O2,R2)&gt;2.9,(STDEV(E2,H2:I2,N2:O2,R2)/(SQRT(COUNT(E2,H2:I2,N2:O2,R2)))),"")</f>
        <v>0.27750875862053642</v>
      </c>
    </row>
    <row r="3" spans="1:25" x14ac:dyDescent="0.3">
      <c r="A3" s="4">
        <v>1988</v>
      </c>
      <c r="B3">
        <v>0.05</v>
      </c>
      <c r="C3" t="s">
        <v>33</v>
      </c>
      <c r="D3" t="s">
        <v>33</v>
      </c>
      <c r="E3">
        <v>1.7</v>
      </c>
      <c r="F3">
        <v>0.55000000000000004</v>
      </c>
      <c r="G3" t="s">
        <v>33</v>
      </c>
      <c r="H3">
        <v>0.95</v>
      </c>
      <c r="I3">
        <v>0.9</v>
      </c>
      <c r="J3">
        <v>0.15000000000000002</v>
      </c>
      <c r="K3">
        <v>0.43333333333333329</v>
      </c>
      <c r="L3">
        <v>0.3</v>
      </c>
      <c r="M3">
        <v>0.8</v>
      </c>
      <c r="N3">
        <v>0.57499999999999996</v>
      </c>
      <c r="O3">
        <v>0.2</v>
      </c>
      <c r="P3">
        <v>0.82500000000000007</v>
      </c>
      <c r="Q3">
        <v>0.64999999999999991</v>
      </c>
      <c r="R3">
        <v>0.55000000000000004</v>
      </c>
      <c r="S3">
        <v>0.5</v>
      </c>
      <c r="T3">
        <f>IF(COUNT(B3,G3,J3,M3,P3)&gt;2.9,AVERAGE(B3,G3,J3,M3,P3),"")</f>
        <v>0.45625000000000004</v>
      </c>
      <c r="U3">
        <f t="shared" si="0"/>
        <v>0.20675443364855164</v>
      </c>
      <c r="V3">
        <f>IF(COUNT(C3:D3,F3,K3:L3,Q3,S3)&gt;3.9,AVERAGE(C3:D3,F3,K3:L3,Q3,S3),"")</f>
        <v>0.48666666666666669</v>
      </c>
      <c r="W3">
        <f t="shared" si="2"/>
        <v>5.8547226900834186E-2</v>
      </c>
      <c r="X3">
        <f t="shared" ref="X3:X33" si="5">IF(COUNT(E3,H3:I3,N3:O3,R3)&gt;2.9,AVERAGE(E3,H3:I3,N3:O3,R3),"")</f>
        <v>0.8125</v>
      </c>
      <c r="Y3">
        <f t="shared" ref="Y3:Y33" si="6">IF(COUNT(E3,H3:I3,N3:O3,R3)&gt;2.9,(STDEV(E3,H3:I3,N3:O3,R3)/(SQRT(COUNT(E3,H3:I3,N3:O3,R3)))),"")</f>
        <v>0.20933923823943432</v>
      </c>
    </row>
    <row r="4" spans="1:25" x14ac:dyDescent="0.3">
      <c r="A4" s="4">
        <v>1989</v>
      </c>
      <c r="B4">
        <v>0.2</v>
      </c>
      <c r="C4">
        <v>0.2</v>
      </c>
      <c r="D4" t="s">
        <v>33</v>
      </c>
      <c r="E4">
        <v>0.6</v>
      </c>
      <c r="F4">
        <v>0.54999999999999993</v>
      </c>
      <c r="G4" t="s">
        <v>33</v>
      </c>
      <c r="H4">
        <v>0.8</v>
      </c>
      <c r="I4">
        <v>0.6</v>
      </c>
      <c r="J4">
        <v>0.26666666666666666</v>
      </c>
      <c r="K4">
        <v>0.30000000000000004</v>
      </c>
      <c r="L4">
        <v>0.2</v>
      </c>
      <c r="M4">
        <v>0.39999999999999997</v>
      </c>
      <c r="N4">
        <v>0.70000000000000007</v>
      </c>
      <c r="O4">
        <v>0.3</v>
      </c>
      <c r="P4">
        <v>0.5</v>
      </c>
      <c r="Q4">
        <v>0.7</v>
      </c>
      <c r="R4">
        <v>0.8</v>
      </c>
      <c r="S4">
        <v>0.48749999999999999</v>
      </c>
      <c r="T4">
        <f t="shared" ref="T4:T7" si="7">IF(COUNT(B4,G4,J4,M4,P4)&gt;2.9,AVERAGE(B4,G4,J4,M4,P4),"")</f>
        <v>0.34166666666666667</v>
      </c>
      <c r="U4">
        <f>IF(COUNT(B4,G4,J4,M4,P4)&gt;2.9,(STDEV(B4,G4,J4,M4,P4)/(SQRT(COUNT(B4,G4,J4,M4,P4)))),"")</f>
        <v>6.7185481235821229E-2</v>
      </c>
      <c r="V4">
        <f t="shared" si="1"/>
        <v>0.40625</v>
      </c>
      <c r="W4">
        <f t="shared" si="2"/>
        <v>8.365043833318106E-2</v>
      </c>
      <c r="X4">
        <f t="shared" si="5"/>
        <v>0.6333333333333333</v>
      </c>
      <c r="Y4">
        <f t="shared" si="6"/>
        <v>7.6011695006609203E-2</v>
      </c>
    </row>
    <row r="5" spans="1:25" x14ac:dyDescent="0.3">
      <c r="A5" s="4">
        <v>1990</v>
      </c>
      <c r="B5">
        <v>0.2</v>
      </c>
      <c r="C5" t="s">
        <v>33</v>
      </c>
      <c r="D5" t="s">
        <v>33</v>
      </c>
      <c r="E5" t="s">
        <v>33</v>
      </c>
      <c r="F5" t="s">
        <v>33</v>
      </c>
      <c r="G5" t="s">
        <v>33</v>
      </c>
      <c r="H5" t="s">
        <v>33</v>
      </c>
      <c r="I5">
        <v>0.98333333333333339</v>
      </c>
      <c r="J5" t="s">
        <v>33</v>
      </c>
      <c r="K5">
        <v>0.67999999999999994</v>
      </c>
      <c r="L5">
        <v>0.45</v>
      </c>
      <c r="M5">
        <v>0.45</v>
      </c>
      <c r="N5" t="s">
        <v>33</v>
      </c>
      <c r="O5">
        <v>0.37142857142857144</v>
      </c>
      <c r="P5" t="s">
        <v>33</v>
      </c>
      <c r="Q5" t="s">
        <v>33</v>
      </c>
      <c r="R5" t="s">
        <v>33</v>
      </c>
      <c r="S5" t="s">
        <v>33</v>
      </c>
      <c r="T5" t="str">
        <f t="shared" si="7"/>
        <v/>
      </c>
      <c r="U5" t="str">
        <f t="shared" si="0"/>
        <v/>
      </c>
      <c r="V5" t="str">
        <f t="shared" si="1"/>
        <v/>
      </c>
      <c r="W5" t="str">
        <f t="shared" si="2"/>
        <v/>
      </c>
      <c r="X5" t="str">
        <f t="shared" si="5"/>
        <v/>
      </c>
      <c r="Y5" t="str">
        <f t="shared" si="6"/>
        <v/>
      </c>
    </row>
    <row r="6" spans="1:25" x14ac:dyDescent="0.3">
      <c r="A6" s="4">
        <v>1991</v>
      </c>
      <c r="B6">
        <v>0.23333333333333336</v>
      </c>
      <c r="C6" t="s">
        <v>33</v>
      </c>
      <c r="D6" t="s">
        <v>33</v>
      </c>
      <c r="E6" t="s">
        <v>33</v>
      </c>
      <c r="F6" t="s">
        <v>33</v>
      </c>
      <c r="G6" t="s">
        <v>33</v>
      </c>
      <c r="H6">
        <v>0.4</v>
      </c>
      <c r="I6">
        <v>0.95000000000000007</v>
      </c>
      <c r="J6" t="s">
        <v>33</v>
      </c>
      <c r="K6">
        <v>0.64</v>
      </c>
      <c r="L6" t="s">
        <v>33</v>
      </c>
      <c r="M6">
        <v>0.76666666666666661</v>
      </c>
      <c r="N6" t="s">
        <v>33</v>
      </c>
      <c r="O6">
        <v>0.25</v>
      </c>
      <c r="P6" t="s">
        <v>33</v>
      </c>
      <c r="Q6" t="s">
        <v>33</v>
      </c>
      <c r="R6">
        <v>0.9</v>
      </c>
      <c r="S6">
        <v>0.43333333333333329</v>
      </c>
      <c r="T6" t="str">
        <f t="shared" si="7"/>
        <v/>
      </c>
      <c r="U6" t="str">
        <f t="shared" si="0"/>
        <v/>
      </c>
      <c r="V6" t="str">
        <f t="shared" si="1"/>
        <v/>
      </c>
      <c r="W6" t="str">
        <f t="shared" si="2"/>
        <v/>
      </c>
      <c r="X6">
        <f t="shared" si="5"/>
        <v>0.625</v>
      </c>
      <c r="Y6">
        <f t="shared" si="6"/>
        <v>0.1761864542655498</v>
      </c>
    </row>
    <row r="7" spans="1:25" x14ac:dyDescent="0.3">
      <c r="A7" s="4">
        <v>1992</v>
      </c>
      <c r="B7" t="s">
        <v>33</v>
      </c>
      <c r="C7">
        <v>0.75</v>
      </c>
      <c r="D7" t="s">
        <v>33</v>
      </c>
      <c r="E7" t="s">
        <v>33</v>
      </c>
      <c r="F7">
        <v>1.4291666666666665</v>
      </c>
      <c r="G7" t="s">
        <v>33</v>
      </c>
      <c r="H7">
        <v>1.3</v>
      </c>
      <c r="I7">
        <v>0.6</v>
      </c>
      <c r="J7">
        <v>0.3666666666666667</v>
      </c>
      <c r="K7" t="s">
        <v>33</v>
      </c>
      <c r="L7">
        <v>1.5</v>
      </c>
      <c r="M7">
        <v>0.5</v>
      </c>
      <c r="N7">
        <v>1.25</v>
      </c>
      <c r="O7" t="s">
        <v>33</v>
      </c>
      <c r="P7" t="s">
        <v>33</v>
      </c>
      <c r="Q7" t="s">
        <v>33</v>
      </c>
      <c r="R7">
        <v>1.4</v>
      </c>
      <c r="S7">
        <v>1</v>
      </c>
      <c r="T7" t="str">
        <f t="shared" si="7"/>
        <v/>
      </c>
      <c r="U7" t="str">
        <f t="shared" si="0"/>
        <v/>
      </c>
      <c r="V7">
        <f t="shared" si="1"/>
        <v>1.1697916666666666</v>
      </c>
      <c r="W7">
        <f t="shared" si="2"/>
        <v>0.17827113888213472</v>
      </c>
      <c r="X7">
        <f t="shared" si="5"/>
        <v>1.1375</v>
      </c>
      <c r="Y7">
        <f t="shared" si="6"/>
        <v>0.1818596070232934</v>
      </c>
    </row>
    <row r="8" spans="1:25"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X8" t="str">
        <f t="shared" si="5"/>
        <v/>
      </c>
      <c r="Y8" t="str">
        <f t="shared" si="6"/>
        <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X9" t="str">
        <f t="shared" si="5"/>
        <v/>
      </c>
      <c r="Y9" t="str">
        <f t="shared" si="6"/>
        <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X10" t="str">
        <f t="shared" si="5"/>
        <v/>
      </c>
      <c r="Y10" t="str">
        <f t="shared" si="6"/>
        <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X11" t="str">
        <f t="shared" si="5"/>
        <v/>
      </c>
      <c r="Y11" t="str">
        <f t="shared" si="6"/>
        <v/>
      </c>
    </row>
    <row r="12" spans="1:25" x14ac:dyDescent="0.3">
      <c r="A12" s="4">
        <v>1997</v>
      </c>
      <c r="B12" t="s">
        <v>33</v>
      </c>
      <c r="C12" t="s">
        <v>33</v>
      </c>
      <c r="D12" t="s">
        <v>33</v>
      </c>
      <c r="E12" t="s">
        <v>33</v>
      </c>
      <c r="F12" t="s">
        <v>33</v>
      </c>
      <c r="G12" t="s">
        <v>33</v>
      </c>
      <c r="H12" t="s">
        <v>33</v>
      </c>
      <c r="I12" t="s">
        <v>33</v>
      </c>
      <c r="J12" t="s">
        <v>33</v>
      </c>
      <c r="K12">
        <v>0.02</v>
      </c>
      <c r="L12" t="s">
        <v>33</v>
      </c>
      <c r="M12" t="s">
        <v>33</v>
      </c>
      <c r="N12" t="s">
        <v>33</v>
      </c>
      <c r="O12" t="s">
        <v>33</v>
      </c>
      <c r="P12" t="s">
        <v>33</v>
      </c>
      <c r="Q12" t="s">
        <v>33</v>
      </c>
      <c r="R12" t="s">
        <v>33</v>
      </c>
      <c r="S12" t="s">
        <v>33</v>
      </c>
      <c r="T12" t="str">
        <f t="shared" ref="T12:T14" si="8">IF(COUNT(B12,G12,J12,M12,P12)&gt;2.9,AVERAGE(B12,G12,J12,M12,P12),"")</f>
        <v/>
      </c>
      <c r="U12" t="str">
        <f t="shared" ref="U12:U14" si="9">IF(COUNT(B12,G12,J12,M12,P12)&gt;2.9,(STDEV(B12,G12,J12,M12,P12)/(SQRT(COUNT(B12,G12,J12,M12,P12)))),"")</f>
        <v/>
      </c>
      <c r="V12" t="str">
        <f t="shared" ref="V12:V13" si="10">IF(COUNT(C12:D12,F12,K12:L12,Q12,S12)&gt;3.9,AVERAGE(C12:D12,F12,K12:L12,Q12,S12),"")</f>
        <v/>
      </c>
      <c r="W12" t="str">
        <f t="shared" ref="W12:W13" si="11">IF(COUNT(C12:D12,F12,K12:L12,Q12,S12)&gt;3.9,(STDEV(C12:D12,F12,K12:L12,Q12,S12)/(SQRT(COUNT(C12:D12,F12,K12:L12,Q12,S12)))),"")</f>
        <v/>
      </c>
      <c r="X12" t="str">
        <f t="shared" si="5"/>
        <v/>
      </c>
      <c r="Y12" t="str">
        <f t="shared" si="6"/>
        <v/>
      </c>
    </row>
    <row r="13" spans="1:25" x14ac:dyDescent="0.3">
      <c r="A13" s="4">
        <v>1998</v>
      </c>
      <c r="B13" t="s">
        <v>33</v>
      </c>
      <c r="C13" t="s">
        <v>33</v>
      </c>
      <c r="D13" t="s">
        <v>33</v>
      </c>
      <c r="E13" t="s">
        <v>33</v>
      </c>
      <c r="F13" t="s">
        <v>33</v>
      </c>
      <c r="G13" t="s">
        <v>33</v>
      </c>
      <c r="H13" t="s">
        <v>33</v>
      </c>
      <c r="I13" t="s">
        <v>33</v>
      </c>
      <c r="J13" t="s">
        <v>33</v>
      </c>
      <c r="K13">
        <v>1.45</v>
      </c>
      <c r="L13" t="s">
        <v>33</v>
      </c>
      <c r="M13">
        <v>0.65</v>
      </c>
      <c r="N13">
        <v>0.45</v>
      </c>
      <c r="O13">
        <v>0.47500000000000003</v>
      </c>
      <c r="P13">
        <v>0.65</v>
      </c>
      <c r="Q13">
        <v>0.65</v>
      </c>
      <c r="R13" t="s">
        <v>33</v>
      </c>
      <c r="S13">
        <v>0.8</v>
      </c>
      <c r="T13" t="str">
        <f t="shared" si="8"/>
        <v/>
      </c>
      <c r="U13" t="str">
        <f t="shared" si="9"/>
        <v/>
      </c>
      <c r="V13" t="str">
        <f t="shared" si="10"/>
        <v/>
      </c>
      <c r="W13" t="str">
        <f t="shared" si="11"/>
        <v/>
      </c>
      <c r="X13" t="str">
        <f t="shared" si="5"/>
        <v/>
      </c>
      <c r="Y13" t="str">
        <f t="shared" si="6"/>
        <v/>
      </c>
    </row>
    <row r="14" spans="1:25" x14ac:dyDescent="0.3">
      <c r="A14" s="4">
        <v>1999</v>
      </c>
      <c r="B14" t="s">
        <v>33</v>
      </c>
      <c r="C14" t="s">
        <v>33</v>
      </c>
      <c r="D14">
        <v>0.35</v>
      </c>
      <c r="E14" t="s">
        <v>33</v>
      </c>
      <c r="F14">
        <v>2.1666666666666665</v>
      </c>
      <c r="G14">
        <v>0.3</v>
      </c>
      <c r="H14" t="s">
        <v>33</v>
      </c>
      <c r="I14" t="s">
        <v>33</v>
      </c>
      <c r="J14">
        <v>0.23333333333333331</v>
      </c>
      <c r="K14">
        <v>0.4</v>
      </c>
      <c r="L14">
        <v>0.2</v>
      </c>
      <c r="M14">
        <v>0.5</v>
      </c>
      <c r="N14">
        <v>2</v>
      </c>
      <c r="O14">
        <v>0.3</v>
      </c>
      <c r="P14">
        <v>0.05</v>
      </c>
      <c r="Q14">
        <v>0.75</v>
      </c>
      <c r="R14" t="s">
        <v>33</v>
      </c>
      <c r="S14">
        <v>1</v>
      </c>
      <c r="T14">
        <f t="shared" si="8"/>
        <v>0.27083333333333331</v>
      </c>
      <c r="U14">
        <f t="shared" si="9"/>
        <v>9.2889570040033148E-2</v>
      </c>
      <c r="V14">
        <f>IF(COUNT(C14:D14,F14,K14:L14,Q14,S14)&gt;3.9,AVERAGE(C14:D14,F14,K14:L14,Q14,S14),"")</f>
        <v>0.81111111111111123</v>
      </c>
      <c r="W14">
        <f>IF(COUNT(C14:D14,F14,K14:L14,Q14,S14)&gt;3.9,(STDEV(C14:D14,F14,K14:L14,Q14,S14)/(SQRT(COUNT(C14:D14,F14,K14:L14,Q14,S14)))),"")</f>
        <v>0.29620021590342321</v>
      </c>
      <c r="X14" t="str">
        <f t="shared" si="5"/>
        <v/>
      </c>
      <c r="Y14" t="str">
        <f t="shared" si="6"/>
        <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X15" t="str">
        <f t="shared" si="5"/>
        <v/>
      </c>
      <c r="Y15" t="str">
        <f t="shared" si="6"/>
        <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X16" t="str">
        <f t="shared" si="5"/>
        <v/>
      </c>
      <c r="Y16" t="str">
        <f t="shared" si="6"/>
        <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X17" t="str">
        <f t="shared" si="5"/>
        <v/>
      </c>
      <c r="Y17" t="str">
        <f t="shared" si="6"/>
        <v/>
      </c>
    </row>
    <row r="18" spans="1:25" x14ac:dyDescent="0.3">
      <c r="A18" s="4">
        <v>2003</v>
      </c>
      <c r="B18" t="s">
        <v>33</v>
      </c>
      <c r="C18" t="s">
        <v>33</v>
      </c>
      <c r="D18" t="s">
        <v>33</v>
      </c>
      <c r="E18" t="s">
        <v>33</v>
      </c>
      <c r="F18" t="s">
        <v>33</v>
      </c>
      <c r="G18" t="s">
        <v>33</v>
      </c>
      <c r="H18" t="s">
        <v>33</v>
      </c>
      <c r="I18" t="s">
        <v>33</v>
      </c>
      <c r="J18" t="s">
        <v>33</v>
      </c>
      <c r="K18">
        <v>1.3792</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 t="shared" si="5"/>
        <v/>
      </c>
      <c r="Y18" t="str">
        <f t="shared" si="6"/>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X19" t="str">
        <f t="shared" si="5"/>
        <v/>
      </c>
      <c r="Y19" t="str">
        <f t="shared" si="6"/>
        <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X20" t="str">
        <f t="shared" si="5"/>
        <v/>
      </c>
      <c r="Y20" t="str">
        <f t="shared" si="6"/>
        <v/>
      </c>
    </row>
    <row r="21" spans="1:25" x14ac:dyDescent="0.3">
      <c r="A21" s="4">
        <v>2006</v>
      </c>
      <c r="B21" t="s">
        <v>33</v>
      </c>
      <c r="C21">
        <v>0.83857142857142841</v>
      </c>
      <c r="D21" t="s">
        <v>33</v>
      </c>
      <c r="E21" t="s">
        <v>33</v>
      </c>
      <c r="F21" t="s">
        <v>33</v>
      </c>
      <c r="G21" t="s">
        <v>33</v>
      </c>
      <c r="H21" t="s">
        <v>33</v>
      </c>
      <c r="I21" t="s">
        <v>33</v>
      </c>
      <c r="J21" t="s">
        <v>33</v>
      </c>
      <c r="K21" t="s">
        <v>33</v>
      </c>
      <c r="L21">
        <v>0.98999999999999988</v>
      </c>
      <c r="M21" t="s">
        <v>33</v>
      </c>
      <c r="N21">
        <v>1.2</v>
      </c>
      <c r="O21">
        <v>0.66333333333333333</v>
      </c>
      <c r="P21" t="s">
        <v>33</v>
      </c>
      <c r="Q21">
        <v>1.1833333333333333</v>
      </c>
      <c r="R21">
        <v>1.3033333333333335</v>
      </c>
      <c r="S21" t="s">
        <v>33</v>
      </c>
      <c r="T21" t="str">
        <f t="shared" ref="T21:T33" si="12">IF(COUNT(B21,G21,J21,M21,P21)&gt;2.9,AVERAGE(B21,G21,J21,M21,P21),"")</f>
        <v/>
      </c>
      <c r="U21" t="str">
        <f t="shared" ref="U21:U33" si="13">IF(COUNT(B21,G21,J21,M21,P21)&gt;2.9,(STDEV(B21,G21,J21,M21,P21)/(SQRT(COUNT(B21,G21,J21,M21,P21)))),"")</f>
        <v/>
      </c>
      <c r="V21" t="str">
        <f t="shared" ref="V21:V33" si="14">IF(COUNT(C21:D21,F21,K21:L21,Q21,S21)&gt;3.9,AVERAGE(C21:D21,F21,K21:L21,Q21,S21),"")</f>
        <v/>
      </c>
      <c r="W21" t="str">
        <f t="shared" ref="W21:W33" si="15">IF(COUNT(C21:D21,F21,K21:L21,Q21,S21)&gt;3.9,(STDEV(C21:D21,F21,K21:L21,Q21,S21)/(SQRT(COUNT(C21:D21,F21,K21:L21,Q21,S21)))),"")</f>
        <v/>
      </c>
      <c r="X21">
        <f t="shared" si="5"/>
        <v>1.0555555555555556</v>
      </c>
      <c r="Y21">
        <f t="shared" si="6"/>
        <v>0.19836678833930166</v>
      </c>
    </row>
    <row r="22" spans="1:25" x14ac:dyDescent="0.3">
      <c r="A22" s="4">
        <v>2007</v>
      </c>
      <c r="B22">
        <v>0.35599999999999998</v>
      </c>
      <c r="C22">
        <v>0.59499999999999997</v>
      </c>
      <c r="D22">
        <v>0.01</v>
      </c>
      <c r="E22">
        <v>0.01</v>
      </c>
      <c r="F22">
        <v>0.33600000000000002</v>
      </c>
      <c r="G22">
        <v>0.20899999999999999</v>
      </c>
      <c r="H22">
        <v>1.45</v>
      </c>
      <c r="I22" t="s">
        <v>33</v>
      </c>
      <c r="J22">
        <v>0.23300000000000001</v>
      </c>
      <c r="K22">
        <v>0.29399999999999998</v>
      </c>
      <c r="L22">
        <v>0.159</v>
      </c>
      <c r="M22">
        <v>1.0469999999999999</v>
      </c>
      <c r="N22">
        <v>0.77900000000000003</v>
      </c>
      <c r="O22">
        <v>0.49299999999999999</v>
      </c>
      <c r="P22">
        <v>0.65500000000000003</v>
      </c>
      <c r="Q22">
        <v>0.61599999999999999</v>
      </c>
      <c r="R22">
        <v>0.8610000000000001</v>
      </c>
      <c r="S22">
        <v>1.171</v>
      </c>
      <c r="T22">
        <f t="shared" si="12"/>
        <v>0.5</v>
      </c>
      <c r="U22">
        <f>IF(COUNT(B22,G22,J22,M22,P22)&gt;2.9,(STDEV(B22,G22,J22,M22,P22)/(SQRT(COUNT(B22,G22,J22,M22,P22)))),"")</f>
        <v>0.15810439589081635</v>
      </c>
      <c r="V22">
        <f t="shared" si="14"/>
        <v>0.45442857142857146</v>
      </c>
      <c r="W22">
        <f t="shared" si="15"/>
        <v>0.14506958217858554</v>
      </c>
      <c r="X22">
        <f t="shared" si="5"/>
        <v>0.71860000000000002</v>
      </c>
      <c r="Y22">
        <f t="shared" si="6"/>
        <v>0.23578392650899682</v>
      </c>
    </row>
    <row r="23" spans="1:25" x14ac:dyDescent="0.3">
      <c r="A23" s="4">
        <v>2008</v>
      </c>
      <c r="B23" t="s">
        <v>33</v>
      </c>
      <c r="C23" t="s">
        <v>33</v>
      </c>
      <c r="D23">
        <v>0.625</v>
      </c>
      <c r="E23" t="s">
        <v>33</v>
      </c>
      <c r="F23" t="s">
        <v>33</v>
      </c>
      <c r="G23" t="s">
        <v>33</v>
      </c>
      <c r="H23">
        <v>0.91500000000000004</v>
      </c>
      <c r="I23">
        <v>0.8600000000000001</v>
      </c>
      <c r="J23" t="s">
        <v>33</v>
      </c>
      <c r="K23" t="s">
        <v>33</v>
      </c>
      <c r="L23" t="s">
        <v>33</v>
      </c>
      <c r="M23">
        <v>0.4</v>
      </c>
      <c r="N23">
        <v>1.3933333333333333</v>
      </c>
      <c r="O23" t="s">
        <v>33</v>
      </c>
      <c r="P23">
        <v>0.52</v>
      </c>
      <c r="Q23" t="s">
        <v>33</v>
      </c>
      <c r="R23">
        <v>1.4750000000000001</v>
      </c>
      <c r="S23">
        <v>0.72</v>
      </c>
      <c r="T23" t="str">
        <f t="shared" si="12"/>
        <v/>
      </c>
      <c r="U23" t="str">
        <f t="shared" si="13"/>
        <v/>
      </c>
      <c r="V23" t="str">
        <f t="shared" si="14"/>
        <v/>
      </c>
      <c r="W23" t="str">
        <f t="shared" si="15"/>
        <v/>
      </c>
      <c r="X23">
        <f t="shared" si="5"/>
        <v>1.1608333333333334</v>
      </c>
      <c r="Y23">
        <f t="shared" si="6"/>
        <v>0.15908374803508016</v>
      </c>
    </row>
    <row r="24" spans="1:25" x14ac:dyDescent="0.3">
      <c r="A24" s="4">
        <v>2009</v>
      </c>
      <c r="B24">
        <v>0.57999999999999996</v>
      </c>
      <c r="C24">
        <v>1.5</v>
      </c>
      <c r="D24">
        <v>0.91</v>
      </c>
      <c r="E24">
        <v>1.6499999999999997</v>
      </c>
      <c r="F24">
        <v>0.90333333333333332</v>
      </c>
      <c r="G24">
        <v>1.1399999999999999</v>
      </c>
      <c r="H24">
        <v>1.35</v>
      </c>
      <c r="I24">
        <v>1.1000000000000001</v>
      </c>
      <c r="J24">
        <v>0.91</v>
      </c>
      <c r="K24">
        <v>1.4000000000000001</v>
      </c>
      <c r="L24">
        <v>1.365</v>
      </c>
      <c r="M24">
        <v>1.1499999999999999</v>
      </c>
      <c r="N24">
        <v>1.0166666666666666</v>
      </c>
      <c r="O24">
        <v>0.99333333333333329</v>
      </c>
      <c r="P24">
        <v>1.1000000000000001</v>
      </c>
      <c r="Q24">
        <v>1.3333333333333333</v>
      </c>
      <c r="R24">
        <v>1.2</v>
      </c>
      <c r="S24">
        <v>2.6500000000000004</v>
      </c>
      <c r="T24">
        <f t="shared" si="12"/>
        <v>0.97599999999999998</v>
      </c>
      <c r="U24">
        <f t="shared" si="13"/>
        <v>0.10810180387024074</v>
      </c>
      <c r="V24">
        <f t="shared" si="14"/>
        <v>1.4373809523809524</v>
      </c>
      <c r="W24">
        <f t="shared" si="15"/>
        <v>0.22120696369258391</v>
      </c>
      <c r="X24">
        <f t="shared" si="5"/>
        <v>1.2183333333333333</v>
      </c>
      <c r="Y24">
        <f t="shared" si="6"/>
        <v>0.10153908205801934</v>
      </c>
    </row>
    <row r="25" spans="1:25" x14ac:dyDescent="0.3">
      <c r="A25" s="4">
        <v>2010</v>
      </c>
      <c r="B25" t="s">
        <v>33</v>
      </c>
      <c r="C25" t="s">
        <v>33</v>
      </c>
      <c r="D25" t="s">
        <v>33</v>
      </c>
      <c r="E25" t="s">
        <v>33</v>
      </c>
      <c r="F25">
        <v>0.82000000000000006</v>
      </c>
      <c r="G25" t="s">
        <v>33</v>
      </c>
      <c r="H25">
        <v>0.68500000000000005</v>
      </c>
      <c r="I25">
        <v>1.6</v>
      </c>
      <c r="J25" t="s">
        <v>33</v>
      </c>
      <c r="K25">
        <v>1.3183333333333334</v>
      </c>
      <c r="L25" t="s">
        <v>33</v>
      </c>
      <c r="M25">
        <v>0.92</v>
      </c>
      <c r="N25">
        <v>1.02</v>
      </c>
      <c r="O25" t="s">
        <v>33</v>
      </c>
      <c r="P25">
        <v>0.54</v>
      </c>
      <c r="Q25" t="s">
        <v>33</v>
      </c>
      <c r="R25">
        <v>1.85</v>
      </c>
      <c r="S25" t="s">
        <v>33</v>
      </c>
      <c r="T25" t="str">
        <f t="shared" si="12"/>
        <v/>
      </c>
      <c r="U25" t="str">
        <f t="shared" si="13"/>
        <v/>
      </c>
      <c r="V25" t="str">
        <f t="shared" si="14"/>
        <v/>
      </c>
      <c r="W25" t="str">
        <f t="shared" si="15"/>
        <v/>
      </c>
      <c r="X25">
        <f t="shared" si="5"/>
        <v>1.2887500000000001</v>
      </c>
      <c r="Y25">
        <f t="shared" si="6"/>
        <v>0.26592899271547404</v>
      </c>
    </row>
    <row r="26" spans="1:25" x14ac:dyDescent="0.3">
      <c r="A26" s="4">
        <v>2011</v>
      </c>
      <c r="B26" t="s">
        <v>33</v>
      </c>
      <c r="C26">
        <v>2.2000000000000002</v>
      </c>
      <c r="D26" t="s">
        <v>33</v>
      </c>
      <c r="E26" t="s">
        <v>33</v>
      </c>
      <c r="F26" t="s">
        <v>33</v>
      </c>
      <c r="G26" t="s">
        <v>33</v>
      </c>
      <c r="H26" t="s">
        <v>33</v>
      </c>
      <c r="I26" t="s">
        <v>33</v>
      </c>
      <c r="J26" t="s">
        <v>33</v>
      </c>
      <c r="K26" t="s">
        <v>33</v>
      </c>
      <c r="L26">
        <v>0.35</v>
      </c>
      <c r="M26" t="s">
        <v>33</v>
      </c>
      <c r="N26" t="s">
        <v>33</v>
      </c>
      <c r="O26">
        <v>0.14000000000000001</v>
      </c>
      <c r="P26" t="s">
        <v>33</v>
      </c>
      <c r="Q26">
        <v>1</v>
      </c>
      <c r="R26" t="s">
        <v>33</v>
      </c>
      <c r="S26" t="s">
        <v>33</v>
      </c>
      <c r="T26" t="str">
        <f t="shared" si="12"/>
        <v/>
      </c>
      <c r="U26" t="str">
        <f t="shared" si="13"/>
        <v/>
      </c>
      <c r="V26" t="str">
        <f t="shared" si="14"/>
        <v/>
      </c>
      <c r="W26" t="str">
        <f t="shared" si="15"/>
        <v/>
      </c>
      <c r="X26" t="str">
        <f t="shared" si="5"/>
        <v/>
      </c>
      <c r="Y26" t="str">
        <f t="shared" si="6"/>
        <v/>
      </c>
    </row>
    <row r="27" spans="1:25" x14ac:dyDescent="0.3">
      <c r="A27" s="4">
        <v>2012</v>
      </c>
      <c r="B27" t="s">
        <v>33</v>
      </c>
      <c r="C27" t="s">
        <v>33</v>
      </c>
      <c r="D27" t="s">
        <v>33</v>
      </c>
      <c r="E27">
        <v>2.5</v>
      </c>
      <c r="F27" t="s">
        <v>33</v>
      </c>
      <c r="G27" t="s">
        <v>33</v>
      </c>
      <c r="H27" t="s">
        <v>33</v>
      </c>
      <c r="I27" t="s">
        <v>33</v>
      </c>
      <c r="J27" t="s">
        <v>33</v>
      </c>
      <c r="K27" t="s">
        <v>33</v>
      </c>
      <c r="L27">
        <v>1.6</v>
      </c>
      <c r="M27" t="s">
        <v>33</v>
      </c>
      <c r="N27">
        <v>2.2000000000000002</v>
      </c>
      <c r="O27" t="s">
        <v>33</v>
      </c>
      <c r="P27" t="s">
        <v>33</v>
      </c>
      <c r="Q27" t="s">
        <v>33</v>
      </c>
      <c r="R27" t="s">
        <v>33</v>
      </c>
      <c r="S27" t="s">
        <v>33</v>
      </c>
      <c r="T27" t="str">
        <f t="shared" si="12"/>
        <v/>
      </c>
      <c r="U27" t="str">
        <f t="shared" si="13"/>
        <v/>
      </c>
      <c r="V27" t="str">
        <f t="shared" si="14"/>
        <v/>
      </c>
      <c r="W27" t="str">
        <f t="shared" si="15"/>
        <v/>
      </c>
      <c r="X27" t="str">
        <f t="shared" si="5"/>
        <v/>
      </c>
      <c r="Y27" t="str">
        <f t="shared" si="6"/>
        <v/>
      </c>
    </row>
    <row r="28" spans="1:25" x14ac:dyDescent="0.3">
      <c r="A28" s="4">
        <v>2013</v>
      </c>
      <c r="B28" t="s">
        <v>33</v>
      </c>
      <c r="C28" t="s">
        <v>33</v>
      </c>
      <c r="D28" t="s">
        <v>33</v>
      </c>
      <c r="E28" t="s">
        <v>33</v>
      </c>
      <c r="F28" t="s">
        <v>33</v>
      </c>
      <c r="G28" t="s">
        <v>33</v>
      </c>
      <c r="H28" t="s">
        <v>33</v>
      </c>
      <c r="I28" t="s">
        <v>33</v>
      </c>
      <c r="J28">
        <v>0.67</v>
      </c>
      <c r="K28">
        <v>1.32</v>
      </c>
      <c r="L28">
        <v>0.53</v>
      </c>
      <c r="M28">
        <v>1.2</v>
      </c>
      <c r="N28" t="s">
        <v>33</v>
      </c>
      <c r="O28" t="s">
        <v>33</v>
      </c>
      <c r="P28" t="s">
        <v>33</v>
      </c>
      <c r="Q28">
        <v>1.9</v>
      </c>
      <c r="R28" t="s">
        <v>33</v>
      </c>
      <c r="S28" t="s">
        <v>33</v>
      </c>
      <c r="T28" t="str">
        <f t="shared" si="12"/>
        <v/>
      </c>
      <c r="U28" t="str">
        <f t="shared" si="13"/>
        <v/>
      </c>
      <c r="V28" t="str">
        <f t="shared" si="14"/>
        <v/>
      </c>
      <c r="W28" t="str">
        <f t="shared" si="15"/>
        <v/>
      </c>
      <c r="X28" t="str">
        <f t="shared" si="5"/>
        <v/>
      </c>
      <c r="Y28" t="str">
        <f t="shared" si="6"/>
        <v/>
      </c>
    </row>
    <row r="29" spans="1:25" x14ac:dyDescent="0.3">
      <c r="A29" s="4">
        <v>2014</v>
      </c>
      <c r="B29" t="s">
        <v>33</v>
      </c>
      <c r="C29">
        <v>1.8</v>
      </c>
      <c r="D29" t="s">
        <v>33</v>
      </c>
      <c r="E29" t="s">
        <v>33</v>
      </c>
      <c r="F29" t="s">
        <v>33</v>
      </c>
      <c r="G29">
        <v>0.96666666666666667</v>
      </c>
      <c r="H29" t="s">
        <v>33</v>
      </c>
      <c r="I29" t="s">
        <v>33</v>
      </c>
      <c r="J29">
        <v>1</v>
      </c>
      <c r="K29">
        <v>1.6</v>
      </c>
      <c r="L29">
        <v>0.9</v>
      </c>
      <c r="M29">
        <v>2.4</v>
      </c>
      <c r="N29">
        <v>1.45</v>
      </c>
      <c r="O29">
        <v>1.6</v>
      </c>
      <c r="P29" t="s">
        <v>33</v>
      </c>
      <c r="Q29" t="s">
        <v>33</v>
      </c>
      <c r="R29">
        <v>1.85</v>
      </c>
      <c r="S29">
        <v>2.0999999999999996</v>
      </c>
      <c r="T29">
        <f t="shared" si="12"/>
        <v>1.4555555555555557</v>
      </c>
      <c r="U29">
        <f t="shared" si="13"/>
        <v>0.47232025126293947</v>
      </c>
      <c r="V29">
        <f t="shared" si="14"/>
        <v>1.6</v>
      </c>
      <c r="W29">
        <f t="shared" si="15"/>
        <v>0.25495097567963881</v>
      </c>
      <c r="X29">
        <f t="shared" si="5"/>
        <v>1.6333333333333335</v>
      </c>
      <c r="Y29">
        <f t="shared" si="6"/>
        <v>0.11666666666666564</v>
      </c>
    </row>
    <row r="30" spans="1:25" x14ac:dyDescent="0.3">
      <c r="A30" s="4">
        <v>2015</v>
      </c>
      <c r="B30" t="s">
        <v>33</v>
      </c>
      <c r="C30">
        <v>0.7</v>
      </c>
      <c r="D30">
        <v>1.0999999999999999</v>
      </c>
      <c r="E30">
        <v>0.7</v>
      </c>
      <c r="F30">
        <v>1.3666666666666665</v>
      </c>
      <c r="G30">
        <v>0.6</v>
      </c>
      <c r="H30" t="s">
        <v>33</v>
      </c>
      <c r="I30" t="s">
        <v>33</v>
      </c>
      <c r="J30" t="s">
        <v>33</v>
      </c>
      <c r="K30">
        <v>1.8</v>
      </c>
      <c r="L30">
        <v>0.6</v>
      </c>
      <c r="M30" t="s">
        <v>33</v>
      </c>
      <c r="N30" t="s">
        <v>33</v>
      </c>
      <c r="O30">
        <v>0.85</v>
      </c>
      <c r="P30">
        <v>1.3</v>
      </c>
      <c r="Q30">
        <v>0.7</v>
      </c>
      <c r="R30">
        <v>1.05</v>
      </c>
      <c r="S30">
        <v>1.5</v>
      </c>
      <c r="T30" t="str">
        <f t="shared" si="12"/>
        <v/>
      </c>
      <c r="U30" t="str">
        <f t="shared" si="13"/>
        <v/>
      </c>
      <c r="V30">
        <f t="shared" si="14"/>
        <v>1.1095238095238094</v>
      </c>
      <c r="W30">
        <f t="shared" si="15"/>
        <v>0.17528726018386645</v>
      </c>
      <c r="X30">
        <f t="shared" si="5"/>
        <v>0.86666666666666659</v>
      </c>
      <c r="Y30">
        <f t="shared" si="6"/>
        <v>0.10137937550497095</v>
      </c>
    </row>
    <row r="31" spans="1:25" x14ac:dyDescent="0.3">
      <c r="A31" s="4">
        <v>2016</v>
      </c>
      <c r="B31" t="s">
        <v>33</v>
      </c>
      <c r="C31">
        <v>0.78</v>
      </c>
      <c r="D31" t="s">
        <v>33</v>
      </c>
      <c r="E31" t="s">
        <v>33</v>
      </c>
      <c r="F31" t="s">
        <v>33</v>
      </c>
      <c r="G31">
        <v>0.33</v>
      </c>
      <c r="H31">
        <v>2.78</v>
      </c>
      <c r="I31" t="s">
        <v>33</v>
      </c>
      <c r="J31">
        <v>0.46</v>
      </c>
      <c r="K31">
        <v>0.69750000000000001</v>
      </c>
      <c r="L31">
        <v>1.1000000000000001</v>
      </c>
      <c r="M31" t="s">
        <v>33</v>
      </c>
      <c r="N31">
        <v>1.51</v>
      </c>
      <c r="O31" t="s">
        <v>33</v>
      </c>
      <c r="P31">
        <v>0.96899999999999997</v>
      </c>
      <c r="Q31" t="s">
        <v>33</v>
      </c>
      <c r="R31">
        <v>1.6185</v>
      </c>
      <c r="S31">
        <v>2.81</v>
      </c>
      <c r="T31">
        <f t="shared" si="12"/>
        <v>0.58633333333333326</v>
      </c>
      <c r="U31">
        <f t="shared" si="13"/>
        <v>0.19497891623910979</v>
      </c>
      <c r="V31">
        <f t="shared" si="14"/>
        <v>1.346875</v>
      </c>
      <c r="W31">
        <f t="shared" si="15"/>
        <v>0.4953716775900025</v>
      </c>
      <c r="X31">
        <f t="shared" si="5"/>
        <v>1.9695</v>
      </c>
      <c r="Y31">
        <f t="shared" si="6"/>
        <v>0.40645858747642771</v>
      </c>
    </row>
    <row r="32" spans="1:25" x14ac:dyDescent="0.3">
      <c r="A32" s="4">
        <v>2017</v>
      </c>
      <c r="B32">
        <v>0.21</v>
      </c>
      <c r="C32">
        <v>0.55000000000000004</v>
      </c>
      <c r="D32">
        <v>0.66</v>
      </c>
      <c r="E32" t="s">
        <v>33</v>
      </c>
      <c r="F32" t="s">
        <v>33</v>
      </c>
      <c r="G32">
        <v>0.13</v>
      </c>
      <c r="H32">
        <v>0.96</v>
      </c>
      <c r="I32">
        <v>1.43</v>
      </c>
      <c r="J32">
        <v>0.24</v>
      </c>
      <c r="K32">
        <v>0.88</v>
      </c>
      <c r="L32">
        <v>0.34</v>
      </c>
      <c r="M32">
        <v>0.25</v>
      </c>
      <c r="N32">
        <v>0.75</v>
      </c>
      <c r="O32">
        <v>0.49</v>
      </c>
      <c r="P32" t="s">
        <v>33</v>
      </c>
      <c r="Q32">
        <v>0.41</v>
      </c>
      <c r="R32">
        <v>1.04</v>
      </c>
      <c r="S32">
        <v>0.62</v>
      </c>
      <c r="T32">
        <f t="shared" si="12"/>
        <v>0.20749999999999999</v>
      </c>
      <c r="U32">
        <f t="shared" si="13"/>
        <v>2.7195281453467859E-2</v>
      </c>
      <c r="V32">
        <f t="shared" si="14"/>
        <v>0.57666666666666666</v>
      </c>
      <c r="W32">
        <f t="shared" si="15"/>
        <v>7.8598840817010643E-2</v>
      </c>
      <c r="X32">
        <f t="shared" si="5"/>
        <v>0.93399999999999994</v>
      </c>
      <c r="Y32">
        <f t="shared" si="6"/>
        <v>0.1563521665983558</v>
      </c>
    </row>
    <row r="33" spans="1:25" x14ac:dyDescent="0.3">
      <c r="A33" s="4">
        <v>2018</v>
      </c>
      <c r="B33" t="s">
        <v>33</v>
      </c>
      <c r="C33">
        <v>1.32</v>
      </c>
      <c r="D33" t="s">
        <v>33</v>
      </c>
      <c r="E33">
        <v>2.9299999999999997</v>
      </c>
      <c r="F33">
        <v>0.53233333333333333</v>
      </c>
      <c r="G33" t="s">
        <v>33</v>
      </c>
      <c r="H33">
        <v>1.76</v>
      </c>
      <c r="I33">
        <v>1.02</v>
      </c>
      <c r="J33">
        <v>0.18149999999999999</v>
      </c>
      <c r="K33">
        <v>0.71433333333333326</v>
      </c>
      <c r="L33">
        <v>0.69199999999999995</v>
      </c>
      <c r="M33" t="s">
        <v>33</v>
      </c>
      <c r="N33">
        <v>0.8105</v>
      </c>
      <c r="O33">
        <v>0.48599999999999999</v>
      </c>
      <c r="P33">
        <v>0.41699999999999998</v>
      </c>
      <c r="Q33">
        <v>0.29599999999999999</v>
      </c>
      <c r="R33">
        <v>1.103</v>
      </c>
      <c r="S33">
        <v>0.72599999999999998</v>
      </c>
      <c r="T33" t="str">
        <f t="shared" si="12"/>
        <v/>
      </c>
      <c r="U33" t="str">
        <f t="shared" si="13"/>
        <v/>
      </c>
      <c r="V33">
        <f t="shared" si="14"/>
        <v>0.71344444444444444</v>
      </c>
      <c r="W33">
        <f t="shared" si="15"/>
        <v>0.13851462462342348</v>
      </c>
      <c r="X33">
        <f t="shared" si="5"/>
        <v>1.3515833333333331</v>
      </c>
      <c r="Y33">
        <f t="shared" si="6"/>
        <v>0.35925618567318285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t="s">
        <v>33</v>
      </c>
      <c r="C2">
        <v>0.65</v>
      </c>
      <c r="D2" t="s">
        <v>33</v>
      </c>
      <c r="E2" t="s">
        <v>33</v>
      </c>
      <c r="F2">
        <v>2.2250000000000001</v>
      </c>
      <c r="G2" t="s">
        <v>33</v>
      </c>
      <c r="H2" t="s">
        <v>33</v>
      </c>
      <c r="I2">
        <v>1.5</v>
      </c>
      <c r="J2">
        <v>0.3</v>
      </c>
      <c r="K2">
        <v>0.95000000000000007</v>
      </c>
      <c r="L2">
        <v>0.7</v>
      </c>
      <c r="M2">
        <v>0.1</v>
      </c>
      <c r="N2">
        <v>3.5</v>
      </c>
      <c r="O2">
        <v>1.4</v>
      </c>
      <c r="P2">
        <v>0.1</v>
      </c>
      <c r="Q2">
        <v>0.2</v>
      </c>
      <c r="R2">
        <v>4.7</v>
      </c>
      <c r="S2">
        <v>1.0750000000000002</v>
      </c>
      <c r="T2">
        <f>IF(COUNT(B2,G2,J2,M2,P2)&gt;2.9,AVERAGE(B2,G2,J2,M2,P2),"")</f>
        <v>0.16666666666666666</v>
      </c>
      <c r="U2">
        <f t="shared" ref="U2:U7" si="0">IF(COUNT(B2,G2,J2,M2,P2)&gt;2.9,(STDEV(B2,G2,J2,M2,P2)/(SQRT(COUNT(B2,G2,J2,M2,P2)))),"")</f>
        <v>6.6666666666666693E-2</v>
      </c>
      <c r="V2">
        <f t="shared" ref="V2:V6" si="1">IF(COUNT(C2:D2,F2,K2:L2,Q2,S2)&gt;3.9,AVERAGE(C2:D2,F2,K2:L2,Q2,S2),"")</f>
        <v>0.96666666666666679</v>
      </c>
      <c r="W2">
        <f t="shared" ref="W2:W7" si="2">IF(COUNT(C2:D2,F2,K2:L2,Q2,S2)&gt;3.9,(STDEV(C2:D2,F2,K2:L2,Q2,S2)/(SQRT(COUNT(C2:D2,F2,K2:L2,Q2,S2)))),"")</f>
        <v>0.28015372764093488</v>
      </c>
      <c r="X2">
        <f t="shared" ref="X2:X7" si="3">IF(COUNT(E2,H2:I2,N2:O2,R2)&gt;2.9,AVERAGE(E2,H2:I2,N2:O2,R2),"")</f>
        <v>2.7750000000000004</v>
      </c>
      <c r="Y2">
        <f t="shared" ref="Y2:Y7" si="4">IF(COUNT(E2,H2:I2,N2:O2,R2)&gt;2.9,(STDEV(E2,H2:I2,N2:O2,R2)/(SQRT(COUNT(E2,H2:I2,N2:O2,R2)))),"")</f>
        <v>0.80350793399940956</v>
      </c>
    </row>
    <row r="3" spans="1:25" x14ac:dyDescent="0.3">
      <c r="A3" s="4">
        <v>1988</v>
      </c>
      <c r="B3" t="s">
        <v>33</v>
      </c>
      <c r="C3" t="s">
        <v>33</v>
      </c>
      <c r="D3" t="s">
        <v>33</v>
      </c>
      <c r="E3" t="s">
        <v>33</v>
      </c>
      <c r="F3">
        <v>4.0250000000000004</v>
      </c>
      <c r="G3" t="s">
        <v>33</v>
      </c>
      <c r="H3">
        <v>3.1</v>
      </c>
      <c r="I3">
        <v>1.3</v>
      </c>
      <c r="J3">
        <v>0.35</v>
      </c>
      <c r="K3">
        <v>1.35</v>
      </c>
      <c r="L3">
        <v>0.8</v>
      </c>
      <c r="M3">
        <v>0.2</v>
      </c>
      <c r="N3">
        <v>4.4749999999999996</v>
      </c>
      <c r="O3">
        <v>1.6</v>
      </c>
      <c r="P3">
        <v>0.1</v>
      </c>
      <c r="Q3" t="s">
        <v>33</v>
      </c>
      <c r="R3">
        <v>4.5</v>
      </c>
      <c r="S3">
        <v>1.1666666666666667</v>
      </c>
      <c r="T3">
        <f t="shared" ref="T3:T7" si="5">IF(COUNT(B3,G3,J3,M3,P3)&gt;2.9,AVERAGE(B3,G3,J3,M3,P3),"")</f>
        <v>0.21666666666666667</v>
      </c>
      <c r="U3">
        <f t="shared" si="0"/>
        <v>7.2648315725677884E-2</v>
      </c>
      <c r="V3">
        <f t="shared" si="1"/>
        <v>1.8354166666666667</v>
      </c>
      <c r="W3">
        <f t="shared" si="2"/>
        <v>0.73876128022972809</v>
      </c>
      <c r="X3">
        <f t="shared" si="3"/>
        <v>2.9950000000000001</v>
      </c>
      <c r="Y3">
        <f t="shared" si="4"/>
        <v>0.68137728168761247</v>
      </c>
    </row>
    <row r="4" spans="1:25" x14ac:dyDescent="0.3">
      <c r="A4" s="4">
        <v>1989</v>
      </c>
      <c r="B4">
        <v>0.2</v>
      </c>
      <c r="C4">
        <v>0.5</v>
      </c>
      <c r="D4" t="s">
        <v>33</v>
      </c>
      <c r="E4">
        <v>1.7</v>
      </c>
      <c r="F4">
        <v>2.9000000000000004</v>
      </c>
      <c r="G4" t="s">
        <v>33</v>
      </c>
      <c r="H4">
        <v>3</v>
      </c>
      <c r="I4">
        <v>2.9</v>
      </c>
      <c r="J4">
        <v>0.25</v>
      </c>
      <c r="K4">
        <v>0.65</v>
      </c>
      <c r="L4" t="s">
        <v>33</v>
      </c>
      <c r="M4">
        <v>0.16666666666666666</v>
      </c>
      <c r="N4">
        <v>3.8</v>
      </c>
      <c r="O4">
        <v>1</v>
      </c>
      <c r="P4">
        <v>0.2</v>
      </c>
      <c r="Q4">
        <v>0.15000000000000002</v>
      </c>
      <c r="R4">
        <v>3.2</v>
      </c>
      <c r="S4">
        <v>0.23749999999999999</v>
      </c>
      <c r="T4">
        <f>IF(COUNT(B4,G4,J4,M4,P4)&gt;2.9,AVERAGE(B4,G4,J4,M4,P4),"")</f>
        <v>0.20416666666666666</v>
      </c>
      <c r="U4">
        <f t="shared" si="0"/>
        <v>1.7179606773406915E-2</v>
      </c>
      <c r="V4">
        <f t="shared" si="1"/>
        <v>0.88750000000000018</v>
      </c>
      <c r="W4">
        <f>IF(COUNT(C4:D4,F4,K4:L4,Q4,S4)&gt;3.9,(STDEV(C4:D4,F4,K4:L4,Q4,S4)/(SQRT(COUNT(C4:D4,F4,K4:L4,Q4,S4)))),"")</f>
        <v>0.51103449002978263</v>
      </c>
      <c r="X4">
        <f t="shared" si="3"/>
        <v>2.5999999999999996</v>
      </c>
      <c r="Y4">
        <f t="shared" si="4"/>
        <v>0.42504901678120277</v>
      </c>
    </row>
    <row r="5" spans="1:25" x14ac:dyDescent="0.3">
      <c r="A5" s="4">
        <v>1990</v>
      </c>
      <c r="B5">
        <v>0.16666666666666666</v>
      </c>
      <c r="C5" t="s">
        <v>33</v>
      </c>
      <c r="D5" t="s">
        <v>33</v>
      </c>
      <c r="E5" t="s">
        <v>33</v>
      </c>
      <c r="F5" t="s">
        <v>33</v>
      </c>
      <c r="G5" t="s">
        <v>33</v>
      </c>
      <c r="H5" t="s">
        <v>33</v>
      </c>
      <c r="I5">
        <v>1.2833333333333334</v>
      </c>
      <c r="J5" t="s">
        <v>33</v>
      </c>
      <c r="K5">
        <v>0.86</v>
      </c>
      <c r="L5">
        <v>0.2</v>
      </c>
      <c r="M5">
        <v>0.15000000000000002</v>
      </c>
      <c r="N5" t="s">
        <v>33</v>
      </c>
      <c r="O5">
        <v>0.65</v>
      </c>
      <c r="P5" t="s">
        <v>33</v>
      </c>
      <c r="Q5" t="s">
        <v>33</v>
      </c>
      <c r="R5" t="s">
        <v>33</v>
      </c>
      <c r="S5" t="s">
        <v>33</v>
      </c>
      <c r="T5" t="str">
        <f t="shared" si="5"/>
        <v/>
      </c>
      <c r="U5" t="str">
        <f t="shared" si="0"/>
        <v/>
      </c>
      <c r="V5" t="str">
        <f t="shared" si="1"/>
        <v/>
      </c>
      <c r="W5" t="str">
        <f t="shared" si="2"/>
        <v/>
      </c>
      <c r="X5" t="str">
        <f t="shared" si="3"/>
        <v/>
      </c>
      <c r="Y5" t="str">
        <f t="shared" si="4"/>
        <v/>
      </c>
    </row>
    <row r="6" spans="1:25" x14ac:dyDescent="0.3">
      <c r="A6" s="4">
        <v>1991</v>
      </c>
      <c r="B6">
        <v>0.30000000000000004</v>
      </c>
      <c r="C6" t="s">
        <v>33</v>
      </c>
      <c r="D6" t="s">
        <v>33</v>
      </c>
      <c r="E6" t="s">
        <v>33</v>
      </c>
      <c r="F6" t="s">
        <v>33</v>
      </c>
      <c r="G6" t="s">
        <v>33</v>
      </c>
      <c r="H6">
        <v>2.4</v>
      </c>
      <c r="I6">
        <v>0.35</v>
      </c>
      <c r="J6" t="s">
        <v>33</v>
      </c>
      <c r="K6">
        <v>0.3666666666666667</v>
      </c>
      <c r="L6" t="s">
        <v>33</v>
      </c>
      <c r="M6">
        <v>0.4</v>
      </c>
      <c r="N6" t="s">
        <v>33</v>
      </c>
      <c r="O6">
        <v>0.95</v>
      </c>
      <c r="P6" t="s">
        <v>33</v>
      </c>
      <c r="Q6" t="s">
        <v>33</v>
      </c>
      <c r="R6">
        <v>2.5</v>
      </c>
      <c r="S6">
        <v>0.63333333333333341</v>
      </c>
      <c r="T6" t="str">
        <f t="shared" si="5"/>
        <v/>
      </c>
      <c r="U6" t="str">
        <f t="shared" si="0"/>
        <v/>
      </c>
      <c r="V6" t="str">
        <f t="shared" si="1"/>
        <v/>
      </c>
      <c r="W6" t="str">
        <f t="shared" si="2"/>
        <v/>
      </c>
      <c r="X6">
        <f t="shared" si="3"/>
        <v>1.55</v>
      </c>
      <c r="Y6">
        <f t="shared" si="4"/>
        <v>0.53424401416082012</v>
      </c>
    </row>
    <row r="7" spans="1:25" x14ac:dyDescent="0.3">
      <c r="A7" s="4">
        <v>1992</v>
      </c>
      <c r="B7">
        <v>0.2</v>
      </c>
      <c r="C7">
        <v>0.39999999999999997</v>
      </c>
      <c r="D7" t="s">
        <v>33</v>
      </c>
      <c r="E7">
        <v>0.26666666666666666</v>
      </c>
      <c r="F7">
        <v>1.8624999999999998</v>
      </c>
      <c r="G7" t="s">
        <v>33</v>
      </c>
      <c r="H7" t="s">
        <v>33</v>
      </c>
      <c r="I7" t="s">
        <v>33</v>
      </c>
      <c r="J7">
        <v>0.20000000000000004</v>
      </c>
      <c r="K7">
        <v>0.6</v>
      </c>
      <c r="L7">
        <v>0.3</v>
      </c>
      <c r="M7">
        <v>1</v>
      </c>
      <c r="N7">
        <v>4.55</v>
      </c>
      <c r="O7">
        <v>0.43333333333333335</v>
      </c>
      <c r="P7" t="s">
        <v>33</v>
      </c>
      <c r="Q7">
        <v>0.1</v>
      </c>
      <c r="R7">
        <v>4</v>
      </c>
      <c r="S7">
        <v>0.6</v>
      </c>
      <c r="T7">
        <f t="shared" si="5"/>
        <v>0.46666666666666662</v>
      </c>
      <c r="U7">
        <f t="shared" si="0"/>
        <v>0.26666666666666672</v>
      </c>
      <c r="V7">
        <f>IF(COUNT(C7:D7,F7,K7:L7,Q7,S7)&gt;3.9,AVERAGE(C7:D7,F7,K7:L7,Q7,S7),"")</f>
        <v>0.64374999999999993</v>
      </c>
      <c r="W7">
        <f t="shared" si="2"/>
        <v>0.25576172993628266</v>
      </c>
      <c r="X7">
        <f t="shared" si="3"/>
        <v>2.3125</v>
      </c>
      <c r="Y7">
        <f t="shared" si="4"/>
        <v>1.1391065171472805</v>
      </c>
    </row>
    <row r="8" spans="1:25"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row>
    <row r="11" spans="1:25" x14ac:dyDescent="0.3">
      <c r="A11" s="4">
        <v>1996</v>
      </c>
      <c r="B11" t="s">
        <v>33</v>
      </c>
      <c r="C11" t="s">
        <v>33</v>
      </c>
      <c r="D11" t="s">
        <v>33</v>
      </c>
      <c r="E11" t="s">
        <v>33</v>
      </c>
      <c r="F11">
        <v>3.3200000000000003</v>
      </c>
      <c r="G11" t="s">
        <v>33</v>
      </c>
      <c r="H11" t="s">
        <v>33</v>
      </c>
      <c r="I11" t="s">
        <v>33</v>
      </c>
      <c r="J11">
        <v>0.21299999999999999</v>
      </c>
      <c r="K11" t="s">
        <v>33</v>
      </c>
      <c r="L11" t="s">
        <v>33</v>
      </c>
      <c r="M11" t="s">
        <v>33</v>
      </c>
      <c r="N11" t="s">
        <v>33</v>
      </c>
      <c r="O11" t="s">
        <v>33</v>
      </c>
      <c r="P11">
        <v>0.32657142857142857</v>
      </c>
      <c r="Q11" t="s">
        <v>33</v>
      </c>
      <c r="R11" t="s">
        <v>33</v>
      </c>
      <c r="S11" t="s">
        <v>33</v>
      </c>
      <c r="T11" t="str">
        <f>IF(COUNT(B11,G11,J11,M11,P11)&gt;2.9,AVERAGE(B11,G11,J11,M11,P11),"")</f>
        <v/>
      </c>
      <c r="U11" t="str">
        <f>IF(COUNT(B11,G11,J11,M11,P11)&gt;2.9,(STDEV(B11,G11,J11,M11,P11)/(SQRT(COUNT(B11,G11,J11,M11,P11)))),"")</f>
        <v/>
      </c>
      <c r="V11" t="str">
        <f>IF(COUNT(C11:D11,F11,K11:L11,Q11,S11)&gt;3.9,AVERAGE(C11:D11,F11,K11:L11,Q11,S11),"")</f>
        <v/>
      </c>
      <c r="W11" t="str">
        <f>IF(COUNT(C11:D11,F11,K11:L11,Q11,S11)&gt;3.9,(STDEV(C11:D11,F11,K11:L11,Q11,S11)/(SQRT(COUNT(C11:D11,F11,K11:L11,Q11,S11)))),"")</f>
        <v/>
      </c>
      <c r="X11" t="str">
        <f>IF(COUNT(E11,H11:I11,N11:O11,R11)&gt;2.9,AVERAGE(E11,H11:I11,N11:O11,R11),"")</f>
        <v/>
      </c>
      <c r="Y11" t="str">
        <f>IF(COUNT(E11,H11:I11,N11:O11,R11)&gt;2.9,(STDEV(E11,H11:I11,N11:O11,R11)/(SQRT(COUNT(E11,H11:I11,N11:O11,R11)))),"")</f>
        <v/>
      </c>
    </row>
    <row r="12" spans="1:25" x14ac:dyDescent="0.3">
      <c r="A12" s="4">
        <v>1997</v>
      </c>
      <c r="B12">
        <v>5.0000000000000001E-3</v>
      </c>
      <c r="C12">
        <v>0.92200000000000004</v>
      </c>
      <c r="D12" t="s">
        <v>33</v>
      </c>
      <c r="E12" t="s">
        <v>33</v>
      </c>
      <c r="F12" t="s">
        <v>33</v>
      </c>
      <c r="G12">
        <v>1.6E-2</v>
      </c>
      <c r="H12" t="s">
        <v>33</v>
      </c>
      <c r="I12" t="s">
        <v>33</v>
      </c>
      <c r="J12">
        <v>0.26400000000000001</v>
      </c>
      <c r="K12">
        <v>1.5022222222222223</v>
      </c>
      <c r="L12">
        <v>0.33749999999999997</v>
      </c>
      <c r="M12" t="s">
        <v>33</v>
      </c>
      <c r="N12" t="s">
        <v>33</v>
      </c>
      <c r="O12">
        <v>0.45200000000000001</v>
      </c>
      <c r="P12">
        <v>0.13700000000000001</v>
      </c>
      <c r="Q12">
        <v>1.6719999999999999</v>
      </c>
      <c r="R12" t="s">
        <v>33</v>
      </c>
      <c r="S12">
        <v>0.23799999999999999</v>
      </c>
      <c r="T12">
        <f>IF(COUNT(B12,G12,J12,M12,P12)&gt;2.9,AVERAGE(B12,G12,J12,M12,P12),"")</f>
        <v>0.10550000000000001</v>
      </c>
      <c r="U12">
        <f>IF(COUNT(B12,G12,J12,M12,P12)&gt;2.9,(STDEV(B12,G12,J12,M12,P12)/(SQRT(COUNT(B12,G12,J12,M12,P12)))),"")</f>
        <v>6.0707632688704535E-2</v>
      </c>
      <c r="V12">
        <f>IF(COUNT(C12:D12,F12,K12:L12,Q12,S12)&gt;3.9,AVERAGE(C12:D12,F12,K12:L12,Q12,S12),"")</f>
        <v>0.93434444444444442</v>
      </c>
      <c r="W12">
        <f>IF(COUNT(C12:D12,F12,K12:L12,Q12,S12)&gt;3.9,(STDEV(C12:D12,F12,K12:L12,Q12,S12)/(SQRT(COUNT(C12:D12,F12,K12:L12,Q12,S12)))),"")</f>
        <v>0.29222355745364575</v>
      </c>
      <c r="X12" t="str">
        <f>IF(COUNT(E12,H12:I12,N12:O12,R12)&gt;2.9,AVERAGE(E12,H12:I12,N12:O12,R12),"")</f>
        <v/>
      </c>
      <c r="Y12" t="str">
        <f>IF(COUNT(E12,H12:I12,N12:O12,R12)&gt;2.9,(STDEV(E12,H12:I12,N12:O12,R12)/(SQRT(COUNT(E12,H12:I12,N12:O12,R12)))),"")</f>
        <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row>
    <row r="14" spans="1:25" x14ac:dyDescent="0.3">
      <c r="A14" s="4">
        <v>1999</v>
      </c>
      <c r="B14" t="s">
        <v>33</v>
      </c>
      <c r="C14" t="s">
        <v>33</v>
      </c>
      <c r="D14">
        <v>1.8</v>
      </c>
      <c r="E14" t="s">
        <v>33</v>
      </c>
      <c r="F14">
        <v>3.1333333333333329</v>
      </c>
      <c r="G14">
        <v>0.28999999999999998</v>
      </c>
      <c r="H14" t="s">
        <v>33</v>
      </c>
      <c r="I14" t="s">
        <v>33</v>
      </c>
      <c r="J14">
        <v>0.30333333333333334</v>
      </c>
      <c r="K14">
        <v>0.8600000000000001</v>
      </c>
      <c r="L14">
        <v>0.86</v>
      </c>
      <c r="M14">
        <v>0.09</v>
      </c>
      <c r="N14">
        <v>2.15</v>
      </c>
      <c r="O14">
        <v>1.1966666666666665</v>
      </c>
      <c r="P14">
        <v>0.255</v>
      </c>
      <c r="Q14">
        <v>0.22750000000000001</v>
      </c>
      <c r="R14" t="s">
        <v>33</v>
      </c>
      <c r="S14">
        <v>0.33166666666666667</v>
      </c>
      <c r="T14">
        <f t="shared" ref="T14" si="6">IF(COUNT(B14,G14,J14,M14,P14)&gt;2.9,AVERAGE(B14,G14,J14,M14,P14),"")</f>
        <v>0.23458333333333331</v>
      </c>
      <c r="U14">
        <f>IF(COUNT(B14,G14,J14,M14,P14)&gt;2.9,(STDEV(B14,G14,J14,M14,P14)/(SQRT(COUNT(B14,G14,J14,M14,P14)))),"")</f>
        <v>4.9260151238095101E-2</v>
      </c>
      <c r="V14">
        <f t="shared" ref="V14" si="7">IF(COUNT(C14:D14,F14,K14:L14,Q14,S14)&gt;3.9,AVERAGE(C14:D14,F14,K14:L14,Q14,S14),"")</f>
        <v>1.2020833333333334</v>
      </c>
      <c r="W14">
        <f t="shared" ref="W14" si="8">IF(COUNT(C14:D14,F14,K14:L14,Q14,S14)&gt;3.9,(STDEV(C14:D14,F14,K14:L14,Q14,S14)/(SQRT(COUNT(C14:D14,F14,K14:L14,Q14,S14)))),"")</f>
        <v>0.44828230554301696</v>
      </c>
      <c r="X14" t="str">
        <f t="shared" ref="X14" si="9">IF(COUNT(E14,H14:I14,N14:O14,R14)&gt;2.9,AVERAGE(E14,H14:I14,N14:O14,R14),"")</f>
        <v/>
      </c>
      <c r="Y14" t="str">
        <f t="shared" ref="Y14" si="10">IF(COUNT(E14,H14:I14,N14:O14,R14)&gt;2.9,(STDEV(E14,H14:I14,N14:O14,R14)/(SQRT(COUNT(E14,H14:I14,N14:O14,R14)))),"")</f>
        <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v>0.55800000000000005</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v>0.29714285714285704</v>
      </c>
      <c r="D21" t="s">
        <v>33</v>
      </c>
      <c r="E21" t="s">
        <v>33</v>
      </c>
      <c r="F21" t="s">
        <v>33</v>
      </c>
      <c r="G21" t="s">
        <v>33</v>
      </c>
      <c r="H21" t="s">
        <v>33</v>
      </c>
      <c r="I21" t="s">
        <v>33</v>
      </c>
      <c r="J21" t="s">
        <v>33</v>
      </c>
      <c r="K21" t="s">
        <v>33</v>
      </c>
      <c r="L21">
        <v>0.35</v>
      </c>
      <c r="M21" t="s">
        <v>33</v>
      </c>
      <c r="N21">
        <v>2.1</v>
      </c>
      <c r="O21">
        <v>0.91999999999999993</v>
      </c>
      <c r="P21" t="s">
        <v>33</v>
      </c>
      <c r="Q21">
        <v>7.6666666666666675E-2</v>
      </c>
      <c r="R21">
        <v>1.9666666666666668</v>
      </c>
      <c r="S21" t="s">
        <v>33</v>
      </c>
      <c r="T21" t="str">
        <f t="shared" ref="T21:T33" si="11">IF(COUNT(B21,G21,J21,M21,P21)&gt;2.9,AVERAGE(B21,G21,J21,M21,P21),"")</f>
        <v/>
      </c>
      <c r="U21" t="str">
        <f t="shared" ref="U21:U33" si="12">IF(COUNT(B21,G21,J21,M21,P21)&gt;2.9,(STDEV(B21,G21,J21,M21,P21)/(SQRT(COUNT(B21,G21,J21,M21,P21)))),"")</f>
        <v/>
      </c>
      <c r="V21" t="str">
        <f t="shared" ref="V21:V33" si="13">IF(COUNT(C21:D21,F21,K21:L21,Q21,S21)&gt;3.9,AVERAGE(C21:D21,F21,K21:L21,Q21,S21),"")</f>
        <v/>
      </c>
      <c r="W21" t="str">
        <f t="shared" ref="W21:W33" si="14">IF(COUNT(C21:D21,F21,K21:L21,Q21,S21)&gt;3.9,(STDEV(C21:D21,F21,K21:L21,Q21,S21)/(SQRT(COUNT(C21:D21,F21,K21:L21,Q21,S21)))),"")</f>
        <v/>
      </c>
      <c r="X21">
        <f t="shared" ref="X21:X33" si="15">IF(COUNT(E21,H21:I21,N21:O21,R21)&gt;2.9,AVERAGE(E21,H21:I21,N21:O21,R21),"")</f>
        <v>1.662222222222222</v>
      </c>
      <c r="Y21">
        <f t="shared" ref="Y21:Y33" si="16">IF(COUNT(E21,H21:I21,N21:O21,R21)&gt;2.9,(STDEV(E21,H21:I21,N21:O21,R21)/(SQRT(COUNT(E21,H21:I21,N21:O21,R21)))),"")</f>
        <v>0.37310178004346889</v>
      </c>
    </row>
    <row r="22" spans="1:25" x14ac:dyDescent="0.3">
      <c r="A22" s="4">
        <v>2007</v>
      </c>
      <c r="B22">
        <v>8.0000000000000002E-3</v>
      </c>
      <c r="C22">
        <v>0.59199999999999997</v>
      </c>
      <c r="D22">
        <v>1.9643333333333333</v>
      </c>
      <c r="E22">
        <v>5.05</v>
      </c>
      <c r="F22">
        <v>2.238</v>
      </c>
      <c r="G22">
        <v>0.21199999999999999</v>
      </c>
      <c r="H22">
        <v>0.81599999999999995</v>
      </c>
      <c r="I22" t="s">
        <v>33</v>
      </c>
      <c r="J22">
        <v>0.215</v>
      </c>
      <c r="K22">
        <v>0.98099999999999998</v>
      </c>
      <c r="L22">
        <v>0.82099999999999995</v>
      </c>
      <c r="M22">
        <v>8.0000000000000002E-3</v>
      </c>
      <c r="N22">
        <v>0.97399999999999998</v>
      </c>
      <c r="O22">
        <v>0.83299999999999996</v>
      </c>
      <c r="P22">
        <v>8.0000000000000002E-3</v>
      </c>
      <c r="Q22">
        <v>0.124</v>
      </c>
      <c r="R22">
        <v>1.6879999999999999</v>
      </c>
      <c r="S22">
        <v>8.0000000000000002E-3</v>
      </c>
      <c r="T22">
        <f t="shared" si="11"/>
        <v>9.0200000000000002E-2</v>
      </c>
      <c r="U22">
        <f>IF(COUNT(B22,G22,J22,M22,P22)&gt;2.9,(STDEV(B22,G22,J22,M22,P22)/(SQRT(COUNT(B22,G22,J22,M22,P22)))),"")</f>
        <v>5.0339249100478239E-2</v>
      </c>
      <c r="V22">
        <f t="shared" si="13"/>
        <v>0.96119047619047604</v>
      </c>
      <c r="W22">
        <f t="shared" si="14"/>
        <v>0.32375569580610231</v>
      </c>
      <c r="X22">
        <f t="shared" si="15"/>
        <v>1.8722000000000001</v>
      </c>
      <c r="Y22">
        <f t="shared" si="16"/>
        <v>0.81038882025852244</v>
      </c>
    </row>
    <row r="23" spans="1:25" x14ac:dyDescent="0.3">
      <c r="A23" s="4">
        <v>2008</v>
      </c>
      <c r="B23">
        <v>1.7000000000000001E-2</v>
      </c>
      <c r="C23" t="s">
        <v>33</v>
      </c>
      <c r="D23">
        <v>1.8</v>
      </c>
      <c r="E23" t="s">
        <v>33</v>
      </c>
      <c r="F23">
        <v>3.4</v>
      </c>
      <c r="G23">
        <v>0.28500000000000003</v>
      </c>
      <c r="H23">
        <v>1.9500000000000002</v>
      </c>
      <c r="I23">
        <v>1.6</v>
      </c>
      <c r="J23">
        <v>2.5500000000000002E-2</v>
      </c>
      <c r="K23">
        <v>0.75</v>
      </c>
      <c r="L23">
        <v>0.25</v>
      </c>
      <c r="M23">
        <v>0.16</v>
      </c>
      <c r="N23">
        <v>4.2666666666666666</v>
      </c>
      <c r="O23">
        <v>0.4</v>
      </c>
      <c r="P23">
        <v>0.11</v>
      </c>
      <c r="Q23">
        <v>8.5999999999999993E-2</v>
      </c>
      <c r="R23">
        <v>2.95</v>
      </c>
      <c r="S23">
        <v>0.94</v>
      </c>
      <c r="T23">
        <f t="shared" si="11"/>
        <v>0.11950000000000001</v>
      </c>
      <c r="U23">
        <f t="shared" si="12"/>
        <v>4.922550152106122E-2</v>
      </c>
      <c r="V23">
        <f t="shared" si="13"/>
        <v>1.2043333333333335</v>
      </c>
      <c r="W23">
        <f t="shared" si="14"/>
        <v>0.50376857561560717</v>
      </c>
      <c r="X23">
        <f>IF(COUNT(E23,H23:I23,N23:O23,R23)&gt;2.9,AVERAGE(E23,H23:I23,N23:O23,R23),"")</f>
        <v>2.2333333333333334</v>
      </c>
      <c r="Y23">
        <f t="shared" si="16"/>
        <v>0.65155796194795856</v>
      </c>
    </row>
    <row r="24" spans="1:25" x14ac:dyDescent="0.3">
      <c r="A24" s="4">
        <v>2009</v>
      </c>
      <c r="B24">
        <v>1</v>
      </c>
      <c r="C24">
        <v>1.95</v>
      </c>
      <c r="D24">
        <v>3.95</v>
      </c>
      <c r="E24">
        <v>0.19899999999999998</v>
      </c>
      <c r="F24">
        <v>3.1333333333333329</v>
      </c>
      <c r="G24">
        <v>0.84499999999999997</v>
      </c>
      <c r="H24">
        <v>5.25</v>
      </c>
      <c r="I24">
        <v>8.6999999999999993</v>
      </c>
      <c r="J24">
        <v>2.1</v>
      </c>
      <c r="K24">
        <v>0.54466666666666663</v>
      </c>
      <c r="L24">
        <v>2.1315</v>
      </c>
      <c r="M24">
        <v>0.53500000000000003</v>
      </c>
      <c r="N24">
        <v>9.1666666666666661</v>
      </c>
      <c r="O24">
        <v>3.77</v>
      </c>
      <c r="P24">
        <v>6.9000000000000006E-2</v>
      </c>
      <c r="Q24">
        <v>1.7000000000000001E-2</v>
      </c>
      <c r="R24">
        <v>17</v>
      </c>
      <c r="S24">
        <v>1.9695</v>
      </c>
      <c r="T24">
        <f t="shared" si="11"/>
        <v>0.90980000000000005</v>
      </c>
      <c r="U24">
        <f t="shared" si="12"/>
        <v>0.33736707011799461</v>
      </c>
      <c r="V24">
        <f t="shared" si="13"/>
        <v>1.9565714285714282</v>
      </c>
      <c r="W24">
        <f t="shared" si="14"/>
        <v>0.51512247202650463</v>
      </c>
      <c r="X24">
        <f t="shared" si="15"/>
        <v>7.3476111111111111</v>
      </c>
      <c r="Y24">
        <f t="shared" si="16"/>
        <v>2.3566108753676827</v>
      </c>
    </row>
    <row r="25" spans="1:25" x14ac:dyDescent="0.3">
      <c r="A25" s="4">
        <v>2010</v>
      </c>
      <c r="B25" t="s">
        <v>33</v>
      </c>
      <c r="C25" t="s">
        <v>33</v>
      </c>
      <c r="D25" t="s">
        <v>33</v>
      </c>
      <c r="E25" t="s">
        <v>33</v>
      </c>
      <c r="F25">
        <v>2.4500000000000002</v>
      </c>
      <c r="G25" t="s">
        <v>33</v>
      </c>
      <c r="H25">
        <v>1.4500000000000002</v>
      </c>
      <c r="I25">
        <v>0.72</v>
      </c>
      <c r="J25" t="s">
        <v>33</v>
      </c>
      <c r="K25">
        <v>0.65766666666666662</v>
      </c>
      <c r="L25" t="s">
        <v>33</v>
      </c>
      <c r="M25">
        <v>8.9999999999999993E-3</v>
      </c>
      <c r="N25">
        <v>1.8399999999999999</v>
      </c>
      <c r="O25" t="s">
        <v>33</v>
      </c>
      <c r="P25">
        <v>3.2000000000000001E-2</v>
      </c>
      <c r="Q25" t="s">
        <v>33</v>
      </c>
      <c r="R25">
        <v>7.3</v>
      </c>
      <c r="S25" t="s">
        <v>33</v>
      </c>
      <c r="T25" t="str">
        <f t="shared" si="11"/>
        <v/>
      </c>
      <c r="U25" t="str">
        <f t="shared" si="12"/>
        <v/>
      </c>
      <c r="V25" t="str">
        <f t="shared" si="13"/>
        <v/>
      </c>
      <c r="W25" t="str">
        <f t="shared" si="14"/>
        <v/>
      </c>
      <c r="X25">
        <f t="shared" si="15"/>
        <v>2.8274999999999997</v>
      </c>
      <c r="Y25">
        <f t="shared" si="16"/>
        <v>1.5087929778468618</v>
      </c>
    </row>
    <row r="26" spans="1:25" x14ac:dyDescent="0.3">
      <c r="A26" s="4">
        <v>2011</v>
      </c>
      <c r="B26" t="s">
        <v>33</v>
      </c>
      <c r="C26">
        <v>5.5E-2</v>
      </c>
      <c r="D26" t="s">
        <v>33</v>
      </c>
      <c r="E26" t="s">
        <v>33</v>
      </c>
      <c r="F26" t="s">
        <v>33</v>
      </c>
      <c r="G26" t="s">
        <v>33</v>
      </c>
      <c r="H26" t="s">
        <v>33</v>
      </c>
      <c r="I26" t="s">
        <v>33</v>
      </c>
      <c r="J26" t="s">
        <v>33</v>
      </c>
      <c r="K26" t="s">
        <v>33</v>
      </c>
      <c r="L26">
        <v>0.65</v>
      </c>
      <c r="M26" t="s">
        <v>33</v>
      </c>
      <c r="N26" t="s">
        <v>33</v>
      </c>
      <c r="O26">
        <v>1.2</v>
      </c>
      <c r="P26" t="s">
        <v>33</v>
      </c>
      <c r="Q26">
        <v>5.8000000000000003E-2</v>
      </c>
      <c r="R26" t="s">
        <v>33</v>
      </c>
      <c r="S26" t="s">
        <v>33</v>
      </c>
      <c r="T26" t="str">
        <f t="shared" si="11"/>
        <v/>
      </c>
      <c r="U26" t="str">
        <f t="shared" si="12"/>
        <v/>
      </c>
      <c r="V26" t="str">
        <f t="shared" si="13"/>
        <v/>
      </c>
      <c r="W26" t="str">
        <f t="shared" si="14"/>
        <v/>
      </c>
      <c r="X26" t="str">
        <f t="shared" si="15"/>
        <v/>
      </c>
      <c r="Y26" t="str">
        <f t="shared" si="16"/>
        <v/>
      </c>
    </row>
    <row r="27" spans="1:25" x14ac:dyDescent="0.3">
      <c r="A27" s="4">
        <v>2012</v>
      </c>
      <c r="B27" t="s">
        <v>33</v>
      </c>
      <c r="C27" t="s">
        <v>33</v>
      </c>
      <c r="D27" t="s">
        <v>33</v>
      </c>
      <c r="E27">
        <v>2.7E-2</v>
      </c>
      <c r="F27" t="s">
        <v>33</v>
      </c>
      <c r="G27" t="s">
        <v>33</v>
      </c>
      <c r="H27" t="s">
        <v>33</v>
      </c>
      <c r="I27" t="s">
        <v>33</v>
      </c>
      <c r="J27" t="s">
        <v>33</v>
      </c>
      <c r="K27" t="s">
        <v>33</v>
      </c>
      <c r="L27" t="s">
        <v>33</v>
      </c>
      <c r="M27" t="s">
        <v>33</v>
      </c>
      <c r="N27">
        <v>3.2</v>
      </c>
      <c r="O27" t="s">
        <v>33</v>
      </c>
      <c r="P27" t="s">
        <v>33</v>
      </c>
      <c r="Q27" t="s">
        <v>33</v>
      </c>
      <c r="R27" t="s">
        <v>33</v>
      </c>
      <c r="S27" t="s">
        <v>33</v>
      </c>
      <c r="T27" t="str">
        <f t="shared" si="11"/>
        <v/>
      </c>
      <c r="U27" t="str">
        <f t="shared" si="12"/>
        <v/>
      </c>
      <c r="V27" t="str">
        <f t="shared" si="13"/>
        <v/>
      </c>
      <c r="W27" t="str">
        <f t="shared" si="14"/>
        <v/>
      </c>
      <c r="X27" t="str">
        <f t="shared" si="15"/>
        <v/>
      </c>
      <c r="Y27" t="str">
        <f t="shared" si="16"/>
        <v/>
      </c>
    </row>
    <row r="28" spans="1:25" x14ac:dyDescent="0.3">
      <c r="A28" s="4">
        <v>2013</v>
      </c>
      <c r="B28" t="s">
        <v>33</v>
      </c>
      <c r="C28" t="s">
        <v>33</v>
      </c>
      <c r="D28" t="s">
        <v>33</v>
      </c>
      <c r="E28" t="s">
        <v>33</v>
      </c>
      <c r="F28" t="s">
        <v>33</v>
      </c>
      <c r="G28" t="s">
        <v>33</v>
      </c>
      <c r="H28">
        <v>2.5000000000000001E-2</v>
      </c>
      <c r="I28" t="s">
        <v>33</v>
      </c>
      <c r="J28" t="s">
        <v>33</v>
      </c>
      <c r="K28">
        <v>0.14333333333333334</v>
      </c>
      <c r="L28">
        <v>0.28999999999999998</v>
      </c>
      <c r="M28">
        <v>0.1</v>
      </c>
      <c r="N28" t="s">
        <v>33</v>
      </c>
      <c r="O28" t="s">
        <v>33</v>
      </c>
      <c r="P28" t="s">
        <v>33</v>
      </c>
      <c r="Q28">
        <v>0.15</v>
      </c>
      <c r="R28" t="s">
        <v>33</v>
      </c>
      <c r="S28" t="s">
        <v>33</v>
      </c>
      <c r="T28" t="str">
        <f t="shared" si="11"/>
        <v/>
      </c>
      <c r="U28" t="str">
        <f t="shared" si="12"/>
        <v/>
      </c>
      <c r="V28" t="str">
        <f t="shared" si="13"/>
        <v/>
      </c>
      <c r="W28" t="str">
        <f t="shared" si="14"/>
        <v/>
      </c>
      <c r="X28" t="str">
        <f t="shared" si="15"/>
        <v/>
      </c>
      <c r="Y28" t="str">
        <f t="shared" si="16"/>
        <v/>
      </c>
    </row>
    <row r="29" spans="1:25" x14ac:dyDescent="0.3">
      <c r="A29" s="4">
        <v>2014</v>
      </c>
      <c r="B29" t="s">
        <v>33</v>
      </c>
      <c r="C29">
        <v>0.13250000000000001</v>
      </c>
      <c r="D29" t="s">
        <v>33</v>
      </c>
      <c r="E29" t="s">
        <v>33</v>
      </c>
      <c r="F29" t="s">
        <v>33</v>
      </c>
      <c r="G29">
        <v>1.833333333333333E-2</v>
      </c>
      <c r="H29" t="s">
        <v>33</v>
      </c>
      <c r="I29" t="s">
        <v>33</v>
      </c>
      <c r="J29">
        <v>0.20899999999999999</v>
      </c>
      <c r="K29">
        <v>0.17699999999999999</v>
      </c>
      <c r="L29">
        <v>0.20499999999999999</v>
      </c>
      <c r="M29">
        <v>5.0000000000000001E-3</v>
      </c>
      <c r="N29">
        <v>0.82299999999999995</v>
      </c>
      <c r="O29">
        <v>0.98599999999999999</v>
      </c>
      <c r="P29" t="s">
        <v>33</v>
      </c>
      <c r="Q29" t="s">
        <v>33</v>
      </c>
      <c r="R29">
        <v>1.0024999999999999</v>
      </c>
      <c r="S29">
        <v>1.575E-2</v>
      </c>
      <c r="T29">
        <f t="shared" si="11"/>
        <v>7.7444444444444441E-2</v>
      </c>
      <c r="U29">
        <f t="shared" si="12"/>
        <v>6.5890294157770549E-2</v>
      </c>
      <c r="V29">
        <f t="shared" si="13"/>
        <v>0.1325625</v>
      </c>
      <c r="W29">
        <f t="shared" si="14"/>
        <v>4.1700366580123334E-2</v>
      </c>
      <c r="X29">
        <f>IF(COUNT(E29,H29:I29,N29:O29,R29)&gt;2.9,AVERAGE(E29,H29:I29,N29:O29,R29),"")</f>
        <v>0.93716666666666659</v>
      </c>
      <c r="Y29">
        <f t="shared" si="16"/>
        <v>5.7281711256250409E-2</v>
      </c>
    </row>
    <row r="30" spans="1:25" x14ac:dyDescent="0.3">
      <c r="A30" s="4">
        <v>2015</v>
      </c>
      <c r="B30" t="s">
        <v>33</v>
      </c>
      <c r="C30">
        <v>0.999</v>
      </c>
      <c r="D30">
        <v>1.3466666666666667</v>
      </c>
      <c r="E30">
        <v>0.50800000000000001</v>
      </c>
      <c r="F30">
        <v>1.556</v>
      </c>
      <c r="G30">
        <v>1.5100000000000001E-2</v>
      </c>
      <c r="H30" t="s">
        <v>33</v>
      </c>
      <c r="I30" t="s">
        <v>33</v>
      </c>
      <c r="J30" t="s">
        <v>33</v>
      </c>
      <c r="K30">
        <v>0.59699999999999998</v>
      </c>
      <c r="L30">
        <v>0.67200000000000004</v>
      </c>
      <c r="M30" t="s">
        <v>33</v>
      </c>
      <c r="N30" t="s">
        <v>33</v>
      </c>
      <c r="O30">
        <v>0.80149999999999999</v>
      </c>
      <c r="P30">
        <v>3.0200000000000001E-2</v>
      </c>
      <c r="Q30">
        <v>5.0000000000000001E-3</v>
      </c>
      <c r="R30">
        <v>4.5149999999999996E-2</v>
      </c>
      <c r="S30">
        <v>0.42799999999999999</v>
      </c>
      <c r="T30" t="str">
        <f t="shared" si="11"/>
        <v/>
      </c>
      <c r="U30" t="str">
        <f t="shared" si="12"/>
        <v/>
      </c>
      <c r="V30">
        <f t="shared" si="13"/>
        <v>0.80052380952380953</v>
      </c>
      <c r="W30">
        <f>IF(COUNT(C30:D30,F30,K30:L30,Q30,S30)&gt;3.9,(STDEV(C30:D30,F30,K30:L30,Q30,S30)/(SQRT(COUNT(C30:D30,F30,K30:L30,Q30,S30)))),"")</f>
        <v>0.20342200586872439</v>
      </c>
      <c r="X30">
        <f t="shared" si="15"/>
        <v>0.45154999999999995</v>
      </c>
      <c r="Y30">
        <f>IF(COUNT(E30,H30:I30,N30:O30,R30)&gt;2.9,(STDEV(E30,H30:I30,N30:O30,R30)/(SQRT(COUNT(E30,H30:I30,N30:O30,R30)))),"")</f>
        <v>0.22015621915661018</v>
      </c>
    </row>
    <row r="31" spans="1:25" x14ac:dyDescent="0.3">
      <c r="A31" s="4">
        <v>2016</v>
      </c>
      <c r="B31" t="s">
        <v>33</v>
      </c>
      <c r="C31">
        <v>0.04</v>
      </c>
      <c r="D31" t="s">
        <v>33</v>
      </c>
      <c r="E31" t="s">
        <v>33</v>
      </c>
      <c r="F31" t="s">
        <v>33</v>
      </c>
      <c r="G31">
        <v>0.04</v>
      </c>
      <c r="H31">
        <v>0.04</v>
      </c>
      <c r="I31" t="s">
        <v>33</v>
      </c>
      <c r="J31">
        <v>0.04</v>
      </c>
      <c r="K31">
        <v>8.6000000000000007E-2</v>
      </c>
      <c r="L31">
        <v>0.02</v>
      </c>
      <c r="M31" t="s">
        <v>33</v>
      </c>
      <c r="N31">
        <v>0.114</v>
      </c>
      <c r="O31" t="s">
        <v>33</v>
      </c>
      <c r="P31">
        <v>0.04</v>
      </c>
      <c r="Q31" t="s">
        <v>33</v>
      </c>
      <c r="R31">
        <v>0.77349999999999997</v>
      </c>
      <c r="S31">
        <v>0.04</v>
      </c>
      <c r="T31">
        <f t="shared" si="11"/>
        <v>0.04</v>
      </c>
      <c r="U31">
        <f t="shared" si="12"/>
        <v>0</v>
      </c>
      <c r="V31">
        <f>IF(COUNT(C31:D31,F31,K31:L31,Q31,S31)&gt;3.9,AVERAGE(C31:D31,F31,K31:L31,Q31,S31),"")</f>
        <v>4.65E-2</v>
      </c>
      <c r="W31">
        <f t="shared" si="14"/>
        <v>1.3985111130532123E-2</v>
      </c>
      <c r="X31">
        <f t="shared" si="15"/>
        <v>0.30916666666666665</v>
      </c>
      <c r="Y31">
        <f t="shared" si="16"/>
        <v>0.23314736636823596</v>
      </c>
    </row>
    <row r="32" spans="1:25" x14ac:dyDescent="0.3">
      <c r="A32" s="4">
        <v>2017</v>
      </c>
      <c r="B32">
        <v>8.72E-2</v>
      </c>
      <c r="C32">
        <v>0.30199999999999999</v>
      </c>
      <c r="D32">
        <v>1.0936666666666666</v>
      </c>
      <c r="E32" t="s">
        <v>33</v>
      </c>
      <c r="F32" t="s">
        <v>33</v>
      </c>
      <c r="G32">
        <v>0.11899999999999999</v>
      </c>
      <c r="H32">
        <v>0.41799999999999998</v>
      </c>
      <c r="I32">
        <v>9.5699999999999993E-2</v>
      </c>
      <c r="J32">
        <v>0.14099999999999999</v>
      </c>
      <c r="K32">
        <v>0.82466666666666677</v>
      </c>
      <c r="L32">
        <v>0.46800000000000003</v>
      </c>
      <c r="M32">
        <v>3.0000000000000001E-3</v>
      </c>
      <c r="N32">
        <v>4.6100000000000003</v>
      </c>
      <c r="O32">
        <v>0.67200000000000004</v>
      </c>
      <c r="P32" t="s">
        <v>33</v>
      </c>
      <c r="Q32">
        <v>4.6600000000000003E-2</v>
      </c>
      <c r="R32">
        <v>4.09</v>
      </c>
      <c r="S32">
        <v>0.114</v>
      </c>
      <c r="T32">
        <f t="shared" si="11"/>
        <v>8.7549999999999989E-2</v>
      </c>
      <c r="U32">
        <f t="shared" si="12"/>
        <v>3.0269387726436316E-2</v>
      </c>
      <c r="V32">
        <f t="shared" si="13"/>
        <v>0.47482222222222226</v>
      </c>
      <c r="W32">
        <f t="shared" si="14"/>
        <v>0.16821024469322038</v>
      </c>
      <c r="X32">
        <f t="shared" si="15"/>
        <v>1.9771399999999999</v>
      </c>
      <c r="Y32">
        <f>IF(COUNT(E32,H32:I32,N32:O32,R32)&gt;2.9,(STDEV(E32,H32:I32,N32:O32,R32)/(SQRT(COUNT(E32,H32:I32,N32:O32,R32)))),"")</f>
        <v>0.97647973844826896</v>
      </c>
    </row>
    <row r="33" spans="1:25" x14ac:dyDescent="0.3">
      <c r="A33" s="4">
        <v>2018</v>
      </c>
      <c r="B33" t="s">
        <v>33</v>
      </c>
      <c r="C33">
        <v>3.0000000000000001E-3</v>
      </c>
      <c r="D33" t="s">
        <v>33</v>
      </c>
      <c r="E33">
        <v>0.18200000000000002</v>
      </c>
      <c r="F33">
        <v>1.91</v>
      </c>
      <c r="G33" t="s">
        <v>33</v>
      </c>
      <c r="H33">
        <v>1.58</v>
      </c>
      <c r="I33">
        <v>0.91600000000000004</v>
      </c>
      <c r="J33">
        <v>9.4000000000000004E-3</v>
      </c>
      <c r="K33">
        <v>0.50566666666666671</v>
      </c>
      <c r="L33">
        <v>0.13400000000000001</v>
      </c>
      <c r="M33" t="s">
        <v>33</v>
      </c>
      <c r="N33">
        <v>1.4649999999999999</v>
      </c>
      <c r="O33">
        <v>0.75449999999999995</v>
      </c>
      <c r="P33">
        <v>4.3700000000000003E-2</v>
      </c>
      <c r="Q33">
        <v>4.4200000000000003E-2</v>
      </c>
      <c r="R33">
        <v>1.5</v>
      </c>
      <c r="S33">
        <v>1.6500000000000001E-2</v>
      </c>
      <c r="T33" t="str">
        <f t="shared" si="11"/>
        <v/>
      </c>
      <c r="U33" t="str">
        <f t="shared" si="12"/>
        <v/>
      </c>
      <c r="V33">
        <f t="shared" si="13"/>
        <v>0.43556111111111112</v>
      </c>
      <c r="W33">
        <f t="shared" si="14"/>
        <v>0.30472439890846198</v>
      </c>
      <c r="X33">
        <f t="shared" si="15"/>
        <v>1.0662499999999999</v>
      </c>
      <c r="Y33">
        <f t="shared" si="16"/>
        <v>0.22455443846277753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v>0.05</v>
      </c>
      <c r="C2">
        <v>0.32500000000000001</v>
      </c>
      <c r="D2">
        <v>0.26666666666666666</v>
      </c>
      <c r="E2">
        <v>1.4333333333333333</v>
      </c>
      <c r="F2">
        <v>0.26250000000000001</v>
      </c>
      <c r="G2">
        <v>5.000000000000001E-2</v>
      </c>
      <c r="H2" t="s">
        <v>33</v>
      </c>
      <c r="I2">
        <v>0.05</v>
      </c>
      <c r="J2">
        <v>8.7500000000000008E-2</v>
      </c>
      <c r="K2">
        <v>0.15000000000000002</v>
      </c>
      <c r="L2">
        <v>0.05</v>
      </c>
      <c r="M2">
        <v>0.65</v>
      </c>
      <c r="N2">
        <v>0.05</v>
      </c>
      <c r="O2">
        <v>0.05</v>
      </c>
      <c r="P2">
        <v>0.46666666666666662</v>
      </c>
      <c r="Q2">
        <v>0.2</v>
      </c>
      <c r="R2">
        <v>0.3</v>
      </c>
      <c r="S2">
        <v>0.27500000000000002</v>
      </c>
      <c r="T2">
        <f t="shared" ref="T2:T8" si="0">IF(COUNT(B2,G2,J2,M2,P2)&gt;2.9,AVERAGE(B2,G2,J2,M2,P2),"")</f>
        <v>0.26083333333333336</v>
      </c>
      <c r="U2">
        <f t="shared" ref="U2:U8" si="1">IF(COUNT(B2,G2,J2,M2,P2)&gt;2.9,(STDEV(B2,G2,J2,M2,P2)/(SQRT(COUNT(B2,G2,J2,M2,P2)))),"")</f>
        <v>0.12505276664050438</v>
      </c>
      <c r="V2">
        <f t="shared" ref="V2:V8" si="2">IF(COUNT(C2:D2,F2,K2:L2,Q2,S2)&gt;3.9,AVERAGE(C2:D2,F2,K2:L2,Q2,S2),"")</f>
        <v>0.21845238095238098</v>
      </c>
      <c r="W2">
        <f t="shared" ref="W2:W8" si="3">IF(COUNT(C2:D2,F2,K2:L2,Q2,S2)&gt;3.9,(STDEV(C2:D2,F2,K2:L2,Q2,S2)/(SQRT(COUNT(C2:D2,F2,K2:L2,Q2,S2)))),"")</f>
        <v>3.5260007665761608E-2</v>
      </c>
      <c r="X2">
        <f t="shared" ref="X2:X8" si="4">IF(COUNT(E2,H2:I2,N2:O2,R2)&gt;2.9,AVERAGE(E2,H2:I2,N2:O2,R2),"")</f>
        <v>0.37666666666666671</v>
      </c>
      <c r="Y2">
        <f t="shared" ref="Y2:Y8" si="5">IF(COUNT(E2,H2:I2,N2:O2,R2)&gt;2.9,(STDEV(E2,H2:I2,N2:O2,R2)/(SQRT(COUNT(E2,H2:I2,N2:O2,R2)))),"")</f>
        <v>0.26856615158611807</v>
      </c>
    </row>
    <row r="3" spans="1:25" x14ac:dyDescent="0.3">
      <c r="A3" s="4">
        <v>1988</v>
      </c>
      <c r="B3">
        <v>0.05</v>
      </c>
      <c r="C3" t="s">
        <v>33</v>
      </c>
      <c r="D3">
        <v>0.05</v>
      </c>
      <c r="E3">
        <v>0.9</v>
      </c>
      <c r="F3">
        <v>0.17500000000000002</v>
      </c>
      <c r="G3">
        <v>0.13333333333333333</v>
      </c>
      <c r="H3">
        <v>0.65</v>
      </c>
      <c r="I3">
        <v>0.4</v>
      </c>
      <c r="J3">
        <v>0.05</v>
      </c>
      <c r="K3">
        <v>0.05</v>
      </c>
      <c r="L3">
        <v>0.05</v>
      </c>
      <c r="M3">
        <v>0.65</v>
      </c>
      <c r="N3">
        <v>0.15000000000000002</v>
      </c>
      <c r="O3">
        <v>0.05</v>
      </c>
      <c r="P3">
        <v>0.55000000000000004</v>
      </c>
      <c r="Q3">
        <v>0.55000000000000004</v>
      </c>
      <c r="R3">
        <v>0.05</v>
      </c>
      <c r="S3">
        <v>0.19999999999999998</v>
      </c>
      <c r="T3">
        <f>IF(COUNT(B3,G3,J3,M3,P3)&gt;2.9,AVERAGE(B3,G3,J3,M3,P3),"")</f>
        <v>0.28666666666666668</v>
      </c>
      <c r="U3">
        <f t="shared" si="1"/>
        <v>0.12978614889287857</v>
      </c>
      <c r="V3">
        <f t="shared" si="2"/>
        <v>0.17916666666666667</v>
      </c>
      <c r="W3">
        <f t="shared" si="3"/>
        <v>7.9166666666666691E-2</v>
      </c>
      <c r="X3">
        <f t="shared" si="4"/>
        <v>0.36666666666666664</v>
      </c>
      <c r="Y3">
        <f t="shared" si="5"/>
        <v>0.14298407059684812</v>
      </c>
    </row>
    <row r="4" spans="1:25" x14ac:dyDescent="0.3">
      <c r="A4" s="4">
        <v>1989</v>
      </c>
      <c r="B4">
        <v>0.2</v>
      </c>
      <c r="C4">
        <v>0.1</v>
      </c>
      <c r="D4">
        <v>0.35</v>
      </c>
      <c r="E4">
        <v>0.3</v>
      </c>
      <c r="F4">
        <v>0.32500000000000001</v>
      </c>
      <c r="G4">
        <v>0.30000000000000004</v>
      </c>
      <c r="H4">
        <v>0.4</v>
      </c>
      <c r="I4">
        <v>0.3</v>
      </c>
      <c r="J4">
        <v>0.1</v>
      </c>
      <c r="K4">
        <v>0.15000000000000002</v>
      </c>
      <c r="L4" t="s">
        <v>33</v>
      </c>
      <c r="M4">
        <v>0.26666666666666666</v>
      </c>
      <c r="N4">
        <v>0.28333333333333333</v>
      </c>
      <c r="O4">
        <v>0.05</v>
      </c>
      <c r="P4">
        <v>0.25</v>
      </c>
      <c r="Q4">
        <v>0.44999999999999996</v>
      </c>
      <c r="R4">
        <v>0.3</v>
      </c>
      <c r="S4">
        <v>0.31874999999999998</v>
      </c>
      <c r="T4">
        <f t="shared" si="0"/>
        <v>0.22333333333333333</v>
      </c>
      <c r="U4">
        <f t="shared" si="1"/>
        <v>3.4801021696368527E-2</v>
      </c>
      <c r="V4">
        <f t="shared" si="2"/>
        <v>0.28229166666666666</v>
      </c>
      <c r="W4">
        <f t="shared" si="3"/>
        <v>5.3726173659689451E-2</v>
      </c>
      <c r="X4">
        <f t="shared" si="4"/>
        <v>0.2722222222222222</v>
      </c>
      <c r="Y4">
        <f t="shared" si="5"/>
        <v>4.7661356865616032E-2</v>
      </c>
    </row>
    <row r="5" spans="1:25" x14ac:dyDescent="0.3">
      <c r="A5" s="4">
        <v>1990</v>
      </c>
      <c r="B5">
        <v>0.13333333333333333</v>
      </c>
      <c r="C5" t="s">
        <v>33</v>
      </c>
      <c r="D5" t="s">
        <v>33</v>
      </c>
      <c r="E5" t="s">
        <v>33</v>
      </c>
      <c r="F5" t="s">
        <v>33</v>
      </c>
      <c r="G5" t="s">
        <v>33</v>
      </c>
      <c r="H5" t="s">
        <v>33</v>
      </c>
      <c r="I5">
        <v>0.68333333333333324</v>
      </c>
      <c r="J5" t="s">
        <v>33</v>
      </c>
      <c r="K5">
        <v>0.30999999999999994</v>
      </c>
      <c r="L5">
        <v>0.45</v>
      </c>
      <c r="M5">
        <v>0.22500000000000001</v>
      </c>
      <c r="N5" t="s">
        <v>33</v>
      </c>
      <c r="O5">
        <v>0.25714285714285717</v>
      </c>
      <c r="P5" t="s">
        <v>33</v>
      </c>
      <c r="Q5" t="s">
        <v>33</v>
      </c>
      <c r="R5" t="s">
        <v>33</v>
      </c>
      <c r="S5" t="s">
        <v>33</v>
      </c>
      <c r="T5" t="str">
        <f t="shared" si="0"/>
        <v/>
      </c>
      <c r="U5" t="str">
        <f t="shared" si="1"/>
        <v/>
      </c>
      <c r="V5" t="str">
        <f t="shared" si="2"/>
        <v/>
      </c>
      <c r="W5" t="str">
        <f t="shared" si="3"/>
        <v/>
      </c>
      <c r="X5" t="str">
        <f t="shared" si="4"/>
        <v/>
      </c>
      <c r="Y5" t="str">
        <f t="shared" si="5"/>
        <v/>
      </c>
    </row>
    <row r="6" spans="1:25" x14ac:dyDescent="0.3">
      <c r="A6" s="4">
        <v>1991</v>
      </c>
      <c r="B6">
        <v>0.10000000000000002</v>
      </c>
      <c r="C6">
        <v>7.5000000000000011E-2</v>
      </c>
      <c r="D6">
        <v>0.1</v>
      </c>
      <c r="E6">
        <v>0.05</v>
      </c>
      <c r="F6">
        <v>0.05</v>
      </c>
      <c r="G6">
        <v>0.05</v>
      </c>
      <c r="H6">
        <v>0.2</v>
      </c>
      <c r="I6">
        <v>0.80000000000000016</v>
      </c>
      <c r="J6">
        <v>0.05</v>
      </c>
      <c r="K6">
        <v>0.21249999999999999</v>
      </c>
      <c r="L6" t="s">
        <v>33</v>
      </c>
      <c r="M6">
        <v>0.6</v>
      </c>
      <c r="N6">
        <v>0.125</v>
      </c>
      <c r="O6">
        <v>0.05</v>
      </c>
      <c r="P6">
        <v>0.2</v>
      </c>
      <c r="Q6">
        <v>0.52500000000000002</v>
      </c>
      <c r="R6">
        <v>0.3</v>
      </c>
      <c r="S6">
        <v>0.16666666666666666</v>
      </c>
      <c r="T6">
        <f t="shared" si="0"/>
        <v>0.2</v>
      </c>
      <c r="U6">
        <f t="shared" si="1"/>
        <v>0.10368220676663861</v>
      </c>
      <c r="V6">
        <f t="shared" si="2"/>
        <v>0.18819444444444444</v>
      </c>
      <c r="W6">
        <f t="shared" si="3"/>
        <v>7.1689407460065607E-2</v>
      </c>
      <c r="X6">
        <f t="shared" si="4"/>
        <v>0.25416666666666671</v>
      </c>
      <c r="Y6">
        <f t="shared" si="5"/>
        <v>0.1159052534520234</v>
      </c>
    </row>
    <row r="7" spans="1:25" x14ac:dyDescent="0.3">
      <c r="A7" s="4">
        <v>1992</v>
      </c>
      <c r="B7">
        <v>0.05</v>
      </c>
      <c r="C7">
        <v>0.52500000000000002</v>
      </c>
      <c r="D7">
        <v>0.125</v>
      </c>
      <c r="E7">
        <v>0.48749999999999999</v>
      </c>
      <c r="F7">
        <v>9.7169800624999997E-2</v>
      </c>
      <c r="G7">
        <v>0.15</v>
      </c>
      <c r="H7" t="s">
        <v>33</v>
      </c>
      <c r="I7" t="s">
        <v>33</v>
      </c>
      <c r="J7">
        <v>0.17</v>
      </c>
      <c r="K7">
        <v>0.3</v>
      </c>
      <c r="L7">
        <v>0.39</v>
      </c>
      <c r="M7">
        <v>0.5</v>
      </c>
      <c r="N7">
        <v>0.05</v>
      </c>
      <c r="O7">
        <v>0.55000000000000004</v>
      </c>
      <c r="P7">
        <v>0.69999999999999984</v>
      </c>
      <c r="Q7">
        <v>0.17499999999999999</v>
      </c>
      <c r="R7">
        <v>0.22500000000000001</v>
      </c>
      <c r="S7">
        <v>0.41249999999999998</v>
      </c>
      <c r="T7">
        <f t="shared" si="0"/>
        <v>0.31399999999999995</v>
      </c>
      <c r="U7">
        <f>IF(COUNT(B7,G7,J7,M7,P7)&gt;2.9,(STDEV(B7,G7,J7,M7,P7)/(SQRT(COUNT(B7,G7,J7,M7,P7)))),"")</f>
        <v>0.12266213759754881</v>
      </c>
      <c r="V7">
        <f t="shared" si="2"/>
        <v>0.28923854294642853</v>
      </c>
      <c r="W7">
        <f t="shared" si="3"/>
        <v>6.1326735619469157E-2</v>
      </c>
      <c r="X7">
        <f t="shared" si="4"/>
        <v>0.328125</v>
      </c>
      <c r="Y7">
        <f>IF(COUNT(E7,H7:I7,N7:O7,R7)&gt;2.9,(STDEV(E7,H7:I7,N7:O7,R7)/(SQRT(COUNT(E7,H7:I7,N7:O7,R7)))),"")</f>
        <v>0.11641061932515724</v>
      </c>
    </row>
    <row r="8" spans="1:25" x14ac:dyDescent="0.3">
      <c r="A8" s="4">
        <v>1993</v>
      </c>
      <c r="B8">
        <v>0.4</v>
      </c>
      <c r="C8">
        <v>0.06</v>
      </c>
      <c r="D8" t="s">
        <v>33</v>
      </c>
      <c r="E8" t="s">
        <v>33</v>
      </c>
      <c r="F8">
        <v>0.30625000000000002</v>
      </c>
      <c r="G8" t="s">
        <v>33</v>
      </c>
      <c r="H8">
        <v>0.55000000000000004</v>
      </c>
      <c r="I8">
        <v>1.65</v>
      </c>
      <c r="J8" t="s">
        <v>33</v>
      </c>
      <c r="K8">
        <v>0.18571428571428572</v>
      </c>
      <c r="L8" t="s">
        <v>33</v>
      </c>
      <c r="M8">
        <v>0.45714285714285713</v>
      </c>
      <c r="N8">
        <v>0.28000000000000003</v>
      </c>
      <c r="O8" t="s">
        <v>33</v>
      </c>
      <c r="P8" t="s">
        <v>33</v>
      </c>
      <c r="Q8">
        <v>0.3</v>
      </c>
      <c r="R8">
        <v>0.15000000000000002</v>
      </c>
      <c r="S8">
        <v>0.45500000000000007</v>
      </c>
      <c r="T8" t="str">
        <f t="shared" si="0"/>
        <v/>
      </c>
      <c r="U8" t="str">
        <f t="shared" si="1"/>
        <v/>
      </c>
      <c r="V8">
        <f t="shared" si="2"/>
        <v>0.26139285714285715</v>
      </c>
      <c r="W8">
        <f t="shared" si="3"/>
        <v>6.6057826785263202E-2</v>
      </c>
      <c r="X8">
        <f t="shared" si="4"/>
        <v>0.65750000000000008</v>
      </c>
      <c r="Y8">
        <f t="shared" si="5"/>
        <v>0.34115917594772865</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row>
    <row r="12" spans="1:25"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row>
    <row r="14" spans="1:25" x14ac:dyDescent="0.3">
      <c r="A14" s="4">
        <v>1999</v>
      </c>
      <c r="B14" t="s">
        <v>33</v>
      </c>
      <c r="C14" t="s">
        <v>33</v>
      </c>
      <c r="D14" t="s">
        <v>33</v>
      </c>
      <c r="E14" t="s">
        <v>33</v>
      </c>
      <c r="F14" t="s">
        <v>33</v>
      </c>
      <c r="G14" t="s">
        <v>33</v>
      </c>
      <c r="H14" t="s">
        <v>33</v>
      </c>
      <c r="I14" t="s">
        <v>33</v>
      </c>
      <c r="J14" t="s">
        <v>33</v>
      </c>
      <c r="K14" t="s">
        <v>33</v>
      </c>
      <c r="L14" t="s">
        <v>33</v>
      </c>
      <c r="M14" t="s">
        <v>33</v>
      </c>
      <c r="N14" t="s">
        <v>33</v>
      </c>
      <c r="O14" t="s">
        <v>33</v>
      </c>
      <c r="P14" t="s">
        <v>33</v>
      </c>
      <c r="Q14" t="s">
        <v>33</v>
      </c>
      <c r="R14" t="s">
        <v>33</v>
      </c>
      <c r="S14" t="s">
        <v>33</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t="s">
        <v>33</v>
      </c>
      <c r="L18" t="s">
        <v>33</v>
      </c>
      <c r="M18" t="s">
        <v>33</v>
      </c>
      <c r="N18" t="s">
        <v>33</v>
      </c>
      <c r="O18" t="s">
        <v>33</v>
      </c>
      <c r="P18" t="s">
        <v>33</v>
      </c>
      <c r="Q18" t="s">
        <v>33</v>
      </c>
      <c r="R18" t="s">
        <v>33</v>
      </c>
      <c r="S18" t="s">
        <v>33</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row>
    <row r="22" spans="1:25" x14ac:dyDescent="0.3">
      <c r="A22" s="4">
        <v>2007</v>
      </c>
      <c r="B22">
        <v>0.191</v>
      </c>
      <c r="C22">
        <v>0.437</v>
      </c>
      <c r="D22">
        <v>1.7500000000000002E-2</v>
      </c>
      <c r="E22">
        <v>1.7500000000000002E-2</v>
      </c>
      <c r="F22">
        <v>1.7500000000000002E-2</v>
      </c>
      <c r="G22">
        <v>1.7500000000000002E-2</v>
      </c>
      <c r="H22">
        <v>0.92500000000000004</v>
      </c>
      <c r="I22" t="s">
        <v>33</v>
      </c>
      <c r="J22">
        <v>1.7500000000000002E-2</v>
      </c>
      <c r="K22">
        <v>1.7500000000000002E-2</v>
      </c>
      <c r="L22">
        <v>1.7500000000000002E-2</v>
      </c>
      <c r="M22">
        <v>0.46600000000000003</v>
      </c>
      <c r="N22">
        <v>0.53</v>
      </c>
      <c r="O22">
        <v>0.38200000000000001</v>
      </c>
      <c r="P22">
        <v>0.33900000000000002</v>
      </c>
      <c r="Q22">
        <v>0.33700000000000002</v>
      </c>
      <c r="R22">
        <v>0.59733333333333338</v>
      </c>
      <c r="S22">
        <v>0.53500000000000003</v>
      </c>
      <c r="T22">
        <f t="shared" ref="T22:T33" si="6">IF(COUNT(B22,G22,J22,M22,P22)&gt;2.9,AVERAGE(B22,G22,J22,M22,P22),"")</f>
        <v>0.20620000000000002</v>
      </c>
      <c r="U22">
        <f t="shared" ref="U22:U33" si="7">IF(COUNT(B22,G22,J22,M22,P22)&gt;2.9,(STDEV(B22,G22,J22,M22,P22)/(SQRT(COUNT(B22,G22,J22,M22,P22)))),"")</f>
        <v>8.848115618593598E-2</v>
      </c>
      <c r="V22">
        <f t="shared" ref="V22:V33" si="8">IF(COUNT(C22:D22,F22,K22:L22,Q22,S22)&gt;3.9,AVERAGE(C22:D22,F22,K22:L22,Q22,S22),"")</f>
        <v>0.19700000000000001</v>
      </c>
      <c r="W22">
        <f t="shared" ref="W22:W33" si="9">IF(COUNT(C22:D22,F22,K22:L22,Q22,S22)&gt;3.9,(STDEV(C22:D22,F22,K22:L22,Q22,S22)/(SQRT(COUNT(C22:D22,F22,K22:L22,Q22,S22)))),"")</f>
        <v>8.7331470354538948E-2</v>
      </c>
      <c r="X22">
        <f t="shared" ref="X22:X33" si="10">IF(COUNT(E22,H22:I22,N22:O22,R22)&gt;2.9,AVERAGE(E22,H22:I22,N22:O22,R22),"")</f>
        <v>0.49036666666666673</v>
      </c>
      <c r="Y22">
        <f t="shared" ref="Y22:Y33" si="11">IF(COUNT(E22,H22:I22,N22:O22,R22)&gt;2.9,(STDEV(E22,H22:I22,N22:O22,R22)/(SQRT(COUNT(E22,H22:I22,N22:O22,R22)))),"")</f>
        <v>0.14786227074920469</v>
      </c>
    </row>
    <row r="23" spans="1:25" x14ac:dyDescent="0.3">
      <c r="A23" s="4">
        <v>2008</v>
      </c>
      <c r="B23">
        <v>0.55000000000000004</v>
      </c>
      <c r="C23" t="s">
        <v>33</v>
      </c>
      <c r="D23">
        <v>0.11200000000000002</v>
      </c>
      <c r="E23" t="s">
        <v>33</v>
      </c>
      <c r="F23">
        <v>0.12</v>
      </c>
      <c r="G23">
        <v>4.8499999999999995E-2</v>
      </c>
      <c r="H23">
        <v>0.23500000000000001</v>
      </c>
      <c r="I23">
        <v>0.318</v>
      </c>
      <c r="J23">
        <v>0.01</v>
      </c>
      <c r="K23">
        <v>0.27</v>
      </c>
      <c r="L23">
        <v>8.2000000000000003E-2</v>
      </c>
      <c r="M23">
        <v>0.01</v>
      </c>
      <c r="N23">
        <v>0.31466666666666665</v>
      </c>
      <c r="O23">
        <v>3.5999999999999997E-2</v>
      </c>
      <c r="P23">
        <v>3.3000000000000002E-2</v>
      </c>
      <c r="Q23">
        <v>0.39900000000000002</v>
      </c>
      <c r="R23">
        <v>0.71499999999999997</v>
      </c>
      <c r="S23">
        <v>0.24</v>
      </c>
      <c r="T23">
        <f t="shared" si="6"/>
        <v>0.13030000000000003</v>
      </c>
      <c r="U23">
        <f t="shared" si="7"/>
        <v>0.10517860999271668</v>
      </c>
      <c r="V23">
        <f>IF(COUNT(C23:D23,F23,K23:L23,Q23,S23)&gt;3.9,AVERAGE(C23:D23,F23,K23:L23,Q23,S23),"")</f>
        <v>0.20383333333333331</v>
      </c>
      <c r="W23">
        <f t="shared" si="9"/>
        <v>4.9692666572756124E-2</v>
      </c>
      <c r="X23">
        <f t="shared" si="10"/>
        <v>0.32373333333333332</v>
      </c>
      <c r="Y23">
        <f t="shared" si="11"/>
        <v>0.11042390039197934</v>
      </c>
    </row>
    <row r="24" spans="1:25" x14ac:dyDescent="0.3">
      <c r="A24" s="4">
        <v>2009</v>
      </c>
      <c r="B24">
        <v>0.10400000000000002</v>
      </c>
      <c r="C24">
        <v>1</v>
      </c>
      <c r="D24">
        <v>0.45499999999999996</v>
      </c>
      <c r="E24">
        <v>1.17</v>
      </c>
      <c r="F24">
        <v>0.49000000000000005</v>
      </c>
      <c r="G24">
        <v>0.1585</v>
      </c>
      <c r="H24">
        <v>0.63500000000000001</v>
      </c>
      <c r="I24">
        <v>0.3</v>
      </c>
      <c r="J24">
        <v>0.47</v>
      </c>
      <c r="K24">
        <v>0.78333333333333321</v>
      </c>
      <c r="L24">
        <v>0.64500000000000002</v>
      </c>
      <c r="M24">
        <v>0.48</v>
      </c>
      <c r="N24">
        <v>0.64333333333333331</v>
      </c>
      <c r="O24">
        <v>0.61</v>
      </c>
      <c r="P24">
        <v>0.46</v>
      </c>
      <c r="Q24">
        <v>0.5</v>
      </c>
      <c r="R24">
        <v>0.33533333333333332</v>
      </c>
      <c r="S24">
        <v>1.89</v>
      </c>
      <c r="T24">
        <f t="shared" si="6"/>
        <v>0.33449999999999996</v>
      </c>
      <c r="U24">
        <f t="shared" si="7"/>
        <v>8.3482632924459219E-2</v>
      </c>
      <c r="V24">
        <f t="shared" si="8"/>
        <v>0.82333333333333336</v>
      </c>
      <c r="W24">
        <f t="shared" si="9"/>
        <v>0.19233630434282015</v>
      </c>
      <c r="X24">
        <f t="shared" si="10"/>
        <v>0.615611111111111</v>
      </c>
      <c r="Y24">
        <f t="shared" si="11"/>
        <v>0.12736940782378919</v>
      </c>
    </row>
    <row r="25" spans="1:25" x14ac:dyDescent="0.3">
      <c r="A25" s="4">
        <v>2010</v>
      </c>
      <c r="B25" t="s">
        <v>33</v>
      </c>
      <c r="C25" t="s">
        <v>33</v>
      </c>
      <c r="D25" t="s">
        <v>33</v>
      </c>
      <c r="E25" t="s">
        <v>33</v>
      </c>
      <c r="F25">
        <v>5.4500000000000007E-2</v>
      </c>
      <c r="G25" t="s">
        <v>33</v>
      </c>
      <c r="H25">
        <v>0.43</v>
      </c>
      <c r="I25">
        <v>0.55000000000000004</v>
      </c>
      <c r="J25" t="s">
        <v>33</v>
      </c>
      <c r="K25">
        <v>0.41500000000000004</v>
      </c>
      <c r="L25" t="s">
        <v>33</v>
      </c>
      <c r="M25">
        <v>0.61</v>
      </c>
      <c r="N25">
        <v>2.5000000000000001E-2</v>
      </c>
      <c r="O25" t="s">
        <v>33</v>
      </c>
      <c r="P25">
        <v>0.41</v>
      </c>
      <c r="Q25" t="s">
        <v>33</v>
      </c>
      <c r="R25">
        <v>0.11</v>
      </c>
      <c r="S25" t="s">
        <v>33</v>
      </c>
      <c r="T25" t="str">
        <f t="shared" si="6"/>
        <v/>
      </c>
      <c r="U25" t="str">
        <f t="shared" si="7"/>
        <v/>
      </c>
      <c r="V25" t="str">
        <f t="shared" si="8"/>
        <v/>
      </c>
      <c r="W25" t="str">
        <f t="shared" si="9"/>
        <v/>
      </c>
      <c r="X25">
        <f t="shared" si="10"/>
        <v>0.27875</v>
      </c>
      <c r="Y25">
        <f t="shared" si="11"/>
        <v>0.12560478693107202</v>
      </c>
    </row>
    <row r="26" spans="1:25" x14ac:dyDescent="0.3">
      <c r="A26" s="4">
        <v>2011</v>
      </c>
      <c r="B26" t="s">
        <v>33</v>
      </c>
      <c r="C26">
        <v>1.2</v>
      </c>
      <c r="D26" t="s">
        <v>33</v>
      </c>
      <c r="E26" t="s">
        <v>33</v>
      </c>
      <c r="F26" t="s">
        <v>33</v>
      </c>
      <c r="G26" t="s">
        <v>33</v>
      </c>
      <c r="H26" t="s">
        <v>33</v>
      </c>
      <c r="I26" t="s">
        <v>33</v>
      </c>
      <c r="J26" t="s">
        <v>33</v>
      </c>
      <c r="K26" t="s">
        <v>33</v>
      </c>
      <c r="L26">
        <v>1.0999999999999999E-2</v>
      </c>
      <c r="M26" t="s">
        <v>33</v>
      </c>
      <c r="N26" t="s">
        <v>33</v>
      </c>
      <c r="O26">
        <v>3.4000000000000002E-2</v>
      </c>
      <c r="P26" t="s">
        <v>33</v>
      </c>
      <c r="Q26">
        <v>0.21</v>
      </c>
      <c r="R26" t="s">
        <v>33</v>
      </c>
      <c r="S26" t="s">
        <v>33</v>
      </c>
      <c r="T26" t="str">
        <f t="shared" si="6"/>
        <v/>
      </c>
      <c r="U26" t="str">
        <f t="shared" si="7"/>
        <v/>
      </c>
      <c r="V26" t="str">
        <f t="shared" si="8"/>
        <v/>
      </c>
      <c r="W26" t="str">
        <f t="shared" si="9"/>
        <v/>
      </c>
      <c r="X26" t="str">
        <f t="shared" si="10"/>
        <v/>
      </c>
      <c r="Y26" t="str">
        <f t="shared" si="11"/>
        <v/>
      </c>
    </row>
    <row r="27" spans="1:25" x14ac:dyDescent="0.3">
      <c r="A27" s="4">
        <v>2012</v>
      </c>
      <c r="B27" t="s">
        <v>33</v>
      </c>
      <c r="C27" t="s">
        <v>33</v>
      </c>
      <c r="D27" t="s">
        <v>33</v>
      </c>
      <c r="E27">
        <v>1.6</v>
      </c>
      <c r="F27" t="s">
        <v>33</v>
      </c>
      <c r="G27" t="s">
        <v>33</v>
      </c>
      <c r="H27" t="s">
        <v>33</v>
      </c>
      <c r="I27" t="s">
        <v>33</v>
      </c>
      <c r="J27" t="s">
        <v>33</v>
      </c>
      <c r="K27" t="s">
        <v>33</v>
      </c>
      <c r="L27">
        <v>0.64</v>
      </c>
      <c r="M27" t="s">
        <v>33</v>
      </c>
      <c r="N27">
        <v>0.16</v>
      </c>
      <c r="O27" t="s">
        <v>33</v>
      </c>
      <c r="P27" t="s">
        <v>33</v>
      </c>
      <c r="Q27" t="s">
        <v>33</v>
      </c>
      <c r="R27" t="s">
        <v>33</v>
      </c>
      <c r="S27" t="s">
        <v>33</v>
      </c>
      <c r="T27" t="str">
        <f t="shared" si="6"/>
        <v/>
      </c>
      <c r="U27" t="str">
        <f t="shared" si="7"/>
        <v/>
      </c>
      <c r="V27" t="str">
        <f t="shared" si="8"/>
        <v/>
      </c>
      <c r="W27" t="str">
        <f t="shared" si="9"/>
        <v/>
      </c>
      <c r="X27" t="str">
        <f t="shared" si="10"/>
        <v/>
      </c>
      <c r="Y27" t="str">
        <f t="shared" si="11"/>
        <v/>
      </c>
    </row>
    <row r="28" spans="1:25" x14ac:dyDescent="0.3">
      <c r="A28" s="4">
        <v>2013</v>
      </c>
      <c r="B28" t="s">
        <v>33</v>
      </c>
      <c r="C28" t="s">
        <v>33</v>
      </c>
      <c r="D28" t="s">
        <v>33</v>
      </c>
      <c r="E28" t="s">
        <v>33</v>
      </c>
      <c r="F28" t="s">
        <v>33</v>
      </c>
      <c r="G28" t="s">
        <v>33</v>
      </c>
      <c r="H28">
        <v>5</v>
      </c>
      <c r="I28" t="s">
        <v>33</v>
      </c>
      <c r="J28">
        <v>1.0999999999999999E-2</v>
      </c>
      <c r="K28">
        <v>0.63366666666666671</v>
      </c>
      <c r="L28">
        <v>5.6000000000000001E-2</v>
      </c>
      <c r="M28">
        <v>0.88</v>
      </c>
      <c r="N28" t="s">
        <v>33</v>
      </c>
      <c r="O28" t="s">
        <v>33</v>
      </c>
      <c r="P28" t="s">
        <v>33</v>
      </c>
      <c r="Q28">
        <v>1.5</v>
      </c>
      <c r="R28" t="s">
        <v>33</v>
      </c>
      <c r="S28" t="s">
        <v>33</v>
      </c>
      <c r="T28" t="str">
        <f t="shared" si="6"/>
        <v/>
      </c>
      <c r="U28" t="str">
        <f t="shared" si="7"/>
        <v/>
      </c>
      <c r="V28" t="str">
        <f t="shared" si="8"/>
        <v/>
      </c>
      <c r="W28" t="str">
        <f t="shared" si="9"/>
        <v/>
      </c>
      <c r="X28" t="str">
        <f t="shared" si="10"/>
        <v/>
      </c>
      <c r="Y28" t="str">
        <f t="shared" si="11"/>
        <v/>
      </c>
    </row>
    <row r="29" spans="1:25" x14ac:dyDescent="0.3">
      <c r="A29" s="4">
        <v>2014</v>
      </c>
      <c r="B29" t="s">
        <v>33</v>
      </c>
      <c r="C29">
        <v>0.5585</v>
      </c>
      <c r="D29" t="s">
        <v>33</v>
      </c>
      <c r="E29" t="s">
        <v>33</v>
      </c>
      <c r="F29" t="s">
        <v>33</v>
      </c>
      <c r="G29">
        <v>0.31813333333333332</v>
      </c>
      <c r="H29" t="s">
        <v>33</v>
      </c>
      <c r="I29" t="s">
        <v>33</v>
      </c>
      <c r="J29">
        <v>0.10100000000000001</v>
      </c>
      <c r="K29">
        <v>0.3085</v>
      </c>
      <c r="L29">
        <v>0.13100000000000001</v>
      </c>
      <c r="M29">
        <v>1.05</v>
      </c>
      <c r="N29">
        <v>0.19409999999999999</v>
      </c>
      <c r="O29">
        <v>0.308</v>
      </c>
      <c r="P29" t="s">
        <v>33</v>
      </c>
      <c r="Q29" t="s">
        <v>33</v>
      </c>
      <c r="R29">
        <v>0.51600000000000001</v>
      </c>
      <c r="S29">
        <v>0.88100000000000001</v>
      </c>
      <c r="T29">
        <f t="shared" si="6"/>
        <v>0.48971111111111115</v>
      </c>
      <c r="U29">
        <f t="shared" si="7"/>
        <v>0.28707110058332841</v>
      </c>
      <c r="V29">
        <f t="shared" si="8"/>
        <v>0.46975</v>
      </c>
      <c r="W29">
        <f>IF(COUNT(C29:D29,F29,K29:L29,Q29,S29)&gt;3.9,(STDEV(C29:D29,F29,K29:L29,Q29,S29)/(SQRT(COUNT(C29:D29,F29,K29:L29,Q29,S29)))),"")</f>
        <v>0.16272580465310349</v>
      </c>
      <c r="X29">
        <f t="shared" si="10"/>
        <v>0.33936666666666665</v>
      </c>
      <c r="Y29">
        <f t="shared" si="11"/>
        <v>9.423870990439355E-2</v>
      </c>
    </row>
    <row r="30" spans="1:25" x14ac:dyDescent="0.3">
      <c r="A30" s="4">
        <v>2015</v>
      </c>
      <c r="B30" t="s">
        <v>33</v>
      </c>
      <c r="C30">
        <v>0.68899999999999995</v>
      </c>
      <c r="D30">
        <v>0.439</v>
      </c>
      <c r="E30">
        <v>0.626</v>
      </c>
      <c r="F30">
        <v>0.23466666666666666</v>
      </c>
      <c r="G30">
        <v>0.23699999999999999</v>
      </c>
      <c r="H30" t="s">
        <v>33</v>
      </c>
      <c r="I30" t="s">
        <v>33</v>
      </c>
      <c r="J30" t="s">
        <v>33</v>
      </c>
      <c r="K30">
        <v>0.214</v>
      </c>
      <c r="L30">
        <v>0.23699999999999999</v>
      </c>
      <c r="M30" t="s">
        <v>33</v>
      </c>
      <c r="N30" t="s">
        <v>33</v>
      </c>
      <c r="O30">
        <v>0.215</v>
      </c>
      <c r="P30">
        <v>0.26400000000000001</v>
      </c>
      <c r="Q30">
        <v>0.33700000000000002</v>
      </c>
      <c r="R30">
        <v>0.52949999999999997</v>
      </c>
      <c r="S30">
        <v>0.495</v>
      </c>
      <c r="T30" t="str">
        <f t="shared" si="6"/>
        <v/>
      </c>
      <c r="U30" t="str">
        <f t="shared" si="7"/>
        <v/>
      </c>
      <c r="V30">
        <f t="shared" si="8"/>
        <v>0.37795238095238093</v>
      </c>
      <c r="W30">
        <f t="shared" si="9"/>
        <v>6.6032717102139288E-2</v>
      </c>
      <c r="X30">
        <f t="shared" si="10"/>
        <v>0.45683333333333326</v>
      </c>
      <c r="Y30">
        <f t="shared" si="11"/>
        <v>0.12408408887166453</v>
      </c>
    </row>
    <row r="31" spans="1:25" x14ac:dyDescent="0.3">
      <c r="A31" s="4">
        <v>2016</v>
      </c>
      <c r="B31" t="s">
        <v>33</v>
      </c>
      <c r="C31">
        <v>0.56100000000000005</v>
      </c>
      <c r="D31" t="s">
        <v>33</v>
      </c>
      <c r="E31" t="s">
        <v>33</v>
      </c>
      <c r="F31" t="s">
        <v>33</v>
      </c>
      <c r="G31">
        <v>0.315</v>
      </c>
      <c r="H31">
        <v>2.1800000000000002</v>
      </c>
      <c r="I31" t="s">
        <v>33</v>
      </c>
      <c r="J31">
        <v>0.36099999999999999</v>
      </c>
      <c r="K31">
        <v>0.23500000000000001</v>
      </c>
      <c r="L31">
        <v>0.996</v>
      </c>
      <c r="M31" t="s">
        <v>33</v>
      </c>
      <c r="N31">
        <v>1.19</v>
      </c>
      <c r="O31" t="s">
        <v>33</v>
      </c>
      <c r="P31">
        <v>0.746</v>
      </c>
      <c r="Q31" t="s">
        <v>33</v>
      </c>
      <c r="R31">
        <v>1.0004999999999999</v>
      </c>
      <c r="S31">
        <v>2.36</v>
      </c>
      <c r="T31">
        <f t="shared" si="6"/>
        <v>0.47399999999999998</v>
      </c>
      <c r="U31">
        <f t="shared" si="7"/>
        <v>0.136646746515727</v>
      </c>
      <c r="V31">
        <f t="shared" si="8"/>
        <v>1.038</v>
      </c>
      <c r="W31">
        <f t="shared" si="9"/>
        <v>0.46742075977289094</v>
      </c>
      <c r="X31">
        <f t="shared" si="10"/>
        <v>1.4568333333333332</v>
      </c>
      <c r="Y31">
        <f t="shared" si="11"/>
        <v>0.36569800078449688</v>
      </c>
    </row>
    <row r="32" spans="1:25" x14ac:dyDescent="0.3">
      <c r="A32" s="4">
        <v>2017</v>
      </c>
      <c r="B32">
        <v>0.13100000000000001</v>
      </c>
      <c r="C32">
        <v>0.26500000000000001</v>
      </c>
      <c r="D32">
        <v>0.27733333333333338</v>
      </c>
      <c r="E32" t="s">
        <v>33</v>
      </c>
      <c r="F32" t="s">
        <v>33</v>
      </c>
      <c r="G32">
        <v>7.1900000000000006E-2</v>
      </c>
      <c r="H32">
        <v>0.38600000000000001</v>
      </c>
      <c r="I32">
        <v>0.90100000000000002</v>
      </c>
      <c r="J32">
        <v>7.6899999999999996E-2</v>
      </c>
      <c r="K32">
        <v>0.18466666666666667</v>
      </c>
      <c r="L32">
        <v>7.1199999999999999E-2</v>
      </c>
      <c r="M32">
        <v>6.2100000000000002E-2</v>
      </c>
      <c r="N32">
        <v>9.5299999999999996E-2</v>
      </c>
      <c r="O32">
        <v>0.28100000000000003</v>
      </c>
      <c r="P32" t="s">
        <v>33</v>
      </c>
      <c r="Q32">
        <v>0.13500000000000001</v>
      </c>
      <c r="R32">
        <v>0.34499999999999997</v>
      </c>
      <c r="S32">
        <v>0.16500000000000001</v>
      </c>
      <c r="T32">
        <f t="shared" si="6"/>
        <v>8.5475000000000009E-2</v>
      </c>
      <c r="U32">
        <f t="shared" si="7"/>
        <v>1.5483129259509091E-2</v>
      </c>
      <c r="V32">
        <f t="shared" si="8"/>
        <v>0.18303333333333335</v>
      </c>
      <c r="W32">
        <f t="shared" si="9"/>
        <v>3.2017072991811169E-2</v>
      </c>
      <c r="X32">
        <f>IF(COUNT(E32,H32:I32,N32:O32,R32)&gt;2.9,AVERAGE(E32,H32:I32,N32:O32,R32),"")</f>
        <v>0.40166000000000002</v>
      </c>
      <c r="Y32">
        <f t="shared" si="11"/>
        <v>0.13438960376457695</v>
      </c>
    </row>
    <row r="33" spans="1:25" x14ac:dyDescent="0.3">
      <c r="A33" s="4">
        <v>2018</v>
      </c>
      <c r="B33" t="s">
        <v>33</v>
      </c>
      <c r="C33">
        <v>1.32</v>
      </c>
      <c r="D33" t="s">
        <v>33</v>
      </c>
      <c r="E33">
        <v>0.90600000000000003</v>
      </c>
      <c r="F33">
        <v>0.19433333333333333</v>
      </c>
      <c r="G33" t="s">
        <v>33</v>
      </c>
      <c r="H33">
        <v>1.0900000000000001</v>
      </c>
      <c r="I33">
        <v>0.67100000000000004</v>
      </c>
      <c r="J33">
        <v>0.12185</v>
      </c>
      <c r="K33">
        <v>0.154</v>
      </c>
      <c r="L33">
        <v>0.56399999999999995</v>
      </c>
      <c r="M33" t="s">
        <v>33</v>
      </c>
      <c r="N33">
        <v>0.29399999999999998</v>
      </c>
      <c r="O33">
        <v>0.20500000000000002</v>
      </c>
      <c r="P33">
        <v>0.1764</v>
      </c>
      <c r="Q33">
        <v>0.312</v>
      </c>
      <c r="R33">
        <v>0.56499999999999995</v>
      </c>
      <c r="S33">
        <v>0.68799999999999994</v>
      </c>
      <c r="T33" t="str">
        <f t="shared" si="6"/>
        <v/>
      </c>
      <c r="U33" t="str">
        <f t="shared" si="7"/>
        <v/>
      </c>
      <c r="V33">
        <f t="shared" si="8"/>
        <v>0.53872222222222221</v>
      </c>
      <c r="W33">
        <f t="shared" si="9"/>
        <v>0.1780763551727319</v>
      </c>
      <c r="X33">
        <f t="shared" si="10"/>
        <v>0.62183333333333335</v>
      </c>
      <c r="Y33">
        <f t="shared" si="11"/>
        <v>0.13985740754226952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5E86F-EB64-45C1-9626-6F7F42E9B4CA}">
  <dimension ref="A1:V641"/>
  <sheetViews>
    <sheetView topLeftCell="A34" zoomScale="66" workbookViewId="0">
      <selection activeCell="Z8" sqref="Z8"/>
    </sheetView>
  </sheetViews>
  <sheetFormatPr defaultRowHeight="14.4" x14ac:dyDescent="0.3"/>
  <cols>
    <col min="3" max="3" width="12" bestFit="1" customWidth="1"/>
  </cols>
  <sheetData>
    <row r="1" spans="1:22" x14ac:dyDescent="0.3">
      <c r="A1" t="str">
        <f>TN_surface!A1</f>
        <v>year</v>
      </c>
      <c r="B1" t="s">
        <v>98</v>
      </c>
      <c r="C1" t="s">
        <v>79</v>
      </c>
      <c r="D1" t="s">
        <v>80</v>
      </c>
      <c r="E1" t="s">
        <v>97</v>
      </c>
      <c r="F1" t="s">
        <v>81</v>
      </c>
      <c r="G1" t="s">
        <v>82</v>
      </c>
      <c r="H1" t="s">
        <v>83</v>
      </c>
      <c r="I1" t="s">
        <v>84</v>
      </c>
      <c r="J1" t="s">
        <v>99</v>
      </c>
      <c r="K1" t="s">
        <v>85</v>
      </c>
      <c r="L1" t="s">
        <v>86</v>
      </c>
      <c r="M1" t="s">
        <v>87</v>
      </c>
      <c r="N1" t="s">
        <v>88</v>
      </c>
      <c r="O1" t="s">
        <v>89</v>
      </c>
      <c r="P1" t="s">
        <v>90</v>
      </c>
      <c r="Q1" t="s">
        <v>91</v>
      </c>
      <c r="R1" t="s">
        <v>93</v>
      </c>
      <c r="S1" t="s">
        <v>92</v>
      </c>
      <c r="T1" t="s">
        <v>94</v>
      </c>
      <c r="U1" t="s">
        <v>95</v>
      </c>
      <c r="V1" t="s">
        <v>96</v>
      </c>
    </row>
    <row r="2" spans="1:22" x14ac:dyDescent="0.3">
      <c r="A2">
        <f>TN_surface!A2</f>
        <v>1987</v>
      </c>
      <c r="B2" t="s">
        <v>1</v>
      </c>
      <c r="C2" t="str">
        <f>TN_surface!B2</f>
        <v>na</v>
      </c>
      <c r="D2">
        <f>TKN_surface!B2</f>
        <v>0.125</v>
      </c>
      <c r="E2" t="str">
        <f>NOx_surface!B2</f>
        <v>na</v>
      </c>
      <c r="F2">
        <f>TOC_surface!B2</f>
        <v>0.5</v>
      </c>
      <c r="G2">
        <f>NH3_surface!B2</f>
        <v>0.05</v>
      </c>
      <c r="H2">
        <f>TN_inflow!B2</f>
        <v>0.2</v>
      </c>
      <c r="I2">
        <f>TKN_inflow!B2</f>
        <v>0.125</v>
      </c>
      <c r="J2">
        <f>NOx_inflow!B2</f>
        <v>7.5000000000000011E-2</v>
      </c>
      <c r="K2">
        <f>NH3_inflow!B2</f>
        <v>0</v>
      </c>
      <c r="L2">
        <f>TOC_inflow!B2</f>
        <v>1</v>
      </c>
      <c r="M2">
        <f>TP_surface!B2</f>
        <v>5</v>
      </c>
      <c r="N2">
        <f>P_dissolved_surface!B2</f>
        <v>5</v>
      </c>
      <c r="O2">
        <f>TP_inflow!B2</f>
        <v>5</v>
      </c>
      <c r="P2" t="str">
        <f>TN_deep!B2</f>
        <v>na</v>
      </c>
      <c r="Q2">
        <f>TKN_deep!B2</f>
        <v>0.05</v>
      </c>
      <c r="R2" t="str">
        <f>NOx_deep!B2</f>
        <v>na</v>
      </c>
      <c r="S2">
        <f>NH3_deep!B2</f>
        <v>0.05</v>
      </c>
      <c r="T2" t="str">
        <f>TP_deep!B2</f>
        <v>na</v>
      </c>
      <c r="U2">
        <f>P_dissolved_deep!B2</f>
        <v>5</v>
      </c>
      <c r="V2">
        <f>TOC_deep!B2</f>
        <v>0.5</v>
      </c>
    </row>
    <row r="3" spans="1:22" x14ac:dyDescent="0.3">
      <c r="A3">
        <f>TN_surface!A3</f>
        <v>1988</v>
      </c>
      <c r="B3" t="s">
        <v>1</v>
      </c>
      <c r="C3" t="str">
        <f>TN_surface!B3</f>
        <v>na</v>
      </c>
      <c r="D3">
        <f>TKN_surface!B3</f>
        <v>0.05</v>
      </c>
      <c r="E3" t="str">
        <f>NOx_surface!B3</f>
        <v>na</v>
      </c>
      <c r="F3">
        <f>TOC_surface!B3</f>
        <v>1</v>
      </c>
      <c r="G3">
        <f>NH3_surface!B3</f>
        <v>0.05</v>
      </c>
      <c r="H3">
        <f>TN_inflow!B3</f>
        <v>0.32500000000000001</v>
      </c>
      <c r="I3">
        <f>TKN_inflow!B3</f>
        <v>0.17499999999999999</v>
      </c>
      <c r="J3">
        <f>NOx_inflow!B3</f>
        <v>0.15000000000000002</v>
      </c>
      <c r="K3">
        <f>NH3_inflow!B3</f>
        <v>0</v>
      </c>
      <c r="L3">
        <f>TOC_inflow!B3</f>
        <v>2</v>
      </c>
      <c r="M3">
        <f>TP_surface!B3</f>
        <v>5</v>
      </c>
      <c r="N3">
        <f>P_dissolved_surface!B3</f>
        <v>32.5</v>
      </c>
      <c r="O3">
        <f>TP_inflow!B3</f>
        <v>11</v>
      </c>
      <c r="P3" t="str">
        <f>TN_deep!B3</f>
        <v>na</v>
      </c>
      <c r="Q3">
        <f>TKN_deep!B3</f>
        <v>0.05</v>
      </c>
      <c r="R3" t="str">
        <f>NOx_deep!B3</f>
        <v>na</v>
      </c>
      <c r="S3">
        <f>NH3_deep!B3</f>
        <v>0.05</v>
      </c>
      <c r="T3" t="str">
        <f>TP_deep!B3</f>
        <v>na</v>
      </c>
      <c r="U3">
        <f>P_dissolved_deep!B3</f>
        <v>70</v>
      </c>
      <c r="V3">
        <f>TOC_deep!B3</f>
        <v>1</v>
      </c>
    </row>
    <row r="4" spans="1:22" x14ac:dyDescent="0.3">
      <c r="A4">
        <f>TN_surface!A4</f>
        <v>1989</v>
      </c>
      <c r="B4" t="s">
        <v>1</v>
      </c>
      <c r="C4">
        <f>TN_surface!B4</f>
        <v>0.30000000000000004</v>
      </c>
      <c r="D4">
        <f>TKN_surface!B4</f>
        <v>0.2</v>
      </c>
      <c r="E4">
        <f>NOx_surface!B4</f>
        <v>0.1</v>
      </c>
      <c r="F4">
        <f>TOC_surface!B4</f>
        <v>3</v>
      </c>
      <c r="G4">
        <f>NH3_surface!B4</f>
        <v>7.5000000000000011E-2</v>
      </c>
      <c r="H4">
        <f>TN_inflow!B4</f>
        <v>0.55000000000000004</v>
      </c>
      <c r="I4">
        <f>TKN_inflow!B4</f>
        <v>0.2</v>
      </c>
      <c r="J4">
        <f>NOx_inflow!B4</f>
        <v>0.35</v>
      </c>
      <c r="K4">
        <f>NH3_inflow!B4</f>
        <v>0.1</v>
      </c>
      <c r="L4">
        <f>TOC_inflow!B4</f>
        <v>3</v>
      </c>
      <c r="M4">
        <f>TP_surface!B4</f>
        <v>12</v>
      </c>
      <c r="N4">
        <f>P_dissolved_surface!B4</f>
        <v>7.5</v>
      </c>
      <c r="O4">
        <f>TP_inflow!B4</f>
        <v>33.5</v>
      </c>
      <c r="P4">
        <f>TN_deep!B4</f>
        <v>0.4</v>
      </c>
      <c r="Q4">
        <f>TKN_deep!B4</f>
        <v>0.2</v>
      </c>
      <c r="R4">
        <f>NOx_deep!B4</f>
        <v>0.2</v>
      </c>
      <c r="S4">
        <f>NH3_deep!B4</f>
        <v>0.2</v>
      </c>
      <c r="T4">
        <f>TP_deep!B4</f>
        <v>26</v>
      </c>
      <c r="U4">
        <f>P_dissolved_deep!B4</f>
        <v>5</v>
      </c>
      <c r="V4">
        <f>TOC_deep!B4</f>
        <v>5</v>
      </c>
    </row>
    <row r="5" spans="1:22" x14ac:dyDescent="0.3">
      <c r="A5">
        <f>TN_surface!A5</f>
        <v>1990</v>
      </c>
      <c r="B5" t="s">
        <v>1</v>
      </c>
      <c r="C5">
        <f>TN_surface!B5</f>
        <v>0.24166666666666667</v>
      </c>
      <c r="D5">
        <f>TKN_surface!B5</f>
        <v>7.5000000000000011E-2</v>
      </c>
      <c r="E5">
        <f>NOx_surface!B5</f>
        <v>0.16666666666666666</v>
      </c>
      <c r="F5">
        <f>TOC_surface!B5</f>
        <v>2.2999999999999998</v>
      </c>
      <c r="G5">
        <f>NH3_surface!B5</f>
        <v>0.05</v>
      </c>
      <c r="H5">
        <f>TN_inflow!B5</f>
        <v>0.5</v>
      </c>
      <c r="I5">
        <f>TKN_inflow!B5</f>
        <v>0.1</v>
      </c>
      <c r="J5">
        <f>NOx_inflow!B5</f>
        <v>0.4</v>
      </c>
      <c r="K5">
        <f>NH3_inflow!B5</f>
        <v>0</v>
      </c>
      <c r="L5">
        <f>TOC_inflow!B5</f>
        <v>1</v>
      </c>
      <c r="M5">
        <f>TP_surface!B5</f>
        <v>115</v>
      </c>
      <c r="N5">
        <f>P_dissolved_surface!B5</f>
        <v>115</v>
      </c>
      <c r="O5">
        <f>TP_inflow!B5</f>
        <v>33</v>
      </c>
      <c r="P5">
        <f>TN_deep!B5</f>
        <v>0.3666666666666667</v>
      </c>
      <c r="Q5">
        <f>TKN_deep!B5</f>
        <v>0.2</v>
      </c>
      <c r="R5">
        <f>NOx_deep!B5</f>
        <v>0.16666666666666666</v>
      </c>
      <c r="S5">
        <f>NH3_deep!B5</f>
        <v>0.13333333333333333</v>
      </c>
      <c r="T5">
        <f>TP_deep!B5</f>
        <v>8.5</v>
      </c>
      <c r="U5">
        <f>P_dissolved_deep!B5</f>
        <v>5</v>
      </c>
      <c r="V5">
        <f>TOC_deep!B5</f>
        <v>2</v>
      </c>
    </row>
    <row r="6" spans="1:22" x14ac:dyDescent="0.3">
      <c r="A6">
        <f>TN_surface!A6</f>
        <v>1991</v>
      </c>
      <c r="B6" t="s">
        <v>1</v>
      </c>
      <c r="C6">
        <f>TN_surface!B6</f>
        <v>0.48333333333333328</v>
      </c>
      <c r="D6">
        <f>TKN_surface!B6</f>
        <v>0.13333333333333333</v>
      </c>
      <c r="E6">
        <f>NOx_surface!B6</f>
        <v>0.35</v>
      </c>
      <c r="F6">
        <f>TOC_surface!B6</f>
        <v>4.5</v>
      </c>
      <c r="G6">
        <f>NH3_surface!B6</f>
        <v>5.000000000000001E-2</v>
      </c>
      <c r="H6">
        <f>TN_inflow!B6</f>
        <v>0.6333333333333333</v>
      </c>
      <c r="I6">
        <f>TKN_inflow!B6</f>
        <v>0.30000000000000004</v>
      </c>
      <c r="J6">
        <f>NOx_inflow!B6</f>
        <v>0.33333333333333331</v>
      </c>
      <c r="K6">
        <f>NH3_inflow!B6</f>
        <v>3.3333333333333333E-2</v>
      </c>
      <c r="L6">
        <f>TOC_inflow!B6</f>
        <v>3.3333333333333335</v>
      </c>
      <c r="M6">
        <f>TP_surface!B6</f>
        <v>35.5</v>
      </c>
      <c r="N6">
        <f>P_dissolved_surface!B6</f>
        <v>10</v>
      </c>
      <c r="O6">
        <f>TP_inflow!B6</f>
        <v>29.666666666666668</v>
      </c>
      <c r="P6">
        <f>TN_deep!B6</f>
        <v>0.53333333333333344</v>
      </c>
      <c r="Q6">
        <f>TKN_deep!B6</f>
        <v>0.23333333333333336</v>
      </c>
      <c r="R6">
        <f>NOx_deep!B6</f>
        <v>0.30000000000000004</v>
      </c>
      <c r="S6">
        <f>NH3_deep!B6</f>
        <v>0.10000000000000002</v>
      </c>
      <c r="T6">
        <f>TP_deep!B6</f>
        <v>38</v>
      </c>
      <c r="U6">
        <f>P_dissolved_deep!B6</f>
        <v>19</v>
      </c>
      <c r="V6">
        <f>TOC_deep!B6</f>
        <v>6.666666666666667</v>
      </c>
    </row>
    <row r="7" spans="1:22" x14ac:dyDescent="0.3">
      <c r="A7">
        <f>TN_surface!A7</f>
        <v>1992</v>
      </c>
      <c r="B7" t="s">
        <v>1</v>
      </c>
      <c r="C7" t="str">
        <f>TN_surface!B7</f>
        <v>na</v>
      </c>
      <c r="D7" t="str">
        <f>TKN_surface!B7</f>
        <v>na</v>
      </c>
      <c r="E7">
        <f>NOx_surface!B7</f>
        <v>0.1</v>
      </c>
      <c r="F7">
        <f>TOC_surface!B7</f>
        <v>3</v>
      </c>
      <c r="G7">
        <f>NH3_surface!B7</f>
        <v>0.05</v>
      </c>
      <c r="H7" t="str">
        <f>TN_inflow!B7</f>
        <v>na</v>
      </c>
      <c r="I7" t="str">
        <f>TKN_inflow!B7</f>
        <v>na</v>
      </c>
      <c r="J7">
        <f>NOx_inflow!B7</f>
        <v>0.2</v>
      </c>
      <c r="K7">
        <f>NH3_inflow!B7</f>
        <v>0.05</v>
      </c>
      <c r="L7">
        <f>TOC_inflow!B7</f>
        <v>3.5</v>
      </c>
      <c r="M7">
        <f>TP_surface!B7</f>
        <v>70</v>
      </c>
      <c r="N7">
        <f>P_dissolved_surface!B7</f>
        <v>70</v>
      </c>
      <c r="O7">
        <f>TP_inflow!B7</f>
        <v>140</v>
      </c>
      <c r="P7" t="str">
        <f>TN_deep!B7</f>
        <v>na</v>
      </c>
      <c r="Q7" t="str">
        <f>TKN_deep!B7</f>
        <v>na</v>
      </c>
      <c r="R7">
        <f>NOx_deep!B7</f>
        <v>0.2</v>
      </c>
      <c r="S7">
        <f>NH3_deep!B7</f>
        <v>0.05</v>
      </c>
      <c r="T7">
        <f>TP_deep!B7</f>
        <v>120</v>
      </c>
      <c r="U7">
        <f>P_dissolved_deep!B7</f>
        <v>70</v>
      </c>
      <c r="V7">
        <f>TOC_deep!B7</f>
        <v>3</v>
      </c>
    </row>
    <row r="8" spans="1:22" x14ac:dyDescent="0.3">
      <c r="A8">
        <f>TN_surface!A8</f>
        <v>1993</v>
      </c>
      <c r="B8" t="s">
        <v>1</v>
      </c>
      <c r="C8" t="str">
        <f>TN_surface!B8</f>
        <v>na</v>
      </c>
      <c r="D8" t="str">
        <f>TKN_surface!B8</f>
        <v>na</v>
      </c>
      <c r="E8" t="str">
        <f>NOx_surface!B8</f>
        <v>na</v>
      </c>
      <c r="F8">
        <f>TOC_surface!B8</f>
        <v>3</v>
      </c>
      <c r="G8">
        <f>NH3_surface!B8</f>
        <v>0.25</v>
      </c>
      <c r="H8" t="str">
        <f>TN_inflow!B8</f>
        <v>na</v>
      </c>
      <c r="I8" t="str">
        <f>TKN_inflow!B8</f>
        <v>na</v>
      </c>
      <c r="J8" t="str">
        <f>NOx_inflow!B8</f>
        <v>na</v>
      </c>
      <c r="K8">
        <f>NH3_inflow!B8</f>
        <v>0.2</v>
      </c>
      <c r="L8">
        <f>TOC_inflow!B8</f>
        <v>3</v>
      </c>
      <c r="M8">
        <f>TP_surface!B8</f>
        <v>5</v>
      </c>
      <c r="N8" t="str">
        <f>P_dissolved_surface!B8</f>
        <v>na</v>
      </c>
      <c r="O8" t="str">
        <f>TP_inflow!B8</f>
        <v>na</v>
      </c>
      <c r="P8" t="str">
        <f>TN_deep!B8</f>
        <v>na</v>
      </c>
      <c r="Q8" t="str">
        <f>TKN_deep!B8</f>
        <v>na</v>
      </c>
      <c r="R8" t="str">
        <f>NOx_deep!B8</f>
        <v>na</v>
      </c>
      <c r="S8">
        <f>NH3_deep!B8</f>
        <v>0.4</v>
      </c>
      <c r="T8" t="str">
        <f>TP_deep!B8</f>
        <v>na</v>
      </c>
      <c r="U8" t="str">
        <f>P_dissolved_deep!B8</f>
        <v>na</v>
      </c>
      <c r="V8">
        <f>TOC_deep!B8</f>
        <v>2.5</v>
      </c>
    </row>
    <row r="9" spans="1:22" x14ac:dyDescent="0.3">
      <c r="A9">
        <f>TN_surface!A9</f>
        <v>1994</v>
      </c>
      <c r="B9" t="s">
        <v>1</v>
      </c>
      <c r="C9" t="str">
        <f>TN_surface!B9</f>
        <v>na</v>
      </c>
      <c r="D9" t="str">
        <f>TKN_surface!B9</f>
        <v>na</v>
      </c>
      <c r="E9" t="str">
        <f>NOx_surface!B9</f>
        <v>na</v>
      </c>
      <c r="F9">
        <f>TOC_surface!B9</f>
        <v>3.6666666666666665</v>
      </c>
      <c r="G9" t="str">
        <f>NH3_surface!B9</f>
        <v>na</v>
      </c>
      <c r="H9" t="str">
        <f>TN_inflow!B9</f>
        <v>na</v>
      </c>
      <c r="I9" t="str">
        <f>TKN_inflow!B9</f>
        <v>na</v>
      </c>
      <c r="J9" t="str">
        <f>NOx_inflow!B9</f>
        <v>na</v>
      </c>
      <c r="K9" t="str">
        <f>NH3_inflow!B9</f>
        <v>na</v>
      </c>
      <c r="L9">
        <f>TOC_inflow!B9</f>
        <v>5</v>
      </c>
      <c r="M9" t="str">
        <f>TP_surface!B9</f>
        <v>na</v>
      </c>
      <c r="N9" t="str">
        <f>P_dissolved_surface!B9</f>
        <v>na</v>
      </c>
      <c r="O9" t="str">
        <f>TP_inflow!B9</f>
        <v>na</v>
      </c>
      <c r="P9" t="str">
        <f>TN_deep!B9</f>
        <v>na</v>
      </c>
      <c r="Q9" t="str">
        <f>TKN_deep!B9</f>
        <v>na</v>
      </c>
      <c r="R9" t="str">
        <f>NOx_deep!B9</f>
        <v>na</v>
      </c>
      <c r="S9" t="str">
        <f>NH3_deep!B9</f>
        <v>na</v>
      </c>
      <c r="T9" t="str">
        <f>TP_deep!B9</f>
        <v>na</v>
      </c>
      <c r="U9" t="str">
        <f>P_dissolved_deep!B9</f>
        <v>na</v>
      </c>
      <c r="V9">
        <f>TOC_deep!B9</f>
        <v>3</v>
      </c>
    </row>
    <row r="10" spans="1:22" x14ac:dyDescent="0.3">
      <c r="A10">
        <f>TN_surface!A10</f>
        <v>1995</v>
      </c>
      <c r="B10" t="s">
        <v>1</v>
      </c>
      <c r="C10" t="str">
        <f>TN_surface!B10</f>
        <v>na</v>
      </c>
      <c r="D10" t="str">
        <f>TKN_surface!B10</f>
        <v>na</v>
      </c>
      <c r="E10" t="str">
        <f>NOx_surface!B10</f>
        <v>na</v>
      </c>
      <c r="F10">
        <f>TOC_surface!B10</f>
        <v>3.95</v>
      </c>
      <c r="G10" t="str">
        <f>NH3_surface!B10</f>
        <v>na</v>
      </c>
      <c r="H10" t="str">
        <f>TN_inflow!B10</f>
        <v>na</v>
      </c>
      <c r="I10" t="str">
        <f>TKN_inflow!B10</f>
        <v>na</v>
      </c>
      <c r="J10">
        <f>NOx_inflow!B10</f>
        <v>4.4999999999999998E-2</v>
      </c>
      <c r="K10" t="str">
        <f>NH3_inflow!B10</f>
        <v>na</v>
      </c>
      <c r="L10">
        <f>TOC_inflow!B10</f>
        <v>6.1999999999999993</v>
      </c>
      <c r="M10" t="str">
        <f>TP_surface!B10</f>
        <v>na</v>
      </c>
      <c r="N10" t="str">
        <f>P_dissolved_surface!B10</f>
        <v>na</v>
      </c>
      <c r="O10" t="str">
        <f>TP_inflow!B10</f>
        <v>na</v>
      </c>
      <c r="P10" t="str">
        <f>TN_deep!B10</f>
        <v>na</v>
      </c>
      <c r="Q10" t="str">
        <f>TKN_deep!B10</f>
        <v>na</v>
      </c>
      <c r="R10" t="str">
        <f>NOx_deep!B10</f>
        <v>na</v>
      </c>
      <c r="S10" t="str">
        <f>NH3_deep!B10</f>
        <v>na</v>
      </c>
      <c r="T10" t="str">
        <f>TP_deep!B10</f>
        <v>na</v>
      </c>
      <c r="U10" t="str">
        <f>P_dissolved_deep!B10</f>
        <v>na</v>
      </c>
      <c r="V10">
        <f>TOC_deep!B10</f>
        <v>6.6000000000000005</v>
      </c>
    </row>
    <row r="11" spans="1:22" x14ac:dyDescent="0.3">
      <c r="A11">
        <f>TN_surface!A11</f>
        <v>1996</v>
      </c>
      <c r="B11" t="s">
        <v>1</v>
      </c>
      <c r="C11" t="str">
        <f>TN_surface!B11</f>
        <v>na</v>
      </c>
      <c r="D11" t="str">
        <f>TKN_surface!B11</f>
        <v>na</v>
      </c>
      <c r="E11" t="str">
        <f>NOx_surface!B11</f>
        <v>na</v>
      </c>
      <c r="F11">
        <f>TOC_surface!B11</f>
        <v>2.7949999999999999</v>
      </c>
      <c r="G11" t="str">
        <f>NH3_surface!B11</f>
        <v>na</v>
      </c>
      <c r="H11" t="str">
        <f>TN_inflow!B11</f>
        <v>na</v>
      </c>
      <c r="I11" t="str">
        <f>TKN_inflow!B11</f>
        <v>na</v>
      </c>
      <c r="J11">
        <f>NOx_inflow!B11</f>
        <v>4.4999999999999998E-2</v>
      </c>
      <c r="K11" t="str">
        <f>NH3_inflow!B11</f>
        <v>na</v>
      </c>
      <c r="L11">
        <f>TOC_inflow!B11</f>
        <v>3.293333333333333</v>
      </c>
      <c r="M11" t="str">
        <f>TP_surface!B11</f>
        <v>na</v>
      </c>
      <c r="N11" t="str">
        <f>P_dissolved_surface!B11</f>
        <v>na</v>
      </c>
      <c r="O11" t="str">
        <f>TP_inflow!B11</f>
        <v>na</v>
      </c>
      <c r="P11" t="str">
        <f>TN_deep!B11</f>
        <v>na</v>
      </c>
      <c r="Q11" t="str">
        <f>TKN_deep!B11</f>
        <v>na</v>
      </c>
      <c r="R11" t="str">
        <f>NOx_deep!B11</f>
        <v>na</v>
      </c>
      <c r="S11" t="str">
        <f>NH3_deep!B11</f>
        <v>na</v>
      </c>
      <c r="T11" t="str">
        <f>TP_deep!B11</f>
        <v>na</v>
      </c>
      <c r="U11" t="str">
        <f>P_dissolved_deep!B11</f>
        <v>na</v>
      </c>
      <c r="V11">
        <f>TOC_deep!B11</f>
        <v>2.2599999999999998</v>
      </c>
    </row>
    <row r="12" spans="1:22" x14ac:dyDescent="0.3">
      <c r="A12">
        <f>TN_surface!A12</f>
        <v>1997</v>
      </c>
      <c r="B12" t="s">
        <v>1</v>
      </c>
      <c r="C12" t="str">
        <f>TN_surface!B12</f>
        <v>na</v>
      </c>
      <c r="D12" t="str">
        <f>TKN_surface!B12</f>
        <v>na</v>
      </c>
      <c r="E12">
        <f>NOx_surface!B12</f>
        <v>5.0000000000000001E-3</v>
      </c>
      <c r="F12">
        <f>TOC_surface!B12</f>
        <v>2.12</v>
      </c>
      <c r="G12" t="str">
        <f>NH3_surface!B12</f>
        <v>na</v>
      </c>
      <c r="H12" t="str">
        <f>TN_inflow!B12</f>
        <v>na</v>
      </c>
      <c r="I12" t="str">
        <f>TKN_inflow!B12</f>
        <v>na</v>
      </c>
      <c r="J12">
        <f>NOx_inflow!B12</f>
        <v>5.0000000000000001E-3</v>
      </c>
      <c r="K12" t="str">
        <f>NH3_inflow!B12</f>
        <v>na</v>
      </c>
      <c r="L12">
        <f>TOC_inflow!B12</f>
        <v>4.8800000000000008</v>
      </c>
      <c r="M12" t="str">
        <f>TP_surface!B12</f>
        <v>na</v>
      </c>
      <c r="N12" t="str">
        <f>P_dissolved_surface!B12</f>
        <v>na</v>
      </c>
      <c r="O12" t="str">
        <f>TP_inflow!B12</f>
        <v>na</v>
      </c>
      <c r="P12" t="str">
        <f>TN_deep!B12</f>
        <v>na</v>
      </c>
      <c r="Q12" t="str">
        <f>TKN_deep!B12</f>
        <v>na</v>
      </c>
      <c r="R12">
        <f>NOx_deep!B12</f>
        <v>5.0000000000000001E-3</v>
      </c>
      <c r="S12" t="str">
        <f>NH3_deep!B12</f>
        <v>na</v>
      </c>
      <c r="T12" t="str">
        <f>TP_deep!B12</f>
        <v>na</v>
      </c>
      <c r="U12" t="str">
        <f>P_dissolved_deep!B12</f>
        <v>na</v>
      </c>
      <c r="V12">
        <f>TOC_deep!B12</f>
        <v>2.9649999999999999</v>
      </c>
    </row>
    <row r="13" spans="1:22" x14ac:dyDescent="0.3">
      <c r="A13">
        <f>TN_surface!A13</f>
        <v>1998</v>
      </c>
      <c r="B13" t="s">
        <v>1</v>
      </c>
      <c r="C13" t="str">
        <f>TN_surface!B13</f>
        <v>na</v>
      </c>
      <c r="D13" t="str">
        <f>TKN_surface!B13</f>
        <v>na</v>
      </c>
      <c r="E13" t="str">
        <f>NOx_surface!B13</f>
        <v>na</v>
      </c>
      <c r="F13" t="str">
        <f>TOC_surface!B13</f>
        <v>na</v>
      </c>
      <c r="G13" t="str">
        <f>NH3_surface!B13</f>
        <v>na</v>
      </c>
      <c r="H13" t="str">
        <f>TN_inflow!B13</f>
        <v>na</v>
      </c>
      <c r="I13" t="str">
        <f>TKN_inflow!B13</f>
        <v>na</v>
      </c>
      <c r="J13" t="str">
        <f>NOx_inflow!B13</f>
        <v>na</v>
      </c>
      <c r="K13" t="str">
        <f>NH3_inflow!B13</f>
        <v>na</v>
      </c>
      <c r="L13" t="str">
        <f>TOC_inflow!B13</f>
        <v>na</v>
      </c>
      <c r="M13" t="str">
        <f>TP_surface!B13</f>
        <v>na</v>
      </c>
      <c r="N13" t="str">
        <f>P_dissolved_surface!B13</f>
        <v>na</v>
      </c>
      <c r="O13" t="str">
        <f>TP_inflow!B13</f>
        <v>na</v>
      </c>
      <c r="P13" t="str">
        <f>TN_deep!B13</f>
        <v>na</v>
      </c>
      <c r="Q13" t="str">
        <f>TKN_deep!B13</f>
        <v>na</v>
      </c>
      <c r="R13" t="str">
        <f>NOx_deep!B13</f>
        <v>na</v>
      </c>
      <c r="S13" t="str">
        <f>NH3_deep!B13</f>
        <v>na</v>
      </c>
      <c r="T13" t="str">
        <f>TP_deep!B13</f>
        <v>na</v>
      </c>
      <c r="U13" t="str">
        <f>P_dissolved_deep!B13</f>
        <v>na</v>
      </c>
      <c r="V13" t="str">
        <f>TOC_deep!B13</f>
        <v>na</v>
      </c>
    </row>
    <row r="14" spans="1:22" x14ac:dyDescent="0.3">
      <c r="A14">
        <f>TN_surface!A14</f>
        <v>1999</v>
      </c>
      <c r="B14" t="s">
        <v>1</v>
      </c>
      <c r="C14">
        <f>TN_surface!B14</f>
        <v>0.26500000000000001</v>
      </c>
      <c r="D14">
        <f>TKN_surface!B14</f>
        <v>0.17499999999999999</v>
      </c>
      <c r="E14">
        <f>NOx_surface!B14</f>
        <v>0.09</v>
      </c>
      <c r="F14">
        <f>TOC_surface!B14</f>
        <v>1.9</v>
      </c>
      <c r="G14" t="str">
        <f>NH3_surface!B14</f>
        <v>na</v>
      </c>
      <c r="H14">
        <f>TN_inflow!B14</f>
        <v>0.32</v>
      </c>
      <c r="I14">
        <f>TKN_inflow!B14</f>
        <v>0.2</v>
      </c>
      <c r="J14">
        <f>NOx_inflow!B14</f>
        <v>0.12</v>
      </c>
      <c r="K14" t="str">
        <f>NH3_inflow!B14</f>
        <v>na</v>
      </c>
      <c r="L14">
        <f>TOC_inflow!B14</f>
        <v>2.5</v>
      </c>
      <c r="M14">
        <f>TP_surface!B14</f>
        <v>5</v>
      </c>
      <c r="N14">
        <f>P_dissolved_surface!B14</f>
        <v>5</v>
      </c>
      <c r="O14">
        <f>TP_inflow!B14</f>
        <v>13.333333333333334</v>
      </c>
      <c r="P14" t="str">
        <f>TN_deep!B14</f>
        <v>na</v>
      </c>
      <c r="Q14" t="str">
        <f>TKN_deep!B14</f>
        <v>na</v>
      </c>
      <c r="R14" t="str">
        <f>NOx_deep!B14</f>
        <v>na</v>
      </c>
      <c r="S14" t="str">
        <f>NH3_deep!B14</f>
        <v>na</v>
      </c>
      <c r="T14" t="str">
        <f>TP_deep!B14</f>
        <v>na</v>
      </c>
      <c r="U14" t="str">
        <f>P_dissolved_deep!B14</f>
        <v>na</v>
      </c>
      <c r="V14" t="str">
        <f>TOC_deep!B14</f>
        <v>na</v>
      </c>
    </row>
    <row r="15" spans="1:22" x14ac:dyDescent="0.3">
      <c r="A15">
        <f>TN_surface!A15</f>
        <v>2000</v>
      </c>
      <c r="B15" t="s">
        <v>1</v>
      </c>
      <c r="C15" t="str">
        <f>TN_surface!B15</f>
        <v>na</v>
      </c>
      <c r="D15" t="str">
        <f>TKN_surface!B15</f>
        <v>na</v>
      </c>
      <c r="E15" t="str">
        <f>NOx_surface!B15</f>
        <v>na</v>
      </c>
      <c r="F15" t="str">
        <f>TOC_surface!B15</f>
        <v>na</v>
      </c>
      <c r="G15" t="str">
        <f>NH3_surface!B15</f>
        <v>na</v>
      </c>
      <c r="H15" t="str">
        <f>TN_inflow!B15</f>
        <v>na</v>
      </c>
      <c r="I15" t="str">
        <f>TKN_inflow!B15</f>
        <v>na</v>
      </c>
      <c r="J15" t="str">
        <f>NOx_inflow!B15</f>
        <v>na</v>
      </c>
      <c r="K15" t="str">
        <f>NH3_inflow!B15</f>
        <v>na</v>
      </c>
      <c r="L15" t="str">
        <f>TOC_inflow!B15</f>
        <v>na</v>
      </c>
      <c r="M15" t="str">
        <f>TP_surface!B15</f>
        <v>na</v>
      </c>
      <c r="N15" t="str">
        <f>P_dissolved_surface!B15</f>
        <v>na</v>
      </c>
      <c r="O15" t="str">
        <f>TP_inflow!B15</f>
        <v>na</v>
      </c>
      <c r="P15" t="str">
        <f>TN_deep!B15</f>
        <v>na</v>
      </c>
      <c r="Q15" t="str">
        <f>TKN_deep!B15</f>
        <v>na</v>
      </c>
      <c r="R15" t="str">
        <f>NOx_deep!B15</f>
        <v>na</v>
      </c>
      <c r="S15" t="str">
        <f>NH3_deep!B15</f>
        <v>na</v>
      </c>
      <c r="T15" t="str">
        <f>TP_deep!B15</f>
        <v>na</v>
      </c>
      <c r="U15" t="str">
        <f>P_dissolved_deep!B15</f>
        <v>na</v>
      </c>
      <c r="V15" t="str">
        <f>TOC_deep!B15</f>
        <v>na</v>
      </c>
    </row>
    <row r="16" spans="1:22" x14ac:dyDescent="0.3">
      <c r="A16">
        <f>TN_surface!A16</f>
        <v>2001</v>
      </c>
      <c r="B16" t="s">
        <v>1</v>
      </c>
      <c r="C16" t="str">
        <f>TN_surface!B16</f>
        <v>na</v>
      </c>
      <c r="D16" t="str">
        <f>TKN_surface!B16</f>
        <v>na</v>
      </c>
      <c r="E16" t="str">
        <f>NOx_surface!B16</f>
        <v>na</v>
      </c>
      <c r="F16" t="str">
        <f>TOC_surface!B16</f>
        <v>na</v>
      </c>
      <c r="G16" t="str">
        <f>NH3_surface!B16</f>
        <v>na</v>
      </c>
      <c r="H16" t="str">
        <f>TN_inflow!B16</f>
        <v>na</v>
      </c>
      <c r="I16" t="str">
        <f>TKN_inflow!B16</f>
        <v>na</v>
      </c>
      <c r="J16" t="str">
        <f>NOx_inflow!B16</f>
        <v>na</v>
      </c>
      <c r="K16" t="str">
        <f>NH3_inflow!B16</f>
        <v>na</v>
      </c>
      <c r="L16" t="str">
        <f>TOC_inflow!B16</f>
        <v>na</v>
      </c>
      <c r="M16" t="str">
        <f>TP_surface!B16</f>
        <v>na</v>
      </c>
      <c r="N16" t="str">
        <f>P_dissolved_surface!B16</f>
        <v>na</v>
      </c>
      <c r="O16" t="str">
        <f>TP_inflow!B16</f>
        <v>na</v>
      </c>
      <c r="P16" t="str">
        <f>TN_deep!B16</f>
        <v>na</v>
      </c>
      <c r="Q16" t="str">
        <f>TKN_deep!B16</f>
        <v>na</v>
      </c>
      <c r="R16" t="str">
        <f>NOx_deep!B16</f>
        <v>na</v>
      </c>
      <c r="S16" t="str">
        <f>NH3_deep!B16</f>
        <v>na</v>
      </c>
      <c r="T16" t="str">
        <f>TP_deep!B16</f>
        <v>na</v>
      </c>
      <c r="U16" t="str">
        <f>P_dissolved_deep!B16</f>
        <v>na</v>
      </c>
      <c r="V16" t="str">
        <f>TOC_deep!B16</f>
        <v>na</v>
      </c>
    </row>
    <row r="17" spans="1:22" x14ac:dyDescent="0.3">
      <c r="A17">
        <f>TN_surface!A17</f>
        <v>2002</v>
      </c>
      <c r="B17" t="s">
        <v>1</v>
      </c>
      <c r="C17" t="str">
        <f>TN_surface!B17</f>
        <v>na</v>
      </c>
      <c r="D17" t="str">
        <f>TKN_surface!B17</f>
        <v>na</v>
      </c>
      <c r="E17" t="str">
        <f>NOx_surface!B17</f>
        <v>na</v>
      </c>
      <c r="F17" t="str">
        <f>TOC_surface!B17</f>
        <v>na</v>
      </c>
      <c r="G17" t="str">
        <f>NH3_surface!B17</f>
        <v>na</v>
      </c>
      <c r="H17" t="str">
        <f>TN_inflow!B17</f>
        <v>na</v>
      </c>
      <c r="I17" t="str">
        <f>TKN_inflow!B17</f>
        <v>na</v>
      </c>
      <c r="J17" t="str">
        <f>NOx_inflow!B17</f>
        <v>na</v>
      </c>
      <c r="K17" t="str">
        <f>NH3_inflow!B17</f>
        <v>na</v>
      </c>
      <c r="L17" t="str">
        <f>TOC_inflow!B17</f>
        <v>na</v>
      </c>
      <c r="M17" t="str">
        <f>TP_surface!B17</f>
        <v>na</v>
      </c>
      <c r="N17" t="str">
        <f>P_dissolved_surface!B17</f>
        <v>na</v>
      </c>
      <c r="O17" t="str">
        <f>TP_inflow!B17</f>
        <v>na</v>
      </c>
      <c r="P17" t="str">
        <f>TN_deep!B17</f>
        <v>na</v>
      </c>
      <c r="Q17" t="str">
        <f>TKN_deep!B17</f>
        <v>na</v>
      </c>
      <c r="R17" t="str">
        <f>NOx_deep!B17</f>
        <v>na</v>
      </c>
      <c r="S17" t="str">
        <f>NH3_deep!B17</f>
        <v>na</v>
      </c>
      <c r="T17" t="str">
        <f>TP_deep!B17</f>
        <v>na</v>
      </c>
      <c r="U17" t="str">
        <f>P_dissolved_deep!B17</f>
        <v>na</v>
      </c>
      <c r="V17" t="str">
        <f>TOC_deep!B17</f>
        <v>na</v>
      </c>
    </row>
    <row r="18" spans="1:22" x14ac:dyDescent="0.3">
      <c r="A18">
        <f>TN_surface!A18</f>
        <v>2003</v>
      </c>
      <c r="B18" t="s">
        <v>1</v>
      </c>
      <c r="C18" t="str">
        <f>TN_surface!B18</f>
        <v>na</v>
      </c>
      <c r="D18" t="str">
        <f>TKN_surface!B18</f>
        <v>na</v>
      </c>
      <c r="E18" t="str">
        <f>NOx_surface!B18</f>
        <v>na</v>
      </c>
      <c r="F18" t="str">
        <f>TOC_surface!B18</f>
        <v>na</v>
      </c>
      <c r="G18" t="str">
        <f>NH3_surface!B18</f>
        <v>na</v>
      </c>
      <c r="H18" t="str">
        <f>TN_inflow!B18</f>
        <v>na</v>
      </c>
      <c r="I18" t="str">
        <f>TKN_inflow!B18</f>
        <v>na</v>
      </c>
      <c r="J18" t="str">
        <f>NOx_inflow!B18</f>
        <v>na</v>
      </c>
      <c r="K18" t="str">
        <f>NH3_inflow!B18</f>
        <v>na</v>
      </c>
      <c r="L18" t="str">
        <f>TOC_inflow!B18</f>
        <v>na</v>
      </c>
      <c r="M18" t="str">
        <f>TP_surface!B18</f>
        <v>na</v>
      </c>
      <c r="N18" t="str">
        <f>P_dissolved_surface!B18</f>
        <v>na</v>
      </c>
      <c r="O18" t="str">
        <f>TP_inflow!B18</f>
        <v>na</v>
      </c>
      <c r="P18" t="str">
        <f>TN_deep!B18</f>
        <v>na</v>
      </c>
      <c r="Q18" t="str">
        <f>TKN_deep!B18</f>
        <v>na</v>
      </c>
      <c r="R18" t="str">
        <f>NOx_deep!B18</f>
        <v>na</v>
      </c>
      <c r="S18" t="str">
        <f>NH3_deep!B18</f>
        <v>na</v>
      </c>
      <c r="T18" t="str">
        <f>TP_deep!B18</f>
        <v>na</v>
      </c>
      <c r="U18" t="str">
        <f>P_dissolved_deep!B18</f>
        <v>na</v>
      </c>
      <c r="V18" t="str">
        <f>TOC_deep!B18</f>
        <v>na</v>
      </c>
    </row>
    <row r="19" spans="1:22" x14ac:dyDescent="0.3">
      <c r="A19">
        <f>TN_surface!A19</f>
        <v>2004</v>
      </c>
      <c r="B19" t="s">
        <v>1</v>
      </c>
      <c r="C19" t="str">
        <f>TN_surface!B19</f>
        <v>na</v>
      </c>
      <c r="D19" t="str">
        <f>TKN_surface!B19</f>
        <v>na</v>
      </c>
      <c r="E19" t="str">
        <f>NOx_surface!B19</f>
        <v>na</v>
      </c>
      <c r="F19" t="str">
        <f>TOC_surface!B19</f>
        <v>na</v>
      </c>
      <c r="G19" t="str">
        <f>NH3_surface!B19</f>
        <v>na</v>
      </c>
      <c r="H19" t="str">
        <f>TN_inflow!B19</f>
        <v>na</v>
      </c>
      <c r="I19" t="str">
        <f>TKN_inflow!B19</f>
        <v>na</v>
      </c>
      <c r="J19" t="str">
        <f>NOx_inflow!B19</f>
        <v>na</v>
      </c>
      <c r="K19" t="str">
        <f>NH3_inflow!B19</f>
        <v>na</v>
      </c>
      <c r="L19" t="str">
        <f>TOC_inflow!B19</f>
        <v>na</v>
      </c>
      <c r="M19" t="str">
        <f>TP_surface!B19</f>
        <v>na</v>
      </c>
      <c r="N19" t="str">
        <f>P_dissolved_surface!B19</f>
        <v>na</v>
      </c>
      <c r="O19" t="str">
        <f>TP_inflow!B19</f>
        <v>na</v>
      </c>
      <c r="P19" t="str">
        <f>TN_deep!B19</f>
        <v>na</v>
      </c>
      <c r="Q19" t="str">
        <f>TKN_deep!B19</f>
        <v>na</v>
      </c>
      <c r="R19" t="str">
        <f>NOx_deep!B19</f>
        <v>na</v>
      </c>
      <c r="S19" t="str">
        <f>NH3_deep!B19</f>
        <v>na</v>
      </c>
      <c r="T19" t="str">
        <f>TP_deep!B19</f>
        <v>na</v>
      </c>
      <c r="U19" t="str">
        <f>P_dissolved_deep!B19</f>
        <v>na</v>
      </c>
      <c r="V19" t="str">
        <f>TOC_deep!B19</f>
        <v>na</v>
      </c>
    </row>
    <row r="20" spans="1:22" x14ac:dyDescent="0.3">
      <c r="A20">
        <f>TN_surface!A20</f>
        <v>2005</v>
      </c>
      <c r="B20" t="s">
        <v>1</v>
      </c>
      <c r="C20" t="str">
        <f>TN_surface!B20</f>
        <v>na</v>
      </c>
      <c r="D20" t="str">
        <f>TKN_surface!B20</f>
        <v>na</v>
      </c>
      <c r="E20" t="str">
        <f>NOx_surface!B20</f>
        <v>na</v>
      </c>
      <c r="F20" t="str">
        <f>TOC_surface!B20</f>
        <v>na</v>
      </c>
      <c r="G20" t="str">
        <f>NH3_surface!B20</f>
        <v>na</v>
      </c>
      <c r="H20" t="str">
        <f>TN_inflow!B20</f>
        <v>na</v>
      </c>
      <c r="I20" t="str">
        <f>TKN_inflow!B20</f>
        <v>na</v>
      </c>
      <c r="J20" t="str">
        <f>NOx_inflow!B20</f>
        <v>na</v>
      </c>
      <c r="K20" t="str">
        <f>NH3_inflow!B20</f>
        <v>na</v>
      </c>
      <c r="L20" t="str">
        <f>TOC_inflow!B20</f>
        <v>na</v>
      </c>
      <c r="M20" t="str">
        <f>TP_surface!B20</f>
        <v>na</v>
      </c>
      <c r="N20" t="str">
        <f>P_dissolved_surface!B20</f>
        <v>na</v>
      </c>
      <c r="O20" t="str">
        <f>TP_inflow!B20</f>
        <v>na</v>
      </c>
      <c r="P20" t="str">
        <f>TN_deep!B20</f>
        <v>na</v>
      </c>
      <c r="Q20" t="str">
        <f>TKN_deep!B20</f>
        <v>na</v>
      </c>
      <c r="R20" t="str">
        <f>NOx_deep!B20</f>
        <v>na</v>
      </c>
      <c r="S20" t="str">
        <f>NH3_deep!B20</f>
        <v>na</v>
      </c>
      <c r="T20" t="str">
        <f>TP_deep!B20</f>
        <v>na</v>
      </c>
      <c r="U20" t="str">
        <f>P_dissolved_deep!B20</f>
        <v>na</v>
      </c>
      <c r="V20" t="str">
        <f>TOC_deep!B20</f>
        <v>na</v>
      </c>
    </row>
    <row r="21" spans="1:22" x14ac:dyDescent="0.3">
      <c r="A21">
        <f>TN_surface!A21</f>
        <v>2006</v>
      </c>
      <c r="B21" t="s">
        <v>1</v>
      </c>
      <c r="C21" t="str">
        <f>TN_surface!B21</f>
        <v>na</v>
      </c>
      <c r="D21" t="str">
        <f>TKN_surface!B21</f>
        <v>na</v>
      </c>
      <c r="E21" t="str">
        <f>NOx_surface!B21</f>
        <v>na</v>
      </c>
      <c r="F21" t="str">
        <f>TOC_surface!B21</f>
        <v>na</v>
      </c>
      <c r="G21" t="str">
        <f>NH3_surface!B21</f>
        <v>na</v>
      </c>
      <c r="H21" t="str">
        <f>TN_inflow!B21</f>
        <v>na</v>
      </c>
      <c r="I21" t="str">
        <f>TKN_inflow!B21</f>
        <v>na</v>
      </c>
      <c r="J21" t="str">
        <f>NOx_inflow!B21</f>
        <v>na</v>
      </c>
      <c r="K21" t="str">
        <f>NH3_inflow!B21</f>
        <v>na</v>
      </c>
      <c r="L21" t="str">
        <f>TOC_inflow!B21</f>
        <v>na</v>
      </c>
      <c r="M21" t="str">
        <f>TP_surface!B21</f>
        <v>na</v>
      </c>
      <c r="N21" t="str">
        <f>P_dissolved_surface!B21</f>
        <v>na</v>
      </c>
      <c r="O21" t="str">
        <f>TP_inflow!B21</f>
        <v>na</v>
      </c>
      <c r="P21" t="str">
        <f>TN_deep!B21</f>
        <v>na</v>
      </c>
      <c r="Q21" t="str">
        <f>TKN_deep!B21</f>
        <v>na</v>
      </c>
      <c r="R21" t="str">
        <f>NOx_deep!B21</f>
        <v>na</v>
      </c>
      <c r="S21" t="str">
        <f>NH3_deep!B21</f>
        <v>na</v>
      </c>
      <c r="T21" t="str">
        <f>TP_deep!B21</f>
        <v>na</v>
      </c>
      <c r="U21" t="str">
        <f>P_dissolved_deep!B21</f>
        <v>na</v>
      </c>
      <c r="V21" t="str">
        <f>TOC_deep!B21</f>
        <v>na</v>
      </c>
    </row>
    <row r="22" spans="1:22" x14ac:dyDescent="0.3">
      <c r="A22">
        <f>TN_surface!A22</f>
        <v>2007</v>
      </c>
      <c r="B22" t="s">
        <v>1</v>
      </c>
      <c r="C22">
        <f>TN_surface!B22</f>
        <v>0.2</v>
      </c>
      <c r="D22">
        <f>TKN_surface!B22</f>
        <v>0.19</v>
      </c>
      <c r="E22">
        <f>NOx_surface!B22</f>
        <v>0.01</v>
      </c>
      <c r="F22">
        <f>TOC_surface!B22</f>
        <v>2.5409999999999999</v>
      </c>
      <c r="G22">
        <f>NH3_surface!B22</f>
        <v>1.7500000000000002E-2</v>
      </c>
      <c r="H22" t="str">
        <f>TN_inflow!B22</f>
        <v>na</v>
      </c>
      <c r="I22" t="str">
        <f>TKN_inflow!B22</f>
        <v>na</v>
      </c>
      <c r="J22" t="str">
        <f>NOx_inflow!B22</f>
        <v>na</v>
      </c>
      <c r="K22" t="str">
        <f>NH3_inflow!B22</f>
        <v>na</v>
      </c>
      <c r="L22" t="str">
        <f>TOC_inflow!B22</f>
        <v>na</v>
      </c>
      <c r="M22" t="str">
        <f>TP_surface!B22</f>
        <v>na</v>
      </c>
      <c r="N22" t="str">
        <f>P_dissolved_surface!B22</f>
        <v>na</v>
      </c>
      <c r="O22" t="str">
        <f>TP_inflow!B22</f>
        <v>na</v>
      </c>
      <c r="P22">
        <f>TN_deep!B22</f>
        <v>0.36399999999999999</v>
      </c>
      <c r="Q22">
        <f>TKN_deep!B22</f>
        <v>0.35599999999999998</v>
      </c>
      <c r="R22">
        <f>NOx_deep!B22</f>
        <v>8.0000000000000002E-3</v>
      </c>
      <c r="S22">
        <f>NH3_deep!B22</f>
        <v>0.191</v>
      </c>
      <c r="T22">
        <f>TP_deep!B22</f>
        <v>9</v>
      </c>
      <c r="U22" t="str">
        <f>P_dissolved_deep!B22</f>
        <v>na</v>
      </c>
      <c r="V22">
        <f>TOC_deep!B22</f>
        <v>2.327</v>
      </c>
    </row>
    <row r="23" spans="1:22" x14ac:dyDescent="0.3">
      <c r="A23">
        <f>TN_surface!A23</f>
        <v>2008</v>
      </c>
      <c r="B23" t="s">
        <v>1</v>
      </c>
      <c r="C23" t="str">
        <f>TN_surface!B23</f>
        <v>na</v>
      </c>
      <c r="D23" t="str">
        <f>TKN_surface!B23</f>
        <v>na</v>
      </c>
      <c r="E23">
        <f>NOx_surface!B23</f>
        <v>1.7000000000000001E-2</v>
      </c>
      <c r="F23">
        <f>TOC_surface!B23</f>
        <v>14</v>
      </c>
      <c r="G23">
        <f>NH3_surface!B23</f>
        <v>1.1624999999999998E-2</v>
      </c>
      <c r="H23" t="str">
        <f>TN_inflow!B23</f>
        <v>na</v>
      </c>
      <c r="I23" t="str">
        <f>TKN_inflow!B23</f>
        <v>na</v>
      </c>
      <c r="J23" t="str">
        <f>NOx_inflow!B23</f>
        <v>na</v>
      </c>
      <c r="K23" t="str">
        <f>NH3_inflow!B23</f>
        <v>na</v>
      </c>
      <c r="L23" t="str">
        <f>TOC_inflow!B23</f>
        <v>na</v>
      </c>
      <c r="M23">
        <f>TP_surface!B23</f>
        <v>4.6125000000000007</v>
      </c>
      <c r="N23" t="str">
        <f>P_dissolved_surface!B23</f>
        <v>na</v>
      </c>
      <c r="O23" t="str">
        <f>TP_inflow!B23</f>
        <v>na</v>
      </c>
      <c r="P23" t="str">
        <f>TN_deep!B23</f>
        <v>na</v>
      </c>
      <c r="Q23" t="str">
        <f>TKN_deep!B23</f>
        <v>na</v>
      </c>
      <c r="R23">
        <f>NOx_deep!B23</f>
        <v>1.7000000000000001E-2</v>
      </c>
      <c r="S23">
        <f>NH3_deep!B23</f>
        <v>0.55000000000000004</v>
      </c>
      <c r="T23">
        <f>TP_deep!B23</f>
        <v>1.9</v>
      </c>
      <c r="U23" t="str">
        <f>P_dissolved_deep!B23</f>
        <v>na</v>
      </c>
      <c r="V23">
        <f>TOC_deep!B23</f>
        <v>17.5</v>
      </c>
    </row>
    <row r="24" spans="1:22" x14ac:dyDescent="0.3">
      <c r="A24">
        <f>TN_surface!A24</f>
        <v>2009</v>
      </c>
      <c r="B24" t="s">
        <v>1</v>
      </c>
      <c r="C24">
        <f>TN_surface!B24</f>
        <v>1.3944736842105263</v>
      </c>
      <c r="D24">
        <f>TKN_surface!B24</f>
        <v>0.59421052631578952</v>
      </c>
      <c r="E24">
        <f>NOx_surface!B24</f>
        <v>0.80026315789473679</v>
      </c>
      <c r="F24">
        <f>TOC_surface!B24</f>
        <v>6.8631578947368421</v>
      </c>
      <c r="G24">
        <f>NH3_surface!B24</f>
        <v>1.9789473684210523E-2</v>
      </c>
      <c r="H24">
        <f>TN_inflow!B24</f>
        <v>1.5834999999999999</v>
      </c>
      <c r="I24">
        <f>TKN_inflow!B24</f>
        <v>0.52500000000000002</v>
      </c>
      <c r="J24">
        <f>NOx_inflow!B24</f>
        <v>1.0585</v>
      </c>
      <c r="K24">
        <f>NH3_inflow!B24</f>
        <v>1.9E-2</v>
      </c>
      <c r="L24">
        <f>TOC_inflow!B24</f>
        <v>9.6</v>
      </c>
      <c r="M24">
        <f>TP_surface!B24</f>
        <v>87.89473684210526</v>
      </c>
      <c r="N24" t="str">
        <f>P_dissolved_surface!B24</f>
        <v>na</v>
      </c>
      <c r="O24">
        <f>TP_inflow!B24</f>
        <v>64.5</v>
      </c>
      <c r="P24">
        <f>TN_deep!B24</f>
        <v>1.58</v>
      </c>
      <c r="Q24">
        <f>TKN_deep!B24</f>
        <v>0.57999999999999996</v>
      </c>
      <c r="R24">
        <f>NOx_deep!B24</f>
        <v>1</v>
      </c>
      <c r="S24">
        <f>NH3_deep!B24</f>
        <v>0.10400000000000002</v>
      </c>
      <c r="T24">
        <f>TP_deep!B24</f>
        <v>46.666666666666664</v>
      </c>
      <c r="U24" t="str">
        <f>P_dissolved_deep!B24</f>
        <v>na</v>
      </c>
      <c r="V24">
        <f>TOC_deep!B24</f>
        <v>8</v>
      </c>
    </row>
    <row r="25" spans="1:22" x14ac:dyDescent="0.3">
      <c r="A25">
        <f>TN_surface!A25</f>
        <v>2010</v>
      </c>
      <c r="B25" t="s">
        <v>1</v>
      </c>
      <c r="C25" t="str">
        <f>TN_surface!B25</f>
        <v>na</v>
      </c>
      <c r="D25" t="str">
        <f>TKN_surface!B25</f>
        <v>na</v>
      </c>
      <c r="E25" t="str">
        <f>NOx_surface!B25</f>
        <v>na</v>
      </c>
      <c r="F25" t="str">
        <f>TOC_surface!B25</f>
        <v>na</v>
      </c>
      <c r="G25" t="str">
        <f>NH3_surface!B25</f>
        <v>na</v>
      </c>
      <c r="H25" t="str">
        <f>TN_inflow!B25</f>
        <v>na</v>
      </c>
      <c r="I25" t="str">
        <f>TKN_inflow!B25</f>
        <v>na</v>
      </c>
      <c r="J25" t="str">
        <f>NOx_inflow!B25</f>
        <v>na</v>
      </c>
      <c r="K25" t="str">
        <f>NH3_inflow!B25</f>
        <v>na</v>
      </c>
      <c r="L25" t="str">
        <f>TOC_inflow!B25</f>
        <v>na</v>
      </c>
      <c r="M25" t="str">
        <f>TP_surface!B25</f>
        <v>na</v>
      </c>
      <c r="N25" t="str">
        <f>P_dissolved_surface!B25</f>
        <v>na</v>
      </c>
      <c r="O25" t="str">
        <f>TP_inflow!B25</f>
        <v>na</v>
      </c>
      <c r="P25" t="str">
        <f>TN_deep!B25</f>
        <v>na</v>
      </c>
      <c r="Q25" t="str">
        <f>TKN_deep!B25</f>
        <v>na</v>
      </c>
      <c r="R25" t="str">
        <f>NOx_deep!B25</f>
        <v>na</v>
      </c>
      <c r="S25" t="str">
        <f>NH3_deep!B25</f>
        <v>na</v>
      </c>
      <c r="T25" t="str">
        <f>TP_deep!B25</f>
        <v>na</v>
      </c>
      <c r="U25" t="str">
        <f>P_dissolved_deep!B25</f>
        <v>na</v>
      </c>
      <c r="V25" t="str">
        <f>TOC_deep!B25</f>
        <v>na</v>
      </c>
    </row>
    <row r="26" spans="1:22" x14ac:dyDescent="0.3">
      <c r="A26">
        <f>TN_surface!A26</f>
        <v>2011</v>
      </c>
      <c r="B26" t="s">
        <v>1</v>
      </c>
      <c r="C26" t="str">
        <f>TN_surface!B26</f>
        <v>na</v>
      </c>
      <c r="D26" t="str">
        <f>TKN_surface!B26</f>
        <v>na</v>
      </c>
      <c r="E26" t="str">
        <f>NOx_surface!B26</f>
        <v>na</v>
      </c>
      <c r="F26" t="str">
        <f>TOC_surface!B26</f>
        <v>na</v>
      </c>
      <c r="G26" t="str">
        <f>NH3_surface!B26</f>
        <v>na</v>
      </c>
      <c r="H26" t="str">
        <f>TN_inflow!B26</f>
        <v>na</v>
      </c>
      <c r="I26" t="str">
        <f>TKN_inflow!B26</f>
        <v>na</v>
      </c>
      <c r="J26" t="str">
        <f>NOx_inflow!B26</f>
        <v>na</v>
      </c>
      <c r="K26" t="str">
        <f>NH3_inflow!B26</f>
        <v>na</v>
      </c>
      <c r="L26" t="str">
        <f>TOC_inflow!B26</f>
        <v>na</v>
      </c>
      <c r="M26" t="str">
        <f>TP_surface!B26</f>
        <v>na</v>
      </c>
      <c r="N26" t="str">
        <f>P_dissolved_surface!B26</f>
        <v>na</v>
      </c>
      <c r="O26" t="str">
        <f>TP_inflow!B26</f>
        <v>na</v>
      </c>
      <c r="P26" t="str">
        <f>TN_deep!B26</f>
        <v>na</v>
      </c>
      <c r="Q26" t="str">
        <f>TKN_deep!B26</f>
        <v>na</v>
      </c>
      <c r="R26" t="str">
        <f>NOx_deep!B26</f>
        <v>na</v>
      </c>
      <c r="S26" t="str">
        <f>NH3_deep!B26</f>
        <v>na</v>
      </c>
      <c r="T26" t="str">
        <f>TP_deep!B26</f>
        <v>na</v>
      </c>
      <c r="U26" t="str">
        <f>P_dissolved_deep!B26</f>
        <v>na</v>
      </c>
      <c r="V26" t="str">
        <f>TOC_deep!B26</f>
        <v>na</v>
      </c>
    </row>
    <row r="27" spans="1:22" x14ac:dyDescent="0.3">
      <c r="A27">
        <f>TN_surface!A27</f>
        <v>2012</v>
      </c>
      <c r="B27" t="s">
        <v>1</v>
      </c>
      <c r="C27" t="str">
        <f>TN_surface!B27</f>
        <v>na</v>
      </c>
      <c r="D27" t="str">
        <f>TKN_surface!B27</f>
        <v>na</v>
      </c>
      <c r="E27" t="str">
        <f>NOx_surface!B27</f>
        <v>na</v>
      </c>
      <c r="F27" t="str">
        <f>TOC_surface!B27</f>
        <v>na</v>
      </c>
      <c r="G27" t="str">
        <f>NH3_surface!B27</f>
        <v>na</v>
      </c>
      <c r="H27" t="str">
        <f>TN_inflow!B27</f>
        <v>na</v>
      </c>
      <c r="I27" t="str">
        <f>TKN_inflow!B27</f>
        <v>na</v>
      </c>
      <c r="J27" t="str">
        <f>NOx_inflow!B27</f>
        <v>na</v>
      </c>
      <c r="K27" t="str">
        <f>NH3_inflow!B27</f>
        <v>na</v>
      </c>
      <c r="L27" t="str">
        <f>TOC_inflow!B27</f>
        <v>na</v>
      </c>
      <c r="M27" t="str">
        <f>TP_surface!B27</f>
        <v>na</v>
      </c>
      <c r="N27" t="str">
        <f>P_dissolved_surface!B27</f>
        <v>na</v>
      </c>
      <c r="O27" t="str">
        <f>TP_inflow!B27</f>
        <v>na</v>
      </c>
      <c r="P27" t="str">
        <f>TN_deep!B27</f>
        <v>na</v>
      </c>
      <c r="Q27" t="str">
        <f>TKN_deep!B27</f>
        <v>na</v>
      </c>
      <c r="R27" t="str">
        <f>NOx_deep!B27</f>
        <v>na</v>
      </c>
      <c r="S27" t="str">
        <f>NH3_deep!B27</f>
        <v>na</v>
      </c>
      <c r="T27" t="str">
        <f>TP_deep!B27</f>
        <v>na</v>
      </c>
      <c r="U27" t="str">
        <f>P_dissolved_deep!B27</f>
        <v>na</v>
      </c>
      <c r="V27" t="str">
        <f>TOC_deep!B27</f>
        <v>na</v>
      </c>
    </row>
    <row r="28" spans="1:22" x14ac:dyDescent="0.3">
      <c r="A28">
        <f>TN_surface!A28</f>
        <v>2013</v>
      </c>
      <c r="B28" t="s">
        <v>1</v>
      </c>
      <c r="C28" t="str">
        <f>TN_surface!B28</f>
        <v>na</v>
      </c>
      <c r="D28" t="str">
        <f>TKN_surface!B28</f>
        <v>na</v>
      </c>
      <c r="E28">
        <f>NOx_surface!B28</f>
        <v>9.4400000000000012E-2</v>
      </c>
      <c r="F28">
        <f>TOC_surface!B28</f>
        <v>2.7399999999999998</v>
      </c>
      <c r="G28">
        <f>NH3_surface!B28</f>
        <v>2.9000000000000005E-2</v>
      </c>
      <c r="H28" t="str">
        <f>TN_inflow!B28</f>
        <v>na</v>
      </c>
      <c r="I28" t="str">
        <f>TKN_inflow!B28</f>
        <v>na</v>
      </c>
      <c r="J28">
        <f>NOx_inflow!B28</f>
        <v>1.6</v>
      </c>
      <c r="K28">
        <f>NH3_inflow!B28</f>
        <v>5.3999999999999999E-2</v>
      </c>
      <c r="L28">
        <f>TOC_inflow!B28</f>
        <v>5.7</v>
      </c>
      <c r="M28">
        <f>TP_surface!B28</f>
        <v>1.2600000000000002</v>
      </c>
      <c r="N28" t="str">
        <f>P_dissolved_surface!B28</f>
        <v>na</v>
      </c>
      <c r="O28">
        <f>TP_inflow!B28</f>
        <v>140</v>
      </c>
      <c r="P28" t="str">
        <f>TN_deep!B28</f>
        <v>na</v>
      </c>
      <c r="Q28" t="str">
        <f>TKN_deep!B28</f>
        <v>na</v>
      </c>
      <c r="R28" t="str">
        <f>NOx_deep!B28</f>
        <v>na</v>
      </c>
      <c r="S28" t="str">
        <f>NH3_deep!B28</f>
        <v>na</v>
      </c>
      <c r="T28" t="str">
        <f>TP_deep!B28</f>
        <v>na</v>
      </c>
      <c r="U28" t="str">
        <f>P_dissolved_deep!B28</f>
        <v>na</v>
      </c>
      <c r="V28" t="str">
        <f>TOC_deep!B28</f>
        <v>na</v>
      </c>
    </row>
    <row r="29" spans="1:22" x14ac:dyDescent="0.3">
      <c r="A29">
        <f>TN_surface!A29</f>
        <v>2014</v>
      </c>
      <c r="B29" t="s">
        <v>1</v>
      </c>
      <c r="C29">
        <f>TN_surface!B29</f>
        <v>0.10500000000000001</v>
      </c>
      <c r="D29">
        <f>TKN_surface!B29</f>
        <v>0.1</v>
      </c>
      <c r="E29">
        <f>NOx_surface!B29</f>
        <v>5.0000000000000001E-3</v>
      </c>
      <c r="F29">
        <f>TOC_surface!B29</f>
        <v>2.9</v>
      </c>
      <c r="G29">
        <f>NH3_surface!B29</f>
        <v>5.2299999999999999E-2</v>
      </c>
      <c r="H29">
        <f>TN_inflow!B29</f>
        <v>1.19</v>
      </c>
      <c r="I29">
        <f>TKN_inflow!B29</f>
        <v>0.9</v>
      </c>
      <c r="J29">
        <f>NOx_inflow!B29</f>
        <v>0.28999999999999998</v>
      </c>
      <c r="K29">
        <f>NH3_inflow!B29</f>
        <v>9.2100000000000001E-2</v>
      </c>
      <c r="L29">
        <f>TOC_inflow!B29</f>
        <v>5.5</v>
      </c>
      <c r="M29">
        <f>TP_surface!B29</f>
        <v>3.5</v>
      </c>
      <c r="N29" t="str">
        <f>P_dissolved_surface!B29</f>
        <v>na</v>
      </c>
      <c r="O29">
        <f>TP_inflow!B29</f>
        <v>45.8</v>
      </c>
      <c r="P29" t="str">
        <f>TN_deep!B29</f>
        <v>na</v>
      </c>
      <c r="Q29" t="str">
        <f>TKN_deep!B29</f>
        <v>na</v>
      </c>
      <c r="R29" t="str">
        <f>NOx_deep!B29</f>
        <v>na</v>
      </c>
      <c r="S29" t="str">
        <f>NH3_deep!B29</f>
        <v>na</v>
      </c>
      <c r="T29" t="str">
        <f>TP_deep!B29</f>
        <v>na</v>
      </c>
      <c r="U29" t="str">
        <f>P_dissolved_deep!B29</f>
        <v>na</v>
      </c>
      <c r="V29" t="str">
        <f>TOC_deep!B29</f>
        <v>na</v>
      </c>
    </row>
    <row r="30" spans="1:22" x14ac:dyDescent="0.3">
      <c r="A30">
        <f>TN_surface!A30</f>
        <v>2015</v>
      </c>
      <c r="B30" t="s">
        <v>1</v>
      </c>
      <c r="C30">
        <f>TN_surface!B30</f>
        <v>0.24555714285714286</v>
      </c>
      <c r="D30">
        <f>TKN_surface!B30</f>
        <v>0.22714285714285715</v>
      </c>
      <c r="E30">
        <f>NOx_surface!B30</f>
        <v>1.8414285714285716E-2</v>
      </c>
      <c r="F30">
        <f>TOC_surface!B30</f>
        <v>2.628571428571429</v>
      </c>
      <c r="G30">
        <f>NH3_surface!B30</f>
        <v>0.13700000000000001</v>
      </c>
      <c r="H30" t="str">
        <f>TN_inflow!B30</f>
        <v>na</v>
      </c>
      <c r="I30" t="str">
        <f>TKN_inflow!B30</f>
        <v>na</v>
      </c>
      <c r="J30" t="str">
        <f>NOx_inflow!B30</f>
        <v>na</v>
      </c>
      <c r="K30" t="str">
        <f>NH3_inflow!B30</f>
        <v>na</v>
      </c>
      <c r="L30" t="str">
        <f>TOC_inflow!B30</f>
        <v>na</v>
      </c>
      <c r="M30">
        <f>TP_surface!B30</f>
        <v>16.571428571428573</v>
      </c>
      <c r="N30" t="str">
        <f>P_dissolved_surface!B30</f>
        <v>na</v>
      </c>
      <c r="O30" t="str">
        <f>TP_inflow!B30</f>
        <v>na</v>
      </c>
      <c r="P30" t="str">
        <f>TN_deep!B30</f>
        <v>na</v>
      </c>
      <c r="Q30" t="str">
        <f>TKN_deep!B30</f>
        <v>na</v>
      </c>
      <c r="R30" t="str">
        <f>NOx_deep!B30</f>
        <v>na</v>
      </c>
      <c r="S30" t="str">
        <f>NH3_deep!B30</f>
        <v>na</v>
      </c>
      <c r="T30" t="str">
        <f>TP_deep!B30</f>
        <v>na</v>
      </c>
      <c r="U30" t="str">
        <f>P_dissolved_deep!B30</f>
        <v>na</v>
      </c>
      <c r="V30" t="str">
        <f>TOC_deep!B30</f>
        <v>na</v>
      </c>
    </row>
    <row r="31" spans="1:22" x14ac:dyDescent="0.3">
      <c r="A31">
        <f>TN_surface!A31</f>
        <v>2016</v>
      </c>
      <c r="B31" t="s">
        <v>1</v>
      </c>
      <c r="C31">
        <f>TN_surface!B31</f>
        <v>0.32685714285714285</v>
      </c>
      <c r="D31">
        <f>TKN_surface!B31</f>
        <v>0.2857142857142857</v>
      </c>
      <c r="E31">
        <f>NOx_surface!B31</f>
        <v>4.1142857142857148E-2</v>
      </c>
      <c r="F31">
        <f>TOC_surface!B31</f>
        <v>3.6728571428571426</v>
      </c>
      <c r="G31">
        <f>NH3_surface!B31</f>
        <v>0.10815714285714285</v>
      </c>
      <c r="H31" t="str">
        <f>TN_inflow!B31</f>
        <v>na</v>
      </c>
      <c r="I31" t="str">
        <f>TKN_inflow!B31</f>
        <v>na</v>
      </c>
      <c r="J31" t="str">
        <f>NOx_inflow!B31</f>
        <v>na</v>
      </c>
      <c r="K31" t="str">
        <f>NH3_inflow!B31</f>
        <v>na</v>
      </c>
      <c r="L31" t="str">
        <f>TOC_inflow!B31</f>
        <v>na</v>
      </c>
      <c r="M31">
        <f>TP_surface!B31</f>
        <v>28.428571428571427</v>
      </c>
      <c r="N31" t="str">
        <f>P_dissolved_surface!B31</f>
        <v>na</v>
      </c>
      <c r="O31" t="str">
        <f>TP_inflow!B31</f>
        <v>na</v>
      </c>
      <c r="P31" t="str">
        <f>TN_deep!B31</f>
        <v>na</v>
      </c>
      <c r="Q31" t="str">
        <f>TKN_deep!B31</f>
        <v>na</v>
      </c>
      <c r="R31" t="str">
        <f>NOx_deep!B31</f>
        <v>na</v>
      </c>
      <c r="S31" t="str">
        <f>NH3_deep!B31</f>
        <v>na</v>
      </c>
      <c r="T31" t="str">
        <f>TP_deep!B31</f>
        <v>na</v>
      </c>
      <c r="U31" t="str">
        <f>P_dissolved_deep!B31</f>
        <v>na</v>
      </c>
      <c r="V31" t="str">
        <f>TOC_deep!B31</f>
        <v>na</v>
      </c>
    </row>
    <row r="32" spans="1:22" x14ac:dyDescent="0.3">
      <c r="A32">
        <f>TN_surface!A32</f>
        <v>2017</v>
      </c>
      <c r="B32" t="s">
        <v>1</v>
      </c>
      <c r="C32">
        <f>TN_surface!B32</f>
        <v>0.27059999999999995</v>
      </c>
      <c r="D32">
        <f>TKN_surface!B32</f>
        <v>0.16399999999999998</v>
      </c>
      <c r="E32">
        <f>NOx_surface!B32</f>
        <v>0.10659999999999999</v>
      </c>
      <c r="F32">
        <f>TOC_surface!B32</f>
        <v>2.7570000000000006</v>
      </c>
      <c r="G32">
        <f>NH3_surface!B32</f>
        <v>8.004E-2</v>
      </c>
      <c r="H32">
        <f>TN_inflow!B32</f>
        <v>0.28500000000000003</v>
      </c>
      <c r="I32">
        <f>TKN_inflow!B32</f>
        <v>0.13</v>
      </c>
      <c r="J32">
        <f>NOx_inflow!B32</f>
        <v>0.155</v>
      </c>
      <c r="K32">
        <f>NH3_inflow!B32</f>
        <v>7.2900000000000006E-2</v>
      </c>
      <c r="L32">
        <f>TOC_inflow!B32</f>
        <v>2.33</v>
      </c>
      <c r="M32">
        <f>TP_surface!B32</f>
        <v>5.0999999999999996</v>
      </c>
      <c r="N32">
        <f>P_dissolved_surface!B32</f>
        <v>50</v>
      </c>
      <c r="O32">
        <f>TP_inflow!B32</f>
        <v>8</v>
      </c>
      <c r="P32">
        <f>TN_deep!B32</f>
        <v>0.29720000000000002</v>
      </c>
      <c r="Q32">
        <f>TKN_deep!B32</f>
        <v>0.21</v>
      </c>
      <c r="R32">
        <f>NOx_deep!B32</f>
        <v>8.72E-2</v>
      </c>
      <c r="S32">
        <f>NH3_deep!B32</f>
        <v>0.13100000000000001</v>
      </c>
      <c r="T32">
        <f>TP_deep!B32</f>
        <v>13</v>
      </c>
      <c r="U32">
        <f>P_dissolved_deep!B32</f>
        <v>69.900000000000006</v>
      </c>
      <c r="V32">
        <f>TOC_deep!B32</f>
        <v>2.37</v>
      </c>
    </row>
    <row r="33" spans="1:22" x14ac:dyDescent="0.3">
      <c r="A33">
        <f>TN_surface!A33</f>
        <v>2018</v>
      </c>
      <c r="B33" t="s">
        <v>1</v>
      </c>
      <c r="C33">
        <f>TN_surface!B33</f>
        <v>0.23671111111111112</v>
      </c>
      <c r="D33">
        <f>TKN_surface!B33</f>
        <v>0.19311111111111112</v>
      </c>
      <c r="E33">
        <f>NOx_surface!B33</f>
        <v>4.36E-2</v>
      </c>
      <c r="F33">
        <f>TOC_surface!B33</f>
        <v>3.0366666666666671</v>
      </c>
      <c r="G33">
        <f>NH3_surface!B33</f>
        <v>7.7055555555555558E-2</v>
      </c>
      <c r="H33" t="str">
        <f>TN_inflow!B33</f>
        <v>na</v>
      </c>
      <c r="I33" t="str">
        <f>TKN_inflow!B33</f>
        <v>na</v>
      </c>
      <c r="J33" t="str">
        <f>NOx_inflow!B33</f>
        <v>na</v>
      </c>
      <c r="K33" t="str">
        <f>NH3_inflow!B33</f>
        <v>na</v>
      </c>
      <c r="L33" t="str">
        <f>TOC_inflow!B33</f>
        <v>na</v>
      </c>
      <c r="M33">
        <f>TP_surface!B33</f>
        <v>61.333333333333336</v>
      </c>
      <c r="N33">
        <f>P_dissolved_surface!B33</f>
        <v>49.8</v>
      </c>
      <c r="O33" t="str">
        <f>TP_inflow!B33</f>
        <v>na</v>
      </c>
      <c r="P33" t="str">
        <f>TN_deep!B33</f>
        <v>na</v>
      </c>
      <c r="Q33" t="str">
        <f>TKN_deep!B33</f>
        <v>na</v>
      </c>
      <c r="R33" t="str">
        <f>NOx_deep!B33</f>
        <v>na</v>
      </c>
      <c r="S33" t="str">
        <f>NH3_deep!B33</f>
        <v>na</v>
      </c>
      <c r="T33" t="str">
        <f>TP_deep!B33</f>
        <v>na</v>
      </c>
      <c r="U33" t="str">
        <f>P_dissolved_deep!B33</f>
        <v>na</v>
      </c>
      <c r="V33" t="str">
        <f>TOC_deep!B33</f>
        <v>na</v>
      </c>
    </row>
    <row r="34" spans="1:22" x14ac:dyDescent="0.3">
      <c r="A34">
        <v>1987</v>
      </c>
      <c r="B34" t="s">
        <v>2</v>
      </c>
      <c r="C34">
        <f>TN_surface!C2</f>
        <v>0.44000000000000006</v>
      </c>
      <c r="D34">
        <f>TKN_surface!C2</f>
        <v>0.20000000000000004</v>
      </c>
      <c r="E34">
        <f>NOx_surface!C2</f>
        <v>0.24000000000000005</v>
      </c>
      <c r="F34">
        <f>TOC_surface!C2</f>
        <v>1.8333333333333333</v>
      </c>
      <c r="G34">
        <f>NH3_surface!C2</f>
        <v>9.1666666666666674E-2</v>
      </c>
      <c r="H34">
        <f>TN_inflow!C2</f>
        <v>0.7</v>
      </c>
      <c r="I34">
        <f>TKN_inflow!C2</f>
        <v>0.26666666666666666</v>
      </c>
      <c r="J34">
        <f>NOx_inflow!C2</f>
        <v>0.43333333333333329</v>
      </c>
      <c r="K34">
        <f>NH3_inflow!C2</f>
        <v>5.000000000000001E-2</v>
      </c>
      <c r="L34">
        <f>TOC_inflow!C2</f>
        <v>2</v>
      </c>
      <c r="M34">
        <f>TP_surface!C2</f>
        <v>54.333333333333336</v>
      </c>
      <c r="N34">
        <f>P_dissolved_surface!C2</f>
        <v>12</v>
      </c>
      <c r="O34">
        <f>TP_inflow!C2</f>
        <v>123.5</v>
      </c>
      <c r="P34">
        <f>TN_deep!C2</f>
        <v>1.2250000000000001</v>
      </c>
      <c r="Q34">
        <f>TKN_deep!C2</f>
        <v>0.57499999999999996</v>
      </c>
      <c r="R34">
        <f>NOx_deep!C2</f>
        <v>0.65</v>
      </c>
      <c r="S34">
        <f>NH3_deep!C2</f>
        <v>0.32500000000000001</v>
      </c>
      <c r="T34" t="str">
        <f>TP_deep!C2</f>
        <v>na</v>
      </c>
      <c r="U34">
        <f>P_dissolved_deep!C2</f>
        <v>27.75</v>
      </c>
      <c r="V34">
        <f>TOC_deep!C2</f>
        <v>2</v>
      </c>
    </row>
    <row r="35" spans="1:22" x14ac:dyDescent="0.3">
      <c r="A35">
        <v>1988</v>
      </c>
      <c r="B35" t="s">
        <v>2</v>
      </c>
      <c r="C35" t="str">
        <f>TN_surface!C3</f>
        <v>na</v>
      </c>
      <c r="D35" t="str">
        <f>TKN_surface!C3</f>
        <v>na</v>
      </c>
      <c r="E35" t="str">
        <f>NOx_surface!C3</f>
        <v>na</v>
      </c>
      <c r="F35" t="str">
        <f>TOC_surface!C3</f>
        <v>na</v>
      </c>
      <c r="G35" t="str">
        <f>NH3_surface!C3</f>
        <v>na</v>
      </c>
      <c r="H35" t="str">
        <f>TN_inflow!C3</f>
        <v>na</v>
      </c>
      <c r="I35" t="str">
        <f>TKN_inflow!C3</f>
        <v>na</v>
      </c>
      <c r="J35" t="str">
        <f>NOx_inflow!C3</f>
        <v>na</v>
      </c>
      <c r="K35" t="str">
        <f>NH3_inflow!C3</f>
        <v>na</v>
      </c>
      <c r="L35" t="str">
        <f>TOC_inflow!C3</f>
        <v>na</v>
      </c>
      <c r="M35" t="str">
        <f>TP_surface!C3</f>
        <v>na</v>
      </c>
      <c r="N35" t="str">
        <f>P_dissolved_surface!C3</f>
        <v>na</v>
      </c>
      <c r="O35" t="str">
        <f>TP_inflow!C3</f>
        <v>na</v>
      </c>
      <c r="P35" t="str">
        <f>TN_deep!C3</f>
        <v>na</v>
      </c>
      <c r="Q35" t="str">
        <f>TKN_deep!C3</f>
        <v>na</v>
      </c>
      <c r="R35" t="str">
        <f>NOx_deep!C3</f>
        <v>na</v>
      </c>
      <c r="S35" t="str">
        <f>NH3_deep!C3</f>
        <v>na</v>
      </c>
      <c r="T35" t="str">
        <f>TP_deep!C3</f>
        <v>na</v>
      </c>
      <c r="U35" t="str">
        <f>P_dissolved_deep!C3</f>
        <v>na</v>
      </c>
      <c r="V35" t="str">
        <f>TOC_deep!C3</f>
        <v>na</v>
      </c>
    </row>
    <row r="36" spans="1:22" x14ac:dyDescent="0.3">
      <c r="A36">
        <v>1989</v>
      </c>
      <c r="B36" t="s">
        <v>2</v>
      </c>
      <c r="C36">
        <f>TN_surface!C4</f>
        <v>0.48000000000000004</v>
      </c>
      <c r="D36">
        <f>TKN_surface!C4</f>
        <v>0.28000000000000003</v>
      </c>
      <c r="E36">
        <f>NOx_surface!C4</f>
        <v>0.2</v>
      </c>
      <c r="F36">
        <f>TOC_surface!C4</f>
        <v>3.25</v>
      </c>
      <c r="G36">
        <f>NH3_surface!C4</f>
        <v>0.05</v>
      </c>
      <c r="H36">
        <f>TN_inflow!C4</f>
        <v>1.05</v>
      </c>
      <c r="I36">
        <f>TKN_inflow!C4</f>
        <v>0.2</v>
      </c>
      <c r="J36">
        <f>NOx_inflow!C4</f>
        <v>0.85</v>
      </c>
      <c r="K36">
        <f>NH3_inflow!C4</f>
        <v>0</v>
      </c>
      <c r="L36">
        <f>TOC_inflow!C4</f>
        <v>2</v>
      </c>
      <c r="M36">
        <f>TP_surface!C4</f>
        <v>22</v>
      </c>
      <c r="N36">
        <f>P_dissolved_surface!C4</f>
        <v>5</v>
      </c>
      <c r="O36">
        <f>TP_inflow!C4</f>
        <v>54</v>
      </c>
      <c r="P36">
        <f>TN_deep!C4</f>
        <v>0.7</v>
      </c>
      <c r="Q36">
        <f>TKN_deep!C4</f>
        <v>0.2</v>
      </c>
      <c r="R36">
        <f>NOx_deep!C4</f>
        <v>0.5</v>
      </c>
      <c r="S36">
        <f>NH3_deep!C4</f>
        <v>0.1</v>
      </c>
      <c r="T36">
        <f>TP_deep!C4</f>
        <v>11</v>
      </c>
      <c r="U36" t="str">
        <f>P_dissolved_deep!C4</f>
        <v>na</v>
      </c>
      <c r="V36">
        <f>TOC_deep!C4</f>
        <v>2</v>
      </c>
    </row>
    <row r="37" spans="1:22" x14ac:dyDescent="0.3">
      <c r="A37">
        <v>1990</v>
      </c>
      <c r="B37" t="s">
        <v>2</v>
      </c>
      <c r="C37" t="str">
        <f>TN_surface!C5</f>
        <v>na</v>
      </c>
      <c r="D37" t="str">
        <f>TKN_surface!C5</f>
        <v>na</v>
      </c>
      <c r="E37" t="str">
        <f>NOx_surface!C5</f>
        <v>na</v>
      </c>
      <c r="F37" t="str">
        <f>TOC_surface!C5</f>
        <v>na</v>
      </c>
      <c r="G37" t="str">
        <f>NH3_surface!C5</f>
        <v>na</v>
      </c>
      <c r="H37" t="str">
        <f>TN_inflow!C5</f>
        <v>na</v>
      </c>
      <c r="I37" t="str">
        <f>TKN_inflow!C5</f>
        <v>na</v>
      </c>
      <c r="J37" t="str">
        <f>NOx_inflow!C5</f>
        <v>na</v>
      </c>
      <c r="K37" t="str">
        <f>NH3_inflow!C5</f>
        <v>na</v>
      </c>
      <c r="L37" t="str">
        <f>TOC_inflow!C5</f>
        <v>na</v>
      </c>
      <c r="M37" t="str">
        <f>TP_surface!C5</f>
        <v>na</v>
      </c>
      <c r="N37" t="str">
        <f>P_dissolved_surface!C5</f>
        <v>na</v>
      </c>
      <c r="O37" t="str">
        <f>TP_inflow!C5</f>
        <v>na</v>
      </c>
      <c r="P37" t="str">
        <f>TN_deep!C5</f>
        <v>na</v>
      </c>
      <c r="Q37" t="str">
        <f>TKN_deep!C5</f>
        <v>na</v>
      </c>
      <c r="R37" t="str">
        <f>NOx_deep!C5</f>
        <v>na</v>
      </c>
      <c r="S37" t="str">
        <f>NH3_deep!C5</f>
        <v>na</v>
      </c>
      <c r="T37" t="str">
        <f>TP_deep!C5</f>
        <v>na</v>
      </c>
      <c r="U37" t="str">
        <f>P_dissolved_deep!C5</f>
        <v>na</v>
      </c>
      <c r="V37" t="str">
        <f>TOC_deep!C5</f>
        <v>na</v>
      </c>
    </row>
    <row r="38" spans="1:22" x14ac:dyDescent="0.3">
      <c r="A38">
        <v>1991</v>
      </c>
      <c r="B38" t="s">
        <v>2</v>
      </c>
      <c r="C38" t="str">
        <f>TN_surface!C6</f>
        <v>na</v>
      </c>
      <c r="D38" t="str">
        <f>TKN_surface!C6</f>
        <v>na</v>
      </c>
      <c r="E38" t="str">
        <f>NOx_surface!C6</f>
        <v>na</v>
      </c>
      <c r="F38">
        <f>TOC_surface!C6</f>
        <v>6.166666666666667</v>
      </c>
      <c r="G38">
        <f>NH3_surface!C6</f>
        <v>6.25E-2</v>
      </c>
      <c r="H38" t="str">
        <f>TN_inflow!C6</f>
        <v>na</v>
      </c>
      <c r="I38" t="str">
        <f>TKN_inflow!C6</f>
        <v>na</v>
      </c>
      <c r="J38" t="str">
        <f>NOx_inflow!C6</f>
        <v>na</v>
      </c>
      <c r="K38">
        <f>NH3_inflow!C6</f>
        <v>2.5000000000000001E-2</v>
      </c>
      <c r="L38">
        <f>TOC_inflow!C6</f>
        <v>5.5</v>
      </c>
      <c r="M38" t="str">
        <f>TP_surface!C6</f>
        <v>na</v>
      </c>
      <c r="N38" t="str">
        <f>P_dissolved_surface!C6</f>
        <v>na</v>
      </c>
      <c r="O38" t="str">
        <f>TP_inflow!C6</f>
        <v>na</v>
      </c>
      <c r="P38" t="str">
        <f>TN_deep!C6</f>
        <v>na</v>
      </c>
      <c r="Q38" t="str">
        <f>TKN_deep!C6</f>
        <v>na</v>
      </c>
      <c r="R38" t="str">
        <f>NOx_deep!C6</f>
        <v>na</v>
      </c>
      <c r="S38">
        <f>NH3_deep!C6</f>
        <v>7.5000000000000011E-2</v>
      </c>
      <c r="T38" t="str">
        <f>TP_deep!C6</f>
        <v>na</v>
      </c>
      <c r="U38" t="str">
        <f>P_dissolved_deep!C6</f>
        <v>na</v>
      </c>
      <c r="V38">
        <f>TOC_deep!C6</f>
        <v>4.333333333333333</v>
      </c>
    </row>
    <row r="39" spans="1:22" x14ac:dyDescent="0.3">
      <c r="A39">
        <v>1992</v>
      </c>
      <c r="B39" t="s">
        <v>2</v>
      </c>
      <c r="C39">
        <f>TN_surface!C7</f>
        <v>0.5</v>
      </c>
      <c r="D39">
        <f>TKN_surface!C7</f>
        <v>0.26666666666666666</v>
      </c>
      <c r="E39">
        <f>NOx_surface!C7</f>
        <v>0.23333333333333331</v>
      </c>
      <c r="F39">
        <f>TOC_surface!C7</f>
        <v>4.7777777777777777</v>
      </c>
      <c r="G39">
        <f>NH3_surface!C7</f>
        <v>7.4999999999999997E-2</v>
      </c>
      <c r="H39" t="str">
        <f>TN_inflow!C7</f>
        <v>na</v>
      </c>
      <c r="I39" t="str">
        <f>TKN_inflow!C7</f>
        <v>na</v>
      </c>
      <c r="J39">
        <f>NOx_inflow!C7</f>
        <v>1.075</v>
      </c>
      <c r="K39">
        <f>NH3_inflow!C7</f>
        <v>0.05</v>
      </c>
      <c r="L39">
        <f>TOC_inflow!C7</f>
        <v>3.1666666666666665</v>
      </c>
      <c r="M39">
        <f>TP_surface!C7</f>
        <v>61.25</v>
      </c>
      <c r="N39">
        <f>P_dissolved_surface!C7</f>
        <v>42.142857142857146</v>
      </c>
      <c r="O39">
        <f>TP_inflow!C7</f>
        <v>265</v>
      </c>
      <c r="P39">
        <f>TN_deep!C7</f>
        <v>1.1499999999999999</v>
      </c>
      <c r="Q39">
        <f>TKN_deep!C7</f>
        <v>0.75</v>
      </c>
      <c r="R39">
        <f>NOx_deep!C7</f>
        <v>0.39999999999999997</v>
      </c>
      <c r="S39">
        <f>NH3_deep!C7</f>
        <v>0.52500000000000002</v>
      </c>
      <c r="T39">
        <f>TP_deep!C7</f>
        <v>100</v>
      </c>
      <c r="U39">
        <f>P_dissolved_deep!C7</f>
        <v>88.333333333333329</v>
      </c>
      <c r="V39">
        <f>TOC_deep!C7</f>
        <v>4</v>
      </c>
    </row>
    <row r="40" spans="1:22" x14ac:dyDescent="0.3">
      <c r="A40">
        <v>1993</v>
      </c>
      <c r="B40" t="s">
        <v>2</v>
      </c>
      <c r="C40" t="str">
        <f>TN_surface!C8</f>
        <v>na</v>
      </c>
      <c r="D40" t="str">
        <f>TKN_surface!C8</f>
        <v>na</v>
      </c>
      <c r="E40" t="str">
        <f>NOx_surface!C8</f>
        <v>na</v>
      </c>
      <c r="F40">
        <f>TOC_surface!C8</f>
        <v>4</v>
      </c>
      <c r="G40">
        <f>NH3_surface!C8</f>
        <v>6.0000000000000012E-2</v>
      </c>
      <c r="H40" t="str">
        <f>TN_inflow!C8</f>
        <v>na</v>
      </c>
      <c r="I40" t="str">
        <f>TKN_inflow!C8</f>
        <v>na</v>
      </c>
      <c r="J40" t="str">
        <f>NOx_inflow!C8</f>
        <v>na</v>
      </c>
      <c r="K40">
        <f>NH3_inflow!C8</f>
        <v>0.13333333333333333</v>
      </c>
      <c r="L40">
        <f>TOC_inflow!C8</f>
        <v>3.5</v>
      </c>
      <c r="M40" t="str">
        <f>TP_surface!C8</f>
        <v>na</v>
      </c>
      <c r="N40" t="str">
        <f>P_dissolved_surface!C8</f>
        <v>na</v>
      </c>
      <c r="O40" t="str">
        <f>TP_inflow!C8</f>
        <v>na</v>
      </c>
      <c r="P40" t="str">
        <f>TN_deep!C8</f>
        <v>na</v>
      </c>
      <c r="Q40" t="str">
        <f>TKN_deep!C8</f>
        <v>na</v>
      </c>
      <c r="R40" t="str">
        <f>NOx_deep!C8</f>
        <v>na</v>
      </c>
      <c r="S40">
        <f>NH3_deep!C8</f>
        <v>0.06</v>
      </c>
      <c r="T40" t="str">
        <f>TP_deep!C8</f>
        <v>na</v>
      </c>
      <c r="U40" t="str">
        <f>P_dissolved_deep!C8</f>
        <v>na</v>
      </c>
      <c r="V40">
        <f>TOC_deep!C8</f>
        <v>3.7</v>
      </c>
    </row>
    <row r="41" spans="1:22" x14ac:dyDescent="0.3">
      <c r="A41">
        <v>1994</v>
      </c>
      <c r="B41" t="s">
        <v>2</v>
      </c>
      <c r="C41" t="str">
        <f>TN_surface!C9</f>
        <v>na</v>
      </c>
      <c r="D41" t="str">
        <f>TKN_surface!C9</f>
        <v>na</v>
      </c>
      <c r="E41" t="str">
        <f>NOx_surface!C9</f>
        <v>na</v>
      </c>
      <c r="F41">
        <f>TOC_surface!C9</f>
        <v>5</v>
      </c>
      <c r="G41" t="str">
        <f>NH3_surface!C9</f>
        <v>na</v>
      </c>
      <c r="H41" t="str">
        <f>TN_inflow!C9</f>
        <v>na</v>
      </c>
      <c r="I41" t="str">
        <f>TKN_inflow!C9</f>
        <v>na</v>
      </c>
      <c r="J41" t="str">
        <f>NOx_inflow!C9</f>
        <v>na</v>
      </c>
      <c r="K41" t="str">
        <f>NH3_inflow!C9</f>
        <v>na</v>
      </c>
      <c r="L41">
        <f>TOC_inflow!C9</f>
        <v>4.833333333333333</v>
      </c>
      <c r="M41" t="str">
        <f>TP_surface!C9</f>
        <v>na</v>
      </c>
      <c r="N41" t="str">
        <f>P_dissolved_surface!C9</f>
        <v>na</v>
      </c>
      <c r="O41" t="str">
        <f>TP_inflow!C9</f>
        <v>na</v>
      </c>
      <c r="P41" t="str">
        <f>TN_deep!C9</f>
        <v>na</v>
      </c>
      <c r="Q41" t="str">
        <f>TKN_deep!C9</f>
        <v>na</v>
      </c>
      <c r="R41" t="str">
        <f>NOx_deep!C9</f>
        <v>na</v>
      </c>
      <c r="S41" t="str">
        <f>NH3_deep!C9</f>
        <v>na</v>
      </c>
      <c r="T41" t="str">
        <f>TP_deep!C9</f>
        <v>na</v>
      </c>
      <c r="U41" t="str">
        <f>P_dissolved_deep!C9</f>
        <v>na</v>
      </c>
      <c r="V41">
        <f>TOC_deep!C9</f>
        <v>8.3333333333333339</v>
      </c>
    </row>
    <row r="42" spans="1:22" x14ac:dyDescent="0.3">
      <c r="A42">
        <v>1995</v>
      </c>
      <c r="B42" t="s">
        <v>2</v>
      </c>
      <c r="C42" t="str">
        <f>TN_surface!C10</f>
        <v>na</v>
      </c>
      <c r="D42" t="str">
        <f>TKN_surface!C10</f>
        <v>na</v>
      </c>
      <c r="E42" t="str">
        <f>NOx_surface!C10</f>
        <v>na</v>
      </c>
      <c r="F42">
        <f>TOC_surface!C10</f>
        <v>5.96</v>
      </c>
      <c r="G42" t="str">
        <f>NH3_surface!C10</f>
        <v>na</v>
      </c>
      <c r="H42" t="str">
        <f>TN_inflow!C10</f>
        <v>na</v>
      </c>
      <c r="I42" t="str">
        <f>TKN_inflow!C10</f>
        <v>na</v>
      </c>
      <c r="J42" t="str">
        <f>NOx_inflow!C10</f>
        <v>na</v>
      </c>
      <c r="K42" t="str">
        <f>NH3_inflow!C10</f>
        <v>na</v>
      </c>
      <c r="L42">
        <f>TOC_inflow!C10</f>
        <v>6.1500000000000012</v>
      </c>
      <c r="M42" t="str">
        <f>TP_surface!C10</f>
        <v>na</v>
      </c>
      <c r="N42" t="str">
        <f>P_dissolved_surface!C10</f>
        <v>na</v>
      </c>
      <c r="O42" t="str">
        <f>TP_inflow!C10</f>
        <v>na</v>
      </c>
      <c r="P42" t="str">
        <f>TN_deep!C10</f>
        <v>na</v>
      </c>
      <c r="Q42" t="str">
        <f>TKN_deep!C10</f>
        <v>na</v>
      </c>
      <c r="R42" t="str">
        <f>NOx_deep!C10</f>
        <v>na</v>
      </c>
      <c r="S42" t="str">
        <f>NH3_deep!C10</f>
        <v>na</v>
      </c>
      <c r="T42" t="str">
        <f>TP_deep!C10</f>
        <v>na</v>
      </c>
      <c r="U42" t="str">
        <f>P_dissolved_deep!C10</f>
        <v>na</v>
      </c>
      <c r="V42">
        <f>TOC_deep!C10</f>
        <v>5.916666666666667</v>
      </c>
    </row>
    <row r="43" spans="1:22" x14ac:dyDescent="0.3">
      <c r="A43">
        <v>1996</v>
      </c>
      <c r="B43" t="s">
        <v>2</v>
      </c>
      <c r="C43" t="str">
        <f>TN_surface!C11</f>
        <v>na</v>
      </c>
      <c r="D43" t="str">
        <f>TKN_surface!C11</f>
        <v>na</v>
      </c>
      <c r="E43" t="str">
        <f>NOx_surface!C11</f>
        <v>na</v>
      </c>
      <c r="F43">
        <f>TOC_surface!C11</f>
        <v>3.7633333333333332</v>
      </c>
      <c r="G43" t="str">
        <f>NH3_surface!C11</f>
        <v>na</v>
      </c>
      <c r="H43" t="str">
        <f>TN_inflow!C11</f>
        <v>na</v>
      </c>
      <c r="I43" t="str">
        <f>TKN_inflow!C11</f>
        <v>na</v>
      </c>
      <c r="J43">
        <f>NOx_inflow!C11</f>
        <v>0.95650000000000002</v>
      </c>
      <c r="K43" t="str">
        <f>NH3_inflow!C11</f>
        <v>na</v>
      </c>
      <c r="L43">
        <f>TOC_inflow!C11</f>
        <v>4.0550000000000006</v>
      </c>
      <c r="M43" t="str">
        <f>TP_surface!C11</f>
        <v>na</v>
      </c>
      <c r="N43" t="str">
        <f>P_dissolved_surface!C11</f>
        <v>na</v>
      </c>
      <c r="O43" t="str">
        <f>TP_inflow!C11</f>
        <v>na</v>
      </c>
      <c r="P43" t="str">
        <f>TN_deep!C11</f>
        <v>na</v>
      </c>
      <c r="Q43" t="str">
        <f>TKN_deep!C11</f>
        <v>na</v>
      </c>
      <c r="R43" t="str">
        <f>NOx_deep!C11</f>
        <v>na</v>
      </c>
      <c r="S43" t="str">
        <f>NH3_deep!C11</f>
        <v>na</v>
      </c>
      <c r="T43" t="str">
        <f>TP_deep!C11</f>
        <v>na</v>
      </c>
      <c r="U43" t="str">
        <f>P_dissolved_deep!C11</f>
        <v>na</v>
      </c>
      <c r="V43">
        <f>TOC_deep!C11</f>
        <v>4.1616666666666662</v>
      </c>
    </row>
    <row r="44" spans="1:22" x14ac:dyDescent="0.3">
      <c r="A44">
        <v>1997</v>
      </c>
      <c r="B44" t="s">
        <v>2</v>
      </c>
      <c r="C44" t="str">
        <f>TN_surface!C12</f>
        <v>na</v>
      </c>
      <c r="D44" t="str">
        <f>TKN_surface!C12</f>
        <v>na</v>
      </c>
      <c r="E44">
        <f>NOx_surface!C12</f>
        <v>0.13600000000000001</v>
      </c>
      <c r="F44">
        <f>TOC_surface!C12</f>
        <v>3.8774999999999999</v>
      </c>
      <c r="G44" t="str">
        <f>NH3_surface!C12</f>
        <v>na</v>
      </c>
      <c r="H44" t="str">
        <f>TN_inflow!C12</f>
        <v>na</v>
      </c>
      <c r="I44" t="str">
        <f>TKN_inflow!C12</f>
        <v>na</v>
      </c>
      <c r="J44">
        <f>NOx_inflow!C12</f>
        <v>0.59749999999999992</v>
      </c>
      <c r="K44" t="str">
        <f>NH3_inflow!C12</f>
        <v>na</v>
      </c>
      <c r="L44">
        <f>TOC_inflow!C12</f>
        <v>7.4866666666666672</v>
      </c>
      <c r="M44" t="str">
        <f>TP_surface!C12</f>
        <v>na</v>
      </c>
      <c r="N44" t="str">
        <f>P_dissolved_surface!C12</f>
        <v>na</v>
      </c>
      <c r="O44" t="str">
        <f>TP_inflow!C12</f>
        <v>na</v>
      </c>
      <c r="P44" t="str">
        <f>TN_deep!C12</f>
        <v>na</v>
      </c>
      <c r="Q44" t="str">
        <f>TKN_deep!C12</f>
        <v>na</v>
      </c>
      <c r="R44">
        <f>NOx_deep!C12</f>
        <v>0.92200000000000004</v>
      </c>
      <c r="S44" t="str">
        <f>NH3_deep!C12</f>
        <v>na</v>
      </c>
      <c r="T44" t="str">
        <f>TP_deep!C12</f>
        <v>na</v>
      </c>
      <c r="U44" t="str">
        <f>P_dissolved_deep!C12</f>
        <v>na</v>
      </c>
      <c r="V44">
        <f>TOC_deep!C12</f>
        <v>3.6933333333333334</v>
      </c>
    </row>
    <row r="45" spans="1:22" x14ac:dyDescent="0.3">
      <c r="A45">
        <v>1998</v>
      </c>
      <c r="B45" t="s">
        <v>2</v>
      </c>
      <c r="C45" t="str">
        <f>TN_surface!C13</f>
        <v>na</v>
      </c>
      <c r="D45" t="str">
        <f>TKN_surface!C13</f>
        <v>na</v>
      </c>
      <c r="E45" t="str">
        <f>NOx_surface!C13</f>
        <v>na</v>
      </c>
      <c r="F45" t="str">
        <f>TOC_surface!C13</f>
        <v>na</v>
      </c>
      <c r="G45" t="str">
        <f>NH3_surface!C13</f>
        <v>na</v>
      </c>
      <c r="H45" t="str">
        <f>TN_inflow!C13</f>
        <v>na</v>
      </c>
      <c r="I45" t="str">
        <f>TKN_inflow!C13</f>
        <v>na</v>
      </c>
      <c r="J45" t="str">
        <f>NOx_inflow!C13</f>
        <v>na</v>
      </c>
      <c r="K45" t="str">
        <f>NH3_inflow!C13</f>
        <v>na</v>
      </c>
      <c r="L45" t="str">
        <f>TOC_inflow!C13</f>
        <v>na</v>
      </c>
      <c r="M45" t="str">
        <f>TP_surface!C13</f>
        <v>na</v>
      </c>
      <c r="N45" t="str">
        <f>P_dissolved_surface!C13</f>
        <v>na</v>
      </c>
      <c r="O45" t="str">
        <f>TP_inflow!C13</f>
        <v>na</v>
      </c>
      <c r="P45" t="str">
        <f>TN_deep!C13</f>
        <v>na</v>
      </c>
      <c r="Q45" t="str">
        <f>TKN_deep!C13</f>
        <v>na</v>
      </c>
      <c r="R45" t="str">
        <f>NOx_deep!C13</f>
        <v>na</v>
      </c>
      <c r="S45" t="str">
        <f>NH3_deep!C13</f>
        <v>na</v>
      </c>
      <c r="T45" t="str">
        <f>TP_deep!C13</f>
        <v>na</v>
      </c>
      <c r="U45" t="str">
        <f>P_dissolved_deep!C13</f>
        <v>na</v>
      </c>
      <c r="V45" t="str">
        <f>TOC_deep!C13</f>
        <v>na</v>
      </c>
    </row>
    <row r="46" spans="1:22" x14ac:dyDescent="0.3">
      <c r="A46">
        <v>1999</v>
      </c>
      <c r="B46" t="s">
        <v>2</v>
      </c>
      <c r="C46">
        <f>TN_surface!C14</f>
        <v>0.67</v>
      </c>
      <c r="D46">
        <f>TKN_surface!C14</f>
        <v>0.5</v>
      </c>
      <c r="E46">
        <f>NOx_surface!C14</f>
        <v>0.17</v>
      </c>
      <c r="F46">
        <f>TOC_surface!C14</f>
        <v>2.9</v>
      </c>
      <c r="G46" t="str">
        <f>NH3_surface!C14</f>
        <v>na</v>
      </c>
      <c r="H46">
        <f>TN_inflow!C14</f>
        <v>1.25</v>
      </c>
      <c r="I46">
        <f>TKN_inflow!C14</f>
        <v>0.17499999999999999</v>
      </c>
      <c r="J46">
        <f>NOx_inflow!C14</f>
        <v>1.075</v>
      </c>
      <c r="K46" t="str">
        <f>NH3_inflow!C14</f>
        <v>na</v>
      </c>
      <c r="L46">
        <f>TOC_inflow!C14</f>
        <v>1.4000000000000001</v>
      </c>
      <c r="M46">
        <f>TP_surface!C14</f>
        <v>8</v>
      </c>
      <c r="N46">
        <f>P_dissolved_surface!C14</f>
        <v>7.5</v>
      </c>
      <c r="O46">
        <f>TP_inflow!C14</f>
        <v>35</v>
      </c>
      <c r="P46" t="str">
        <f>TN_deep!C14</f>
        <v>na</v>
      </c>
      <c r="Q46" t="str">
        <f>TKN_deep!C14</f>
        <v>na</v>
      </c>
      <c r="R46" t="str">
        <f>NOx_deep!C14</f>
        <v>na</v>
      </c>
      <c r="S46" t="str">
        <f>NH3_deep!C14</f>
        <v>na</v>
      </c>
      <c r="T46">
        <f>TP_deep!C14</f>
        <v>8.3333333333333339</v>
      </c>
      <c r="U46">
        <f>P_dissolved_deep!C14</f>
        <v>15</v>
      </c>
      <c r="V46">
        <f>TOC_deep!C14</f>
        <v>1.8333333333333333</v>
      </c>
    </row>
    <row r="47" spans="1:22" x14ac:dyDescent="0.3">
      <c r="A47">
        <v>2000</v>
      </c>
      <c r="B47" t="s">
        <v>2</v>
      </c>
      <c r="C47" t="str">
        <f>TN_surface!C15</f>
        <v>na</v>
      </c>
      <c r="D47" t="str">
        <f>TKN_surface!C15</f>
        <v>na</v>
      </c>
      <c r="E47" t="str">
        <f>NOx_surface!C15</f>
        <v>na</v>
      </c>
      <c r="F47" t="str">
        <f>TOC_surface!C15</f>
        <v>na</v>
      </c>
      <c r="G47" t="str">
        <f>NH3_surface!C15</f>
        <v>na</v>
      </c>
      <c r="H47" t="str">
        <f>TN_inflow!C15</f>
        <v>na</v>
      </c>
      <c r="I47" t="str">
        <f>TKN_inflow!C15</f>
        <v>na</v>
      </c>
      <c r="J47" t="str">
        <f>NOx_inflow!C15</f>
        <v>na</v>
      </c>
      <c r="K47" t="str">
        <f>NH3_inflow!C15</f>
        <v>na</v>
      </c>
      <c r="L47" t="str">
        <f>TOC_inflow!C15</f>
        <v>na</v>
      </c>
      <c r="M47" t="str">
        <f>TP_surface!C15</f>
        <v>na</v>
      </c>
      <c r="N47" t="str">
        <f>P_dissolved_surface!C15</f>
        <v>na</v>
      </c>
      <c r="O47" t="str">
        <f>TP_inflow!C15</f>
        <v>na</v>
      </c>
      <c r="P47" t="str">
        <f>TN_deep!C15</f>
        <v>na</v>
      </c>
      <c r="Q47" t="str">
        <f>TKN_deep!C15</f>
        <v>na</v>
      </c>
      <c r="R47" t="str">
        <f>NOx_deep!C15</f>
        <v>na</v>
      </c>
      <c r="S47" t="str">
        <f>NH3_deep!C15</f>
        <v>na</v>
      </c>
      <c r="T47" t="str">
        <f>TP_deep!C15</f>
        <v>na</v>
      </c>
      <c r="U47" t="str">
        <f>P_dissolved_deep!C15</f>
        <v>na</v>
      </c>
      <c r="V47" t="str">
        <f>TOC_deep!C15</f>
        <v>na</v>
      </c>
    </row>
    <row r="48" spans="1:22" x14ac:dyDescent="0.3">
      <c r="A48">
        <v>2001</v>
      </c>
      <c r="B48" t="s">
        <v>2</v>
      </c>
      <c r="C48" t="str">
        <f>TN_surface!C16</f>
        <v>na</v>
      </c>
      <c r="D48" t="str">
        <f>TKN_surface!C16</f>
        <v>na</v>
      </c>
      <c r="E48" t="str">
        <f>NOx_surface!C16</f>
        <v>na</v>
      </c>
      <c r="F48" t="str">
        <f>TOC_surface!C16</f>
        <v>na</v>
      </c>
      <c r="G48" t="str">
        <f>NH3_surface!C16</f>
        <v>na</v>
      </c>
      <c r="H48" t="str">
        <f>TN_inflow!C16</f>
        <v>na</v>
      </c>
      <c r="I48" t="str">
        <f>TKN_inflow!C16</f>
        <v>na</v>
      </c>
      <c r="J48" t="str">
        <f>NOx_inflow!C16</f>
        <v>na</v>
      </c>
      <c r="K48" t="str">
        <f>NH3_inflow!C16</f>
        <v>na</v>
      </c>
      <c r="L48" t="str">
        <f>TOC_inflow!C16</f>
        <v>na</v>
      </c>
      <c r="M48" t="str">
        <f>TP_surface!C16</f>
        <v>na</v>
      </c>
      <c r="N48" t="str">
        <f>P_dissolved_surface!C16</f>
        <v>na</v>
      </c>
      <c r="O48" t="str">
        <f>TP_inflow!C16</f>
        <v>na</v>
      </c>
      <c r="P48" t="str">
        <f>TN_deep!C16</f>
        <v>na</v>
      </c>
      <c r="Q48" t="str">
        <f>TKN_deep!C16</f>
        <v>na</v>
      </c>
      <c r="R48" t="str">
        <f>NOx_deep!C16</f>
        <v>na</v>
      </c>
      <c r="S48" t="str">
        <f>NH3_deep!C16</f>
        <v>na</v>
      </c>
      <c r="T48" t="str">
        <f>TP_deep!C16</f>
        <v>na</v>
      </c>
      <c r="U48" t="str">
        <f>P_dissolved_deep!C16</f>
        <v>na</v>
      </c>
      <c r="V48" t="str">
        <f>TOC_deep!C16</f>
        <v>na</v>
      </c>
    </row>
    <row r="49" spans="1:22" x14ac:dyDescent="0.3">
      <c r="A49">
        <v>2002</v>
      </c>
      <c r="B49" t="s">
        <v>2</v>
      </c>
      <c r="C49" t="str">
        <f>TN_surface!C17</f>
        <v>na</v>
      </c>
      <c r="D49" t="str">
        <f>TKN_surface!C17</f>
        <v>na</v>
      </c>
      <c r="E49" t="str">
        <f>NOx_surface!C17</f>
        <v>na</v>
      </c>
      <c r="F49" t="str">
        <f>TOC_surface!C17</f>
        <v>na</v>
      </c>
      <c r="G49" t="str">
        <f>NH3_surface!C17</f>
        <v>na</v>
      </c>
      <c r="H49" t="str">
        <f>TN_inflow!C17</f>
        <v>na</v>
      </c>
      <c r="I49" t="str">
        <f>TKN_inflow!C17</f>
        <v>na</v>
      </c>
      <c r="J49" t="str">
        <f>NOx_inflow!C17</f>
        <v>na</v>
      </c>
      <c r="K49" t="str">
        <f>NH3_inflow!C17</f>
        <v>na</v>
      </c>
      <c r="L49" t="str">
        <f>TOC_inflow!C17</f>
        <v>na</v>
      </c>
      <c r="M49" t="str">
        <f>TP_surface!C17</f>
        <v>na</v>
      </c>
      <c r="N49" t="str">
        <f>P_dissolved_surface!C17</f>
        <v>na</v>
      </c>
      <c r="O49" t="str">
        <f>TP_inflow!C17</f>
        <v>na</v>
      </c>
      <c r="P49" t="str">
        <f>TN_deep!C17</f>
        <v>na</v>
      </c>
      <c r="Q49" t="str">
        <f>TKN_deep!C17</f>
        <v>na</v>
      </c>
      <c r="R49" t="str">
        <f>NOx_deep!C17</f>
        <v>na</v>
      </c>
      <c r="S49" t="str">
        <f>NH3_deep!C17</f>
        <v>na</v>
      </c>
      <c r="T49" t="str">
        <f>TP_deep!C17</f>
        <v>na</v>
      </c>
      <c r="U49" t="str">
        <f>P_dissolved_deep!C17</f>
        <v>na</v>
      </c>
      <c r="V49" t="str">
        <f>TOC_deep!C17</f>
        <v>na</v>
      </c>
    </row>
    <row r="50" spans="1:22" x14ac:dyDescent="0.3">
      <c r="A50">
        <v>2003</v>
      </c>
      <c r="B50" t="s">
        <v>2</v>
      </c>
      <c r="C50" t="str">
        <f>TN_surface!C18</f>
        <v>na</v>
      </c>
      <c r="D50" t="str">
        <f>TKN_surface!C18</f>
        <v>na</v>
      </c>
      <c r="E50" t="str">
        <f>NOx_surface!C18</f>
        <v>na</v>
      </c>
      <c r="F50" t="str">
        <f>TOC_surface!C18</f>
        <v>na</v>
      </c>
      <c r="G50" t="str">
        <f>NH3_surface!C18</f>
        <v>na</v>
      </c>
      <c r="H50" t="str">
        <f>TN_inflow!C18</f>
        <v>na</v>
      </c>
      <c r="I50" t="str">
        <f>TKN_inflow!C18</f>
        <v>na</v>
      </c>
      <c r="J50" t="str">
        <f>NOx_inflow!C18</f>
        <v>na</v>
      </c>
      <c r="K50" t="str">
        <f>NH3_inflow!C18</f>
        <v>na</v>
      </c>
      <c r="L50" t="str">
        <f>TOC_inflow!C18</f>
        <v>na</v>
      </c>
      <c r="M50" t="str">
        <f>TP_surface!C18</f>
        <v>na</v>
      </c>
      <c r="N50" t="str">
        <f>P_dissolved_surface!C18</f>
        <v>na</v>
      </c>
      <c r="O50" t="str">
        <f>TP_inflow!C18</f>
        <v>na</v>
      </c>
      <c r="P50" t="str">
        <f>TN_deep!C18</f>
        <v>na</v>
      </c>
      <c r="Q50" t="str">
        <f>TKN_deep!C18</f>
        <v>na</v>
      </c>
      <c r="R50" t="str">
        <f>NOx_deep!C18</f>
        <v>na</v>
      </c>
      <c r="S50" t="str">
        <f>NH3_deep!C18</f>
        <v>na</v>
      </c>
      <c r="T50" t="str">
        <f>TP_deep!C18</f>
        <v>na</v>
      </c>
      <c r="U50" t="str">
        <f>P_dissolved_deep!C18</f>
        <v>na</v>
      </c>
      <c r="V50" t="str">
        <f>TOC_deep!C18</f>
        <v>na</v>
      </c>
    </row>
    <row r="51" spans="1:22" x14ac:dyDescent="0.3">
      <c r="A51">
        <v>2004</v>
      </c>
      <c r="B51" t="s">
        <v>2</v>
      </c>
      <c r="C51" t="str">
        <f>TN_surface!C19</f>
        <v>na</v>
      </c>
      <c r="D51" t="str">
        <f>TKN_surface!C19</f>
        <v>na</v>
      </c>
      <c r="E51" t="str">
        <f>NOx_surface!C19</f>
        <v>na</v>
      </c>
      <c r="F51" t="str">
        <f>TOC_surface!C19</f>
        <v>na</v>
      </c>
      <c r="G51" t="str">
        <f>NH3_surface!C19</f>
        <v>na</v>
      </c>
      <c r="H51" t="str">
        <f>TN_inflow!C19</f>
        <v>na</v>
      </c>
      <c r="I51" t="str">
        <f>TKN_inflow!C19</f>
        <v>na</v>
      </c>
      <c r="J51" t="str">
        <f>NOx_inflow!C19</f>
        <v>na</v>
      </c>
      <c r="K51" t="str">
        <f>NH3_inflow!C19</f>
        <v>na</v>
      </c>
      <c r="L51" t="str">
        <f>TOC_inflow!C19</f>
        <v>na</v>
      </c>
      <c r="M51" t="str">
        <f>TP_surface!C19</f>
        <v>na</v>
      </c>
      <c r="N51" t="str">
        <f>P_dissolved_surface!C19</f>
        <v>na</v>
      </c>
      <c r="O51" t="str">
        <f>TP_inflow!C19</f>
        <v>na</v>
      </c>
      <c r="P51" t="str">
        <f>TN_deep!C19</f>
        <v>na</v>
      </c>
      <c r="Q51" t="str">
        <f>TKN_deep!C19</f>
        <v>na</v>
      </c>
      <c r="R51" t="str">
        <f>NOx_deep!C19</f>
        <v>na</v>
      </c>
      <c r="S51" t="str">
        <f>NH3_deep!C19</f>
        <v>na</v>
      </c>
      <c r="T51" t="str">
        <f>TP_deep!C19</f>
        <v>na</v>
      </c>
      <c r="U51" t="str">
        <f>P_dissolved_deep!C19</f>
        <v>na</v>
      </c>
      <c r="V51" t="str">
        <f>TOC_deep!C19</f>
        <v>na</v>
      </c>
    </row>
    <row r="52" spans="1:22" x14ac:dyDescent="0.3">
      <c r="A52">
        <v>2005</v>
      </c>
      <c r="B52" t="s">
        <v>2</v>
      </c>
      <c r="C52" t="str">
        <f>TN_surface!C20</f>
        <v>na</v>
      </c>
      <c r="D52" t="str">
        <f>TKN_surface!C20</f>
        <v>na</v>
      </c>
      <c r="E52" t="str">
        <f>NOx_surface!C20</f>
        <v>na</v>
      </c>
      <c r="F52" t="str">
        <f>TOC_surface!C20</f>
        <v>na</v>
      </c>
      <c r="G52" t="str">
        <f>NH3_surface!C20</f>
        <v>na</v>
      </c>
      <c r="H52" t="str">
        <f>TN_inflow!C20</f>
        <v>na</v>
      </c>
      <c r="I52" t="str">
        <f>TKN_inflow!C20</f>
        <v>na</v>
      </c>
      <c r="J52" t="str">
        <f>NOx_inflow!C20</f>
        <v>na</v>
      </c>
      <c r="K52" t="str">
        <f>NH3_inflow!C20</f>
        <v>na</v>
      </c>
      <c r="L52" t="str">
        <f>TOC_inflow!C20</f>
        <v>na</v>
      </c>
      <c r="M52" t="str">
        <f>TP_surface!C20</f>
        <v>na</v>
      </c>
      <c r="N52" t="str">
        <f>P_dissolved_surface!C20</f>
        <v>na</v>
      </c>
      <c r="O52" t="str">
        <f>TP_inflow!C20</f>
        <v>na</v>
      </c>
      <c r="P52" t="str">
        <f>TN_deep!C20</f>
        <v>na</v>
      </c>
      <c r="Q52" t="str">
        <f>TKN_deep!C20</f>
        <v>na</v>
      </c>
      <c r="R52" t="str">
        <f>NOx_deep!C20</f>
        <v>na</v>
      </c>
      <c r="S52" t="str">
        <f>NH3_deep!C20</f>
        <v>na</v>
      </c>
      <c r="T52" t="str">
        <f>TP_deep!C20</f>
        <v>na</v>
      </c>
      <c r="U52" t="str">
        <f>P_dissolved_deep!C20</f>
        <v>na</v>
      </c>
      <c r="V52" t="str">
        <f>TOC_deep!C20</f>
        <v>na</v>
      </c>
    </row>
    <row r="53" spans="1:22" x14ac:dyDescent="0.3">
      <c r="A53">
        <v>2006</v>
      </c>
      <c r="B53" t="s">
        <v>2</v>
      </c>
      <c r="C53">
        <f>TN_surface!C21</f>
        <v>0.72833333333333339</v>
      </c>
      <c r="D53">
        <f>TKN_surface!C21</f>
        <v>0.68500000000000005</v>
      </c>
      <c r="E53">
        <f>NOx_surface!C21</f>
        <v>4.3333333333333335E-2</v>
      </c>
      <c r="F53">
        <f>TOC_surface!C21</f>
        <v>3.9000000000000004</v>
      </c>
      <c r="G53" t="str">
        <f>NH3_surface!C21</f>
        <v>na</v>
      </c>
      <c r="H53">
        <f>TN_inflow!C21</f>
        <v>1.25</v>
      </c>
      <c r="I53">
        <f>TKN_inflow!C21</f>
        <v>0.52166666666666672</v>
      </c>
      <c r="J53">
        <f>NOx_inflow!C21</f>
        <v>0.72833333333333339</v>
      </c>
      <c r="K53" t="str">
        <f>NH3_inflow!C21</f>
        <v>na</v>
      </c>
      <c r="L53">
        <f>TOC_inflow!C21</f>
        <v>2.2250000000000001</v>
      </c>
      <c r="M53">
        <f>TP_surface!C21</f>
        <v>45</v>
      </c>
      <c r="N53" t="str">
        <f>P_dissolved_surface!C21</f>
        <v>na</v>
      </c>
      <c r="O53">
        <f>TP_inflow!C21</f>
        <v>100</v>
      </c>
      <c r="P53">
        <f>TN_deep!C21</f>
        <v>1.1357142857142855</v>
      </c>
      <c r="Q53">
        <f>TKN_deep!C21</f>
        <v>0.83857142857142841</v>
      </c>
      <c r="R53">
        <f>NOx_deep!C21</f>
        <v>0.29714285714285704</v>
      </c>
      <c r="S53" t="str">
        <f>NH3_deep!C21</f>
        <v>na</v>
      </c>
      <c r="T53">
        <f>TP_deep!C21</f>
        <v>105.71428571428571</v>
      </c>
      <c r="U53" t="str">
        <f>P_dissolved_deep!C21</f>
        <v>na</v>
      </c>
      <c r="V53">
        <f>TOC_deep!C21</f>
        <v>2.2999999999999998</v>
      </c>
    </row>
    <row r="54" spans="1:22" x14ac:dyDescent="0.3">
      <c r="A54">
        <v>2007</v>
      </c>
      <c r="B54" t="s">
        <v>2</v>
      </c>
      <c r="C54">
        <f>TN_surface!C22</f>
        <v>0.46700000000000003</v>
      </c>
      <c r="D54">
        <f>TKN_surface!C22</f>
        <v>0.45900000000000002</v>
      </c>
      <c r="E54">
        <f>NOx_surface!C22</f>
        <v>8.0000000000000002E-3</v>
      </c>
      <c r="F54">
        <f>TOC_surface!C22</f>
        <v>2.702</v>
      </c>
      <c r="G54">
        <f>NH3_surface!C22</f>
        <v>1.7500000000000002E-2</v>
      </c>
      <c r="H54">
        <f>TN_inflow!C22</f>
        <v>0.85083333333333344</v>
      </c>
      <c r="I54">
        <f>TKN_inflow!C22</f>
        <v>0.17949999999999999</v>
      </c>
      <c r="J54">
        <f>NOx_inflow!C22</f>
        <v>0.67133333333333345</v>
      </c>
      <c r="K54">
        <f>NH3_inflow!C22</f>
        <v>1.4999999999999999E-2</v>
      </c>
      <c r="L54">
        <f>TOC_inflow!C22</f>
        <v>2.4072499999999999</v>
      </c>
      <c r="M54" t="str">
        <f>TP_surface!C22</f>
        <v>na</v>
      </c>
      <c r="N54" t="str">
        <f>P_dissolved_surface!C22</f>
        <v>na</v>
      </c>
      <c r="O54">
        <f>TP_inflow!C22</f>
        <v>114.75</v>
      </c>
      <c r="P54">
        <f>TN_deep!C22</f>
        <v>1.1869999999999998</v>
      </c>
      <c r="Q54">
        <f>TKN_deep!C22</f>
        <v>0.59499999999999997</v>
      </c>
      <c r="R54">
        <f>NOx_deep!C22</f>
        <v>0.59199999999999997</v>
      </c>
      <c r="S54">
        <f>NH3_deep!C22</f>
        <v>0.437</v>
      </c>
      <c r="T54">
        <f>TP_deep!C22</f>
        <v>9</v>
      </c>
      <c r="U54" t="str">
        <f>P_dissolved_deep!C22</f>
        <v>na</v>
      </c>
      <c r="V54">
        <f>TOC_deep!C22</f>
        <v>1.661</v>
      </c>
    </row>
    <row r="55" spans="1:22" x14ac:dyDescent="0.3">
      <c r="A55">
        <v>2008</v>
      </c>
      <c r="B55" t="s">
        <v>2</v>
      </c>
      <c r="C55" t="str">
        <f>TN_surface!C23</f>
        <v>na</v>
      </c>
      <c r="D55" t="str">
        <f>TKN_surface!C23</f>
        <v>na</v>
      </c>
      <c r="E55" t="str">
        <f>NOx_surface!C23</f>
        <v>na</v>
      </c>
      <c r="F55" t="str">
        <f>TOC_surface!C23</f>
        <v>na</v>
      </c>
      <c r="G55" t="str">
        <f>NH3_surface!C23</f>
        <v>na</v>
      </c>
      <c r="H55" t="str">
        <f>TN_inflow!C23</f>
        <v>na</v>
      </c>
      <c r="I55" t="str">
        <f>TKN_inflow!C23</f>
        <v>na</v>
      </c>
      <c r="J55" t="str">
        <f>NOx_inflow!C23</f>
        <v>na</v>
      </c>
      <c r="K55" t="str">
        <f>NH3_inflow!C23</f>
        <v>na</v>
      </c>
      <c r="L55" t="str">
        <f>TOC_inflow!C23</f>
        <v>na</v>
      </c>
      <c r="M55" t="str">
        <f>TP_surface!C23</f>
        <v>na</v>
      </c>
      <c r="N55" t="str">
        <f>P_dissolved_surface!C23</f>
        <v>na</v>
      </c>
      <c r="O55" t="str">
        <f>TP_inflow!C23</f>
        <v>na</v>
      </c>
      <c r="P55" t="str">
        <f>TN_deep!C23</f>
        <v>na</v>
      </c>
      <c r="Q55" t="str">
        <f>TKN_deep!C23</f>
        <v>na</v>
      </c>
      <c r="R55" t="str">
        <f>NOx_deep!C23</f>
        <v>na</v>
      </c>
      <c r="S55" t="str">
        <f>NH3_deep!C23</f>
        <v>na</v>
      </c>
      <c r="T55" t="str">
        <f>TP_deep!C23</f>
        <v>na</v>
      </c>
      <c r="U55" t="str">
        <f>P_dissolved_deep!C23</f>
        <v>na</v>
      </c>
      <c r="V55" t="str">
        <f>TOC_deep!C23</f>
        <v>na</v>
      </c>
    </row>
    <row r="56" spans="1:22" x14ac:dyDescent="0.3">
      <c r="A56">
        <v>2009</v>
      </c>
      <c r="B56" t="s">
        <v>2</v>
      </c>
      <c r="C56">
        <f>TN_surface!C24</f>
        <v>2.0607999999999995</v>
      </c>
      <c r="D56">
        <f>TKN_surface!C24</f>
        <v>0.84299999999999997</v>
      </c>
      <c r="E56">
        <f>NOx_surface!C24</f>
        <v>1.2177999999999998</v>
      </c>
      <c r="F56">
        <f>TOC_surface!C24</f>
        <v>7.13</v>
      </c>
      <c r="G56">
        <f>NH3_surface!C24</f>
        <v>5.0799999999999998E-2</v>
      </c>
      <c r="H56">
        <f>TN_inflow!C24</f>
        <v>3.8412499999999996</v>
      </c>
      <c r="I56">
        <f>TKN_inflow!C24</f>
        <v>0.43375000000000002</v>
      </c>
      <c r="J56">
        <f>NOx_inflow!C24</f>
        <v>3.4074999999999998</v>
      </c>
      <c r="K56">
        <f>NH3_inflow!C24</f>
        <v>0.03</v>
      </c>
      <c r="L56">
        <f>TOC_inflow!C24</f>
        <v>5.9824999999999999</v>
      </c>
      <c r="M56">
        <f>TP_surface!C24</f>
        <v>89.4</v>
      </c>
      <c r="N56" t="str">
        <f>P_dissolved_surface!C24</f>
        <v>na</v>
      </c>
      <c r="O56">
        <f>TP_inflow!C24</f>
        <v>189.75</v>
      </c>
      <c r="P56">
        <f>TN_deep!C24</f>
        <v>3.45</v>
      </c>
      <c r="Q56">
        <f>TKN_deep!C24</f>
        <v>1.5</v>
      </c>
      <c r="R56">
        <f>NOx_deep!C24</f>
        <v>1.95</v>
      </c>
      <c r="S56">
        <f>NH3_deep!C24</f>
        <v>1</v>
      </c>
      <c r="T56">
        <f>TP_deep!C24</f>
        <v>505</v>
      </c>
      <c r="U56" t="str">
        <f>P_dissolved_deep!C24</f>
        <v>na</v>
      </c>
      <c r="V56">
        <f>TOC_deep!C24</f>
        <v>10.5</v>
      </c>
    </row>
    <row r="57" spans="1:22" x14ac:dyDescent="0.3">
      <c r="A57">
        <v>2010</v>
      </c>
      <c r="B57" t="s">
        <v>2</v>
      </c>
      <c r="C57" t="str">
        <f>TN_surface!C25</f>
        <v>na</v>
      </c>
      <c r="D57" t="str">
        <f>TKN_surface!C25</f>
        <v>na</v>
      </c>
      <c r="E57" t="str">
        <f>NOx_surface!C25</f>
        <v>na</v>
      </c>
      <c r="F57" t="str">
        <f>TOC_surface!C25</f>
        <v>na</v>
      </c>
      <c r="G57" t="str">
        <f>NH3_surface!C25</f>
        <v>na</v>
      </c>
      <c r="H57" t="str">
        <f>TN_inflow!C25</f>
        <v>na</v>
      </c>
      <c r="I57" t="str">
        <f>TKN_inflow!C25</f>
        <v>na</v>
      </c>
      <c r="J57" t="str">
        <f>NOx_inflow!C25</f>
        <v>na</v>
      </c>
      <c r="K57" t="str">
        <f>NH3_inflow!C25</f>
        <v>na</v>
      </c>
      <c r="L57" t="str">
        <f>TOC_inflow!C25</f>
        <v>na</v>
      </c>
      <c r="M57" t="str">
        <f>TP_surface!C25</f>
        <v>na</v>
      </c>
      <c r="N57" t="str">
        <f>P_dissolved_surface!C25</f>
        <v>na</v>
      </c>
      <c r="O57" t="str">
        <f>TP_inflow!C25</f>
        <v>na</v>
      </c>
      <c r="P57" t="str">
        <f>TN_deep!C25</f>
        <v>na</v>
      </c>
      <c r="Q57" t="str">
        <f>TKN_deep!C25</f>
        <v>na</v>
      </c>
      <c r="R57" t="str">
        <f>NOx_deep!C25</f>
        <v>na</v>
      </c>
      <c r="S57" t="str">
        <f>NH3_deep!C25</f>
        <v>na</v>
      </c>
      <c r="T57" t="str">
        <f>TP_deep!C25</f>
        <v>na</v>
      </c>
      <c r="U57" t="str">
        <f>P_dissolved_deep!C25</f>
        <v>na</v>
      </c>
      <c r="V57" t="str">
        <f>TOC_deep!C25</f>
        <v>na</v>
      </c>
    </row>
    <row r="58" spans="1:22" x14ac:dyDescent="0.3">
      <c r="A58">
        <v>2011</v>
      </c>
      <c r="B58" t="s">
        <v>2</v>
      </c>
      <c r="C58">
        <f>TN_surface!C26</f>
        <v>0.86787499999999995</v>
      </c>
      <c r="D58">
        <f>TKN_surface!C26</f>
        <v>0.82124999999999992</v>
      </c>
      <c r="E58">
        <f>NOx_surface!C26</f>
        <v>4.6625E-2</v>
      </c>
      <c r="F58">
        <f>TOC_surface!C26</f>
        <v>8.0500000000000007</v>
      </c>
      <c r="G58">
        <f>NH3_surface!C26</f>
        <v>1.0999999999999998E-2</v>
      </c>
      <c r="H58">
        <f>TN_inflow!C26</f>
        <v>1.7749999999999999</v>
      </c>
      <c r="I58">
        <f>TKN_inflow!C26</f>
        <v>0.86</v>
      </c>
      <c r="J58">
        <f>NOx_inflow!C26</f>
        <v>0.91500000000000004</v>
      </c>
      <c r="K58">
        <f>NH3_inflow!C26</f>
        <v>0</v>
      </c>
      <c r="L58">
        <f>TOC_inflow!C26</f>
        <v>8.15</v>
      </c>
      <c r="M58">
        <f>TP_surface!C26</f>
        <v>23.875</v>
      </c>
      <c r="N58" t="str">
        <f>P_dissolved_surface!C26</f>
        <v>na</v>
      </c>
      <c r="O58">
        <f>TP_inflow!C26</f>
        <v>117.5</v>
      </c>
      <c r="P58">
        <f>TN_deep!C26</f>
        <v>2.2550000000000003</v>
      </c>
      <c r="Q58">
        <f>TKN_deep!C26</f>
        <v>2.2000000000000002</v>
      </c>
      <c r="R58">
        <f>NOx_deep!C26</f>
        <v>5.5E-2</v>
      </c>
      <c r="S58">
        <f>NH3_deep!C26</f>
        <v>1.2</v>
      </c>
      <c r="T58">
        <f>TP_deep!C26</f>
        <v>200</v>
      </c>
      <c r="U58" t="str">
        <f>P_dissolved_deep!C26</f>
        <v>na</v>
      </c>
      <c r="V58">
        <f>TOC_deep!C26</f>
        <v>7.4</v>
      </c>
    </row>
    <row r="59" spans="1:22" x14ac:dyDescent="0.3">
      <c r="A59">
        <v>2012</v>
      </c>
      <c r="B59" t="s">
        <v>2</v>
      </c>
      <c r="C59" t="str">
        <f>TN_surface!C27</f>
        <v>na</v>
      </c>
      <c r="D59">
        <f>TKN_surface!C27</f>
        <v>0.73</v>
      </c>
      <c r="E59" t="str">
        <f>NOx_surface!C27</f>
        <v>na</v>
      </c>
      <c r="F59">
        <f>TOC_surface!C27</f>
        <v>2.8181818181818179</v>
      </c>
      <c r="G59">
        <f>NH3_surface!C27</f>
        <v>0.18277272727272731</v>
      </c>
      <c r="H59" t="str">
        <f>TN_inflow!C27</f>
        <v>na</v>
      </c>
      <c r="I59" t="str">
        <f>TKN_inflow!C27</f>
        <v>na</v>
      </c>
      <c r="J59" t="str">
        <f>NOx_inflow!C27</f>
        <v>na</v>
      </c>
      <c r="K59" t="str">
        <f>NH3_inflow!C27</f>
        <v>na</v>
      </c>
      <c r="L59" t="str">
        <f>TOC_inflow!C27</f>
        <v>na</v>
      </c>
      <c r="M59">
        <f>TP_surface!C27</f>
        <v>11</v>
      </c>
      <c r="N59" t="str">
        <f>P_dissolved_surface!C27</f>
        <v>na</v>
      </c>
      <c r="O59" t="str">
        <f>TP_inflow!C27</f>
        <v>na</v>
      </c>
      <c r="P59" t="str">
        <f>TN_deep!C27</f>
        <v>na</v>
      </c>
      <c r="Q59" t="str">
        <f>TKN_deep!C27</f>
        <v>na</v>
      </c>
      <c r="R59" t="str">
        <f>NOx_deep!C27</f>
        <v>na</v>
      </c>
      <c r="S59" t="str">
        <f>NH3_deep!C27</f>
        <v>na</v>
      </c>
      <c r="T59" t="str">
        <f>TP_deep!C27</f>
        <v>na</v>
      </c>
      <c r="U59" t="str">
        <f>P_dissolved_deep!C27</f>
        <v>na</v>
      </c>
      <c r="V59" t="str">
        <f>TOC_deep!C27</f>
        <v>na</v>
      </c>
    </row>
    <row r="60" spans="1:22" x14ac:dyDescent="0.3">
      <c r="A60">
        <v>2013</v>
      </c>
      <c r="B60" t="s">
        <v>2</v>
      </c>
      <c r="C60" t="str">
        <f>TN_surface!C28</f>
        <v>na</v>
      </c>
      <c r="D60" t="str">
        <f>TKN_surface!C28</f>
        <v>na</v>
      </c>
      <c r="E60">
        <f>NOx_surface!C28</f>
        <v>5.4600000000000003E-2</v>
      </c>
      <c r="F60">
        <f>TOC_surface!C28</f>
        <v>4.04</v>
      </c>
      <c r="G60">
        <f>NH3_surface!C28</f>
        <v>4.8399999999999999E-2</v>
      </c>
      <c r="H60" t="str">
        <f>TN_inflow!C28</f>
        <v>na</v>
      </c>
      <c r="I60" t="str">
        <f>TKN_inflow!C28</f>
        <v>na</v>
      </c>
      <c r="J60">
        <f>NOx_inflow!C28</f>
        <v>2</v>
      </c>
      <c r="K60">
        <f>NH3_inflow!C28</f>
        <v>0.11</v>
      </c>
      <c r="L60">
        <f>TOC_inflow!C28</f>
        <v>3</v>
      </c>
      <c r="M60">
        <f>TP_surface!C28</f>
        <v>17.39</v>
      </c>
      <c r="N60" t="str">
        <f>P_dissolved_surface!C28</f>
        <v>na</v>
      </c>
      <c r="O60">
        <f>TP_inflow!C28</f>
        <v>28</v>
      </c>
      <c r="P60" t="str">
        <f>TN_deep!C28</f>
        <v>na</v>
      </c>
      <c r="Q60" t="str">
        <f>TKN_deep!C28</f>
        <v>na</v>
      </c>
      <c r="R60" t="str">
        <f>NOx_deep!C28</f>
        <v>na</v>
      </c>
      <c r="S60" t="str">
        <f>NH3_deep!C28</f>
        <v>na</v>
      </c>
      <c r="T60" t="str">
        <f>TP_deep!C28</f>
        <v>na</v>
      </c>
      <c r="U60" t="str">
        <f>P_dissolved_deep!C28</f>
        <v>na</v>
      </c>
      <c r="V60" t="str">
        <f>TOC_deep!C28</f>
        <v>na</v>
      </c>
    </row>
    <row r="61" spans="1:22" x14ac:dyDescent="0.3">
      <c r="A61">
        <v>2014</v>
      </c>
      <c r="B61" t="s">
        <v>2</v>
      </c>
      <c r="C61">
        <f>TN_surface!C29</f>
        <v>1.605</v>
      </c>
      <c r="D61">
        <f>TKN_surface!C29</f>
        <v>1.6</v>
      </c>
      <c r="E61">
        <f>NOx_surface!C29</f>
        <v>5.0000000000000001E-3</v>
      </c>
      <c r="F61">
        <f>TOC_surface!C29</f>
        <v>3.8</v>
      </c>
      <c r="G61">
        <f>NH3_surface!C29</f>
        <v>6.9900000000000004E-2</v>
      </c>
      <c r="H61">
        <f>TN_inflow!C29</f>
        <v>0.90800000000000003</v>
      </c>
      <c r="I61">
        <f>TKN_inflow!C29</f>
        <v>0.8</v>
      </c>
      <c r="J61">
        <f>NOx_inflow!C29</f>
        <v>0.108</v>
      </c>
      <c r="K61">
        <f>NH3_inflow!C29</f>
        <v>8.3599999999999994E-2</v>
      </c>
      <c r="L61">
        <f>TOC_inflow!C29</f>
        <v>2.2000000000000002</v>
      </c>
      <c r="M61">
        <f>TP_surface!C29</f>
        <v>11.9</v>
      </c>
      <c r="N61" t="str">
        <f>P_dissolved_surface!C29</f>
        <v>na</v>
      </c>
      <c r="O61">
        <f>TP_inflow!C29</f>
        <v>25</v>
      </c>
      <c r="P61">
        <f>TN_deep!C29</f>
        <v>1.9325000000000001</v>
      </c>
      <c r="Q61">
        <f>TKN_deep!C29</f>
        <v>1.8</v>
      </c>
      <c r="R61">
        <f>NOx_deep!C29</f>
        <v>0.13250000000000001</v>
      </c>
      <c r="S61">
        <f>NH3_deep!C29</f>
        <v>0.5585</v>
      </c>
      <c r="T61">
        <f>TP_deep!C29</f>
        <v>36.549999999999997</v>
      </c>
      <c r="U61" t="str">
        <f>P_dissolved_deep!C29</f>
        <v>na</v>
      </c>
      <c r="V61">
        <f>TOC_deep!C29</f>
        <v>3.2</v>
      </c>
    </row>
    <row r="62" spans="1:22" x14ac:dyDescent="0.3">
      <c r="A62">
        <v>2015</v>
      </c>
      <c r="B62" t="s">
        <v>2</v>
      </c>
      <c r="C62">
        <f>TN_surface!C30</f>
        <v>0.89284333333333366</v>
      </c>
      <c r="D62">
        <f>TKN_surface!C30</f>
        <v>0.88000000000000034</v>
      </c>
      <c r="E62">
        <f>NOx_surface!C30</f>
        <v>1.284333333333334E-2</v>
      </c>
      <c r="F62">
        <f>TOC_surface!C30</f>
        <v>3.5166666666666662</v>
      </c>
      <c r="G62">
        <f>NH3_surface!C30</f>
        <v>0.12226000000000001</v>
      </c>
      <c r="H62">
        <f>TN_inflow!C30</f>
        <v>1.9805250000000001</v>
      </c>
      <c r="I62">
        <f>TKN_inflow!C30</f>
        <v>0.8</v>
      </c>
      <c r="J62">
        <f>NOx_inflow!C30</f>
        <v>1.180525</v>
      </c>
      <c r="K62">
        <f>NH3_inflow!C30</f>
        <v>0.1855</v>
      </c>
      <c r="L62">
        <f>TOC_inflow!C30</f>
        <v>2.375</v>
      </c>
      <c r="M62">
        <f>TP_surface!C30</f>
        <v>13.266666666666667</v>
      </c>
      <c r="N62" t="str">
        <f>P_dissolved_surface!C30</f>
        <v>na</v>
      </c>
      <c r="O62">
        <f>TP_inflow!C30</f>
        <v>67.25</v>
      </c>
      <c r="P62">
        <f>TN_deep!C30</f>
        <v>1.6989999999999998</v>
      </c>
      <c r="Q62">
        <f>TKN_deep!C30</f>
        <v>0.7</v>
      </c>
      <c r="R62">
        <f>NOx_deep!C30</f>
        <v>0.999</v>
      </c>
      <c r="S62">
        <f>NH3_deep!C30</f>
        <v>0.68899999999999995</v>
      </c>
      <c r="T62">
        <f>TP_deep!C30</f>
        <v>63</v>
      </c>
      <c r="U62" t="str">
        <f>P_dissolved_deep!C30</f>
        <v>na</v>
      </c>
      <c r="V62">
        <f>TOC_deep!C30</f>
        <v>3.3</v>
      </c>
    </row>
    <row r="63" spans="1:22" x14ac:dyDescent="0.3">
      <c r="A63">
        <v>2016</v>
      </c>
      <c r="B63" t="s">
        <v>2</v>
      </c>
      <c r="C63">
        <f>TN_surface!C31</f>
        <v>0.5917</v>
      </c>
      <c r="D63">
        <f>TKN_surface!C31</f>
        <v>0.56600000000000006</v>
      </c>
      <c r="E63">
        <f>NOx_surface!C31</f>
        <v>2.5699999999999994E-2</v>
      </c>
      <c r="F63">
        <f>TOC_surface!C31</f>
        <v>5.8790000000000004</v>
      </c>
      <c r="G63">
        <f>NH3_surface!C31</f>
        <v>8.514999999999999E-2</v>
      </c>
      <c r="H63" t="str">
        <f>TN_inflow!C31</f>
        <v>na</v>
      </c>
      <c r="I63" t="str">
        <f>TKN_inflow!C31</f>
        <v>na</v>
      </c>
      <c r="J63" t="str">
        <f>NOx_inflow!C31</f>
        <v>na</v>
      </c>
      <c r="K63" t="str">
        <f>NH3_inflow!C31</f>
        <v>na</v>
      </c>
      <c r="L63" t="str">
        <f>TOC_inflow!C31</f>
        <v>na</v>
      </c>
      <c r="M63">
        <f>TP_surface!C31</f>
        <v>34.9</v>
      </c>
      <c r="N63" t="str">
        <f>P_dissolved_surface!C31</f>
        <v>na</v>
      </c>
      <c r="O63" t="str">
        <f>TP_inflow!C31</f>
        <v>na</v>
      </c>
      <c r="P63">
        <f>TN_deep!C31</f>
        <v>0.82000000000000006</v>
      </c>
      <c r="Q63">
        <f>TKN_deep!C31</f>
        <v>0.78</v>
      </c>
      <c r="R63">
        <f>NOx_deep!C31</f>
        <v>0.04</v>
      </c>
      <c r="S63">
        <f>NH3_deep!C31</f>
        <v>0.56100000000000005</v>
      </c>
      <c r="T63">
        <f>TP_deep!C31</f>
        <v>10</v>
      </c>
      <c r="U63" t="str">
        <f>P_dissolved_deep!C31</f>
        <v>na</v>
      </c>
      <c r="V63">
        <f>TOC_deep!C31</f>
        <v>3.39</v>
      </c>
    </row>
    <row r="64" spans="1:22" x14ac:dyDescent="0.3">
      <c r="A64">
        <v>2017</v>
      </c>
      <c r="B64" t="s">
        <v>2</v>
      </c>
      <c r="C64">
        <f>TN_surface!C32</f>
        <v>0.63328000000000018</v>
      </c>
      <c r="D64">
        <f>TKN_surface!C32</f>
        <v>0.6053333333333335</v>
      </c>
      <c r="E64">
        <f>NOx_surface!C32</f>
        <v>2.7946666666666668E-2</v>
      </c>
      <c r="F64">
        <f>TOC_surface!C32</f>
        <v>5.5893333333333324</v>
      </c>
      <c r="G64">
        <f>NH3_surface!C32</f>
        <v>9.0753333333333339E-2</v>
      </c>
      <c r="H64" t="str">
        <f>TN_inflow!C32</f>
        <v>na</v>
      </c>
      <c r="I64" t="str">
        <f>TKN_inflow!C32</f>
        <v>na</v>
      </c>
      <c r="J64" t="str">
        <f>NOx_inflow!C32</f>
        <v>na</v>
      </c>
      <c r="K64" t="str">
        <f>NH3_inflow!C32</f>
        <v>na</v>
      </c>
      <c r="L64" t="str">
        <f>TOC_inflow!C32</f>
        <v>na</v>
      </c>
      <c r="M64">
        <f>TP_surface!C32</f>
        <v>53.866666666666667</v>
      </c>
      <c r="N64">
        <f>P_dissolved_surface!C32</f>
        <v>18.599999999999998</v>
      </c>
      <c r="O64" t="str">
        <f>TP_inflow!C32</f>
        <v>na</v>
      </c>
      <c r="P64">
        <f>TN_deep!C32</f>
        <v>0.85200000000000009</v>
      </c>
      <c r="Q64">
        <f>TKN_deep!C32</f>
        <v>0.55000000000000004</v>
      </c>
      <c r="R64">
        <f>NOx_deep!C32</f>
        <v>0.30199999999999999</v>
      </c>
      <c r="S64">
        <f>NH3_deep!C32</f>
        <v>0.26500000000000001</v>
      </c>
      <c r="T64">
        <f>TP_deep!C32</f>
        <v>76</v>
      </c>
      <c r="U64">
        <f>P_dissolved_deep!C32</f>
        <v>54.800000000000004</v>
      </c>
      <c r="V64">
        <f>TOC_deep!C32</f>
        <v>3.38</v>
      </c>
    </row>
    <row r="65" spans="1:22" x14ac:dyDescent="0.3">
      <c r="A65">
        <v>2018</v>
      </c>
      <c r="B65" t="s">
        <v>2</v>
      </c>
      <c r="C65">
        <f>TN_surface!C33</f>
        <v>0.55975384615384627</v>
      </c>
      <c r="D65">
        <f>TKN_surface!C33</f>
        <v>0.55407692307692313</v>
      </c>
      <c r="E65">
        <f>NOx_surface!C33</f>
        <v>5.6769230769230794E-3</v>
      </c>
      <c r="F65">
        <f>TOC_surface!C33</f>
        <v>4.87</v>
      </c>
      <c r="G65">
        <f>NH3_surface!C33</f>
        <v>0.14176923076923076</v>
      </c>
      <c r="H65">
        <f>TN_inflow!C33</f>
        <v>1.3160000000000001</v>
      </c>
      <c r="I65">
        <f>TKN_inflow!C33</f>
        <v>0.50350000000000006</v>
      </c>
      <c r="J65">
        <f>NOx_inflow!C33</f>
        <v>0.8125</v>
      </c>
      <c r="K65">
        <f>NH3_inflow!C33</f>
        <v>0.17349999999999999</v>
      </c>
      <c r="L65">
        <f>TOC_inflow!C33</f>
        <v>3.93</v>
      </c>
      <c r="M65">
        <f>TP_surface!C33</f>
        <v>43.53846153846154</v>
      </c>
      <c r="N65">
        <f>P_dissolved_surface!C33</f>
        <v>33.4</v>
      </c>
      <c r="O65">
        <f>TP_inflow!C33</f>
        <v>104</v>
      </c>
      <c r="P65">
        <f>TN_deep!C33</f>
        <v>1.323</v>
      </c>
      <c r="Q65">
        <f>TKN_deep!C33</f>
        <v>1.32</v>
      </c>
      <c r="R65">
        <f>NOx_deep!C33</f>
        <v>3.0000000000000001E-3</v>
      </c>
      <c r="S65">
        <f>NH3_deep!C33</f>
        <v>1.32</v>
      </c>
      <c r="T65">
        <f>TP_deep!C33</f>
        <v>201</v>
      </c>
      <c r="U65">
        <f>P_dissolved_deep!C33</f>
        <v>97.3</v>
      </c>
      <c r="V65">
        <f>TOC_deep!C33</f>
        <v>15.1</v>
      </c>
    </row>
    <row r="66" spans="1:22" x14ac:dyDescent="0.3">
      <c r="A66">
        <v>1987</v>
      </c>
      <c r="B66" t="s">
        <v>3</v>
      </c>
      <c r="C66" t="str">
        <f>TN_surface!D2</f>
        <v>na</v>
      </c>
      <c r="D66" t="str">
        <f>TKN_surface!D2</f>
        <v>na</v>
      </c>
      <c r="E66" t="str">
        <f>NOx_surface!D2</f>
        <v>na</v>
      </c>
      <c r="F66">
        <f>TOC_surface!D2</f>
        <v>3.1666666666666665</v>
      </c>
      <c r="G66">
        <f>NH3_surface!D2</f>
        <v>0.15</v>
      </c>
      <c r="H66">
        <f>TN_inflow!D2</f>
        <v>3.9000000000000004</v>
      </c>
      <c r="I66">
        <f>TKN_inflow!D2</f>
        <v>0.6</v>
      </c>
      <c r="J66">
        <f>NOx_inflow!D2</f>
        <v>3.3000000000000003</v>
      </c>
      <c r="K66">
        <f>NH3_inflow!D2</f>
        <v>0.23333333333333331</v>
      </c>
      <c r="L66">
        <f>TOC_inflow!D2</f>
        <v>9.3333333333333339</v>
      </c>
      <c r="M66">
        <f>TP_surface!D2</f>
        <v>16.333333333333332</v>
      </c>
      <c r="N66">
        <f>P_dissolved_surface!D2</f>
        <v>12.5</v>
      </c>
      <c r="O66">
        <f>TP_inflow!D2</f>
        <v>353.66666666666669</v>
      </c>
      <c r="P66" t="str">
        <f>TN_deep!D2</f>
        <v>na</v>
      </c>
      <c r="Q66" t="str">
        <f>TKN_deep!D2</f>
        <v>na</v>
      </c>
      <c r="R66" t="str">
        <f>NOx_deep!D2</f>
        <v>na</v>
      </c>
      <c r="S66">
        <f>NH3_deep!D2</f>
        <v>0.26666666666666666</v>
      </c>
      <c r="T66" t="str">
        <f>TP_deep!D2</f>
        <v>na</v>
      </c>
      <c r="U66">
        <f>P_dissolved_deep!D2</f>
        <v>11</v>
      </c>
      <c r="V66">
        <f>TOC_deep!D2</f>
        <v>2.6666666666666665</v>
      </c>
    </row>
    <row r="67" spans="1:22" x14ac:dyDescent="0.3">
      <c r="A67">
        <v>1988</v>
      </c>
      <c r="B67" t="s">
        <v>3</v>
      </c>
      <c r="C67" t="str">
        <f>TN_surface!D3</f>
        <v>na</v>
      </c>
      <c r="D67" t="str">
        <f>TKN_surface!D3</f>
        <v>na</v>
      </c>
      <c r="E67" t="str">
        <f>NOx_surface!D3</f>
        <v>na</v>
      </c>
      <c r="F67">
        <f>TOC_surface!D3</f>
        <v>1.3636363636363635</v>
      </c>
      <c r="G67">
        <f>NH3_surface!D3</f>
        <v>0.15</v>
      </c>
      <c r="H67">
        <f>TN_inflow!D3</f>
        <v>2.5333333333333332</v>
      </c>
      <c r="I67">
        <f>TKN_inflow!D3</f>
        <v>0.76666666666666661</v>
      </c>
      <c r="J67">
        <f>NOx_inflow!D3</f>
        <v>1.7666666666666668</v>
      </c>
      <c r="K67">
        <f>NH3_inflow!D3</f>
        <v>6.6666666666666666E-2</v>
      </c>
      <c r="L67">
        <f>TOC_inflow!D3</f>
        <v>3</v>
      </c>
      <c r="M67">
        <f>TP_surface!D3</f>
        <v>9.7272727272727266</v>
      </c>
      <c r="N67">
        <f>P_dissolved_surface!D3</f>
        <v>5</v>
      </c>
      <c r="O67">
        <f>TP_inflow!D3</f>
        <v>110</v>
      </c>
      <c r="P67" t="str">
        <f>TN_deep!D3</f>
        <v>na</v>
      </c>
      <c r="Q67" t="str">
        <f>TKN_deep!D3</f>
        <v>na</v>
      </c>
      <c r="R67" t="str">
        <f>NOx_deep!D3</f>
        <v>na</v>
      </c>
      <c r="S67">
        <f>NH3_deep!D3</f>
        <v>0.05</v>
      </c>
      <c r="T67" t="str">
        <f>TP_deep!D3</f>
        <v>na</v>
      </c>
      <c r="U67" t="str">
        <f>P_dissolved_deep!D3</f>
        <v>na</v>
      </c>
      <c r="V67">
        <f>TOC_deep!D3</f>
        <v>3</v>
      </c>
    </row>
    <row r="68" spans="1:22" x14ac:dyDescent="0.3">
      <c r="A68">
        <v>1989</v>
      </c>
      <c r="B68" t="s">
        <v>3</v>
      </c>
      <c r="C68" t="str">
        <f>TN_surface!D4</f>
        <v>na</v>
      </c>
      <c r="D68" t="str">
        <f>TKN_surface!D4</f>
        <v>na</v>
      </c>
      <c r="E68" t="str">
        <f>NOx_surface!D4</f>
        <v>na</v>
      </c>
      <c r="F68">
        <f>TOC_surface!D4</f>
        <v>3.4375</v>
      </c>
      <c r="G68">
        <f>NH3_surface!D4</f>
        <v>9.375E-2</v>
      </c>
      <c r="H68">
        <f>TN_inflow!D4</f>
        <v>3.6000000000000005</v>
      </c>
      <c r="I68">
        <f>TKN_inflow!D4</f>
        <v>0.45</v>
      </c>
      <c r="J68">
        <f>NOx_inflow!D4</f>
        <v>3.1500000000000004</v>
      </c>
      <c r="K68">
        <f>NH3_inflow!D4</f>
        <v>0.05</v>
      </c>
      <c r="L68">
        <f>TOC_inflow!D4</f>
        <v>4</v>
      </c>
      <c r="M68">
        <f>TP_surface!D4</f>
        <v>10.375</v>
      </c>
      <c r="N68">
        <f>P_dissolved_surface!D4</f>
        <v>5</v>
      </c>
      <c r="O68">
        <f>TP_inflow!D4</f>
        <v>89</v>
      </c>
      <c r="P68" t="str">
        <f>TN_deep!D4</f>
        <v>na</v>
      </c>
      <c r="Q68" t="str">
        <f>TKN_deep!D4</f>
        <v>na</v>
      </c>
      <c r="R68" t="str">
        <f>NOx_deep!D4</f>
        <v>na</v>
      </c>
      <c r="S68">
        <f>NH3_deep!D4</f>
        <v>0.35</v>
      </c>
      <c r="T68">
        <f>TP_deep!D4</f>
        <v>38.5</v>
      </c>
      <c r="U68">
        <f>P_dissolved_deep!D4</f>
        <v>15</v>
      </c>
      <c r="V68">
        <f>TOC_deep!D4</f>
        <v>3.5</v>
      </c>
    </row>
    <row r="69" spans="1:22" x14ac:dyDescent="0.3">
      <c r="A69">
        <v>1990</v>
      </c>
      <c r="B69" t="s">
        <v>3</v>
      </c>
      <c r="C69" t="str">
        <f>TN_surface!D5</f>
        <v>na</v>
      </c>
      <c r="D69" t="str">
        <f>TKN_surface!D5</f>
        <v>na</v>
      </c>
      <c r="E69" t="str">
        <f>NOx_surface!D5</f>
        <v>na</v>
      </c>
      <c r="F69" t="str">
        <f>TOC_surface!D5</f>
        <v>na</v>
      </c>
      <c r="G69" t="str">
        <f>NH3_surface!D5</f>
        <v>na</v>
      </c>
      <c r="H69" t="str">
        <f>TN_inflow!D5</f>
        <v>na</v>
      </c>
      <c r="I69" t="str">
        <f>TKN_inflow!D5</f>
        <v>na</v>
      </c>
      <c r="J69" t="str">
        <f>NOx_inflow!D5</f>
        <v>na</v>
      </c>
      <c r="K69" t="str">
        <f>NH3_inflow!D5</f>
        <v>na</v>
      </c>
      <c r="L69" t="str">
        <f>TOC_inflow!D5</f>
        <v>na</v>
      </c>
      <c r="M69" t="str">
        <f>TP_surface!D5</f>
        <v>na</v>
      </c>
      <c r="N69" t="str">
        <f>P_dissolved_surface!D5</f>
        <v>na</v>
      </c>
      <c r="O69" t="str">
        <f>TP_inflow!D5</f>
        <v>na</v>
      </c>
      <c r="P69" t="str">
        <f>TN_deep!D5</f>
        <v>na</v>
      </c>
      <c r="Q69" t="str">
        <f>TKN_deep!D5</f>
        <v>na</v>
      </c>
      <c r="R69" t="str">
        <f>NOx_deep!D5</f>
        <v>na</v>
      </c>
      <c r="S69" t="str">
        <f>NH3_deep!D5</f>
        <v>na</v>
      </c>
      <c r="T69" t="str">
        <f>TP_deep!D5</f>
        <v>na</v>
      </c>
      <c r="U69" t="str">
        <f>P_dissolved_deep!D5</f>
        <v>na</v>
      </c>
      <c r="V69" t="str">
        <f>TOC_deep!D5</f>
        <v>na</v>
      </c>
    </row>
    <row r="70" spans="1:22" x14ac:dyDescent="0.3">
      <c r="A70">
        <v>1991</v>
      </c>
      <c r="B70" t="s">
        <v>3</v>
      </c>
      <c r="C70" t="str">
        <f>TN_surface!D6</f>
        <v>na</v>
      </c>
      <c r="D70" t="str">
        <f>TKN_surface!D6</f>
        <v>na</v>
      </c>
      <c r="E70" t="str">
        <f>NOx_surface!D6</f>
        <v>na</v>
      </c>
      <c r="F70" t="str">
        <f>TOC_surface!D6</f>
        <v>na</v>
      </c>
      <c r="G70">
        <f>NH3_surface!D6</f>
        <v>0.05</v>
      </c>
      <c r="H70" t="str">
        <f>TN_inflow!D6</f>
        <v>na</v>
      </c>
      <c r="I70" t="str">
        <f>TKN_inflow!D6</f>
        <v>na</v>
      </c>
      <c r="J70" t="str">
        <f>NOx_inflow!D6</f>
        <v>na</v>
      </c>
      <c r="K70">
        <f>NH3_inflow!D6</f>
        <v>0</v>
      </c>
      <c r="L70">
        <f>TOC_inflow!D6</f>
        <v>3</v>
      </c>
      <c r="M70" t="str">
        <f>TP_surface!D6</f>
        <v>na</v>
      </c>
      <c r="N70" t="str">
        <f>P_dissolved_surface!D6</f>
        <v>na</v>
      </c>
      <c r="O70" t="str">
        <f>TP_inflow!D6</f>
        <v>na</v>
      </c>
      <c r="P70" t="str">
        <f>TN_deep!D6</f>
        <v>na</v>
      </c>
      <c r="Q70" t="str">
        <f>TKN_deep!D6</f>
        <v>na</v>
      </c>
      <c r="R70" t="str">
        <f>NOx_deep!D6</f>
        <v>na</v>
      </c>
      <c r="S70">
        <f>NH3_deep!D6</f>
        <v>0.1</v>
      </c>
      <c r="T70" t="str">
        <f>TP_deep!D6</f>
        <v>na</v>
      </c>
      <c r="U70" t="str">
        <f>P_dissolved_deep!D6</f>
        <v>na</v>
      </c>
      <c r="V70" t="str">
        <f>TOC_deep!D6</f>
        <v>na</v>
      </c>
    </row>
    <row r="71" spans="1:22" x14ac:dyDescent="0.3">
      <c r="A71">
        <v>1992</v>
      </c>
      <c r="B71" t="s">
        <v>3</v>
      </c>
      <c r="C71" t="str">
        <f>TN_surface!D7</f>
        <v>na</v>
      </c>
      <c r="D71" t="str">
        <f>TKN_surface!D7</f>
        <v>na</v>
      </c>
      <c r="E71" t="str">
        <f>NOx_surface!D7</f>
        <v>na</v>
      </c>
      <c r="F71">
        <f>TOC_surface!D7</f>
        <v>3.5</v>
      </c>
      <c r="G71">
        <f>NH3_surface!D7</f>
        <v>7.5000000000000011E-2</v>
      </c>
      <c r="H71">
        <f>TN_inflow!D7</f>
        <v>3.65</v>
      </c>
      <c r="I71">
        <f>TKN_inflow!D7</f>
        <v>0.64999999999999991</v>
      </c>
      <c r="J71">
        <f>NOx_inflow!D7</f>
        <v>3</v>
      </c>
      <c r="K71">
        <f>NH3_inflow!D7</f>
        <v>0</v>
      </c>
      <c r="L71">
        <f>TOC_inflow!D7</f>
        <v>3.5</v>
      </c>
      <c r="M71" t="str">
        <f>TP_surface!D7</f>
        <v>na</v>
      </c>
      <c r="N71" t="str">
        <f>P_dissolved_surface!D7</f>
        <v>na</v>
      </c>
      <c r="O71">
        <f>TP_inflow!D7</f>
        <v>67.5</v>
      </c>
      <c r="P71" t="str">
        <f>TN_deep!D7</f>
        <v>na</v>
      </c>
      <c r="Q71" t="str">
        <f>TKN_deep!D7</f>
        <v>na</v>
      </c>
      <c r="R71" t="str">
        <f>NOx_deep!D7</f>
        <v>na</v>
      </c>
      <c r="S71">
        <f>NH3_deep!D7</f>
        <v>0.125</v>
      </c>
      <c r="T71" t="str">
        <f>TP_deep!D7</f>
        <v>na</v>
      </c>
      <c r="U71" t="str">
        <f>P_dissolved_deep!D7</f>
        <v>na</v>
      </c>
      <c r="V71">
        <f>TOC_deep!D7</f>
        <v>3.75</v>
      </c>
    </row>
    <row r="72" spans="1:22" x14ac:dyDescent="0.3">
      <c r="A72">
        <v>1993</v>
      </c>
      <c r="B72" t="s">
        <v>3</v>
      </c>
      <c r="C72" t="str">
        <f>TN_surface!D8</f>
        <v>na</v>
      </c>
      <c r="D72" t="str">
        <f>TKN_surface!D8</f>
        <v>na</v>
      </c>
      <c r="E72" t="str">
        <f>NOx_surface!D8</f>
        <v>na</v>
      </c>
      <c r="F72" t="str">
        <f>TOC_surface!D8</f>
        <v>na</v>
      </c>
      <c r="G72" t="str">
        <f>NH3_surface!D8</f>
        <v>na</v>
      </c>
      <c r="H72" t="str">
        <f>TN_inflow!D8</f>
        <v>na</v>
      </c>
      <c r="I72" t="str">
        <f>TKN_inflow!D8</f>
        <v>na</v>
      </c>
      <c r="J72" t="str">
        <f>NOx_inflow!D8</f>
        <v>na</v>
      </c>
      <c r="K72" t="str">
        <f>NH3_inflow!D8</f>
        <v>na</v>
      </c>
      <c r="L72" t="str">
        <f>TOC_inflow!D8</f>
        <v>na</v>
      </c>
      <c r="M72" t="str">
        <f>TP_surface!D8</f>
        <v>na</v>
      </c>
      <c r="N72" t="str">
        <f>P_dissolved_surface!D8</f>
        <v>na</v>
      </c>
      <c r="O72" t="str">
        <f>TP_inflow!D8</f>
        <v>na</v>
      </c>
      <c r="P72" t="str">
        <f>TN_deep!D8</f>
        <v>na</v>
      </c>
      <c r="Q72" t="str">
        <f>TKN_deep!D8</f>
        <v>na</v>
      </c>
      <c r="R72" t="str">
        <f>NOx_deep!D8</f>
        <v>na</v>
      </c>
      <c r="S72" t="str">
        <f>NH3_deep!D8</f>
        <v>na</v>
      </c>
      <c r="T72" t="str">
        <f>TP_deep!D8</f>
        <v>na</v>
      </c>
      <c r="U72" t="str">
        <f>P_dissolved_deep!D8</f>
        <v>na</v>
      </c>
      <c r="V72" t="str">
        <f>TOC_deep!D8</f>
        <v>na</v>
      </c>
    </row>
    <row r="73" spans="1:22" x14ac:dyDescent="0.3">
      <c r="A73">
        <v>1994</v>
      </c>
      <c r="B73" t="s">
        <v>3</v>
      </c>
      <c r="C73" t="str">
        <f>TN_surface!D9</f>
        <v>na</v>
      </c>
      <c r="D73" t="str">
        <f>TKN_surface!D9</f>
        <v>na</v>
      </c>
      <c r="E73" t="str">
        <f>NOx_surface!D9</f>
        <v>na</v>
      </c>
      <c r="F73">
        <f>TOC_surface!D9</f>
        <v>12.666666666666666</v>
      </c>
      <c r="G73" t="str">
        <f>NH3_surface!D9</f>
        <v>na</v>
      </c>
      <c r="H73" t="str">
        <f>TN_inflow!D9</f>
        <v>na</v>
      </c>
      <c r="I73" t="str">
        <f>TKN_inflow!D9</f>
        <v>na</v>
      </c>
      <c r="J73" t="str">
        <f>NOx_inflow!D9</f>
        <v>na</v>
      </c>
      <c r="K73" t="str">
        <f>NH3_inflow!D9</f>
        <v>na</v>
      </c>
      <c r="L73">
        <f>TOC_inflow!D9</f>
        <v>15.5</v>
      </c>
      <c r="M73" t="str">
        <f>TP_surface!D9</f>
        <v>na</v>
      </c>
      <c r="N73" t="str">
        <f>P_dissolved_surface!D9</f>
        <v>na</v>
      </c>
      <c r="O73" t="str">
        <f>TP_inflow!D9</f>
        <v>na</v>
      </c>
      <c r="P73" t="str">
        <f>TN_deep!D9</f>
        <v>na</v>
      </c>
      <c r="Q73" t="str">
        <f>TKN_deep!D9</f>
        <v>na</v>
      </c>
      <c r="R73" t="str">
        <f>NOx_deep!D9</f>
        <v>na</v>
      </c>
      <c r="S73" t="str">
        <f>NH3_deep!D9</f>
        <v>na</v>
      </c>
      <c r="T73" t="str">
        <f>TP_deep!D9</f>
        <v>na</v>
      </c>
      <c r="U73" t="str">
        <f>P_dissolved_deep!D9</f>
        <v>na</v>
      </c>
      <c r="V73">
        <f>TOC_deep!D9</f>
        <v>13.9</v>
      </c>
    </row>
    <row r="74" spans="1:22" x14ac:dyDescent="0.3">
      <c r="A74">
        <v>1995</v>
      </c>
      <c r="B74" t="s">
        <v>3</v>
      </c>
      <c r="C74" t="str">
        <f>TN_surface!D10</f>
        <v>na</v>
      </c>
      <c r="D74" t="str">
        <f>TKN_surface!D10</f>
        <v>na</v>
      </c>
      <c r="E74" t="str">
        <f>NOx_surface!D10</f>
        <v>na</v>
      </c>
      <c r="F74">
        <f>TOC_surface!D10</f>
        <v>8.7000000000000011</v>
      </c>
      <c r="G74" t="str">
        <f>NH3_surface!D10</f>
        <v>na</v>
      </c>
      <c r="H74" t="str">
        <f>TN_inflow!D10</f>
        <v>na</v>
      </c>
      <c r="I74" t="str">
        <f>TKN_inflow!D10</f>
        <v>na</v>
      </c>
      <c r="J74" t="str">
        <f>NOx_inflow!D10</f>
        <v>na</v>
      </c>
      <c r="K74" t="str">
        <f>NH3_inflow!D10</f>
        <v>na</v>
      </c>
      <c r="L74">
        <f>TOC_inflow!D10</f>
        <v>16.399999999999999</v>
      </c>
      <c r="M74" t="str">
        <f>TP_surface!D10</f>
        <v>na</v>
      </c>
      <c r="N74" t="str">
        <f>P_dissolved_surface!D10</f>
        <v>na</v>
      </c>
      <c r="O74" t="str">
        <f>TP_inflow!D10</f>
        <v>na</v>
      </c>
      <c r="P74" t="str">
        <f>TN_deep!D10</f>
        <v>na</v>
      </c>
      <c r="Q74" t="str">
        <f>TKN_deep!D10</f>
        <v>na</v>
      </c>
      <c r="R74" t="str">
        <f>NOx_deep!D10</f>
        <v>na</v>
      </c>
      <c r="S74" t="str">
        <f>NH3_deep!D10</f>
        <v>na</v>
      </c>
      <c r="T74" t="str">
        <f>TP_deep!D10</f>
        <v>na</v>
      </c>
      <c r="U74" t="str">
        <f>P_dissolved_deep!D10</f>
        <v>na</v>
      </c>
      <c r="V74">
        <f>TOC_deep!D10</f>
        <v>7.9749999999999996</v>
      </c>
    </row>
    <row r="75" spans="1:22" x14ac:dyDescent="0.3">
      <c r="A75">
        <v>1996</v>
      </c>
      <c r="B75" t="s">
        <v>3</v>
      </c>
      <c r="C75" t="str">
        <f>TN_surface!D11</f>
        <v>na</v>
      </c>
      <c r="D75" t="str">
        <f>TKN_surface!D11</f>
        <v>na</v>
      </c>
      <c r="E75" t="str">
        <f>NOx_surface!D11</f>
        <v>na</v>
      </c>
      <c r="F75">
        <f>TOC_surface!D11</f>
        <v>5.2200000000000006</v>
      </c>
      <c r="G75" t="str">
        <f>NH3_surface!D11</f>
        <v>na</v>
      </c>
      <c r="H75" t="str">
        <f>TN_inflow!D11</f>
        <v>na</v>
      </c>
      <c r="I75" t="str">
        <f>TKN_inflow!D11</f>
        <v>na</v>
      </c>
      <c r="J75">
        <f>NOx_inflow!D11</f>
        <v>2.54</v>
      </c>
      <c r="K75" t="str">
        <f>NH3_inflow!D11</f>
        <v>na</v>
      </c>
      <c r="L75">
        <f>TOC_inflow!D11</f>
        <v>6.1150000000000002</v>
      </c>
      <c r="M75" t="str">
        <f>TP_surface!D11</f>
        <v>na</v>
      </c>
      <c r="N75" t="str">
        <f>P_dissolved_surface!D11</f>
        <v>na</v>
      </c>
      <c r="O75" t="str">
        <f>TP_inflow!D11</f>
        <v>na</v>
      </c>
      <c r="P75" t="str">
        <f>TN_deep!D11</f>
        <v>na</v>
      </c>
      <c r="Q75" t="str">
        <f>TKN_deep!D11</f>
        <v>na</v>
      </c>
      <c r="R75" t="str">
        <f>NOx_deep!D11</f>
        <v>na</v>
      </c>
      <c r="S75" t="str">
        <f>NH3_deep!D11</f>
        <v>na</v>
      </c>
      <c r="T75" t="str">
        <f>TP_deep!D11</f>
        <v>na</v>
      </c>
      <c r="U75" t="str">
        <f>P_dissolved_deep!D11</f>
        <v>na</v>
      </c>
      <c r="V75">
        <f>TOC_deep!D11</f>
        <v>4.4499999999999993</v>
      </c>
    </row>
    <row r="76" spans="1:22" x14ac:dyDescent="0.3">
      <c r="A76">
        <v>1997</v>
      </c>
      <c r="B76" t="s">
        <v>3</v>
      </c>
      <c r="C76" t="str">
        <f>TN_surface!D12</f>
        <v>na</v>
      </c>
      <c r="D76" t="str">
        <f>TKN_surface!D12</f>
        <v>na</v>
      </c>
      <c r="E76">
        <f>NOx_surface!D12</f>
        <v>1.59</v>
      </c>
      <c r="F76">
        <f>TOC_surface!D12</f>
        <v>5.1524999999999999</v>
      </c>
      <c r="G76" t="str">
        <f>NH3_surface!D12</f>
        <v>na</v>
      </c>
      <c r="H76" t="str">
        <f>TN_inflow!D12</f>
        <v>na</v>
      </c>
      <c r="I76" t="str">
        <f>TKN_inflow!D12</f>
        <v>na</v>
      </c>
      <c r="J76">
        <f>NOx_inflow!D12</f>
        <v>2.12</v>
      </c>
      <c r="K76" t="str">
        <f>NH3_inflow!D12</f>
        <v>na</v>
      </c>
      <c r="L76">
        <f>TOC_inflow!D12</f>
        <v>8.9324999999999992</v>
      </c>
      <c r="M76" t="str">
        <f>TP_surface!D12</f>
        <v>na</v>
      </c>
      <c r="N76" t="str">
        <f>P_dissolved_surface!D12</f>
        <v>na</v>
      </c>
      <c r="O76" t="str">
        <f>TP_inflow!D12</f>
        <v>na</v>
      </c>
      <c r="P76" t="str">
        <f>TN_deep!D12</f>
        <v>na</v>
      </c>
      <c r="Q76" t="str">
        <f>TKN_deep!D12</f>
        <v>na</v>
      </c>
      <c r="R76" t="str">
        <f>NOx_deep!D12</f>
        <v>na</v>
      </c>
      <c r="S76" t="str">
        <f>NH3_deep!D12</f>
        <v>na</v>
      </c>
      <c r="T76" t="str">
        <f>TP_deep!D12</f>
        <v>na</v>
      </c>
      <c r="U76" t="str">
        <f>P_dissolved_deep!D12</f>
        <v>na</v>
      </c>
      <c r="V76">
        <f>TOC_deep!D12</f>
        <v>5.5200000000000005</v>
      </c>
    </row>
    <row r="77" spans="1:22" x14ac:dyDescent="0.3">
      <c r="A77">
        <v>1998</v>
      </c>
      <c r="B77" t="s">
        <v>3</v>
      </c>
      <c r="C77" t="str">
        <f>TN_surface!D13</f>
        <v>na</v>
      </c>
      <c r="D77" t="str">
        <f>TKN_surface!D13</f>
        <v>na</v>
      </c>
      <c r="E77" t="str">
        <f>NOx_surface!D13</f>
        <v>na</v>
      </c>
      <c r="F77" t="str">
        <f>TOC_surface!D13</f>
        <v>na</v>
      </c>
      <c r="G77" t="str">
        <f>NH3_surface!D13</f>
        <v>na</v>
      </c>
      <c r="H77" t="str">
        <f>TN_inflow!D13</f>
        <v>na</v>
      </c>
      <c r="I77" t="str">
        <f>TKN_inflow!D13</f>
        <v>na</v>
      </c>
      <c r="J77" t="str">
        <f>NOx_inflow!D13</f>
        <v>na</v>
      </c>
      <c r="K77" t="str">
        <f>NH3_inflow!D13</f>
        <v>na</v>
      </c>
      <c r="L77" t="str">
        <f>TOC_inflow!D13</f>
        <v>na</v>
      </c>
      <c r="M77" t="str">
        <f>TP_surface!D13</f>
        <v>na</v>
      </c>
      <c r="N77" t="str">
        <f>P_dissolved_surface!D13</f>
        <v>na</v>
      </c>
      <c r="O77" t="str">
        <f>TP_inflow!D13</f>
        <v>na</v>
      </c>
      <c r="P77" t="str">
        <f>TN_deep!D13</f>
        <v>na</v>
      </c>
      <c r="Q77" t="str">
        <f>TKN_deep!D13</f>
        <v>na</v>
      </c>
      <c r="R77" t="str">
        <f>NOx_deep!D13</f>
        <v>na</v>
      </c>
      <c r="S77" t="str">
        <f>NH3_deep!D13</f>
        <v>na</v>
      </c>
      <c r="T77" t="str">
        <f>TP_deep!D13</f>
        <v>na</v>
      </c>
      <c r="U77" t="str">
        <f>P_dissolved_deep!D13</f>
        <v>na</v>
      </c>
      <c r="V77" t="str">
        <f>TOC_deep!D13</f>
        <v>na</v>
      </c>
    </row>
    <row r="78" spans="1:22" x14ac:dyDescent="0.3">
      <c r="A78">
        <v>1999</v>
      </c>
      <c r="B78" t="s">
        <v>3</v>
      </c>
      <c r="C78">
        <f>TN_surface!D14</f>
        <v>1.7</v>
      </c>
      <c r="D78">
        <f>TKN_surface!D14</f>
        <v>0.5</v>
      </c>
      <c r="E78">
        <f>NOx_surface!D14</f>
        <v>1.2</v>
      </c>
      <c r="F78">
        <f>TOC_surface!D14</f>
        <v>3.9333333333333336</v>
      </c>
      <c r="G78" t="str">
        <f>NH3_surface!D14</f>
        <v>na</v>
      </c>
      <c r="H78">
        <f>TN_inflow!D14</f>
        <v>2.4</v>
      </c>
      <c r="I78">
        <f>TKN_inflow!D14</f>
        <v>0.3</v>
      </c>
      <c r="J78">
        <f>NOx_inflow!D14</f>
        <v>2.1</v>
      </c>
      <c r="K78" t="str">
        <f>NH3_inflow!D14</f>
        <v>na</v>
      </c>
      <c r="L78">
        <f>TOC_inflow!D14</f>
        <v>2.8</v>
      </c>
      <c r="M78">
        <f>TP_surface!D14</f>
        <v>12.5</v>
      </c>
      <c r="N78">
        <f>P_dissolved_surface!D14</f>
        <v>10</v>
      </c>
      <c r="O78">
        <f>TP_inflow!D14</f>
        <v>90</v>
      </c>
      <c r="P78">
        <f>TN_deep!D14</f>
        <v>2.15</v>
      </c>
      <c r="Q78">
        <f>TKN_deep!D14</f>
        <v>0.35</v>
      </c>
      <c r="R78">
        <f>NOx_deep!D14</f>
        <v>1.8</v>
      </c>
      <c r="S78" t="str">
        <f>NH3_deep!D14</f>
        <v>na</v>
      </c>
      <c r="T78">
        <f>TP_deep!D14</f>
        <v>12.5</v>
      </c>
      <c r="U78">
        <f>P_dissolved_deep!D14</f>
        <v>12.5</v>
      </c>
      <c r="V78">
        <f>TOC_deep!D14</f>
        <v>3.4000000000000004</v>
      </c>
    </row>
    <row r="79" spans="1:22" x14ac:dyDescent="0.3">
      <c r="A79">
        <v>2000</v>
      </c>
      <c r="B79" t="s">
        <v>3</v>
      </c>
      <c r="C79" t="str">
        <f>TN_surface!D15</f>
        <v>na</v>
      </c>
      <c r="D79" t="str">
        <f>TKN_surface!D15</f>
        <v>na</v>
      </c>
      <c r="E79" t="str">
        <f>NOx_surface!D15</f>
        <v>na</v>
      </c>
      <c r="F79" t="str">
        <f>TOC_surface!D15</f>
        <v>na</v>
      </c>
      <c r="G79" t="str">
        <f>NH3_surface!D15</f>
        <v>na</v>
      </c>
      <c r="H79" t="str">
        <f>TN_inflow!D15</f>
        <v>na</v>
      </c>
      <c r="I79" t="str">
        <f>TKN_inflow!D15</f>
        <v>na</v>
      </c>
      <c r="J79" t="str">
        <f>NOx_inflow!D15</f>
        <v>na</v>
      </c>
      <c r="K79" t="str">
        <f>NH3_inflow!D15</f>
        <v>na</v>
      </c>
      <c r="L79" t="str">
        <f>TOC_inflow!D15</f>
        <v>na</v>
      </c>
      <c r="M79" t="str">
        <f>TP_surface!D15</f>
        <v>na</v>
      </c>
      <c r="N79" t="str">
        <f>P_dissolved_surface!D15</f>
        <v>na</v>
      </c>
      <c r="O79" t="str">
        <f>TP_inflow!D15</f>
        <v>na</v>
      </c>
      <c r="P79" t="str">
        <f>TN_deep!D15</f>
        <v>na</v>
      </c>
      <c r="Q79" t="str">
        <f>TKN_deep!D15</f>
        <v>na</v>
      </c>
      <c r="R79" t="str">
        <f>NOx_deep!D15</f>
        <v>na</v>
      </c>
      <c r="S79" t="str">
        <f>NH3_deep!D15</f>
        <v>na</v>
      </c>
      <c r="T79" t="str">
        <f>TP_deep!D15</f>
        <v>na</v>
      </c>
      <c r="U79" t="str">
        <f>P_dissolved_deep!D15</f>
        <v>na</v>
      </c>
      <c r="V79" t="str">
        <f>TOC_deep!D15</f>
        <v>na</v>
      </c>
    </row>
    <row r="80" spans="1:22" x14ac:dyDescent="0.3">
      <c r="A80">
        <v>2001</v>
      </c>
      <c r="B80" t="s">
        <v>3</v>
      </c>
      <c r="C80" t="str">
        <f>TN_surface!D16</f>
        <v>na</v>
      </c>
      <c r="D80" t="str">
        <f>TKN_surface!D16</f>
        <v>na</v>
      </c>
      <c r="E80" t="str">
        <f>NOx_surface!D16</f>
        <v>na</v>
      </c>
      <c r="F80" t="str">
        <f>TOC_surface!D16</f>
        <v>na</v>
      </c>
      <c r="G80" t="str">
        <f>NH3_surface!D16</f>
        <v>na</v>
      </c>
      <c r="H80" t="str">
        <f>TN_inflow!D16</f>
        <v>na</v>
      </c>
      <c r="I80" t="str">
        <f>TKN_inflow!D16</f>
        <v>na</v>
      </c>
      <c r="J80" t="str">
        <f>NOx_inflow!D16</f>
        <v>na</v>
      </c>
      <c r="K80" t="str">
        <f>NH3_inflow!D16</f>
        <v>na</v>
      </c>
      <c r="L80" t="str">
        <f>TOC_inflow!D16</f>
        <v>na</v>
      </c>
      <c r="M80" t="str">
        <f>TP_surface!D16</f>
        <v>na</v>
      </c>
      <c r="N80" t="str">
        <f>P_dissolved_surface!D16</f>
        <v>na</v>
      </c>
      <c r="O80" t="str">
        <f>TP_inflow!D16</f>
        <v>na</v>
      </c>
      <c r="P80" t="str">
        <f>TN_deep!D16</f>
        <v>na</v>
      </c>
      <c r="Q80" t="str">
        <f>TKN_deep!D16</f>
        <v>na</v>
      </c>
      <c r="R80" t="str">
        <f>NOx_deep!D16</f>
        <v>na</v>
      </c>
      <c r="S80" t="str">
        <f>NH3_deep!D16</f>
        <v>na</v>
      </c>
      <c r="T80" t="str">
        <f>TP_deep!D16</f>
        <v>na</v>
      </c>
      <c r="U80" t="str">
        <f>P_dissolved_deep!D16</f>
        <v>na</v>
      </c>
      <c r="V80" t="str">
        <f>TOC_deep!D16</f>
        <v>na</v>
      </c>
    </row>
    <row r="81" spans="1:22" x14ac:dyDescent="0.3">
      <c r="A81">
        <v>2002</v>
      </c>
      <c r="B81" t="s">
        <v>3</v>
      </c>
      <c r="C81" t="str">
        <f>TN_surface!D17</f>
        <v>na</v>
      </c>
      <c r="D81" t="str">
        <f>TKN_surface!D17</f>
        <v>na</v>
      </c>
      <c r="E81" t="str">
        <f>NOx_surface!D17</f>
        <v>na</v>
      </c>
      <c r="F81" t="str">
        <f>TOC_surface!D17</f>
        <v>na</v>
      </c>
      <c r="G81" t="str">
        <f>NH3_surface!D17</f>
        <v>na</v>
      </c>
      <c r="H81" t="str">
        <f>TN_inflow!D17</f>
        <v>na</v>
      </c>
      <c r="I81" t="str">
        <f>TKN_inflow!D17</f>
        <v>na</v>
      </c>
      <c r="J81" t="str">
        <f>NOx_inflow!D17</f>
        <v>na</v>
      </c>
      <c r="K81" t="str">
        <f>NH3_inflow!D17</f>
        <v>na</v>
      </c>
      <c r="L81" t="str">
        <f>TOC_inflow!D17</f>
        <v>na</v>
      </c>
      <c r="M81" t="str">
        <f>TP_surface!D17</f>
        <v>na</v>
      </c>
      <c r="N81" t="str">
        <f>P_dissolved_surface!D17</f>
        <v>na</v>
      </c>
      <c r="O81" t="str">
        <f>TP_inflow!D17</f>
        <v>na</v>
      </c>
      <c r="P81" t="str">
        <f>TN_deep!D17</f>
        <v>na</v>
      </c>
      <c r="Q81" t="str">
        <f>TKN_deep!D17</f>
        <v>na</v>
      </c>
      <c r="R81" t="str">
        <f>NOx_deep!D17</f>
        <v>na</v>
      </c>
      <c r="S81" t="str">
        <f>NH3_deep!D17</f>
        <v>na</v>
      </c>
      <c r="T81" t="str">
        <f>TP_deep!D17</f>
        <v>na</v>
      </c>
      <c r="U81" t="str">
        <f>P_dissolved_deep!D17</f>
        <v>na</v>
      </c>
      <c r="V81" t="str">
        <f>TOC_deep!D17</f>
        <v>na</v>
      </c>
    </row>
    <row r="82" spans="1:22" x14ac:dyDescent="0.3">
      <c r="A82">
        <v>2003</v>
      </c>
      <c r="B82" t="s">
        <v>3</v>
      </c>
      <c r="C82" t="str">
        <f>TN_surface!D18</f>
        <v>na</v>
      </c>
      <c r="D82" t="str">
        <f>TKN_surface!D18</f>
        <v>na</v>
      </c>
      <c r="E82" t="str">
        <f>NOx_surface!D18</f>
        <v>na</v>
      </c>
      <c r="F82" t="str">
        <f>TOC_surface!D18</f>
        <v>na</v>
      </c>
      <c r="G82" t="str">
        <f>NH3_surface!D18</f>
        <v>na</v>
      </c>
      <c r="H82" t="str">
        <f>TN_inflow!D18</f>
        <v>na</v>
      </c>
      <c r="I82" t="str">
        <f>TKN_inflow!D18</f>
        <v>na</v>
      </c>
      <c r="J82" t="str">
        <f>NOx_inflow!D18</f>
        <v>na</v>
      </c>
      <c r="K82" t="str">
        <f>NH3_inflow!D18</f>
        <v>na</v>
      </c>
      <c r="L82" t="str">
        <f>TOC_inflow!D18</f>
        <v>na</v>
      </c>
      <c r="M82" t="str">
        <f>TP_surface!D18</f>
        <v>na</v>
      </c>
      <c r="N82" t="str">
        <f>P_dissolved_surface!D18</f>
        <v>na</v>
      </c>
      <c r="O82" t="str">
        <f>TP_inflow!D18</f>
        <v>na</v>
      </c>
      <c r="P82" t="str">
        <f>TN_deep!D18</f>
        <v>na</v>
      </c>
      <c r="Q82" t="str">
        <f>TKN_deep!D18</f>
        <v>na</v>
      </c>
      <c r="R82" t="str">
        <f>NOx_deep!D18</f>
        <v>na</v>
      </c>
      <c r="S82" t="str">
        <f>NH3_deep!D18</f>
        <v>na</v>
      </c>
      <c r="T82" t="str">
        <f>TP_deep!D18</f>
        <v>na</v>
      </c>
      <c r="U82" t="str">
        <f>P_dissolved_deep!D18</f>
        <v>na</v>
      </c>
      <c r="V82" t="str">
        <f>TOC_deep!D18</f>
        <v>na</v>
      </c>
    </row>
    <row r="83" spans="1:22" x14ac:dyDescent="0.3">
      <c r="A83">
        <v>2004</v>
      </c>
      <c r="B83" t="s">
        <v>3</v>
      </c>
      <c r="C83" t="str">
        <f>TN_surface!D19</f>
        <v>na</v>
      </c>
      <c r="D83" t="str">
        <f>TKN_surface!D19</f>
        <v>na</v>
      </c>
      <c r="E83" t="str">
        <f>NOx_surface!D19</f>
        <v>na</v>
      </c>
      <c r="F83" t="str">
        <f>TOC_surface!D19</f>
        <v>na</v>
      </c>
      <c r="G83" t="str">
        <f>NH3_surface!D19</f>
        <v>na</v>
      </c>
      <c r="H83" t="str">
        <f>TN_inflow!D19</f>
        <v>na</v>
      </c>
      <c r="I83" t="str">
        <f>TKN_inflow!D19</f>
        <v>na</v>
      </c>
      <c r="J83" t="str">
        <f>NOx_inflow!D19</f>
        <v>na</v>
      </c>
      <c r="K83" t="str">
        <f>NH3_inflow!D19</f>
        <v>na</v>
      </c>
      <c r="L83" t="str">
        <f>TOC_inflow!D19</f>
        <v>na</v>
      </c>
      <c r="M83" t="str">
        <f>TP_surface!D19</f>
        <v>na</v>
      </c>
      <c r="N83" t="str">
        <f>P_dissolved_surface!D19</f>
        <v>na</v>
      </c>
      <c r="O83" t="str">
        <f>TP_inflow!D19</f>
        <v>na</v>
      </c>
      <c r="P83" t="str">
        <f>TN_deep!D19</f>
        <v>na</v>
      </c>
      <c r="Q83" t="str">
        <f>TKN_deep!D19</f>
        <v>na</v>
      </c>
      <c r="R83" t="str">
        <f>NOx_deep!D19</f>
        <v>na</v>
      </c>
      <c r="S83" t="str">
        <f>NH3_deep!D19</f>
        <v>na</v>
      </c>
      <c r="T83" t="str">
        <f>TP_deep!D19</f>
        <v>na</v>
      </c>
      <c r="U83" t="str">
        <f>P_dissolved_deep!D19</f>
        <v>na</v>
      </c>
      <c r="V83" t="str">
        <f>TOC_deep!D19</f>
        <v>na</v>
      </c>
    </row>
    <row r="84" spans="1:22" x14ac:dyDescent="0.3">
      <c r="A84">
        <v>2005</v>
      </c>
      <c r="B84" t="s">
        <v>3</v>
      </c>
      <c r="C84" t="str">
        <f>TN_surface!D20</f>
        <v>na</v>
      </c>
      <c r="D84" t="str">
        <f>TKN_surface!D20</f>
        <v>na</v>
      </c>
      <c r="E84" t="str">
        <f>NOx_surface!D20</f>
        <v>na</v>
      </c>
      <c r="F84" t="str">
        <f>TOC_surface!D20</f>
        <v>na</v>
      </c>
      <c r="G84" t="str">
        <f>NH3_surface!D20</f>
        <v>na</v>
      </c>
      <c r="H84" t="str">
        <f>TN_inflow!D20</f>
        <v>na</v>
      </c>
      <c r="I84" t="str">
        <f>TKN_inflow!D20</f>
        <v>na</v>
      </c>
      <c r="J84" t="str">
        <f>NOx_inflow!D20</f>
        <v>na</v>
      </c>
      <c r="K84" t="str">
        <f>NH3_inflow!D20</f>
        <v>na</v>
      </c>
      <c r="L84" t="str">
        <f>TOC_inflow!D20</f>
        <v>na</v>
      </c>
      <c r="M84" t="str">
        <f>TP_surface!D20</f>
        <v>na</v>
      </c>
      <c r="N84" t="str">
        <f>P_dissolved_surface!D20</f>
        <v>na</v>
      </c>
      <c r="O84" t="str">
        <f>TP_inflow!D20</f>
        <v>na</v>
      </c>
      <c r="P84" t="str">
        <f>TN_deep!D20</f>
        <v>na</v>
      </c>
      <c r="Q84" t="str">
        <f>TKN_deep!D20</f>
        <v>na</v>
      </c>
      <c r="R84" t="str">
        <f>NOx_deep!D20</f>
        <v>na</v>
      </c>
      <c r="S84" t="str">
        <f>NH3_deep!D20</f>
        <v>na</v>
      </c>
      <c r="T84" t="str">
        <f>TP_deep!D20</f>
        <v>na</v>
      </c>
      <c r="U84" t="str">
        <f>P_dissolved_deep!D20</f>
        <v>na</v>
      </c>
      <c r="V84" t="str">
        <f>TOC_deep!D20</f>
        <v>na</v>
      </c>
    </row>
    <row r="85" spans="1:22" x14ac:dyDescent="0.3">
      <c r="A85">
        <v>2006</v>
      </c>
      <c r="B85" t="s">
        <v>3</v>
      </c>
      <c r="C85" t="str">
        <f>TN_surface!D21</f>
        <v>na</v>
      </c>
      <c r="D85" t="str">
        <f>TKN_surface!D21</f>
        <v>na</v>
      </c>
      <c r="E85" t="str">
        <f>NOx_surface!D21</f>
        <v>na</v>
      </c>
      <c r="F85" t="str">
        <f>TOC_surface!D21</f>
        <v>na</v>
      </c>
      <c r="G85" t="str">
        <f>NH3_surface!D21</f>
        <v>na</v>
      </c>
      <c r="H85" t="str">
        <f>TN_inflow!D21</f>
        <v>na</v>
      </c>
      <c r="I85" t="str">
        <f>TKN_inflow!D21</f>
        <v>na</v>
      </c>
      <c r="J85" t="str">
        <f>NOx_inflow!D21</f>
        <v>na</v>
      </c>
      <c r="K85" t="str">
        <f>NH3_inflow!D21</f>
        <v>na</v>
      </c>
      <c r="L85" t="str">
        <f>TOC_inflow!D21</f>
        <v>na</v>
      </c>
      <c r="M85" t="str">
        <f>TP_surface!D21</f>
        <v>na</v>
      </c>
      <c r="N85" t="str">
        <f>P_dissolved_surface!D21</f>
        <v>na</v>
      </c>
      <c r="O85" t="str">
        <f>TP_inflow!D21</f>
        <v>na</v>
      </c>
      <c r="P85" t="str">
        <f>TN_deep!D21</f>
        <v>na</v>
      </c>
      <c r="Q85" t="str">
        <f>TKN_deep!D21</f>
        <v>na</v>
      </c>
      <c r="R85" t="str">
        <f>NOx_deep!D21</f>
        <v>na</v>
      </c>
      <c r="S85" t="str">
        <f>NH3_deep!D21</f>
        <v>na</v>
      </c>
      <c r="T85" t="str">
        <f>TP_deep!D21</f>
        <v>na</v>
      </c>
      <c r="U85" t="str">
        <f>P_dissolved_deep!D21</f>
        <v>na</v>
      </c>
      <c r="V85" t="str">
        <f>TOC_deep!D21</f>
        <v>na</v>
      </c>
    </row>
    <row r="86" spans="1:22" x14ac:dyDescent="0.3">
      <c r="A86">
        <v>2007</v>
      </c>
      <c r="B86" t="s">
        <v>3</v>
      </c>
      <c r="C86">
        <f>TN_surface!D22</f>
        <v>1.087</v>
      </c>
      <c r="D86">
        <f>TKN_surface!D22</f>
        <v>0.41299999999999998</v>
      </c>
      <c r="E86">
        <f>NOx_surface!D22</f>
        <v>0.67400000000000004</v>
      </c>
      <c r="F86">
        <f>TOC_surface!D22</f>
        <v>5.782</v>
      </c>
      <c r="G86">
        <f>NH3_surface!D22</f>
        <v>1.7500000000000002E-2</v>
      </c>
      <c r="H86">
        <f>TN_inflow!D22</f>
        <v>1.7030000000000001</v>
      </c>
      <c r="I86">
        <f>TKN_inflow!D22</f>
        <v>0.215</v>
      </c>
      <c r="J86">
        <f>NOx_inflow!D22</f>
        <v>1.488</v>
      </c>
      <c r="K86">
        <f>NH3_inflow!D22</f>
        <v>0</v>
      </c>
      <c r="L86">
        <f>TOC_inflow!D22</f>
        <v>4.0830000000000002</v>
      </c>
      <c r="M86" t="str">
        <f>TP_surface!D22</f>
        <v>na</v>
      </c>
      <c r="N86" t="str">
        <f>P_dissolved_surface!D22</f>
        <v>na</v>
      </c>
      <c r="O86">
        <f>TP_inflow!D22</f>
        <v>9</v>
      </c>
      <c r="P86">
        <f>TN_deep!D22</f>
        <v>1.9743333333333333</v>
      </c>
      <c r="Q86">
        <f>TKN_deep!D22</f>
        <v>0.01</v>
      </c>
      <c r="R86">
        <f>NOx_deep!D22</f>
        <v>1.9643333333333333</v>
      </c>
      <c r="S86">
        <f>NH3_deep!D22</f>
        <v>1.7500000000000002E-2</v>
      </c>
      <c r="T86">
        <f>TP_deep!D22</f>
        <v>26</v>
      </c>
      <c r="U86" t="str">
        <f>P_dissolved_deep!D22</f>
        <v>na</v>
      </c>
      <c r="V86">
        <f>TOC_deep!D22</f>
        <v>3.456</v>
      </c>
    </row>
    <row r="87" spans="1:22" x14ac:dyDescent="0.3">
      <c r="A87">
        <v>2008</v>
      </c>
      <c r="B87" t="s">
        <v>3</v>
      </c>
      <c r="C87">
        <f>TN_surface!D23</f>
        <v>2.0249999999999999</v>
      </c>
      <c r="D87">
        <f>TKN_surface!D23</f>
        <v>0.85749999999999993</v>
      </c>
      <c r="E87">
        <f>NOx_surface!D23</f>
        <v>1.1675</v>
      </c>
      <c r="F87">
        <f>TOC_surface!D23</f>
        <v>10.875</v>
      </c>
      <c r="G87">
        <f>NH3_surface!D23</f>
        <v>6.1750000000000006E-2</v>
      </c>
      <c r="H87">
        <f>TN_inflow!D23</f>
        <v>1.9500000000000002</v>
      </c>
      <c r="I87">
        <f>TKN_inflow!D23</f>
        <v>0.4</v>
      </c>
      <c r="J87">
        <f>NOx_inflow!D23</f>
        <v>1.55</v>
      </c>
      <c r="K87">
        <f>NH3_inflow!D23</f>
        <v>0.1125</v>
      </c>
      <c r="L87">
        <f>TOC_inflow!D23</f>
        <v>21</v>
      </c>
      <c r="M87">
        <f>TP_surface!D23</f>
        <v>19.7</v>
      </c>
      <c r="N87" t="str">
        <f>P_dissolved_surface!D23</f>
        <v>na</v>
      </c>
      <c r="O87">
        <f>TP_inflow!D23</f>
        <v>8.25</v>
      </c>
      <c r="P87">
        <f>TN_deep!D23</f>
        <v>2.4249999999999998</v>
      </c>
      <c r="Q87">
        <f>TKN_deep!D23</f>
        <v>0.625</v>
      </c>
      <c r="R87">
        <f>NOx_deep!D23</f>
        <v>1.8</v>
      </c>
      <c r="S87">
        <f>NH3_deep!D23</f>
        <v>0.11200000000000002</v>
      </c>
      <c r="T87">
        <f>TP_deep!D23</f>
        <v>4.5</v>
      </c>
      <c r="U87" t="str">
        <f>P_dissolved_deep!D23</f>
        <v>na</v>
      </c>
      <c r="V87">
        <f>TOC_deep!D23</f>
        <v>11.05</v>
      </c>
    </row>
    <row r="88" spans="1:22" x14ac:dyDescent="0.3">
      <c r="A88">
        <v>2009</v>
      </c>
      <c r="B88" t="s">
        <v>3</v>
      </c>
      <c r="C88">
        <f>TN_surface!D24</f>
        <v>4.9772727272727275</v>
      </c>
      <c r="D88">
        <f>TKN_surface!D24</f>
        <v>0.76272727272727281</v>
      </c>
      <c r="E88">
        <f>NOx_surface!D24</f>
        <v>4.2145454545454548</v>
      </c>
      <c r="F88">
        <f>TOC_surface!D24</f>
        <v>14.654545454545454</v>
      </c>
      <c r="G88">
        <f>NH3_surface!D24</f>
        <v>0.112</v>
      </c>
      <c r="H88">
        <f>TN_inflow!D24</f>
        <v>7.83</v>
      </c>
      <c r="I88">
        <f>TKN_inflow!D24</f>
        <v>0.53</v>
      </c>
      <c r="J88">
        <f>NOx_inflow!D24</f>
        <v>7.3</v>
      </c>
      <c r="K88">
        <f>NH3_inflow!D24</f>
        <v>5.8000000000000003E-2</v>
      </c>
      <c r="L88">
        <f>TOC_inflow!D24</f>
        <v>23</v>
      </c>
      <c r="M88">
        <f>TP_surface!D24</f>
        <v>97.545454545454547</v>
      </c>
      <c r="N88" t="str">
        <f>P_dissolved_surface!D24</f>
        <v>na</v>
      </c>
      <c r="O88">
        <f>TP_inflow!D24</f>
        <v>45</v>
      </c>
      <c r="P88">
        <f>TN_deep!D24</f>
        <v>4.8600000000000003</v>
      </c>
      <c r="Q88">
        <f>TKN_deep!D24</f>
        <v>0.91</v>
      </c>
      <c r="R88">
        <f>NOx_deep!D24</f>
        <v>3.95</v>
      </c>
      <c r="S88">
        <f>NH3_deep!D24</f>
        <v>0.45499999999999996</v>
      </c>
      <c r="T88">
        <f>TP_deep!D24</f>
        <v>133.5</v>
      </c>
      <c r="U88" t="str">
        <f>P_dissolved_deep!D24</f>
        <v>na</v>
      </c>
      <c r="V88">
        <f>TOC_deep!D24</f>
        <v>18</v>
      </c>
    </row>
    <row r="89" spans="1:22" x14ac:dyDescent="0.3">
      <c r="A89">
        <v>2010</v>
      </c>
      <c r="B89" t="s">
        <v>3</v>
      </c>
      <c r="C89" t="str">
        <f>TN_surface!D25</f>
        <v>na</v>
      </c>
      <c r="D89" t="str">
        <f>TKN_surface!D25</f>
        <v>na</v>
      </c>
      <c r="E89" t="str">
        <f>NOx_surface!D25</f>
        <v>na</v>
      </c>
      <c r="F89" t="str">
        <f>TOC_surface!D25</f>
        <v>na</v>
      </c>
      <c r="G89" t="str">
        <f>NH3_surface!D25</f>
        <v>na</v>
      </c>
      <c r="H89" t="str">
        <f>TN_inflow!D25</f>
        <v>na</v>
      </c>
      <c r="I89" t="str">
        <f>TKN_inflow!D25</f>
        <v>na</v>
      </c>
      <c r="J89" t="str">
        <f>NOx_inflow!D25</f>
        <v>na</v>
      </c>
      <c r="K89" t="str">
        <f>NH3_inflow!D25</f>
        <v>na</v>
      </c>
      <c r="L89" t="str">
        <f>TOC_inflow!D25</f>
        <v>na</v>
      </c>
      <c r="M89" t="str">
        <f>TP_surface!D25</f>
        <v>na</v>
      </c>
      <c r="N89" t="str">
        <f>P_dissolved_surface!D25</f>
        <v>na</v>
      </c>
      <c r="O89" t="str">
        <f>TP_inflow!D25</f>
        <v>na</v>
      </c>
      <c r="P89" t="str">
        <f>TN_deep!D25</f>
        <v>na</v>
      </c>
      <c r="Q89" t="str">
        <f>TKN_deep!D25</f>
        <v>na</v>
      </c>
      <c r="R89" t="str">
        <f>NOx_deep!D25</f>
        <v>na</v>
      </c>
      <c r="S89" t="str">
        <f>NH3_deep!D25</f>
        <v>na</v>
      </c>
      <c r="T89" t="str">
        <f>TP_deep!D25</f>
        <v>na</v>
      </c>
      <c r="U89" t="str">
        <f>P_dissolved_deep!D25</f>
        <v>na</v>
      </c>
      <c r="V89" t="str">
        <f>TOC_deep!D25</f>
        <v>na</v>
      </c>
    </row>
    <row r="90" spans="1:22" x14ac:dyDescent="0.3">
      <c r="A90">
        <v>2011</v>
      </c>
      <c r="B90" t="s">
        <v>3</v>
      </c>
      <c r="C90" t="str">
        <f>TN_surface!D26</f>
        <v>na</v>
      </c>
      <c r="D90" t="str">
        <f>TKN_surface!D26</f>
        <v>na</v>
      </c>
      <c r="E90" t="str">
        <f>NOx_surface!D26</f>
        <v>na</v>
      </c>
      <c r="F90" t="str">
        <f>TOC_surface!D26</f>
        <v>na</v>
      </c>
      <c r="G90" t="str">
        <f>NH3_surface!D26</f>
        <v>na</v>
      </c>
      <c r="H90" t="str">
        <f>TN_inflow!D26</f>
        <v>na</v>
      </c>
      <c r="I90" t="str">
        <f>TKN_inflow!D26</f>
        <v>na</v>
      </c>
      <c r="J90" t="str">
        <f>NOx_inflow!D26</f>
        <v>na</v>
      </c>
      <c r="K90" t="str">
        <f>NH3_inflow!D26</f>
        <v>na</v>
      </c>
      <c r="L90" t="str">
        <f>TOC_inflow!D26</f>
        <v>na</v>
      </c>
      <c r="M90" t="str">
        <f>TP_surface!D26</f>
        <v>na</v>
      </c>
      <c r="N90" t="str">
        <f>P_dissolved_surface!D26</f>
        <v>na</v>
      </c>
      <c r="O90" t="str">
        <f>TP_inflow!D26</f>
        <v>na</v>
      </c>
      <c r="P90" t="str">
        <f>TN_deep!D26</f>
        <v>na</v>
      </c>
      <c r="Q90" t="str">
        <f>TKN_deep!D26</f>
        <v>na</v>
      </c>
      <c r="R90" t="str">
        <f>NOx_deep!D26</f>
        <v>na</v>
      </c>
      <c r="S90" t="str">
        <f>NH3_deep!D26</f>
        <v>na</v>
      </c>
      <c r="T90" t="str">
        <f>TP_deep!D26</f>
        <v>na</v>
      </c>
      <c r="U90" t="str">
        <f>P_dissolved_deep!D26</f>
        <v>na</v>
      </c>
      <c r="V90" t="str">
        <f>TOC_deep!D26</f>
        <v>na</v>
      </c>
    </row>
    <row r="91" spans="1:22" x14ac:dyDescent="0.3">
      <c r="A91">
        <v>2012</v>
      </c>
      <c r="B91" t="s">
        <v>3</v>
      </c>
      <c r="C91">
        <f>TN_surface!D27</f>
        <v>1.4760000000000002</v>
      </c>
      <c r="D91">
        <f>TKN_surface!D27</f>
        <v>0.59000000000000008</v>
      </c>
      <c r="E91">
        <f>NOx_surface!D27</f>
        <v>0.88600000000000012</v>
      </c>
      <c r="F91">
        <f>TOC_surface!D27</f>
        <v>2.38</v>
      </c>
      <c r="G91">
        <f>NH3_surface!D27</f>
        <v>1.4999999999999999E-2</v>
      </c>
      <c r="H91">
        <f>TN_inflow!D27</f>
        <v>1.28</v>
      </c>
      <c r="I91">
        <f>TKN_inflow!D27</f>
        <v>0.39</v>
      </c>
      <c r="J91">
        <f>NOx_inflow!D27</f>
        <v>0.89</v>
      </c>
      <c r="K91">
        <f>NH3_inflow!D27</f>
        <v>0</v>
      </c>
      <c r="L91">
        <f>TOC_inflow!D27</f>
        <v>2.5</v>
      </c>
      <c r="M91">
        <f>TP_surface!D27</f>
        <v>24.259999999999998</v>
      </c>
      <c r="N91" t="str">
        <f>P_dissolved_surface!D27</f>
        <v>na</v>
      </c>
      <c r="O91">
        <f>TP_inflow!D27</f>
        <v>43</v>
      </c>
      <c r="P91" t="str">
        <f>TN_deep!D27</f>
        <v>na</v>
      </c>
      <c r="Q91" t="str">
        <f>TKN_deep!D27</f>
        <v>na</v>
      </c>
      <c r="R91" t="str">
        <f>NOx_deep!D27</f>
        <v>na</v>
      </c>
      <c r="S91" t="str">
        <f>NH3_deep!D27</f>
        <v>na</v>
      </c>
      <c r="T91" t="str">
        <f>TP_deep!D27</f>
        <v>na</v>
      </c>
      <c r="U91" t="str">
        <f>P_dissolved_deep!D27</f>
        <v>na</v>
      </c>
      <c r="V91" t="str">
        <f>TOC_deep!D27</f>
        <v>na</v>
      </c>
    </row>
    <row r="92" spans="1:22" x14ac:dyDescent="0.3">
      <c r="A92">
        <v>2013</v>
      </c>
      <c r="B92" t="s">
        <v>3</v>
      </c>
      <c r="C92" t="str">
        <f>TN_surface!D28</f>
        <v>na</v>
      </c>
      <c r="D92" t="str">
        <f>TKN_surface!D28</f>
        <v>na</v>
      </c>
      <c r="E92">
        <f>NOx_surface!D28</f>
        <v>0.18666666666666668</v>
      </c>
      <c r="F92">
        <f>TOC_surface!D28</f>
        <v>4.3999999999999995</v>
      </c>
      <c r="G92">
        <f>NH3_surface!D28</f>
        <v>2.4333333333333335E-2</v>
      </c>
      <c r="H92" t="str">
        <f>TN_inflow!D28</f>
        <v>na</v>
      </c>
      <c r="I92" t="str">
        <f>TKN_inflow!D28</f>
        <v>na</v>
      </c>
      <c r="J92">
        <f>NOx_inflow!D28</f>
        <v>0.25</v>
      </c>
      <c r="K92">
        <f>NH3_inflow!D28</f>
        <v>0.02</v>
      </c>
      <c r="L92">
        <f>TOC_inflow!D28</f>
        <v>1.8</v>
      </c>
      <c r="M92">
        <f>TP_surface!D28</f>
        <v>36.333333333333336</v>
      </c>
      <c r="N92" t="str">
        <f>P_dissolved_surface!D28</f>
        <v>na</v>
      </c>
      <c r="O92">
        <f>TP_inflow!D28</f>
        <v>43</v>
      </c>
      <c r="P92" t="str">
        <f>TN_deep!D28</f>
        <v>na</v>
      </c>
      <c r="Q92" t="str">
        <f>TKN_deep!D28</f>
        <v>na</v>
      </c>
      <c r="R92" t="str">
        <f>NOx_deep!D28</f>
        <v>na</v>
      </c>
      <c r="S92" t="str">
        <f>NH3_deep!D28</f>
        <v>na</v>
      </c>
      <c r="T92" t="str">
        <f>TP_deep!D28</f>
        <v>na</v>
      </c>
      <c r="U92" t="str">
        <f>P_dissolved_deep!D28</f>
        <v>na</v>
      </c>
      <c r="V92" t="str">
        <f>TOC_deep!D28</f>
        <v>na</v>
      </c>
    </row>
    <row r="93" spans="1:22" x14ac:dyDescent="0.3">
      <c r="A93">
        <v>2014</v>
      </c>
      <c r="B93" t="s">
        <v>3</v>
      </c>
      <c r="C93" t="str">
        <f>TN_surface!D29</f>
        <v>na</v>
      </c>
      <c r="D93" t="str">
        <f>TKN_surface!D29</f>
        <v>na</v>
      </c>
      <c r="E93" t="str">
        <f>NOx_surface!D29</f>
        <v>na</v>
      </c>
      <c r="F93" t="str">
        <f>TOC_surface!D29</f>
        <v>na</v>
      </c>
      <c r="G93" t="str">
        <f>NH3_surface!D29</f>
        <v>na</v>
      </c>
      <c r="H93">
        <f>TN_inflow!D29</f>
        <v>2.41</v>
      </c>
      <c r="I93">
        <f>TKN_inflow!D29</f>
        <v>1</v>
      </c>
      <c r="J93">
        <f>NOx_inflow!D29</f>
        <v>1.41</v>
      </c>
      <c r="K93">
        <f>NH3_inflow!D29</f>
        <v>9.1899999999999996E-2</v>
      </c>
      <c r="L93">
        <f>TOC_inflow!D29</f>
        <v>2.9</v>
      </c>
      <c r="M93" t="str">
        <f>TP_surface!D29</f>
        <v>na</v>
      </c>
      <c r="N93" t="str">
        <f>P_dissolved_surface!D29</f>
        <v>na</v>
      </c>
      <c r="O93">
        <f>TP_inflow!D29</f>
        <v>38.6</v>
      </c>
      <c r="P93" t="str">
        <f>TN_deep!D29</f>
        <v>na</v>
      </c>
      <c r="Q93" t="str">
        <f>TKN_deep!D29</f>
        <v>na</v>
      </c>
      <c r="R93" t="str">
        <f>NOx_deep!D29</f>
        <v>na</v>
      </c>
      <c r="S93" t="str">
        <f>NH3_deep!D29</f>
        <v>na</v>
      </c>
      <c r="T93" t="str">
        <f>TP_deep!D29</f>
        <v>na</v>
      </c>
      <c r="U93" t="str">
        <f>P_dissolved_deep!D29</f>
        <v>na</v>
      </c>
      <c r="V93" t="str">
        <f>TOC_deep!D29</f>
        <v>na</v>
      </c>
    </row>
    <row r="94" spans="1:22" x14ac:dyDescent="0.3">
      <c r="A94">
        <v>2015</v>
      </c>
      <c r="B94" t="s">
        <v>3</v>
      </c>
      <c r="C94">
        <f>TN_surface!D30</f>
        <v>3.1349999999999998</v>
      </c>
      <c r="D94">
        <f>TKN_surface!D30</f>
        <v>1.7</v>
      </c>
      <c r="E94">
        <f>NOx_surface!D30</f>
        <v>1.4350000000000001</v>
      </c>
      <c r="F94">
        <f>TOC_surface!D30</f>
        <v>5.2</v>
      </c>
      <c r="G94">
        <f>NH3_surface!D30</f>
        <v>0.1245</v>
      </c>
      <c r="H94">
        <f>TN_inflow!D30</f>
        <v>3.28</v>
      </c>
      <c r="I94">
        <f>TKN_inflow!D30</f>
        <v>0.9</v>
      </c>
      <c r="J94">
        <f>NOx_inflow!D30</f>
        <v>2.38</v>
      </c>
      <c r="K94">
        <f>NH3_inflow!D30</f>
        <v>0.214</v>
      </c>
      <c r="L94">
        <f>TOC_inflow!D30</f>
        <v>4.4000000000000004</v>
      </c>
      <c r="M94">
        <f>TP_surface!D30</f>
        <v>27</v>
      </c>
      <c r="N94" t="str">
        <f>P_dissolved_surface!D30</f>
        <v>na</v>
      </c>
      <c r="O94">
        <f>TP_inflow!D30</f>
        <v>9</v>
      </c>
      <c r="P94">
        <f>TN_deep!D30</f>
        <v>2.4466666666666663</v>
      </c>
      <c r="Q94">
        <f>TKN_deep!D30</f>
        <v>1.0999999999999999</v>
      </c>
      <c r="R94">
        <f>NOx_deep!D30</f>
        <v>1.3466666666666667</v>
      </c>
      <c r="S94">
        <f>NH3_deep!D30</f>
        <v>0.439</v>
      </c>
      <c r="T94">
        <f>TP_deep!D30</f>
        <v>5.333333333333333</v>
      </c>
      <c r="U94" t="str">
        <f>P_dissolved_deep!D30</f>
        <v>na</v>
      </c>
      <c r="V94">
        <f>TOC_deep!D30</f>
        <v>5</v>
      </c>
    </row>
    <row r="95" spans="1:22" x14ac:dyDescent="0.3">
      <c r="A95">
        <v>2016</v>
      </c>
      <c r="B95" t="s">
        <v>3</v>
      </c>
      <c r="C95">
        <f>TN_surface!D31</f>
        <v>0.68379999999999996</v>
      </c>
      <c r="D95">
        <f>TKN_surface!D31</f>
        <v>0.65579999999999994</v>
      </c>
      <c r="E95">
        <f>NOx_surface!D31</f>
        <v>2.8000000000000004E-2</v>
      </c>
      <c r="F95">
        <f>TOC_surface!D31</f>
        <v>7.9360000000000017</v>
      </c>
      <c r="G95">
        <f>NH3_surface!D31</f>
        <v>2.8339999999999997E-2</v>
      </c>
      <c r="H95">
        <f>TN_inflow!D31</f>
        <v>1.022</v>
      </c>
      <c r="I95">
        <f>TKN_inflow!D31</f>
        <v>0.39900000000000002</v>
      </c>
      <c r="J95">
        <f>NOx_inflow!D31</f>
        <v>0.623</v>
      </c>
      <c r="K95">
        <f>NH3_inflow!D31</f>
        <v>1.77E-2</v>
      </c>
      <c r="L95">
        <f>TOC_inflow!D31</f>
        <v>5.93</v>
      </c>
      <c r="M95">
        <f>TP_surface!D31</f>
        <v>42.8</v>
      </c>
      <c r="N95" t="str">
        <f>P_dissolved_surface!D31</f>
        <v>na</v>
      </c>
      <c r="O95">
        <f>TP_inflow!D31</f>
        <v>107</v>
      </c>
      <c r="P95" t="str">
        <f>TN_deep!D31</f>
        <v>na</v>
      </c>
      <c r="Q95" t="str">
        <f>TKN_deep!D31</f>
        <v>na</v>
      </c>
      <c r="R95" t="str">
        <f>NOx_deep!D31</f>
        <v>na</v>
      </c>
      <c r="S95" t="str">
        <f>NH3_deep!D31</f>
        <v>na</v>
      </c>
      <c r="T95" t="str">
        <f>TP_deep!D31</f>
        <v>na</v>
      </c>
      <c r="U95" t="str">
        <f>P_dissolved_deep!D31</f>
        <v>na</v>
      </c>
      <c r="V95" t="str">
        <f>TOC_deep!D31</f>
        <v>na</v>
      </c>
    </row>
    <row r="96" spans="1:22" x14ac:dyDescent="0.3">
      <c r="A96">
        <v>2017</v>
      </c>
      <c r="B96" t="s">
        <v>3</v>
      </c>
      <c r="C96">
        <f>TN_surface!D32</f>
        <v>2.2998285714285718</v>
      </c>
      <c r="D96">
        <f>TKN_surface!D32</f>
        <v>0.72199999999999998</v>
      </c>
      <c r="E96">
        <f>NOx_surface!D32</f>
        <v>1.5778285714285716</v>
      </c>
      <c r="F96">
        <f>TOC_surface!D32</f>
        <v>6.0965714285714272</v>
      </c>
      <c r="G96">
        <f>NH3_surface!D32</f>
        <v>0.1161457142857143</v>
      </c>
      <c r="H96">
        <f>TN_inflow!D32</f>
        <v>3.29</v>
      </c>
      <c r="I96">
        <f>TKN_inflow!D32</f>
        <v>0.34</v>
      </c>
      <c r="J96">
        <f>NOx_inflow!D32</f>
        <v>2.95</v>
      </c>
      <c r="K96">
        <f>NH3_inflow!D32</f>
        <v>9.2299999999999993E-2</v>
      </c>
      <c r="L96">
        <f>TOC_inflow!D32</f>
        <v>4.43</v>
      </c>
      <c r="M96">
        <f>TP_surface!D32</f>
        <v>62.4</v>
      </c>
      <c r="N96">
        <f>P_dissolved_surface!D32</f>
        <v>27</v>
      </c>
      <c r="O96">
        <f>TP_inflow!D32</f>
        <v>60</v>
      </c>
      <c r="P96">
        <f>TN_deep!D32</f>
        <v>1.7536666666666667</v>
      </c>
      <c r="Q96">
        <f>TKN_deep!D32</f>
        <v>0.66</v>
      </c>
      <c r="R96">
        <f>NOx_deep!D32</f>
        <v>1.0936666666666666</v>
      </c>
      <c r="S96">
        <f>NH3_deep!D32</f>
        <v>0.27733333333333338</v>
      </c>
      <c r="T96">
        <f>TP_deep!D32</f>
        <v>30.333333333333332</v>
      </c>
      <c r="U96">
        <f>P_dissolved_deep!D32</f>
        <v>23.633333333333336</v>
      </c>
      <c r="V96">
        <f>TOC_deep!D32</f>
        <v>3.8699999999999997</v>
      </c>
    </row>
    <row r="97" spans="1:22" x14ac:dyDescent="0.3">
      <c r="A97">
        <v>2018</v>
      </c>
      <c r="B97" t="s">
        <v>3</v>
      </c>
      <c r="C97">
        <f>TN_surface!D33</f>
        <v>1.3559999999999999</v>
      </c>
      <c r="D97">
        <f>TKN_surface!D33</f>
        <v>0.61780000000000002</v>
      </c>
      <c r="E97">
        <f>NOx_surface!D33</f>
        <v>0.73819999999999997</v>
      </c>
      <c r="F97">
        <f>TOC_surface!D33</f>
        <v>4.9079999999999995</v>
      </c>
      <c r="G97">
        <f>NH3_surface!D33</f>
        <v>0.14979999999999999</v>
      </c>
      <c r="H97">
        <f>TN_inflow!D33</f>
        <v>1.2290000000000001</v>
      </c>
      <c r="I97">
        <f>TKN_inflow!D33</f>
        <v>0.27700000000000002</v>
      </c>
      <c r="J97">
        <f>NOx_inflow!D33</f>
        <v>0.95199999999999996</v>
      </c>
      <c r="K97">
        <f>NH3_inflow!D33</f>
        <v>0.13700000000000001</v>
      </c>
      <c r="L97">
        <f>TOC_inflow!D33</f>
        <v>3.36</v>
      </c>
      <c r="M97">
        <f>TP_surface!D33</f>
        <v>70.599999999999994</v>
      </c>
      <c r="N97">
        <f>P_dissolved_surface!D33</f>
        <v>55.300000000000004</v>
      </c>
      <c r="O97">
        <f>TP_inflow!D33</f>
        <v>93</v>
      </c>
      <c r="P97" t="str">
        <f>TN_deep!D33</f>
        <v>na</v>
      </c>
      <c r="Q97" t="str">
        <f>TKN_deep!D33</f>
        <v>na</v>
      </c>
      <c r="R97" t="str">
        <f>NOx_deep!D33</f>
        <v>na</v>
      </c>
      <c r="S97" t="str">
        <f>NH3_deep!D33</f>
        <v>na</v>
      </c>
      <c r="T97" t="str">
        <f>TP_deep!D33</f>
        <v>na</v>
      </c>
      <c r="U97" t="str">
        <f>P_dissolved_deep!D33</f>
        <v>na</v>
      </c>
      <c r="V97" t="str">
        <f>TOC_deep!D33</f>
        <v>na</v>
      </c>
    </row>
    <row r="98" spans="1:22" x14ac:dyDescent="0.3">
      <c r="A98">
        <v>1987</v>
      </c>
      <c r="B98" t="s">
        <v>4</v>
      </c>
      <c r="C98">
        <f>TN_surface!E2</f>
        <v>1.4142857142857144</v>
      </c>
      <c r="D98">
        <f>TKN_surface!E2</f>
        <v>0.42857142857142855</v>
      </c>
      <c r="E98">
        <f>NOx_surface!E2</f>
        <v>0.98571428571428577</v>
      </c>
      <c r="F98">
        <f>TOC_surface!E2</f>
        <v>2.3571428571428572</v>
      </c>
      <c r="G98">
        <f>NH3_surface!E2</f>
        <v>0.15714285714285717</v>
      </c>
      <c r="H98">
        <f>TN_inflow!E2</f>
        <v>4.3916666666666675</v>
      </c>
      <c r="I98">
        <f>TKN_inflow!E2</f>
        <v>0.25833333333333336</v>
      </c>
      <c r="J98">
        <f>NOx_inflow!E2</f>
        <v>4.1333333333333337</v>
      </c>
      <c r="K98">
        <f>NH3_inflow!E2</f>
        <v>0</v>
      </c>
      <c r="L98">
        <f>TOC_inflow!E2</f>
        <v>2.5833333333333335</v>
      </c>
      <c r="M98">
        <f>TP_surface!E2</f>
        <v>18.571428571428573</v>
      </c>
      <c r="N98">
        <f>P_dissolved_surface!E2</f>
        <v>6.1428571428571432</v>
      </c>
      <c r="O98">
        <f>TP_inflow!E2</f>
        <v>14.833333333333334</v>
      </c>
      <c r="P98" t="str">
        <f>TN_deep!E2</f>
        <v>na</v>
      </c>
      <c r="Q98">
        <f>TKN_deep!E2</f>
        <v>1.6666666666666667</v>
      </c>
      <c r="R98" t="str">
        <f>NOx_deep!E2</f>
        <v>na</v>
      </c>
      <c r="S98">
        <f>NH3_deep!E2</f>
        <v>1.4333333333333333</v>
      </c>
      <c r="T98" t="str">
        <f>TP_deep!E2</f>
        <v>na</v>
      </c>
      <c r="U98">
        <f>P_dissolved_deep!E2</f>
        <v>38.666666666666664</v>
      </c>
      <c r="V98">
        <f>TOC_deep!E2</f>
        <v>5.333333333333333</v>
      </c>
    </row>
    <row r="99" spans="1:22" x14ac:dyDescent="0.3">
      <c r="A99">
        <v>1988</v>
      </c>
      <c r="B99" t="s">
        <v>4</v>
      </c>
      <c r="C99">
        <f>TN_surface!E3</f>
        <v>1.1000000000000001</v>
      </c>
      <c r="D99">
        <f>TKN_surface!E3</f>
        <v>0.9</v>
      </c>
      <c r="E99">
        <f>NOx_surface!E3</f>
        <v>0.2</v>
      </c>
      <c r="F99">
        <f>TOC_surface!E3</f>
        <v>4</v>
      </c>
      <c r="G99">
        <f>NH3_surface!E3</f>
        <v>0.05</v>
      </c>
      <c r="H99">
        <f>TN_inflow!E3</f>
        <v>3.3133333333333339</v>
      </c>
      <c r="I99">
        <f>TKN_inflow!E3</f>
        <v>0.23333333333333336</v>
      </c>
      <c r="J99">
        <f>NOx_inflow!E3</f>
        <v>3.0800000000000005</v>
      </c>
      <c r="K99">
        <f>NH3_inflow!E3</f>
        <v>0</v>
      </c>
      <c r="L99">
        <f>TOC_inflow!E3</f>
        <v>2</v>
      </c>
      <c r="M99">
        <f>TP_surface!E3</f>
        <v>34</v>
      </c>
      <c r="N99" t="str">
        <f>P_dissolved_surface!E3</f>
        <v>na</v>
      </c>
      <c r="O99">
        <f>TP_inflow!E3</f>
        <v>9.6666666666666661</v>
      </c>
      <c r="P99" t="str">
        <f>TN_deep!E3</f>
        <v>na</v>
      </c>
      <c r="Q99">
        <f>TKN_deep!E3</f>
        <v>1.7</v>
      </c>
      <c r="R99" t="str">
        <f>NOx_deep!E3</f>
        <v>na</v>
      </c>
      <c r="S99">
        <f>NH3_deep!E3</f>
        <v>0.9</v>
      </c>
      <c r="T99" t="str">
        <f>TP_deep!E3</f>
        <v>na</v>
      </c>
      <c r="U99" t="str">
        <f>P_dissolved_deep!E3</f>
        <v>na</v>
      </c>
      <c r="V99">
        <f>TOC_deep!E3</f>
        <v>4</v>
      </c>
    </row>
    <row r="100" spans="1:22" x14ac:dyDescent="0.3">
      <c r="A100">
        <v>1989</v>
      </c>
      <c r="B100" t="s">
        <v>4</v>
      </c>
      <c r="C100">
        <f>TN_surface!E4</f>
        <v>2.4</v>
      </c>
      <c r="D100">
        <f>TKN_surface!E4</f>
        <v>0.5</v>
      </c>
      <c r="E100">
        <f>NOx_surface!E4</f>
        <v>1.9</v>
      </c>
      <c r="F100">
        <f>TOC_surface!E4</f>
        <v>6</v>
      </c>
      <c r="G100">
        <f>NH3_surface!E4</f>
        <v>0.1</v>
      </c>
      <c r="H100">
        <f>TN_inflow!E4</f>
        <v>6.1499999999999995</v>
      </c>
      <c r="I100">
        <f>TKN_inflow!E4</f>
        <v>0.47500000000000003</v>
      </c>
      <c r="J100">
        <f>NOx_inflow!E4</f>
        <v>5.6749999999999998</v>
      </c>
      <c r="K100">
        <f>NH3_inflow!E4</f>
        <v>0.125</v>
      </c>
      <c r="L100">
        <f>TOC_inflow!E4</f>
        <v>4.25</v>
      </c>
      <c r="M100">
        <f>TP_surface!E4</f>
        <v>17.5</v>
      </c>
      <c r="N100">
        <f>P_dissolved_surface!E4</f>
        <v>5</v>
      </c>
      <c r="O100">
        <f>TP_inflow!E4</f>
        <v>69.75</v>
      </c>
      <c r="P100">
        <f>TN_deep!E4</f>
        <v>2.2999999999999998</v>
      </c>
      <c r="Q100">
        <f>TKN_deep!E4</f>
        <v>0.6</v>
      </c>
      <c r="R100">
        <f>NOx_deep!E4</f>
        <v>1.7</v>
      </c>
      <c r="S100">
        <f>NH3_deep!E4</f>
        <v>0.3</v>
      </c>
      <c r="T100">
        <f>TP_deep!E4</f>
        <v>5</v>
      </c>
      <c r="U100">
        <f>P_dissolved_deep!E4</f>
        <v>5</v>
      </c>
      <c r="V100">
        <f>TOC_deep!E4</f>
        <v>9</v>
      </c>
    </row>
    <row r="101" spans="1:22" x14ac:dyDescent="0.3">
      <c r="A101">
        <v>1990</v>
      </c>
      <c r="B101" t="s">
        <v>4</v>
      </c>
      <c r="C101" t="str">
        <f>TN_surface!E5</f>
        <v>na</v>
      </c>
      <c r="D101" t="str">
        <f>TKN_surface!E5</f>
        <v>na</v>
      </c>
      <c r="E101" t="str">
        <f>NOx_surface!E5</f>
        <v>na</v>
      </c>
      <c r="F101" t="str">
        <f>TOC_surface!E5</f>
        <v>na</v>
      </c>
      <c r="G101" t="str">
        <f>NH3_surface!E5</f>
        <v>na</v>
      </c>
      <c r="H101" t="str">
        <f>TN_inflow!E5</f>
        <v>na</v>
      </c>
      <c r="I101" t="str">
        <f>TKN_inflow!E5</f>
        <v>na</v>
      </c>
      <c r="J101" t="str">
        <f>NOx_inflow!E5</f>
        <v>na</v>
      </c>
      <c r="K101" t="str">
        <f>NH3_inflow!E5</f>
        <v>na</v>
      </c>
      <c r="L101" t="str">
        <f>TOC_inflow!E5</f>
        <v>na</v>
      </c>
      <c r="M101" t="str">
        <f>TP_surface!E5</f>
        <v>na</v>
      </c>
      <c r="N101" t="str">
        <f>P_dissolved_surface!E5</f>
        <v>na</v>
      </c>
      <c r="O101" t="str">
        <f>TP_inflow!E5</f>
        <v>na</v>
      </c>
      <c r="P101" t="str">
        <f>TN_deep!E5</f>
        <v>na</v>
      </c>
      <c r="Q101" t="str">
        <f>TKN_deep!E5</f>
        <v>na</v>
      </c>
      <c r="R101" t="str">
        <f>NOx_deep!E5</f>
        <v>na</v>
      </c>
      <c r="S101" t="str">
        <f>NH3_deep!E5</f>
        <v>na</v>
      </c>
      <c r="T101" t="str">
        <f>TP_deep!E5</f>
        <v>na</v>
      </c>
      <c r="U101" t="str">
        <f>P_dissolved_deep!E5</f>
        <v>na</v>
      </c>
      <c r="V101" t="str">
        <f>TOC_deep!E5</f>
        <v>na</v>
      </c>
    </row>
    <row r="102" spans="1:22" x14ac:dyDescent="0.3">
      <c r="A102">
        <v>1991</v>
      </c>
      <c r="B102" t="s">
        <v>4</v>
      </c>
      <c r="C102" t="str">
        <f>TN_surface!E6</f>
        <v>na</v>
      </c>
      <c r="D102" t="str">
        <f>TKN_surface!E6</f>
        <v>na</v>
      </c>
      <c r="E102" t="str">
        <f>NOx_surface!E6</f>
        <v>na</v>
      </c>
      <c r="F102">
        <f>TOC_surface!E6</f>
        <v>4</v>
      </c>
      <c r="G102">
        <f>NH3_surface!E6</f>
        <v>0.05</v>
      </c>
      <c r="H102">
        <f>TN_inflow!E6</f>
        <v>1.4499999999999997</v>
      </c>
      <c r="I102">
        <f>TKN_inflow!E6</f>
        <v>0.13999999999999999</v>
      </c>
      <c r="J102">
        <f>NOx_inflow!E6</f>
        <v>1.3099999999999998</v>
      </c>
      <c r="K102">
        <f>NH3_inflow!E6</f>
        <v>0</v>
      </c>
      <c r="L102">
        <f>TOC_inflow!E6</f>
        <v>2.8</v>
      </c>
      <c r="M102" t="str">
        <f>TP_surface!E6</f>
        <v>na</v>
      </c>
      <c r="N102" t="str">
        <f>P_dissolved_surface!E6</f>
        <v>na</v>
      </c>
      <c r="O102">
        <f>TP_inflow!E6</f>
        <v>108</v>
      </c>
      <c r="P102" t="str">
        <f>TN_deep!E6</f>
        <v>na</v>
      </c>
      <c r="Q102" t="str">
        <f>TKN_deep!E6</f>
        <v>na</v>
      </c>
      <c r="R102" t="str">
        <f>NOx_deep!E6</f>
        <v>na</v>
      </c>
      <c r="S102">
        <f>NH3_deep!E6</f>
        <v>0.05</v>
      </c>
      <c r="T102" t="str">
        <f>TP_deep!E6</f>
        <v>na</v>
      </c>
      <c r="U102" t="str">
        <f>P_dissolved_deep!E6</f>
        <v>na</v>
      </c>
      <c r="V102">
        <f>TOC_deep!E6</f>
        <v>4</v>
      </c>
    </row>
    <row r="103" spans="1:22" x14ac:dyDescent="0.3">
      <c r="A103">
        <v>1992</v>
      </c>
      <c r="B103" t="s">
        <v>4</v>
      </c>
      <c r="C103">
        <f>TN_surface!E7</f>
        <v>1.2</v>
      </c>
      <c r="D103">
        <f>TKN_surface!E7</f>
        <v>0.8</v>
      </c>
      <c r="E103">
        <f>NOx_surface!E7</f>
        <v>0.39999999999999997</v>
      </c>
      <c r="F103">
        <f>TOC_surface!E7</f>
        <v>4.75</v>
      </c>
      <c r="G103">
        <f>NH3_surface!E7</f>
        <v>0.2</v>
      </c>
      <c r="H103">
        <f>TN_inflow!E7</f>
        <v>2.6124999999999998</v>
      </c>
      <c r="I103">
        <f>TKN_inflow!E7</f>
        <v>0.75</v>
      </c>
      <c r="J103">
        <f>NOx_inflow!E7</f>
        <v>1.8625</v>
      </c>
      <c r="K103">
        <f>NH3_inflow!E7</f>
        <v>0.125</v>
      </c>
      <c r="L103">
        <f>TOC_inflow!E7</f>
        <v>3.75</v>
      </c>
      <c r="M103">
        <f>TP_surface!E7</f>
        <v>90</v>
      </c>
      <c r="N103">
        <f>P_dissolved_surface!E7</f>
        <v>45</v>
      </c>
      <c r="O103">
        <f>TP_inflow!E7</f>
        <v>45</v>
      </c>
      <c r="P103" t="str">
        <f>TN_deep!E7</f>
        <v>na</v>
      </c>
      <c r="Q103" t="str">
        <f>TKN_deep!E7</f>
        <v>na</v>
      </c>
      <c r="R103">
        <f>NOx_deep!E7</f>
        <v>0.26666666666666666</v>
      </c>
      <c r="S103">
        <f>NH3_deep!E7</f>
        <v>0.48749999999999999</v>
      </c>
      <c r="T103">
        <f>TP_deep!E7</f>
        <v>55</v>
      </c>
      <c r="U103">
        <f>P_dissolved_deep!E7</f>
        <v>30</v>
      </c>
      <c r="V103">
        <f>TOC_deep!E7</f>
        <v>4.5</v>
      </c>
    </row>
    <row r="104" spans="1:22" x14ac:dyDescent="0.3">
      <c r="A104">
        <v>1993</v>
      </c>
      <c r="B104" t="s">
        <v>4</v>
      </c>
      <c r="C104" t="str">
        <f>TN_surface!E8</f>
        <v>na</v>
      </c>
      <c r="D104" t="str">
        <f>TKN_surface!E8</f>
        <v>na</v>
      </c>
      <c r="E104" t="str">
        <f>NOx_surface!E8</f>
        <v>na</v>
      </c>
      <c r="F104" t="str">
        <f>TOC_surface!E8</f>
        <v>na</v>
      </c>
      <c r="G104" t="str">
        <f>NH3_surface!E8</f>
        <v>na</v>
      </c>
      <c r="H104" t="str">
        <f>TN_inflow!E8</f>
        <v>na</v>
      </c>
      <c r="I104" t="str">
        <f>TKN_inflow!E8</f>
        <v>na</v>
      </c>
      <c r="J104" t="str">
        <f>NOx_inflow!E8</f>
        <v>na</v>
      </c>
      <c r="K104" t="str">
        <f>NH3_inflow!E8</f>
        <v>na</v>
      </c>
      <c r="L104" t="str">
        <f>TOC_inflow!E8</f>
        <v>na</v>
      </c>
      <c r="M104" t="str">
        <f>TP_surface!E8</f>
        <v>na</v>
      </c>
      <c r="N104" t="str">
        <f>P_dissolved_surface!E8</f>
        <v>na</v>
      </c>
      <c r="O104" t="str">
        <f>TP_inflow!E8</f>
        <v>na</v>
      </c>
      <c r="P104" t="str">
        <f>TN_deep!E8</f>
        <v>na</v>
      </c>
      <c r="Q104" t="str">
        <f>TKN_deep!E8</f>
        <v>na</v>
      </c>
      <c r="R104" t="str">
        <f>NOx_deep!E8</f>
        <v>na</v>
      </c>
      <c r="S104" t="str">
        <f>NH3_deep!E8</f>
        <v>na</v>
      </c>
      <c r="T104" t="str">
        <f>TP_deep!E8</f>
        <v>na</v>
      </c>
      <c r="U104" t="str">
        <f>P_dissolved_deep!E8</f>
        <v>na</v>
      </c>
      <c r="V104" t="str">
        <f>TOC_deep!E8</f>
        <v>na</v>
      </c>
    </row>
    <row r="105" spans="1:22" x14ac:dyDescent="0.3">
      <c r="A105">
        <v>1994</v>
      </c>
      <c r="B105" t="s">
        <v>4</v>
      </c>
      <c r="C105" t="str">
        <f>TN_surface!E9</f>
        <v>na</v>
      </c>
      <c r="D105" t="str">
        <f>TKN_surface!E9</f>
        <v>na</v>
      </c>
      <c r="E105" t="str">
        <f>NOx_surface!E9</f>
        <v>na</v>
      </c>
      <c r="F105">
        <f>TOC_surface!E9</f>
        <v>10.4</v>
      </c>
      <c r="G105" t="str">
        <f>NH3_surface!E9</f>
        <v>na</v>
      </c>
      <c r="H105" t="str">
        <f>TN_inflow!E9</f>
        <v>na</v>
      </c>
      <c r="I105" t="str">
        <f>TKN_inflow!E9</f>
        <v>na</v>
      </c>
      <c r="J105" t="str">
        <f>NOx_inflow!E9</f>
        <v>na</v>
      </c>
      <c r="K105" t="str">
        <f>NH3_inflow!E9</f>
        <v>na</v>
      </c>
      <c r="L105">
        <f>TOC_inflow!E9</f>
        <v>10.199999999999999</v>
      </c>
      <c r="M105" t="str">
        <f>TP_surface!E9</f>
        <v>na</v>
      </c>
      <c r="N105" t="str">
        <f>P_dissolved_surface!E9</f>
        <v>na</v>
      </c>
      <c r="O105" t="str">
        <f>TP_inflow!E9</f>
        <v>na</v>
      </c>
      <c r="P105" t="str">
        <f>TN_deep!E9</f>
        <v>na</v>
      </c>
      <c r="Q105" t="str">
        <f>TKN_deep!E9</f>
        <v>na</v>
      </c>
      <c r="R105" t="str">
        <f>NOx_deep!E9</f>
        <v>na</v>
      </c>
      <c r="S105" t="str">
        <f>NH3_deep!E9</f>
        <v>na</v>
      </c>
      <c r="T105" t="str">
        <f>TP_deep!E9</f>
        <v>na</v>
      </c>
      <c r="U105" t="str">
        <f>P_dissolved_deep!E9</f>
        <v>na</v>
      </c>
      <c r="V105">
        <f>TOC_deep!E9</f>
        <v>6</v>
      </c>
    </row>
    <row r="106" spans="1:22" x14ac:dyDescent="0.3">
      <c r="A106">
        <v>1995</v>
      </c>
      <c r="B106" t="s">
        <v>4</v>
      </c>
      <c r="C106" t="str">
        <f>TN_surface!E10</f>
        <v>na</v>
      </c>
      <c r="D106" t="str">
        <f>TKN_surface!E10</f>
        <v>na</v>
      </c>
      <c r="E106" t="str">
        <f>NOx_surface!E10</f>
        <v>na</v>
      </c>
      <c r="F106">
        <f>TOC_surface!E10</f>
        <v>9.6666666666666661</v>
      </c>
      <c r="G106" t="str">
        <f>NH3_surface!E10</f>
        <v>na</v>
      </c>
      <c r="H106" t="str">
        <f>TN_inflow!E10</f>
        <v>na</v>
      </c>
      <c r="I106" t="str">
        <f>TKN_inflow!E10</f>
        <v>na</v>
      </c>
      <c r="J106" t="str">
        <f>NOx_inflow!E10</f>
        <v>na</v>
      </c>
      <c r="K106" t="str">
        <f>NH3_inflow!E10</f>
        <v>na</v>
      </c>
      <c r="L106">
        <f>TOC_inflow!E10</f>
        <v>14.700000000000001</v>
      </c>
      <c r="M106" t="str">
        <f>TP_surface!E10</f>
        <v>na</v>
      </c>
      <c r="N106" t="str">
        <f>P_dissolved_surface!E10</f>
        <v>na</v>
      </c>
      <c r="O106" t="str">
        <f>TP_inflow!E10</f>
        <v>na</v>
      </c>
      <c r="P106" t="str">
        <f>TN_deep!E10</f>
        <v>na</v>
      </c>
      <c r="Q106" t="str">
        <f>TKN_deep!E10</f>
        <v>na</v>
      </c>
      <c r="R106" t="str">
        <f>NOx_deep!E10</f>
        <v>na</v>
      </c>
      <c r="S106" t="str">
        <f>NH3_deep!E10</f>
        <v>na</v>
      </c>
      <c r="T106" t="str">
        <f>TP_deep!E10</f>
        <v>na</v>
      </c>
      <c r="U106" t="str">
        <f>P_dissolved_deep!E10</f>
        <v>na</v>
      </c>
      <c r="V106">
        <f>TOC_deep!E10</f>
        <v>11.46</v>
      </c>
    </row>
    <row r="107" spans="1:22" x14ac:dyDescent="0.3">
      <c r="A107">
        <v>1996</v>
      </c>
      <c r="B107" t="s">
        <v>4</v>
      </c>
      <c r="C107" t="str">
        <f>TN_surface!E11</f>
        <v>na</v>
      </c>
      <c r="D107" t="str">
        <f>TKN_surface!E11</f>
        <v>na</v>
      </c>
      <c r="E107" t="str">
        <f>NOx_surface!E11</f>
        <v>na</v>
      </c>
      <c r="F107">
        <f>TOC_surface!E11</f>
        <v>6.3949999999999996</v>
      </c>
      <c r="G107" t="str">
        <f>NH3_surface!E11</f>
        <v>na</v>
      </c>
      <c r="H107" t="str">
        <f>TN_inflow!E11</f>
        <v>na</v>
      </c>
      <c r="I107" t="str">
        <f>TKN_inflow!E11</f>
        <v>na</v>
      </c>
      <c r="J107">
        <f>NOx_inflow!E11</f>
        <v>3.5049999999999999</v>
      </c>
      <c r="K107" t="str">
        <f>NH3_inflow!E11</f>
        <v>na</v>
      </c>
      <c r="L107">
        <f>TOC_inflow!E11</f>
        <v>3.1274999999999999</v>
      </c>
      <c r="M107" t="str">
        <f>TP_surface!E11</f>
        <v>na</v>
      </c>
      <c r="N107" t="str">
        <f>P_dissolved_surface!E11</f>
        <v>na</v>
      </c>
      <c r="O107" t="str">
        <f>TP_inflow!E11</f>
        <v>na</v>
      </c>
      <c r="P107" t="str">
        <f>TN_deep!E11</f>
        <v>na</v>
      </c>
      <c r="Q107" t="str">
        <f>TKN_deep!E11</f>
        <v>na</v>
      </c>
      <c r="R107" t="str">
        <f>NOx_deep!E11</f>
        <v>na</v>
      </c>
      <c r="S107" t="str">
        <f>NH3_deep!E11</f>
        <v>na</v>
      </c>
      <c r="T107" t="str">
        <f>TP_deep!E11</f>
        <v>na</v>
      </c>
      <c r="U107" t="str">
        <f>P_dissolved_deep!E11</f>
        <v>na</v>
      </c>
      <c r="V107">
        <f>TOC_deep!E11</f>
        <v>7.34</v>
      </c>
    </row>
    <row r="108" spans="1:22" x14ac:dyDescent="0.3">
      <c r="A108">
        <v>1997</v>
      </c>
      <c r="B108" t="s">
        <v>4</v>
      </c>
      <c r="C108" t="str">
        <f>TN_surface!E12</f>
        <v>na</v>
      </c>
      <c r="D108" t="str">
        <f>TKN_surface!E12</f>
        <v>na</v>
      </c>
      <c r="E108">
        <f>NOx_surface!E12</f>
        <v>0.58399999999999996</v>
      </c>
      <c r="F108">
        <f>TOC_surface!E12</f>
        <v>8.3339999999999996</v>
      </c>
      <c r="G108" t="str">
        <f>NH3_surface!E12</f>
        <v>na</v>
      </c>
      <c r="H108" t="str">
        <f>TN_inflow!E12</f>
        <v>na</v>
      </c>
      <c r="I108" t="str">
        <f>TKN_inflow!E12</f>
        <v>na</v>
      </c>
      <c r="J108">
        <f>NOx_inflow!E12</f>
        <v>2.6950000000000003</v>
      </c>
      <c r="K108" t="str">
        <f>NH3_inflow!E12</f>
        <v>na</v>
      </c>
      <c r="L108">
        <f>TOC_inflow!E12</f>
        <v>10.984999999999999</v>
      </c>
      <c r="M108" t="str">
        <f>TP_surface!E12</f>
        <v>na</v>
      </c>
      <c r="N108">
        <f>P_dissolved_surface!E12</f>
        <v>19.2</v>
      </c>
      <c r="O108" t="str">
        <f>TP_inflow!E12</f>
        <v>na</v>
      </c>
      <c r="P108" t="str">
        <f>TN_deep!E12</f>
        <v>na</v>
      </c>
      <c r="Q108" t="str">
        <f>TKN_deep!E12</f>
        <v>na</v>
      </c>
      <c r="R108" t="str">
        <f>NOx_deep!E12</f>
        <v>na</v>
      </c>
      <c r="S108" t="str">
        <f>NH3_deep!E12</f>
        <v>na</v>
      </c>
      <c r="T108" t="str">
        <f>TP_deep!E12</f>
        <v>na</v>
      </c>
      <c r="U108" t="str">
        <f>P_dissolved_deep!E12</f>
        <v>na</v>
      </c>
      <c r="V108">
        <f>TOC_deep!E12</f>
        <v>10.583333333333334</v>
      </c>
    </row>
    <row r="109" spans="1:22" x14ac:dyDescent="0.3">
      <c r="A109">
        <v>1998</v>
      </c>
      <c r="B109" t="s">
        <v>4</v>
      </c>
      <c r="C109" t="str">
        <f>TN_surface!E13</f>
        <v>na</v>
      </c>
      <c r="D109" t="str">
        <f>TKN_surface!E13</f>
        <v>na</v>
      </c>
      <c r="E109" t="str">
        <f>NOx_surface!E13</f>
        <v>na</v>
      </c>
      <c r="F109" t="str">
        <f>TOC_surface!E13</f>
        <v>na</v>
      </c>
      <c r="G109" t="str">
        <f>NH3_surface!E13</f>
        <v>na</v>
      </c>
      <c r="H109" t="str">
        <f>TN_inflow!E13</f>
        <v>na</v>
      </c>
      <c r="I109" t="str">
        <f>TKN_inflow!E13</f>
        <v>na</v>
      </c>
      <c r="J109" t="str">
        <f>NOx_inflow!E13</f>
        <v>na</v>
      </c>
      <c r="K109" t="str">
        <f>NH3_inflow!E13</f>
        <v>na</v>
      </c>
      <c r="L109" t="str">
        <f>TOC_inflow!E13</f>
        <v>na</v>
      </c>
      <c r="M109" t="str">
        <f>TP_surface!E13</f>
        <v>na</v>
      </c>
      <c r="N109" t="str">
        <f>P_dissolved_surface!E13</f>
        <v>na</v>
      </c>
      <c r="O109" t="str">
        <f>TP_inflow!E13</f>
        <v>na</v>
      </c>
      <c r="P109" t="str">
        <f>TN_deep!E13</f>
        <v>na</v>
      </c>
      <c r="Q109" t="str">
        <f>TKN_deep!E13</f>
        <v>na</v>
      </c>
      <c r="R109" t="str">
        <f>NOx_deep!E13</f>
        <v>na</v>
      </c>
      <c r="S109" t="str">
        <f>NH3_deep!E13</f>
        <v>na</v>
      </c>
      <c r="T109" t="str">
        <f>TP_deep!E13</f>
        <v>na</v>
      </c>
      <c r="U109" t="str">
        <f>P_dissolved_deep!E13</f>
        <v>na</v>
      </c>
      <c r="V109" t="str">
        <f>TOC_deep!E13</f>
        <v>na</v>
      </c>
    </row>
    <row r="110" spans="1:22" x14ac:dyDescent="0.3">
      <c r="A110">
        <v>1999</v>
      </c>
      <c r="B110" t="s">
        <v>4</v>
      </c>
      <c r="C110">
        <f>TN_surface!E14</f>
        <v>1.125</v>
      </c>
      <c r="D110">
        <f>TKN_surface!E14</f>
        <v>1.1000000000000001</v>
      </c>
      <c r="E110">
        <f>NOx_surface!E14</f>
        <v>2.5000000000000001E-2</v>
      </c>
      <c r="F110">
        <f>TOC_surface!E14</f>
        <v>4.92</v>
      </c>
      <c r="G110" t="str">
        <f>NH3_surface!E14</f>
        <v>na</v>
      </c>
      <c r="H110">
        <f>TN_inflow!E14</f>
        <v>3.7250000000000001</v>
      </c>
      <c r="I110">
        <f>TKN_inflow!E14</f>
        <v>0.27500000000000002</v>
      </c>
      <c r="J110">
        <f>NOx_inflow!E14</f>
        <v>3.45</v>
      </c>
      <c r="K110" t="str">
        <f>NH3_inflow!E14</f>
        <v>na</v>
      </c>
      <c r="L110">
        <f>TOC_inflow!E14</f>
        <v>2.3499999999999996</v>
      </c>
      <c r="M110">
        <f>TP_surface!E14</f>
        <v>28</v>
      </c>
      <c r="N110">
        <f>P_dissolved_surface!E14</f>
        <v>5</v>
      </c>
      <c r="O110">
        <f>TP_inflow!E14</f>
        <v>15</v>
      </c>
      <c r="P110" t="str">
        <f>TN_deep!E14</f>
        <v>na</v>
      </c>
      <c r="Q110" t="str">
        <f>TKN_deep!E14</f>
        <v>na</v>
      </c>
      <c r="R110" t="str">
        <f>NOx_deep!E14</f>
        <v>na</v>
      </c>
      <c r="S110" t="str">
        <f>NH3_deep!E14</f>
        <v>na</v>
      </c>
      <c r="T110" t="str">
        <f>TP_deep!E14</f>
        <v>na</v>
      </c>
      <c r="U110" t="str">
        <f>P_dissolved_deep!E14</f>
        <v>na</v>
      </c>
      <c r="V110" t="str">
        <f>TOC_deep!E14</f>
        <v>na</v>
      </c>
    </row>
    <row r="111" spans="1:22" x14ac:dyDescent="0.3">
      <c r="A111">
        <v>2000</v>
      </c>
      <c r="B111" t="s">
        <v>4</v>
      </c>
      <c r="C111" t="str">
        <f>TN_surface!E15</f>
        <v>na</v>
      </c>
      <c r="D111" t="str">
        <f>TKN_surface!E15</f>
        <v>na</v>
      </c>
      <c r="E111" t="str">
        <f>NOx_surface!E15</f>
        <v>na</v>
      </c>
      <c r="F111" t="str">
        <f>TOC_surface!E15</f>
        <v>na</v>
      </c>
      <c r="G111" t="str">
        <f>NH3_surface!E15</f>
        <v>na</v>
      </c>
      <c r="H111" t="str">
        <f>TN_inflow!E15</f>
        <v>na</v>
      </c>
      <c r="I111" t="str">
        <f>TKN_inflow!E15</f>
        <v>na</v>
      </c>
      <c r="J111" t="str">
        <f>NOx_inflow!E15</f>
        <v>na</v>
      </c>
      <c r="K111" t="str">
        <f>NH3_inflow!E15</f>
        <v>na</v>
      </c>
      <c r="L111" t="str">
        <f>TOC_inflow!E15</f>
        <v>na</v>
      </c>
      <c r="M111" t="str">
        <f>TP_surface!E15</f>
        <v>na</v>
      </c>
      <c r="N111" t="str">
        <f>P_dissolved_surface!E15</f>
        <v>na</v>
      </c>
      <c r="O111" t="str">
        <f>TP_inflow!E15</f>
        <v>na</v>
      </c>
      <c r="P111" t="str">
        <f>TN_deep!E15</f>
        <v>na</v>
      </c>
      <c r="Q111" t="str">
        <f>TKN_deep!E15</f>
        <v>na</v>
      </c>
      <c r="R111" t="str">
        <f>NOx_deep!E15</f>
        <v>na</v>
      </c>
      <c r="S111" t="str">
        <f>NH3_deep!E15</f>
        <v>na</v>
      </c>
      <c r="T111" t="str">
        <f>TP_deep!E15</f>
        <v>na</v>
      </c>
      <c r="U111" t="str">
        <f>P_dissolved_deep!E15</f>
        <v>na</v>
      </c>
      <c r="V111" t="str">
        <f>TOC_deep!E15</f>
        <v>na</v>
      </c>
    </row>
    <row r="112" spans="1:22" x14ac:dyDescent="0.3">
      <c r="A112">
        <v>2001</v>
      </c>
      <c r="B112" t="s">
        <v>4</v>
      </c>
      <c r="C112" t="str">
        <f>TN_surface!E16</f>
        <v>na</v>
      </c>
      <c r="D112" t="str">
        <f>TKN_surface!E16</f>
        <v>na</v>
      </c>
      <c r="E112" t="str">
        <f>NOx_surface!E16</f>
        <v>na</v>
      </c>
      <c r="F112" t="str">
        <f>TOC_surface!E16</f>
        <v>na</v>
      </c>
      <c r="G112" t="str">
        <f>NH3_surface!E16</f>
        <v>na</v>
      </c>
      <c r="H112" t="str">
        <f>TN_inflow!E16</f>
        <v>na</v>
      </c>
      <c r="I112" t="str">
        <f>TKN_inflow!E16</f>
        <v>na</v>
      </c>
      <c r="J112" t="str">
        <f>NOx_inflow!E16</f>
        <v>na</v>
      </c>
      <c r="K112" t="str">
        <f>NH3_inflow!E16</f>
        <v>na</v>
      </c>
      <c r="L112" t="str">
        <f>TOC_inflow!E16</f>
        <v>na</v>
      </c>
      <c r="M112" t="str">
        <f>TP_surface!E16</f>
        <v>na</v>
      </c>
      <c r="N112" t="str">
        <f>P_dissolved_surface!E16</f>
        <v>na</v>
      </c>
      <c r="O112" t="str">
        <f>TP_inflow!E16</f>
        <v>na</v>
      </c>
      <c r="P112" t="str">
        <f>TN_deep!E16</f>
        <v>na</v>
      </c>
      <c r="Q112" t="str">
        <f>TKN_deep!E16</f>
        <v>na</v>
      </c>
      <c r="R112" t="str">
        <f>NOx_deep!E16</f>
        <v>na</v>
      </c>
      <c r="S112" t="str">
        <f>NH3_deep!E16</f>
        <v>na</v>
      </c>
      <c r="T112" t="str">
        <f>TP_deep!E16</f>
        <v>na</v>
      </c>
      <c r="U112" t="str">
        <f>P_dissolved_deep!E16</f>
        <v>na</v>
      </c>
      <c r="V112" t="str">
        <f>TOC_deep!E16</f>
        <v>na</v>
      </c>
    </row>
    <row r="113" spans="1:22" x14ac:dyDescent="0.3">
      <c r="A113">
        <v>2002</v>
      </c>
      <c r="B113" t="s">
        <v>4</v>
      </c>
      <c r="C113" t="str">
        <f>TN_surface!E17</f>
        <v>na</v>
      </c>
      <c r="D113" t="str">
        <f>TKN_surface!E17</f>
        <v>na</v>
      </c>
      <c r="E113" t="str">
        <f>NOx_surface!E17</f>
        <v>na</v>
      </c>
      <c r="F113" t="str">
        <f>TOC_surface!E17</f>
        <v>na</v>
      </c>
      <c r="G113" t="str">
        <f>NH3_surface!E17</f>
        <v>na</v>
      </c>
      <c r="H113" t="str">
        <f>TN_inflow!E17</f>
        <v>na</v>
      </c>
      <c r="I113" t="str">
        <f>TKN_inflow!E17</f>
        <v>na</v>
      </c>
      <c r="J113" t="str">
        <f>NOx_inflow!E17</f>
        <v>na</v>
      </c>
      <c r="K113" t="str">
        <f>NH3_inflow!E17</f>
        <v>na</v>
      </c>
      <c r="L113" t="str">
        <f>TOC_inflow!E17</f>
        <v>na</v>
      </c>
      <c r="M113" t="str">
        <f>TP_surface!E17</f>
        <v>na</v>
      </c>
      <c r="N113" t="str">
        <f>P_dissolved_surface!E17</f>
        <v>na</v>
      </c>
      <c r="O113" t="str">
        <f>TP_inflow!E17</f>
        <v>na</v>
      </c>
      <c r="P113" t="str">
        <f>TN_deep!E17</f>
        <v>na</v>
      </c>
      <c r="Q113" t="str">
        <f>TKN_deep!E17</f>
        <v>na</v>
      </c>
      <c r="R113" t="str">
        <f>NOx_deep!E17</f>
        <v>na</v>
      </c>
      <c r="S113" t="str">
        <f>NH3_deep!E17</f>
        <v>na</v>
      </c>
      <c r="T113" t="str">
        <f>TP_deep!E17</f>
        <v>na</v>
      </c>
      <c r="U113" t="str">
        <f>P_dissolved_deep!E17</f>
        <v>na</v>
      </c>
      <c r="V113" t="str">
        <f>TOC_deep!E17</f>
        <v>na</v>
      </c>
    </row>
    <row r="114" spans="1:22" x14ac:dyDescent="0.3">
      <c r="A114">
        <v>2003</v>
      </c>
      <c r="B114" t="s">
        <v>4</v>
      </c>
      <c r="C114" t="str">
        <f>TN_surface!E18</f>
        <v>na</v>
      </c>
      <c r="D114" t="str">
        <f>TKN_surface!E18</f>
        <v>na</v>
      </c>
      <c r="E114" t="str">
        <f>NOx_surface!E18</f>
        <v>na</v>
      </c>
      <c r="F114" t="str">
        <f>TOC_surface!E18</f>
        <v>na</v>
      </c>
      <c r="G114" t="str">
        <f>NH3_surface!E18</f>
        <v>na</v>
      </c>
      <c r="H114" t="str">
        <f>TN_inflow!E18</f>
        <v>na</v>
      </c>
      <c r="I114" t="str">
        <f>TKN_inflow!E18</f>
        <v>na</v>
      </c>
      <c r="J114" t="str">
        <f>NOx_inflow!E18</f>
        <v>na</v>
      </c>
      <c r="K114" t="str">
        <f>NH3_inflow!E18</f>
        <v>na</v>
      </c>
      <c r="L114" t="str">
        <f>TOC_inflow!E18</f>
        <v>na</v>
      </c>
      <c r="M114" t="str">
        <f>TP_surface!E18</f>
        <v>na</v>
      </c>
      <c r="N114" t="str">
        <f>P_dissolved_surface!E18</f>
        <v>na</v>
      </c>
      <c r="O114" t="str">
        <f>TP_inflow!E18</f>
        <v>na</v>
      </c>
      <c r="P114" t="str">
        <f>TN_deep!E18</f>
        <v>na</v>
      </c>
      <c r="Q114" t="str">
        <f>TKN_deep!E18</f>
        <v>na</v>
      </c>
      <c r="R114" t="str">
        <f>NOx_deep!E18</f>
        <v>na</v>
      </c>
      <c r="S114" t="str">
        <f>NH3_deep!E18</f>
        <v>na</v>
      </c>
      <c r="T114" t="str">
        <f>TP_deep!E18</f>
        <v>na</v>
      </c>
      <c r="U114" t="str">
        <f>P_dissolved_deep!E18</f>
        <v>na</v>
      </c>
      <c r="V114" t="str">
        <f>TOC_deep!E18</f>
        <v>na</v>
      </c>
    </row>
    <row r="115" spans="1:22" x14ac:dyDescent="0.3">
      <c r="A115">
        <v>2004</v>
      </c>
      <c r="B115" t="s">
        <v>4</v>
      </c>
      <c r="C115" t="str">
        <f>TN_surface!E19</f>
        <v>na</v>
      </c>
      <c r="D115" t="str">
        <f>TKN_surface!E19</f>
        <v>na</v>
      </c>
      <c r="E115" t="str">
        <f>NOx_surface!E19</f>
        <v>na</v>
      </c>
      <c r="F115" t="str">
        <f>TOC_surface!E19</f>
        <v>na</v>
      </c>
      <c r="G115" t="str">
        <f>NH3_surface!E19</f>
        <v>na</v>
      </c>
      <c r="H115" t="str">
        <f>TN_inflow!E19</f>
        <v>na</v>
      </c>
      <c r="I115" t="str">
        <f>TKN_inflow!E19</f>
        <v>na</v>
      </c>
      <c r="J115" t="str">
        <f>NOx_inflow!E19</f>
        <v>na</v>
      </c>
      <c r="K115" t="str">
        <f>NH3_inflow!E19</f>
        <v>na</v>
      </c>
      <c r="L115" t="str">
        <f>TOC_inflow!E19</f>
        <v>na</v>
      </c>
      <c r="M115" t="str">
        <f>TP_surface!E19</f>
        <v>na</v>
      </c>
      <c r="N115" t="str">
        <f>P_dissolved_surface!E19</f>
        <v>na</v>
      </c>
      <c r="O115" t="str">
        <f>TP_inflow!E19</f>
        <v>na</v>
      </c>
      <c r="P115" t="str">
        <f>TN_deep!E19</f>
        <v>na</v>
      </c>
      <c r="Q115" t="str">
        <f>TKN_deep!E19</f>
        <v>na</v>
      </c>
      <c r="R115" t="str">
        <f>NOx_deep!E19</f>
        <v>na</v>
      </c>
      <c r="S115" t="str">
        <f>NH3_deep!E19</f>
        <v>na</v>
      </c>
      <c r="T115" t="str">
        <f>TP_deep!E19</f>
        <v>na</v>
      </c>
      <c r="U115" t="str">
        <f>P_dissolved_deep!E19</f>
        <v>na</v>
      </c>
      <c r="V115" t="str">
        <f>TOC_deep!E19</f>
        <v>na</v>
      </c>
    </row>
    <row r="116" spans="1:22" x14ac:dyDescent="0.3">
      <c r="A116">
        <v>2005</v>
      </c>
      <c r="B116" t="s">
        <v>4</v>
      </c>
      <c r="C116" t="str">
        <f>TN_surface!E20</f>
        <v>na</v>
      </c>
      <c r="D116" t="str">
        <f>TKN_surface!E20</f>
        <v>na</v>
      </c>
      <c r="E116" t="str">
        <f>NOx_surface!E20</f>
        <v>na</v>
      </c>
      <c r="F116" t="str">
        <f>TOC_surface!E20</f>
        <v>na</v>
      </c>
      <c r="G116" t="str">
        <f>NH3_surface!E20</f>
        <v>na</v>
      </c>
      <c r="H116" t="str">
        <f>TN_inflow!E20</f>
        <v>na</v>
      </c>
      <c r="I116" t="str">
        <f>TKN_inflow!E20</f>
        <v>na</v>
      </c>
      <c r="J116" t="str">
        <f>NOx_inflow!E20</f>
        <v>na</v>
      </c>
      <c r="K116" t="str">
        <f>NH3_inflow!E20</f>
        <v>na</v>
      </c>
      <c r="L116" t="str">
        <f>TOC_inflow!E20</f>
        <v>na</v>
      </c>
      <c r="M116" t="str">
        <f>TP_surface!E20</f>
        <v>na</v>
      </c>
      <c r="N116" t="str">
        <f>P_dissolved_surface!E20</f>
        <v>na</v>
      </c>
      <c r="O116" t="str">
        <f>TP_inflow!E20</f>
        <v>na</v>
      </c>
      <c r="P116" t="str">
        <f>TN_deep!E20</f>
        <v>na</v>
      </c>
      <c r="Q116" t="str">
        <f>TKN_deep!E20</f>
        <v>na</v>
      </c>
      <c r="R116" t="str">
        <f>NOx_deep!E20</f>
        <v>na</v>
      </c>
      <c r="S116" t="str">
        <f>NH3_deep!E20</f>
        <v>na</v>
      </c>
      <c r="T116" t="str">
        <f>TP_deep!E20</f>
        <v>na</v>
      </c>
      <c r="U116" t="str">
        <f>P_dissolved_deep!E20</f>
        <v>na</v>
      </c>
      <c r="V116" t="str">
        <f>TOC_deep!E20</f>
        <v>na</v>
      </c>
    </row>
    <row r="117" spans="1:22" x14ac:dyDescent="0.3">
      <c r="A117">
        <v>2006</v>
      </c>
      <c r="B117" t="s">
        <v>4</v>
      </c>
      <c r="C117" t="str">
        <f>TN_surface!E21</f>
        <v>na</v>
      </c>
      <c r="D117" t="str">
        <f>TKN_surface!E21</f>
        <v>na</v>
      </c>
      <c r="E117" t="str">
        <f>NOx_surface!E21</f>
        <v>na</v>
      </c>
      <c r="F117" t="str">
        <f>TOC_surface!E21</f>
        <v>na</v>
      </c>
      <c r="G117" t="str">
        <f>NH3_surface!E21</f>
        <v>na</v>
      </c>
      <c r="H117" t="str">
        <f>TN_inflow!E21</f>
        <v>na</v>
      </c>
      <c r="I117" t="str">
        <f>TKN_inflow!E21</f>
        <v>na</v>
      </c>
      <c r="J117" t="str">
        <f>NOx_inflow!E21</f>
        <v>na</v>
      </c>
      <c r="K117" t="str">
        <f>NH3_inflow!E21</f>
        <v>na</v>
      </c>
      <c r="L117" t="str">
        <f>TOC_inflow!E21</f>
        <v>na</v>
      </c>
      <c r="M117" t="str">
        <f>TP_surface!E21</f>
        <v>na</v>
      </c>
      <c r="N117" t="str">
        <f>P_dissolved_surface!E21</f>
        <v>na</v>
      </c>
      <c r="O117" t="str">
        <f>TP_inflow!E21</f>
        <v>na</v>
      </c>
      <c r="P117" t="str">
        <f>TN_deep!E21</f>
        <v>na</v>
      </c>
      <c r="Q117" t="str">
        <f>TKN_deep!E21</f>
        <v>na</v>
      </c>
      <c r="R117" t="str">
        <f>NOx_deep!E21</f>
        <v>na</v>
      </c>
      <c r="S117" t="str">
        <f>NH3_deep!E21</f>
        <v>na</v>
      </c>
      <c r="T117" t="str">
        <f>TP_deep!E21</f>
        <v>na</v>
      </c>
      <c r="U117" t="str">
        <f>P_dissolved_deep!E21</f>
        <v>na</v>
      </c>
      <c r="V117" t="str">
        <f>TOC_deep!E21</f>
        <v>na</v>
      </c>
    </row>
    <row r="118" spans="1:22" x14ac:dyDescent="0.3">
      <c r="A118">
        <v>2007</v>
      </c>
      <c r="B118" t="s">
        <v>4</v>
      </c>
      <c r="C118">
        <f>TN_surface!E22</f>
        <v>1.198</v>
      </c>
      <c r="D118">
        <f>TKN_surface!E22</f>
        <v>1.19</v>
      </c>
      <c r="E118">
        <f>NOx_surface!E22</f>
        <v>8.0000000000000002E-3</v>
      </c>
      <c r="F118">
        <f>TOC_surface!E22</f>
        <v>4.5819999999999999</v>
      </c>
      <c r="G118">
        <f>NH3_surface!E22</f>
        <v>1.7500000000000002E-2</v>
      </c>
      <c r="H118">
        <f>TN_inflow!E22</f>
        <v>4.2715000000000005</v>
      </c>
      <c r="I118">
        <f>TKN_inflow!E22</f>
        <v>0.56100000000000005</v>
      </c>
      <c r="J118">
        <f>NOx_inflow!E22</f>
        <v>3.7105000000000001</v>
      </c>
      <c r="K118">
        <f>NH3_inflow!E22</f>
        <v>0</v>
      </c>
      <c r="L118">
        <f>TOC_inflow!E22</f>
        <v>2.0834999999999999</v>
      </c>
      <c r="M118">
        <f>TP_surface!E22</f>
        <v>44</v>
      </c>
      <c r="N118" t="str">
        <f>P_dissolved_surface!E22</f>
        <v>na</v>
      </c>
      <c r="O118">
        <f>TP_inflow!E22</f>
        <v>9</v>
      </c>
      <c r="P118">
        <f>TN_deep!E22</f>
        <v>5.0599999999999996</v>
      </c>
      <c r="Q118">
        <f>TKN_deep!E22</f>
        <v>0.01</v>
      </c>
      <c r="R118">
        <f>NOx_deep!E22</f>
        <v>5.05</v>
      </c>
      <c r="S118">
        <f>NH3_deep!E22</f>
        <v>1.7500000000000002E-2</v>
      </c>
      <c r="T118">
        <f>TP_deep!E22</f>
        <v>104</v>
      </c>
      <c r="U118" t="str">
        <f>P_dissolved_deep!E22</f>
        <v>na</v>
      </c>
      <c r="V118">
        <f>TOC_deep!E22</f>
        <v>4.306</v>
      </c>
    </row>
    <row r="119" spans="1:22" x14ac:dyDescent="0.3">
      <c r="A119">
        <v>2008</v>
      </c>
      <c r="B119" t="s">
        <v>4</v>
      </c>
      <c r="C119">
        <f>TN_surface!E23</f>
        <v>1.2329999999999999</v>
      </c>
      <c r="D119">
        <f>TKN_surface!E23</f>
        <v>1.2042857142857142</v>
      </c>
      <c r="E119">
        <f>NOx_surface!E23</f>
        <v>2.8714285714285723E-2</v>
      </c>
      <c r="F119">
        <f>TOC_surface!E23</f>
        <v>11.714285714285714</v>
      </c>
      <c r="G119">
        <f>NH3_surface!E23</f>
        <v>4.6714285714285715E-2</v>
      </c>
      <c r="H119">
        <f>TN_inflow!E23</f>
        <v>2.38</v>
      </c>
      <c r="I119">
        <f>TKN_inflow!E23</f>
        <v>0.34499999999999997</v>
      </c>
      <c r="J119">
        <f>NOx_inflow!E23</f>
        <v>2.0350000000000001</v>
      </c>
      <c r="K119">
        <f>NH3_inflow!E23</f>
        <v>4.3499999999999997E-2</v>
      </c>
      <c r="L119">
        <f>TOC_inflow!E23</f>
        <v>20</v>
      </c>
      <c r="M119">
        <f>TP_surface!E23</f>
        <v>43.428571428571431</v>
      </c>
      <c r="N119" t="str">
        <f>P_dissolved_surface!E23</f>
        <v>na</v>
      </c>
      <c r="O119">
        <f>TP_inflow!E23</f>
        <v>7.8000000000000007</v>
      </c>
      <c r="P119" t="str">
        <f>TN_deep!E23</f>
        <v>na</v>
      </c>
      <c r="Q119" t="str">
        <f>TKN_deep!E23</f>
        <v>na</v>
      </c>
      <c r="R119" t="str">
        <f>NOx_deep!E23</f>
        <v>na</v>
      </c>
      <c r="S119" t="str">
        <f>NH3_deep!E23</f>
        <v>na</v>
      </c>
      <c r="T119" t="str">
        <f>TP_deep!E23</f>
        <v>na</v>
      </c>
      <c r="U119" t="str">
        <f>P_dissolved_deep!E23</f>
        <v>na</v>
      </c>
      <c r="V119" t="str">
        <f>TOC_deep!E23</f>
        <v>na</v>
      </c>
    </row>
    <row r="120" spans="1:22" x14ac:dyDescent="0.3">
      <c r="A120">
        <v>2009</v>
      </c>
      <c r="B120" t="s">
        <v>4</v>
      </c>
      <c r="C120">
        <f>TN_surface!E24</f>
        <v>1.6189000000000002</v>
      </c>
      <c r="D120">
        <f>TKN_surface!E24</f>
        <v>0.96400000000000008</v>
      </c>
      <c r="E120">
        <f>NOx_surface!E24</f>
        <v>0.65490000000000015</v>
      </c>
      <c r="F120">
        <f>TOC_surface!E24</f>
        <v>16.600000000000001</v>
      </c>
      <c r="G120">
        <f>NH3_surface!E24</f>
        <v>6.6100000000000006E-2</v>
      </c>
      <c r="H120">
        <f>TN_inflow!E24</f>
        <v>12.635</v>
      </c>
      <c r="I120">
        <f>TKN_inflow!E24</f>
        <v>0.38500000000000001</v>
      </c>
      <c r="J120">
        <f>NOx_inflow!E24</f>
        <v>12.25</v>
      </c>
      <c r="K120">
        <f>NH3_inflow!E24</f>
        <v>2.5000000000000001E-2</v>
      </c>
      <c r="L120">
        <f>TOC_inflow!E24</f>
        <v>18</v>
      </c>
      <c r="M120">
        <f>TP_surface!E24</f>
        <v>154.30000000000001</v>
      </c>
      <c r="N120" t="str">
        <f>P_dissolved_surface!E24</f>
        <v>na</v>
      </c>
      <c r="O120">
        <f>TP_inflow!E24</f>
        <v>28.5</v>
      </c>
      <c r="P120">
        <f>TN_deep!E24</f>
        <v>1.8489999999999998</v>
      </c>
      <c r="Q120">
        <f>TKN_deep!E24</f>
        <v>1.6499999999999997</v>
      </c>
      <c r="R120">
        <f>NOx_deep!E24</f>
        <v>0.19899999999999998</v>
      </c>
      <c r="S120">
        <f>NH3_deep!E24</f>
        <v>1.17</v>
      </c>
      <c r="T120">
        <f>TP_deep!E24</f>
        <v>153.33333333333334</v>
      </c>
      <c r="U120" t="str">
        <f>P_dissolved_deep!E24</f>
        <v>na</v>
      </c>
      <c r="V120">
        <f>TOC_deep!E24</f>
        <v>18.333333333333332</v>
      </c>
    </row>
    <row r="121" spans="1:22" x14ac:dyDescent="0.3">
      <c r="A121">
        <v>2010</v>
      </c>
      <c r="B121" t="s">
        <v>4</v>
      </c>
      <c r="C121" t="str">
        <f>TN_surface!E25</f>
        <v>na</v>
      </c>
      <c r="D121" t="str">
        <f>TKN_surface!E25</f>
        <v>na</v>
      </c>
      <c r="E121" t="str">
        <f>NOx_surface!E25</f>
        <v>na</v>
      </c>
      <c r="F121" t="str">
        <f>TOC_surface!E25</f>
        <v>na</v>
      </c>
      <c r="G121" t="str">
        <f>NH3_surface!E25</f>
        <v>na</v>
      </c>
      <c r="H121" t="str">
        <f>TN_inflow!E25</f>
        <v>na</v>
      </c>
      <c r="I121" t="str">
        <f>TKN_inflow!E25</f>
        <v>na</v>
      </c>
      <c r="J121" t="str">
        <f>NOx_inflow!E25</f>
        <v>na</v>
      </c>
      <c r="K121" t="str">
        <f>NH3_inflow!E25</f>
        <v>na</v>
      </c>
      <c r="L121" t="str">
        <f>TOC_inflow!E25</f>
        <v>na</v>
      </c>
      <c r="M121" t="str">
        <f>TP_surface!E25</f>
        <v>na</v>
      </c>
      <c r="N121" t="str">
        <f>P_dissolved_surface!E25</f>
        <v>na</v>
      </c>
      <c r="O121" t="str">
        <f>TP_inflow!E25</f>
        <v>na</v>
      </c>
      <c r="P121" t="str">
        <f>TN_deep!E25</f>
        <v>na</v>
      </c>
      <c r="Q121" t="str">
        <f>TKN_deep!E25</f>
        <v>na</v>
      </c>
      <c r="R121" t="str">
        <f>NOx_deep!E25</f>
        <v>na</v>
      </c>
      <c r="S121" t="str">
        <f>NH3_deep!E25</f>
        <v>na</v>
      </c>
      <c r="T121" t="str">
        <f>TP_deep!E25</f>
        <v>na</v>
      </c>
      <c r="U121" t="str">
        <f>P_dissolved_deep!E25</f>
        <v>na</v>
      </c>
      <c r="V121" t="str">
        <f>TOC_deep!E25</f>
        <v>na</v>
      </c>
    </row>
    <row r="122" spans="1:22" x14ac:dyDescent="0.3">
      <c r="A122">
        <v>2011</v>
      </c>
      <c r="B122" t="s">
        <v>4</v>
      </c>
      <c r="C122" t="str">
        <f>TN_surface!E26</f>
        <v>na</v>
      </c>
      <c r="D122" t="str">
        <f>TKN_surface!E26</f>
        <v>na</v>
      </c>
      <c r="E122" t="str">
        <f>NOx_surface!E26</f>
        <v>na</v>
      </c>
      <c r="F122" t="str">
        <f>TOC_surface!E26</f>
        <v>na</v>
      </c>
      <c r="G122" t="str">
        <f>NH3_surface!E26</f>
        <v>na</v>
      </c>
      <c r="H122" t="str">
        <f>TN_inflow!E26</f>
        <v>na</v>
      </c>
      <c r="I122" t="str">
        <f>TKN_inflow!E26</f>
        <v>na</v>
      </c>
      <c r="J122" t="str">
        <f>NOx_inflow!E26</f>
        <v>na</v>
      </c>
      <c r="K122" t="str">
        <f>NH3_inflow!E26</f>
        <v>na</v>
      </c>
      <c r="L122" t="str">
        <f>TOC_inflow!E26</f>
        <v>na</v>
      </c>
      <c r="M122" t="str">
        <f>TP_surface!E26</f>
        <v>na</v>
      </c>
      <c r="N122" t="str">
        <f>P_dissolved_surface!E26</f>
        <v>na</v>
      </c>
      <c r="O122" t="str">
        <f>TP_inflow!E26</f>
        <v>na</v>
      </c>
      <c r="P122" t="str">
        <f>TN_deep!E26</f>
        <v>na</v>
      </c>
      <c r="Q122" t="str">
        <f>TKN_deep!E26</f>
        <v>na</v>
      </c>
      <c r="R122" t="str">
        <f>NOx_deep!E26</f>
        <v>na</v>
      </c>
      <c r="S122" t="str">
        <f>NH3_deep!E26</f>
        <v>na</v>
      </c>
      <c r="T122" t="str">
        <f>TP_deep!E26</f>
        <v>na</v>
      </c>
      <c r="U122" t="str">
        <f>P_dissolved_deep!E26</f>
        <v>na</v>
      </c>
      <c r="V122" t="str">
        <f>TOC_deep!E26</f>
        <v>na</v>
      </c>
    </row>
    <row r="123" spans="1:22" x14ac:dyDescent="0.3">
      <c r="A123">
        <v>2012</v>
      </c>
      <c r="B123" t="s">
        <v>4</v>
      </c>
      <c r="C123">
        <f>TN_surface!E27</f>
        <v>1.0442499999999999</v>
      </c>
      <c r="D123">
        <f>TKN_surface!E27</f>
        <v>1.01</v>
      </c>
      <c r="E123">
        <f>NOx_surface!E27</f>
        <v>3.4250000000000003E-2</v>
      </c>
      <c r="F123">
        <f>TOC_surface!E27</f>
        <v>3.9</v>
      </c>
      <c r="G123">
        <f>NH3_surface!E27</f>
        <v>1.4999999999999999E-2</v>
      </c>
      <c r="H123">
        <f>TN_inflow!E27</f>
        <v>4.8650000000000002</v>
      </c>
      <c r="I123">
        <f>TKN_inflow!E27</f>
        <v>0.41500000000000004</v>
      </c>
      <c r="J123">
        <f>NOx_inflow!E27</f>
        <v>4.45</v>
      </c>
      <c r="K123">
        <f>NH3_inflow!E27</f>
        <v>0</v>
      </c>
      <c r="L123">
        <f>TOC_inflow!E27</f>
        <v>3.2</v>
      </c>
      <c r="M123">
        <f>TP_surface!E27</f>
        <v>46</v>
      </c>
      <c r="N123" t="str">
        <f>P_dissolved_surface!E27</f>
        <v>na</v>
      </c>
      <c r="O123">
        <f>TP_inflow!E27</f>
        <v>11.5</v>
      </c>
      <c r="P123">
        <f>TN_deep!E27</f>
        <v>2.5270000000000001</v>
      </c>
      <c r="Q123">
        <f>TKN_deep!E27</f>
        <v>2.5</v>
      </c>
      <c r="R123">
        <f>NOx_deep!E27</f>
        <v>2.7E-2</v>
      </c>
      <c r="S123">
        <f>NH3_deep!E27</f>
        <v>1.6</v>
      </c>
      <c r="T123">
        <f>TP_deep!E27</f>
        <v>33</v>
      </c>
      <c r="U123" t="str">
        <f>P_dissolved_deep!E27</f>
        <v>na</v>
      </c>
      <c r="V123">
        <f>TOC_deep!E27</f>
        <v>2.5499999999999998</v>
      </c>
    </row>
    <row r="124" spans="1:22" x14ac:dyDescent="0.3">
      <c r="A124">
        <v>2013</v>
      </c>
      <c r="B124" t="s">
        <v>4</v>
      </c>
      <c r="C124" t="str">
        <f>TN_surface!E28</f>
        <v>na</v>
      </c>
      <c r="D124" t="str">
        <f>TKN_surface!E28</f>
        <v>na</v>
      </c>
      <c r="E124">
        <f>NOx_surface!E28</f>
        <v>1.7000000000000001E-2</v>
      </c>
      <c r="F124">
        <f>TOC_surface!E28</f>
        <v>4.4599999999999991</v>
      </c>
      <c r="G124">
        <f>NH3_surface!E28</f>
        <v>3.5800000000000005E-2</v>
      </c>
      <c r="H124" t="str">
        <f>TN_inflow!E28</f>
        <v>na</v>
      </c>
      <c r="I124" t="str">
        <f>TKN_inflow!E28</f>
        <v>na</v>
      </c>
      <c r="J124">
        <f>NOx_inflow!E28</f>
        <v>2.5099999999999998</v>
      </c>
      <c r="K124">
        <f>NH3_inflow!E28</f>
        <v>4.4999999999999998E-2</v>
      </c>
      <c r="L124">
        <f>TOC_inflow!E28</f>
        <v>2.5499999999999998</v>
      </c>
      <c r="M124">
        <f>TP_surface!E28</f>
        <v>35.799999999999997</v>
      </c>
      <c r="N124" t="str">
        <f>P_dissolved_surface!E28</f>
        <v>na</v>
      </c>
      <c r="O124">
        <f>TP_inflow!E28</f>
        <v>0.7</v>
      </c>
      <c r="P124" t="str">
        <f>TN_deep!E28</f>
        <v>na</v>
      </c>
      <c r="Q124" t="str">
        <f>TKN_deep!E28</f>
        <v>na</v>
      </c>
      <c r="R124" t="str">
        <f>NOx_deep!E28</f>
        <v>na</v>
      </c>
      <c r="S124" t="str">
        <f>NH3_deep!E28</f>
        <v>na</v>
      </c>
      <c r="T124" t="str">
        <f>TP_deep!E28</f>
        <v>na</v>
      </c>
      <c r="U124" t="str">
        <f>P_dissolved_deep!E28</f>
        <v>na</v>
      </c>
      <c r="V124" t="str">
        <f>TOC_deep!E28</f>
        <v>na</v>
      </c>
    </row>
    <row r="125" spans="1:22" x14ac:dyDescent="0.3">
      <c r="A125">
        <v>2014</v>
      </c>
      <c r="B125" t="s">
        <v>4</v>
      </c>
      <c r="C125">
        <f>TN_surface!E29</f>
        <v>1.605</v>
      </c>
      <c r="D125">
        <f>TKN_surface!E29</f>
        <v>1.6</v>
      </c>
      <c r="E125">
        <f>NOx_surface!E29</f>
        <v>5.0000000000000001E-3</v>
      </c>
      <c r="F125">
        <f>TOC_surface!E29</f>
        <v>5</v>
      </c>
      <c r="G125">
        <f>NH3_surface!E29</f>
        <v>6.7299999999999999E-2</v>
      </c>
      <c r="H125" t="str">
        <f>TN_inflow!E29</f>
        <v>na</v>
      </c>
      <c r="I125" t="str">
        <f>TKN_inflow!E29</f>
        <v>na</v>
      </c>
      <c r="J125" t="str">
        <f>NOx_inflow!E29</f>
        <v>na</v>
      </c>
      <c r="K125" t="str">
        <f>NH3_inflow!E29</f>
        <v>na</v>
      </c>
      <c r="L125" t="str">
        <f>TOC_inflow!E29</f>
        <v>na</v>
      </c>
      <c r="M125">
        <f>TP_surface!E29</f>
        <v>35.799999999999997</v>
      </c>
      <c r="N125" t="str">
        <f>P_dissolved_surface!E29</f>
        <v>na</v>
      </c>
      <c r="O125" t="str">
        <f>TP_inflow!E29</f>
        <v>na</v>
      </c>
      <c r="P125" t="str">
        <f>TN_deep!E29</f>
        <v>na</v>
      </c>
      <c r="Q125" t="str">
        <f>TKN_deep!E29</f>
        <v>na</v>
      </c>
      <c r="R125" t="str">
        <f>NOx_deep!E29</f>
        <v>na</v>
      </c>
      <c r="S125" t="str">
        <f>NH3_deep!E29</f>
        <v>na</v>
      </c>
      <c r="T125" t="str">
        <f>TP_deep!E29</f>
        <v>na</v>
      </c>
      <c r="U125" t="str">
        <f>P_dissolved_deep!E29</f>
        <v>na</v>
      </c>
      <c r="V125" t="str">
        <f>TOC_deep!E29</f>
        <v>na</v>
      </c>
    </row>
    <row r="126" spans="1:22" x14ac:dyDescent="0.3">
      <c r="A126">
        <v>2015</v>
      </c>
      <c r="B126" t="s">
        <v>4</v>
      </c>
      <c r="C126">
        <f>TN_surface!E30</f>
        <v>0.94925000000000004</v>
      </c>
      <c r="D126">
        <f>TKN_surface!E30</f>
        <v>0.52500000000000002</v>
      </c>
      <c r="E126">
        <f>NOx_surface!E30</f>
        <v>0.42425000000000002</v>
      </c>
      <c r="F126">
        <f>TOC_surface!E30</f>
        <v>3.7749999999999999</v>
      </c>
      <c r="G126">
        <f>NH3_surface!E30</f>
        <v>0.13575000000000001</v>
      </c>
      <c r="H126">
        <f>TN_inflow!E30</f>
        <v>1.5580000000000001</v>
      </c>
      <c r="I126">
        <f>TKN_inflow!E30</f>
        <v>0.85000000000000009</v>
      </c>
      <c r="J126">
        <f>NOx_inflow!E30</f>
        <v>0.70799999999999996</v>
      </c>
      <c r="K126">
        <f>NH3_inflow!E30</f>
        <v>0.25750000000000001</v>
      </c>
      <c r="L126">
        <f>TOC_inflow!E30</f>
        <v>3.55</v>
      </c>
      <c r="M126">
        <f>TP_surface!E30</f>
        <v>2</v>
      </c>
      <c r="N126" t="str">
        <f>P_dissolved_surface!E30</f>
        <v>na</v>
      </c>
      <c r="O126">
        <f>TP_inflow!E30</f>
        <v>19</v>
      </c>
      <c r="P126">
        <f>TN_deep!E30</f>
        <v>1.208</v>
      </c>
      <c r="Q126">
        <f>TKN_deep!E30</f>
        <v>0.7</v>
      </c>
      <c r="R126">
        <f>NOx_deep!E30</f>
        <v>0.50800000000000001</v>
      </c>
      <c r="S126">
        <f>NH3_deep!E30</f>
        <v>0.626</v>
      </c>
      <c r="T126">
        <f>TP_deep!E30</f>
        <v>2</v>
      </c>
      <c r="U126" t="str">
        <f>P_dissolved_deep!E30</f>
        <v>na</v>
      </c>
      <c r="V126">
        <f>TOC_deep!E30</f>
        <v>3.7</v>
      </c>
    </row>
    <row r="127" spans="1:22" x14ac:dyDescent="0.3">
      <c r="A127">
        <v>2016</v>
      </c>
      <c r="B127" t="s">
        <v>4</v>
      </c>
      <c r="C127" t="str">
        <f>TN_surface!E31</f>
        <v>na</v>
      </c>
      <c r="D127" t="str">
        <f>TKN_surface!E31</f>
        <v>na</v>
      </c>
      <c r="E127" t="str">
        <f>NOx_surface!E31</f>
        <v>na</v>
      </c>
      <c r="F127" t="str">
        <f>TOC_surface!E31</f>
        <v>na</v>
      </c>
      <c r="G127" t="str">
        <f>NH3_surface!E31</f>
        <v>na</v>
      </c>
      <c r="H127" t="str">
        <f>TN_inflow!E31</f>
        <v>na</v>
      </c>
      <c r="I127" t="str">
        <f>TKN_inflow!E31</f>
        <v>na</v>
      </c>
      <c r="J127" t="str">
        <f>NOx_inflow!E31</f>
        <v>na</v>
      </c>
      <c r="K127" t="str">
        <f>NH3_inflow!E31</f>
        <v>na</v>
      </c>
      <c r="L127" t="str">
        <f>TOC_inflow!E31</f>
        <v>na</v>
      </c>
      <c r="M127" t="str">
        <f>TP_surface!E31</f>
        <v>na</v>
      </c>
      <c r="N127" t="str">
        <f>P_dissolved_surface!E31</f>
        <v>na</v>
      </c>
      <c r="O127" t="str">
        <f>TP_inflow!E31</f>
        <v>na</v>
      </c>
      <c r="P127" t="str">
        <f>TN_deep!E31</f>
        <v>na</v>
      </c>
      <c r="Q127" t="str">
        <f>TKN_deep!E31</f>
        <v>na</v>
      </c>
      <c r="R127" t="str">
        <f>NOx_deep!E31</f>
        <v>na</v>
      </c>
      <c r="S127" t="str">
        <f>NH3_deep!E31</f>
        <v>na</v>
      </c>
      <c r="T127" t="str">
        <f>TP_deep!E31</f>
        <v>na</v>
      </c>
      <c r="U127" t="str">
        <f>P_dissolved_deep!E31</f>
        <v>na</v>
      </c>
      <c r="V127" t="str">
        <f>TOC_deep!E31</f>
        <v>na</v>
      </c>
    </row>
    <row r="128" spans="1:22" x14ac:dyDescent="0.3">
      <c r="A128">
        <v>2017</v>
      </c>
      <c r="B128" t="s">
        <v>4</v>
      </c>
      <c r="C128">
        <f>TN_surface!E32</f>
        <v>2.008</v>
      </c>
      <c r="D128">
        <f>TKN_surface!E32</f>
        <v>1.01</v>
      </c>
      <c r="E128">
        <f>NOx_surface!E32</f>
        <v>0.99799999999999989</v>
      </c>
      <c r="F128">
        <f>TOC_surface!E32</f>
        <v>9.175714285714287</v>
      </c>
      <c r="G128">
        <f>NH3_surface!E32</f>
        <v>6.1071428571428568E-2</v>
      </c>
      <c r="H128">
        <f>TN_inflow!E32</f>
        <v>3.9349999999999996</v>
      </c>
      <c r="I128">
        <f>TKN_inflow!E32</f>
        <v>0.19500000000000001</v>
      </c>
      <c r="J128">
        <f>NOx_inflow!E32</f>
        <v>3.7399999999999998</v>
      </c>
      <c r="K128">
        <f>NH3_inflow!E32</f>
        <v>2.9150000000000002E-2</v>
      </c>
      <c r="L128">
        <f>TOC_inflow!E32</f>
        <v>3.4950000000000001</v>
      </c>
      <c r="M128">
        <f>TP_surface!E32</f>
        <v>35.571428571428569</v>
      </c>
      <c r="N128">
        <f>P_dissolved_surface!E32</f>
        <v>19.3</v>
      </c>
      <c r="O128">
        <f>TP_inflow!E32</f>
        <v>57.5</v>
      </c>
      <c r="P128" t="str">
        <f>TN_deep!E32</f>
        <v>na</v>
      </c>
      <c r="Q128" t="str">
        <f>TKN_deep!E32</f>
        <v>na</v>
      </c>
      <c r="R128" t="str">
        <f>NOx_deep!E32</f>
        <v>na</v>
      </c>
      <c r="S128" t="str">
        <f>NH3_deep!E32</f>
        <v>na</v>
      </c>
      <c r="T128" t="str">
        <f>TP_deep!E32</f>
        <v>na</v>
      </c>
      <c r="U128" t="str">
        <f>P_dissolved_deep!E32</f>
        <v>na</v>
      </c>
      <c r="V128" t="str">
        <f>TOC_deep!E32</f>
        <v>na</v>
      </c>
    </row>
    <row r="129" spans="1:22" x14ac:dyDescent="0.3">
      <c r="A129">
        <v>2018</v>
      </c>
      <c r="B129" t="s">
        <v>4</v>
      </c>
      <c r="C129">
        <f>TN_surface!E33</f>
        <v>1.1505421739130435</v>
      </c>
      <c r="D129">
        <f>TKN_surface!E33</f>
        <v>0.90782608695652167</v>
      </c>
      <c r="E129">
        <f>NOx_surface!E33</f>
        <v>0.24271608695652172</v>
      </c>
      <c r="F129">
        <f>TOC_surface!E33</f>
        <v>6.5613043478260868</v>
      </c>
      <c r="G129">
        <f>NH3_surface!E33</f>
        <v>8.7678260869565219E-2</v>
      </c>
      <c r="H129">
        <f>TN_inflow!E33</f>
        <v>3.2359999999999998</v>
      </c>
      <c r="I129">
        <f>TKN_inflow!E33</f>
        <v>0.23599999999999999</v>
      </c>
      <c r="J129">
        <f>NOx_inflow!E33</f>
        <v>3</v>
      </c>
      <c r="K129">
        <f>NH3_inflow!E33</f>
        <v>7.2099999999999997E-2</v>
      </c>
      <c r="L129">
        <f>TOC_inflow!E33</f>
        <v>2.5066666666666664</v>
      </c>
      <c r="M129">
        <f>TP_surface!E33</f>
        <v>69.782608695652172</v>
      </c>
      <c r="N129">
        <f>P_dissolved_surface!E33</f>
        <v>33.9</v>
      </c>
      <c r="O129">
        <f>TP_inflow!E33</f>
        <v>52.333333333333336</v>
      </c>
      <c r="P129">
        <f>TN_deep!E33</f>
        <v>3.1119999999999997</v>
      </c>
      <c r="Q129">
        <f>TKN_deep!E33</f>
        <v>2.9299999999999997</v>
      </c>
      <c r="R129">
        <f>NOx_deep!E33</f>
        <v>0.18200000000000002</v>
      </c>
      <c r="S129">
        <f>NH3_deep!E33</f>
        <v>0.90600000000000003</v>
      </c>
      <c r="T129">
        <f>TP_deep!E33</f>
        <v>140.33333333333334</v>
      </c>
      <c r="U129">
        <f>P_dissolved_deep!E33</f>
        <v>69.533333333333331</v>
      </c>
      <c r="V129">
        <f>TOC_deep!E33</f>
        <v>5.330000000000001</v>
      </c>
    </row>
    <row r="130" spans="1:22" x14ac:dyDescent="0.3">
      <c r="A130">
        <v>1987</v>
      </c>
      <c r="B130" t="s">
        <v>5</v>
      </c>
      <c r="C130">
        <f>TN_surface!F2</f>
        <v>3.3166666666666673</v>
      </c>
      <c r="D130">
        <f>TKN_surface!F2</f>
        <v>0.33333333333333331</v>
      </c>
      <c r="E130">
        <f>NOx_surface!F2</f>
        <v>2.9833333333333338</v>
      </c>
      <c r="F130">
        <f>TOC_surface!F2</f>
        <v>3.3333333333333335</v>
      </c>
      <c r="G130">
        <f>NH3_surface!F2</f>
        <v>7.4999999999999997E-2</v>
      </c>
      <c r="H130">
        <f>TN_inflow!F2</f>
        <v>4.4250000000000007</v>
      </c>
      <c r="I130">
        <f>TKN_inflow!F2</f>
        <v>0.4</v>
      </c>
      <c r="J130">
        <f>NOx_inflow!F2</f>
        <v>4.0250000000000004</v>
      </c>
      <c r="K130">
        <f>NH3_inflow!F2</f>
        <v>0.15000000000000002</v>
      </c>
      <c r="L130">
        <f>TOC_inflow!F2</f>
        <v>4</v>
      </c>
      <c r="M130">
        <f>TP_surface!F2</f>
        <v>5</v>
      </c>
      <c r="N130">
        <f>P_dissolved_surface!F2</f>
        <v>5</v>
      </c>
      <c r="O130">
        <f>TP_inflow!F2</f>
        <v>121</v>
      </c>
      <c r="P130">
        <f>TN_deep!F2</f>
        <v>3.1</v>
      </c>
      <c r="Q130">
        <f>TKN_deep!F2</f>
        <v>0.875</v>
      </c>
      <c r="R130">
        <f>NOx_deep!F2</f>
        <v>2.2250000000000001</v>
      </c>
      <c r="S130">
        <f>NH3_deep!F2</f>
        <v>0.26250000000000001</v>
      </c>
      <c r="T130" t="str">
        <f>TP_deep!F2</f>
        <v>na</v>
      </c>
      <c r="U130">
        <f>P_dissolved_deep!F2</f>
        <v>5</v>
      </c>
      <c r="V130">
        <f>TOC_deep!F2</f>
        <v>2</v>
      </c>
    </row>
    <row r="131" spans="1:22" x14ac:dyDescent="0.3">
      <c r="A131">
        <v>1988</v>
      </c>
      <c r="B131" t="s">
        <v>5</v>
      </c>
      <c r="C131">
        <f>TN_surface!F3</f>
        <v>4.1013071895424842</v>
      </c>
      <c r="D131">
        <f>TKN_surface!F3</f>
        <v>0.47777777777777775</v>
      </c>
      <c r="E131">
        <f>NOx_surface!F3</f>
        <v>3.6235294117647063</v>
      </c>
      <c r="F131">
        <f>TOC_surface!F3</f>
        <v>3.7222222222222223</v>
      </c>
      <c r="G131">
        <f>NH3_surface!F3</f>
        <v>5.0000000000000017E-2</v>
      </c>
      <c r="H131">
        <f>TN_inflow!F3</f>
        <v>2.1066666666666669</v>
      </c>
      <c r="I131">
        <f>TKN_inflow!F3</f>
        <v>0.36666666666666664</v>
      </c>
      <c r="J131">
        <f>NOx_inflow!F3</f>
        <v>1.7400000000000002</v>
      </c>
      <c r="K131">
        <f>NH3_inflow!F3</f>
        <v>0</v>
      </c>
      <c r="L131">
        <f>TOC_inflow!F3</f>
        <v>4.166666666666667</v>
      </c>
      <c r="M131">
        <f>TP_surface!F3</f>
        <v>20.823529411764707</v>
      </c>
      <c r="N131">
        <f>P_dissolved_surface!F3</f>
        <v>32.5</v>
      </c>
      <c r="O131">
        <f>TP_inflow!F3</f>
        <v>23.75</v>
      </c>
      <c r="P131">
        <f>TN_deep!F3</f>
        <v>4.5750000000000002</v>
      </c>
      <c r="Q131">
        <f>TKN_deep!F3</f>
        <v>0.55000000000000004</v>
      </c>
      <c r="R131">
        <f>NOx_deep!F3</f>
        <v>4.0250000000000004</v>
      </c>
      <c r="S131">
        <f>NH3_deep!F3</f>
        <v>0.17500000000000002</v>
      </c>
      <c r="T131" t="str">
        <f>TP_deep!F3</f>
        <v>na</v>
      </c>
      <c r="U131">
        <f>P_dissolved_deep!F3</f>
        <v>28.5</v>
      </c>
      <c r="V131">
        <f>TOC_deep!F3</f>
        <v>2.75</v>
      </c>
    </row>
    <row r="132" spans="1:22" x14ac:dyDescent="0.3">
      <c r="A132">
        <v>1989</v>
      </c>
      <c r="B132" t="s">
        <v>5</v>
      </c>
      <c r="C132">
        <f>TN_surface!F4</f>
        <v>3.8263157894736848</v>
      </c>
      <c r="D132">
        <f>TKN_surface!F4</f>
        <v>0.35263157894736835</v>
      </c>
      <c r="E132">
        <f>NOx_surface!F4</f>
        <v>3.4736842105263164</v>
      </c>
      <c r="F132">
        <f>TOC_surface!F4</f>
        <v>2.6052631578947367</v>
      </c>
      <c r="G132">
        <f>NH3_surface!F4</f>
        <v>0.14473684210526316</v>
      </c>
      <c r="H132">
        <f>TN_inflow!F4</f>
        <v>3.5333333333333332</v>
      </c>
      <c r="I132">
        <f>TKN_inflow!F4</f>
        <v>0.46666666666666662</v>
      </c>
      <c r="J132">
        <f>NOx_inflow!F4</f>
        <v>3.0666666666666664</v>
      </c>
      <c r="K132">
        <f>NH3_inflow!F4</f>
        <v>0</v>
      </c>
      <c r="L132">
        <f>TOC_inflow!F4</f>
        <v>3.3333333333333335</v>
      </c>
      <c r="M132">
        <f>TP_surface!F4</f>
        <v>27.368421052631579</v>
      </c>
      <c r="N132">
        <f>P_dissolved_surface!F4</f>
        <v>10.857142857142858</v>
      </c>
      <c r="O132">
        <f>TP_inflow!F4</f>
        <v>48.666666666666664</v>
      </c>
      <c r="P132">
        <f>TN_deep!F4</f>
        <v>3.45</v>
      </c>
      <c r="Q132">
        <f>TKN_deep!F4</f>
        <v>0.54999999999999993</v>
      </c>
      <c r="R132">
        <f>NOx_deep!F4</f>
        <v>2.9000000000000004</v>
      </c>
      <c r="S132">
        <f>NH3_deep!F4</f>
        <v>0.32500000000000001</v>
      </c>
      <c r="T132">
        <f>TP_deep!F4</f>
        <v>52</v>
      </c>
      <c r="U132">
        <f>P_dissolved_deep!F4</f>
        <v>17</v>
      </c>
      <c r="V132">
        <f>TOC_deep!F4</f>
        <v>2.75</v>
      </c>
    </row>
    <row r="133" spans="1:22" x14ac:dyDescent="0.3">
      <c r="A133">
        <v>1990</v>
      </c>
      <c r="B133" t="s">
        <v>5</v>
      </c>
      <c r="C133" t="str">
        <f>TN_surface!F5</f>
        <v>na</v>
      </c>
      <c r="D133" t="str">
        <f>TKN_surface!F5</f>
        <v>na</v>
      </c>
      <c r="E133" t="str">
        <f>NOx_surface!F5</f>
        <v>na</v>
      </c>
      <c r="F133" t="str">
        <f>TOC_surface!F5</f>
        <v>na</v>
      </c>
      <c r="G133" t="str">
        <f>NH3_surface!F5</f>
        <v>na</v>
      </c>
      <c r="H133">
        <f>TN_inflow!F5</f>
        <v>5.1000000000000005</v>
      </c>
      <c r="I133">
        <f>TKN_inflow!F5</f>
        <v>0.46666666666666662</v>
      </c>
      <c r="J133">
        <f>NOx_inflow!F5</f>
        <v>4.6333333333333337</v>
      </c>
      <c r="K133">
        <f>NH3_inflow!F5</f>
        <v>0</v>
      </c>
      <c r="L133">
        <f>TOC_inflow!F5</f>
        <v>2.3333333333333335</v>
      </c>
      <c r="M133">
        <f>TP_surface!F5</f>
        <v>63</v>
      </c>
      <c r="N133">
        <f>P_dissolved_surface!F5</f>
        <v>50</v>
      </c>
      <c r="O133">
        <f>TP_inflow!F5</f>
        <v>81.333333333333329</v>
      </c>
      <c r="P133" t="str">
        <f>TN_deep!F5</f>
        <v>na</v>
      </c>
      <c r="Q133" t="str">
        <f>TKN_deep!F5</f>
        <v>na</v>
      </c>
      <c r="R133" t="str">
        <f>NOx_deep!F5</f>
        <v>na</v>
      </c>
      <c r="S133" t="str">
        <f>NH3_deep!F5</f>
        <v>na</v>
      </c>
      <c r="T133">
        <f>TP_deep!F5</f>
        <v>77</v>
      </c>
      <c r="U133">
        <f>P_dissolved_deep!F5</f>
        <v>71</v>
      </c>
      <c r="V133" t="str">
        <f>TOC_deep!F5</f>
        <v>na</v>
      </c>
    </row>
    <row r="134" spans="1:22" x14ac:dyDescent="0.3">
      <c r="A134">
        <v>1991</v>
      </c>
      <c r="B134" t="s">
        <v>5</v>
      </c>
      <c r="C134" t="str">
        <f>TN_surface!F6</f>
        <v>na</v>
      </c>
      <c r="D134" t="str">
        <f>TKN_surface!F6</f>
        <v>na</v>
      </c>
      <c r="E134" t="str">
        <f>NOx_surface!F6</f>
        <v>na</v>
      </c>
      <c r="F134">
        <f>TOC_surface!F6</f>
        <v>4</v>
      </c>
      <c r="G134">
        <f>NH3_surface!F6</f>
        <v>0.05</v>
      </c>
      <c r="H134">
        <f>TN_inflow!F6</f>
        <v>0.8999999999999998</v>
      </c>
      <c r="I134">
        <f>TKN_inflow!F6</f>
        <v>0.22500000000000001</v>
      </c>
      <c r="J134">
        <f>NOx_inflow!F6</f>
        <v>0.67499999999999982</v>
      </c>
      <c r="K134">
        <f>NH3_inflow!F6</f>
        <v>0</v>
      </c>
      <c r="L134">
        <f>TOC_inflow!F6</f>
        <v>4.25</v>
      </c>
      <c r="M134" t="str">
        <f>TP_surface!F6</f>
        <v>na</v>
      </c>
      <c r="N134" t="str">
        <f>P_dissolved_surface!F6</f>
        <v>na</v>
      </c>
      <c r="O134">
        <f>TP_inflow!F6</f>
        <v>168.25</v>
      </c>
      <c r="P134" t="str">
        <f>TN_deep!F6</f>
        <v>na</v>
      </c>
      <c r="Q134" t="str">
        <f>TKN_deep!F6</f>
        <v>na</v>
      </c>
      <c r="R134" t="str">
        <f>NOx_deep!F6</f>
        <v>na</v>
      </c>
      <c r="S134">
        <f>NH3_deep!F6</f>
        <v>0.05</v>
      </c>
      <c r="T134" t="str">
        <f>TP_deep!F6</f>
        <v>na</v>
      </c>
      <c r="U134" t="str">
        <f>P_dissolved_deep!F6</f>
        <v>na</v>
      </c>
      <c r="V134">
        <f>TOC_deep!F6</f>
        <v>4</v>
      </c>
    </row>
    <row r="135" spans="1:22" x14ac:dyDescent="0.3">
      <c r="A135">
        <v>1992</v>
      </c>
      <c r="B135" t="s">
        <v>5</v>
      </c>
      <c r="C135">
        <f>TN_surface!F7</f>
        <v>4.0763440860215061</v>
      </c>
      <c r="D135">
        <f>TKN_surface!F7</f>
        <v>1.3666666666666667</v>
      </c>
      <c r="E135">
        <f>NOx_surface!F7</f>
        <v>2.7096774193548394</v>
      </c>
      <c r="F135">
        <f>TOC_surface!F7</f>
        <v>4.7307692307692308</v>
      </c>
      <c r="G135">
        <f>NH3_surface!F7</f>
        <v>3.8250612270270275E-2</v>
      </c>
      <c r="H135">
        <f>TN_inflow!F7</f>
        <v>3.55</v>
      </c>
      <c r="I135">
        <f>TKN_inflow!F7</f>
        <v>1</v>
      </c>
      <c r="J135">
        <f>NOx_inflow!F7</f>
        <v>2.5499999999999998</v>
      </c>
      <c r="K135">
        <f>NH3_inflow!F7</f>
        <v>0</v>
      </c>
      <c r="L135">
        <f>TOC_inflow!F7</f>
        <v>4</v>
      </c>
      <c r="M135">
        <f>TP_surface!F7</f>
        <v>59.205882352941174</v>
      </c>
      <c r="N135">
        <f>P_dissolved_surface!F7</f>
        <v>26.25</v>
      </c>
      <c r="O135">
        <f>TP_inflow!F7</f>
        <v>141.5</v>
      </c>
      <c r="P135">
        <f>TN_deep!F7</f>
        <v>3.2916666666666661</v>
      </c>
      <c r="Q135">
        <f>TKN_deep!F7</f>
        <v>1.4291666666666665</v>
      </c>
      <c r="R135">
        <f>NOx_deep!F7</f>
        <v>1.8624999999999998</v>
      </c>
      <c r="S135">
        <f>NH3_deep!F7</f>
        <v>9.7169800624999997E-2</v>
      </c>
      <c r="T135">
        <f>TP_deep!F7</f>
        <v>50.125</v>
      </c>
      <c r="U135">
        <f>P_dissolved_deep!F7</f>
        <v>25.3125</v>
      </c>
      <c r="V135">
        <f>TOC_deep!F7</f>
        <v>6.4210526315789478</v>
      </c>
    </row>
    <row r="136" spans="1:22" x14ac:dyDescent="0.3">
      <c r="A136">
        <v>1993</v>
      </c>
      <c r="B136" t="s">
        <v>5</v>
      </c>
      <c r="C136" t="str">
        <f>TN_surface!F8</f>
        <v>na</v>
      </c>
      <c r="D136" t="str">
        <f>TKN_surface!F8</f>
        <v>na</v>
      </c>
      <c r="E136" t="str">
        <f>NOx_surface!F8</f>
        <v>na</v>
      </c>
      <c r="F136">
        <f>TOC_surface!F8</f>
        <v>5.8</v>
      </c>
      <c r="G136">
        <f>NH3_surface!F8</f>
        <v>6.7500000000000004E-2</v>
      </c>
      <c r="H136" t="str">
        <f>TN_inflow!F8</f>
        <v>na</v>
      </c>
      <c r="I136" t="str">
        <f>TKN_inflow!F8</f>
        <v>na</v>
      </c>
      <c r="J136" t="str">
        <f>NOx_inflow!F8</f>
        <v>na</v>
      </c>
      <c r="K136">
        <f>NH3_inflow!F8</f>
        <v>6.6666666666666666E-2</v>
      </c>
      <c r="L136">
        <f>TOC_inflow!F8</f>
        <v>6</v>
      </c>
      <c r="M136" t="str">
        <f>TP_surface!F8</f>
        <v>na</v>
      </c>
      <c r="N136" t="str">
        <f>P_dissolved_surface!F8</f>
        <v>na</v>
      </c>
      <c r="O136" t="str">
        <f>TP_inflow!F8</f>
        <v>na</v>
      </c>
      <c r="P136" t="str">
        <f>TN_deep!F8</f>
        <v>na</v>
      </c>
      <c r="Q136" t="str">
        <f>TKN_deep!F8</f>
        <v>na</v>
      </c>
      <c r="R136" t="str">
        <f>NOx_deep!F8</f>
        <v>na</v>
      </c>
      <c r="S136">
        <f>NH3_deep!F8</f>
        <v>0.30625000000000002</v>
      </c>
      <c r="T136" t="str">
        <f>TP_deep!F8</f>
        <v>na</v>
      </c>
      <c r="U136" t="str">
        <f>P_dissolved_deep!F8</f>
        <v>na</v>
      </c>
      <c r="V136">
        <f>TOC_deep!F8</f>
        <v>5.5</v>
      </c>
    </row>
    <row r="137" spans="1:22" x14ac:dyDescent="0.3">
      <c r="A137">
        <v>1994</v>
      </c>
      <c r="B137" t="s">
        <v>5</v>
      </c>
      <c r="C137" t="str">
        <f>TN_surface!F9</f>
        <v>na</v>
      </c>
      <c r="D137" t="str">
        <f>TKN_surface!F9</f>
        <v>na</v>
      </c>
      <c r="E137" t="str">
        <f>NOx_surface!F9</f>
        <v>na</v>
      </c>
      <c r="F137">
        <f>TOC_surface!F9</f>
        <v>7.8636363636363633</v>
      </c>
      <c r="G137" t="str">
        <f>NH3_surface!F9</f>
        <v>na</v>
      </c>
      <c r="H137" t="str">
        <f>TN_inflow!F9</f>
        <v>na</v>
      </c>
      <c r="I137" t="str">
        <f>TKN_inflow!F9</f>
        <v>na</v>
      </c>
      <c r="J137" t="str">
        <f>NOx_inflow!F9</f>
        <v>na</v>
      </c>
      <c r="K137" t="str">
        <f>NH3_inflow!F9</f>
        <v>na</v>
      </c>
      <c r="L137">
        <f>TOC_inflow!F9</f>
        <v>9.5</v>
      </c>
      <c r="M137" t="str">
        <f>TP_surface!F9</f>
        <v>na</v>
      </c>
      <c r="N137" t="str">
        <f>P_dissolved_surface!F9</f>
        <v>na</v>
      </c>
      <c r="O137" t="str">
        <f>TP_inflow!F9</f>
        <v>na</v>
      </c>
      <c r="P137" t="str">
        <f>TN_deep!F9</f>
        <v>na</v>
      </c>
      <c r="Q137" t="str">
        <f>TKN_deep!F9</f>
        <v>na</v>
      </c>
      <c r="R137" t="str">
        <f>NOx_deep!F9</f>
        <v>na</v>
      </c>
      <c r="S137" t="str">
        <f>NH3_deep!F9</f>
        <v>na</v>
      </c>
      <c r="T137" t="str">
        <f>TP_deep!F9</f>
        <v>na</v>
      </c>
      <c r="U137" t="str">
        <f>P_dissolved_deep!F9</f>
        <v>na</v>
      </c>
      <c r="V137">
        <f>TOC_deep!F9</f>
        <v>10.5</v>
      </c>
    </row>
    <row r="138" spans="1:22" x14ac:dyDescent="0.3">
      <c r="A138">
        <v>1995</v>
      </c>
      <c r="B138" t="s">
        <v>5</v>
      </c>
      <c r="C138" t="str">
        <f>TN_surface!F10</f>
        <v>na</v>
      </c>
      <c r="D138" t="str">
        <f>TKN_surface!F10</f>
        <v>na</v>
      </c>
      <c r="E138" t="str">
        <f>NOx_surface!F10</f>
        <v>na</v>
      </c>
      <c r="F138">
        <f>TOC_surface!F10</f>
        <v>9.3250000000000011</v>
      </c>
      <c r="G138" t="str">
        <f>NH3_surface!F10</f>
        <v>na</v>
      </c>
      <c r="H138" t="str">
        <f>TN_inflow!F10</f>
        <v>na</v>
      </c>
      <c r="I138" t="str">
        <f>TKN_inflow!F10</f>
        <v>na</v>
      </c>
      <c r="J138">
        <f>NOx_inflow!F10</f>
        <v>2.29</v>
      </c>
      <c r="K138" t="str">
        <f>NH3_inflow!F10</f>
        <v>na</v>
      </c>
      <c r="L138">
        <f>TOC_inflow!F10</f>
        <v>12.174999999999999</v>
      </c>
      <c r="M138" t="str">
        <f>TP_surface!F10</f>
        <v>na</v>
      </c>
      <c r="N138" t="str">
        <f>P_dissolved_surface!F10</f>
        <v>na</v>
      </c>
      <c r="O138" t="str">
        <f>TP_inflow!F10</f>
        <v>na</v>
      </c>
      <c r="P138" t="str">
        <f>TN_deep!F10</f>
        <v>na</v>
      </c>
      <c r="Q138" t="str">
        <f>TKN_deep!F10</f>
        <v>na</v>
      </c>
      <c r="R138" t="str">
        <f>NOx_deep!F10</f>
        <v>na</v>
      </c>
      <c r="S138" t="str">
        <f>NH3_deep!F10</f>
        <v>na</v>
      </c>
      <c r="T138" t="str">
        <f>TP_deep!F10</f>
        <v>na</v>
      </c>
      <c r="U138" t="str">
        <f>P_dissolved_deep!F10</f>
        <v>na</v>
      </c>
      <c r="V138">
        <f>TOC_deep!F10</f>
        <v>9.34</v>
      </c>
    </row>
    <row r="139" spans="1:22" x14ac:dyDescent="0.3">
      <c r="A139">
        <v>1996</v>
      </c>
      <c r="B139" t="s">
        <v>5</v>
      </c>
      <c r="C139" t="str">
        <f>TN_surface!F11</f>
        <v>na</v>
      </c>
      <c r="D139" t="str">
        <f>TKN_surface!F11</f>
        <v>na</v>
      </c>
      <c r="E139">
        <f>NOx_surface!F11</f>
        <v>2.99</v>
      </c>
      <c r="F139">
        <f>TOC_surface!F11</f>
        <v>5.8274999999999997</v>
      </c>
      <c r="G139" t="str">
        <f>NH3_surface!F11</f>
        <v>na</v>
      </c>
      <c r="H139" t="str">
        <f>TN_inflow!F11</f>
        <v>na</v>
      </c>
      <c r="I139" t="str">
        <f>TKN_inflow!F11</f>
        <v>na</v>
      </c>
      <c r="J139">
        <f>NOx_inflow!F11</f>
        <v>2.4</v>
      </c>
      <c r="K139" t="str">
        <f>NH3_inflow!F11</f>
        <v>na</v>
      </c>
      <c r="L139">
        <f>TOC_inflow!F11</f>
        <v>5.1724999999999994</v>
      </c>
      <c r="M139" t="str">
        <f>TP_surface!F11</f>
        <v>na</v>
      </c>
      <c r="N139" t="str">
        <f>P_dissolved_surface!F11</f>
        <v>na</v>
      </c>
      <c r="O139" t="str">
        <f>TP_inflow!F11</f>
        <v>na</v>
      </c>
      <c r="P139" t="str">
        <f>TN_deep!F11</f>
        <v>na</v>
      </c>
      <c r="Q139" t="str">
        <f>TKN_deep!F11</f>
        <v>na</v>
      </c>
      <c r="R139">
        <f>NOx_deep!F11</f>
        <v>3.3200000000000003</v>
      </c>
      <c r="S139" t="str">
        <f>NH3_deep!F11</f>
        <v>na</v>
      </c>
      <c r="T139" t="str">
        <f>TP_deep!F11</f>
        <v>na</v>
      </c>
      <c r="U139" t="str">
        <f>P_dissolved_deep!F11</f>
        <v>na</v>
      </c>
      <c r="V139">
        <f>TOC_deep!F11</f>
        <v>6.8520000000000012</v>
      </c>
    </row>
    <row r="140" spans="1:22" x14ac:dyDescent="0.3">
      <c r="A140">
        <v>1997</v>
      </c>
      <c r="B140" t="s">
        <v>5</v>
      </c>
      <c r="C140" t="str">
        <f>TN_surface!F12</f>
        <v>na</v>
      </c>
      <c r="D140" t="str">
        <f>TKN_surface!F12</f>
        <v>na</v>
      </c>
      <c r="E140">
        <f>NOx_surface!F12</f>
        <v>2.5999999999999996</v>
      </c>
      <c r="F140">
        <f>TOC_surface!F12</f>
        <v>7.2600000000000007</v>
      </c>
      <c r="G140" t="str">
        <f>NH3_surface!F12</f>
        <v>na</v>
      </c>
      <c r="H140" t="str">
        <f>TN_inflow!F12</f>
        <v>na</v>
      </c>
      <c r="I140" t="str">
        <f>TKN_inflow!F12</f>
        <v>na</v>
      </c>
      <c r="J140">
        <f>NOx_inflow!F12</f>
        <v>1.1285000000000001</v>
      </c>
      <c r="K140" t="str">
        <f>NH3_inflow!F12</f>
        <v>na</v>
      </c>
      <c r="L140">
        <f>TOC_inflow!F12</f>
        <v>10.39</v>
      </c>
      <c r="M140" t="str">
        <f>TP_surface!F12</f>
        <v>na</v>
      </c>
      <c r="N140" t="str">
        <f>P_dissolved_surface!F12</f>
        <v>na</v>
      </c>
      <c r="O140" t="str">
        <f>TP_inflow!F12</f>
        <v>na</v>
      </c>
      <c r="P140" t="str">
        <f>TN_deep!F12</f>
        <v>na</v>
      </c>
      <c r="Q140" t="str">
        <f>TKN_deep!F12</f>
        <v>na</v>
      </c>
      <c r="R140" t="str">
        <f>NOx_deep!F12</f>
        <v>na</v>
      </c>
      <c r="S140" t="str">
        <f>NH3_deep!F12</f>
        <v>na</v>
      </c>
      <c r="T140" t="str">
        <f>TP_deep!F12</f>
        <v>na</v>
      </c>
      <c r="U140" t="str">
        <f>P_dissolved_deep!F12</f>
        <v>na</v>
      </c>
      <c r="V140">
        <f>TOC_deep!F12</f>
        <v>10.962</v>
      </c>
    </row>
    <row r="141" spans="1:22" x14ac:dyDescent="0.3">
      <c r="A141">
        <v>1998</v>
      </c>
      <c r="B141" t="s">
        <v>5</v>
      </c>
      <c r="C141" t="str">
        <f>TN_surface!F13</f>
        <v>na</v>
      </c>
      <c r="D141" t="str">
        <f>TKN_surface!F13</f>
        <v>na</v>
      </c>
      <c r="E141" t="str">
        <f>NOx_surface!F13</f>
        <v>na</v>
      </c>
      <c r="F141" t="str">
        <f>TOC_surface!F13</f>
        <v>na</v>
      </c>
      <c r="G141" t="str">
        <f>NH3_surface!F13</f>
        <v>na</v>
      </c>
      <c r="H141" t="str">
        <f>TN_inflow!F13</f>
        <v>na</v>
      </c>
      <c r="I141" t="str">
        <f>TKN_inflow!F13</f>
        <v>na</v>
      </c>
      <c r="J141" t="str">
        <f>NOx_inflow!F13</f>
        <v>na</v>
      </c>
      <c r="K141" t="str">
        <f>NH3_inflow!F13</f>
        <v>na</v>
      </c>
      <c r="L141" t="str">
        <f>TOC_inflow!F13</f>
        <v>na</v>
      </c>
      <c r="M141" t="str">
        <f>TP_surface!F13</f>
        <v>na</v>
      </c>
      <c r="N141" t="str">
        <f>P_dissolved_surface!F13</f>
        <v>na</v>
      </c>
      <c r="O141" t="str">
        <f>TP_inflow!F13</f>
        <v>na</v>
      </c>
      <c r="P141" t="str">
        <f>TN_deep!F13</f>
        <v>na</v>
      </c>
      <c r="Q141" t="str">
        <f>TKN_deep!F13</f>
        <v>na</v>
      </c>
      <c r="R141" t="str">
        <f>NOx_deep!F13</f>
        <v>na</v>
      </c>
      <c r="S141" t="str">
        <f>NH3_deep!F13</f>
        <v>na</v>
      </c>
      <c r="T141" t="str">
        <f>TP_deep!F13</f>
        <v>na</v>
      </c>
      <c r="U141" t="str">
        <f>P_dissolved_deep!F13</f>
        <v>na</v>
      </c>
      <c r="V141" t="str">
        <f>TOC_deep!F13</f>
        <v>na</v>
      </c>
    </row>
    <row r="142" spans="1:22" x14ac:dyDescent="0.3">
      <c r="A142">
        <v>1999</v>
      </c>
      <c r="B142" t="s">
        <v>5</v>
      </c>
      <c r="C142">
        <f>TN_surface!F14</f>
        <v>6.1837499999999999</v>
      </c>
      <c r="D142">
        <f>TKN_surface!F14</f>
        <v>1.8000000000000003</v>
      </c>
      <c r="E142">
        <f>NOx_surface!F14</f>
        <v>4.38375</v>
      </c>
      <c r="F142">
        <f>TOC_surface!F14</f>
        <v>4.1916666666666655</v>
      </c>
      <c r="G142" t="str">
        <f>NH3_surface!F14</f>
        <v>na</v>
      </c>
      <c r="H142">
        <f>TN_inflow!F14</f>
        <v>2.7149999999999999</v>
      </c>
      <c r="I142">
        <f>TKN_inflow!F14</f>
        <v>1.75</v>
      </c>
      <c r="J142">
        <f>NOx_inflow!F14</f>
        <v>0.96500000000000008</v>
      </c>
      <c r="K142" t="str">
        <f>NH3_inflow!F14</f>
        <v>na</v>
      </c>
      <c r="L142">
        <f>TOC_inflow!F14</f>
        <v>3.85</v>
      </c>
      <c r="M142">
        <f>TP_surface!F14</f>
        <v>23.541666666666668</v>
      </c>
      <c r="N142">
        <f>P_dissolved_surface!F14</f>
        <v>5</v>
      </c>
      <c r="O142">
        <f>TP_inflow!F14</f>
        <v>53.75</v>
      </c>
      <c r="P142">
        <f>TN_deep!F14</f>
        <v>5.2999999999999989</v>
      </c>
      <c r="Q142">
        <f>TKN_deep!F14</f>
        <v>2.1666666666666665</v>
      </c>
      <c r="R142">
        <f>NOx_deep!F14</f>
        <v>3.1333333333333329</v>
      </c>
      <c r="S142" t="str">
        <f>NH3_deep!F14</f>
        <v>na</v>
      </c>
      <c r="T142">
        <f>TP_deep!F14</f>
        <v>13.333333333333334</v>
      </c>
      <c r="U142">
        <f>P_dissolved_deep!F14</f>
        <v>11.666666666666666</v>
      </c>
      <c r="V142">
        <f>TOC_deep!F14</f>
        <v>3.5666666666666669</v>
      </c>
    </row>
    <row r="143" spans="1:22" x14ac:dyDescent="0.3">
      <c r="A143">
        <v>2000</v>
      </c>
      <c r="B143" t="s">
        <v>5</v>
      </c>
      <c r="C143" t="str">
        <f>TN_surface!F15</f>
        <v>na</v>
      </c>
      <c r="D143" t="str">
        <f>TKN_surface!F15</f>
        <v>na</v>
      </c>
      <c r="E143" t="str">
        <f>NOx_surface!F15</f>
        <v>na</v>
      </c>
      <c r="F143" t="str">
        <f>TOC_surface!F15</f>
        <v>na</v>
      </c>
      <c r="G143" t="str">
        <f>NH3_surface!F15</f>
        <v>na</v>
      </c>
      <c r="H143" t="str">
        <f>TN_inflow!F15</f>
        <v>na</v>
      </c>
      <c r="I143" t="str">
        <f>TKN_inflow!F15</f>
        <v>na</v>
      </c>
      <c r="J143" t="str">
        <f>NOx_inflow!F15</f>
        <v>na</v>
      </c>
      <c r="K143" t="str">
        <f>NH3_inflow!F15</f>
        <v>na</v>
      </c>
      <c r="L143" t="str">
        <f>TOC_inflow!F15</f>
        <v>na</v>
      </c>
      <c r="M143" t="str">
        <f>TP_surface!F15</f>
        <v>na</v>
      </c>
      <c r="N143" t="str">
        <f>P_dissolved_surface!F15</f>
        <v>na</v>
      </c>
      <c r="O143" t="str">
        <f>TP_inflow!F15</f>
        <v>na</v>
      </c>
      <c r="P143" t="str">
        <f>TN_deep!F15</f>
        <v>na</v>
      </c>
      <c r="Q143" t="str">
        <f>TKN_deep!F15</f>
        <v>na</v>
      </c>
      <c r="R143" t="str">
        <f>NOx_deep!F15</f>
        <v>na</v>
      </c>
      <c r="S143" t="str">
        <f>NH3_deep!F15</f>
        <v>na</v>
      </c>
      <c r="T143" t="str">
        <f>TP_deep!F15</f>
        <v>na</v>
      </c>
      <c r="U143" t="str">
        <f>P_dissolved_deep!F15</f>
        <v>na</v>
      </c>
      <c r="V143" t="str">
        <f>TOC_deep!F15</f>
        <v>na</v>
      </c>
    </row>
    <row r="144" spans="1:22" x14ac:dyDescent="0.3">
      <c r="A144">
        <v>2001</v>
      </c>
      <c r="B144" t="s">
        <v>5</v>
      </c>
      <c r="C144" t="str">
        <f>TN_surface!F16</f>
        <v>na</v>
      </c>
      <c r="D144" t="str">
        <f>TKN_surface!F16</f>
        <v>na</v>
      </c>
      <c r="E144" t="str">
        <f>NOx_surface!F16</f>
        <v>na</v>
      </c>
      <c r="F144" t="str">
        <f>TOC_surface!F16</f>
        <v>na</v>
      </c>
      <c r="G144" t="str">
        <f>NH3_surface!F16</f>
        <v>na</v>
      </c>
      <c r="H144" t="str">
        <f>TN_inflow!F16</f>
        <v>na</v>
      </c>
      <c r="I144" t="str">
        <f>TKN_inflow!F16</f>
        <v>na</v>
      </c>
      <c r="J144" t="str">
        <f>NOx_inflow!F16</f>
        <v>na</v>
      </c>
      <c r="K144" t="str">
        <f>NH3_inflow!F16</f>
        <v>na</v>
      </c>
      <c r="L144" t="str">
        <f>TOC_inflow!F16</f>
        <v>na</v>
      </c>
      <c r="M144" t="str">
        <f>TP_surface!F16</f>
        <v>na</v>
      </c>
      <c r="N144" t="str">
        <f>P_dissolved_surface!F16</f>
        <v>na</v>
      </c>
      <c r="O144" t="str">
        <f>TP_inflow!F16</f>
        <v>na</v>
      </c>
      <c r="P144" t="str">
        <f>TN_deep!F16</f>
        <v>na</v>
      </c>
      <c r="Q144" t="str">
        <f>TKN_deep!F16</f>
        <v>na</v>
      </c>
      <c r="R144" t="str">
        <f>NOx_deep!F16</f>
        <v>na</v>
      </c>
      <c r="S144" t="str">
        <f>NH3_deep!F16</f>
        <v>na</v>
      </c>
      <c r="T144" t="str">
        <f>TP_deep!F16</f>
        <v>na</v>
      </c>
      <c r="U144" t="str">
        <f>P_dissolved_deep!F16</f>
        <v>na</v>
      </c>
      <c r="V144" t="str">
        <f>TOC_deep!F16</f>
        <v>na</v>
      </c>
    </row>
    <row r="145" spans="1:22" x14ac:dyDescent="0.3">
      <c r="A145">
        <v>2002</v>
      </c>
      <c r="B145" t="s">
        <v>5</v>
      </c>
      <c r="C145" t="str">
        <f>TN_surface!F17</f>
        <v>na</v>
      </c>
      <c r="D145" t="str">
        <f>TKN_surface!F17</f>
        <v>na</v>
      </c>
      <c r="E145" t="str">
        <f>NOx_surface!F17</f>
        <v>na</v>
      </c>
      <c r="F145" t="str">
        <f>TOC_surface!F17</f>
        <v>na</v>
      </c>
      <c r="G145" t="str">
        <f>NH3_surface!F17</f>
        <v>na</v>
      </c>
      <c r="H145" t="str">
        <f>TN_inflow!F17</f>
        <v>na</v>
      </c>
      <c r="I145" t="str">
        <f>TKN_inflow!F17</f>
        <v>na</v>
      </c>
      <c r="J145" t="str">
        <f>NOx_inflow!F17</f>
        <v>na</v>
      </c>
      <c r="K145" t="str">
        <f>NH3_inflow!F17</f>
        <v>na</v>
      </c>
      <c r="L145" t="str">
        <f>TOC_inflow!F17</f>
        <v>na</v>
      </c>
      <c r="M145" t="str">
        <f>TP_surface!F17</f>
        <v>na</v>
      </c>
      <c r="N145" t="str">
        <f>P_dissolved_surface!F17</f>
        <v>na</v>
      </c>
      <c r="O145" t="str">
        <f>TP_inflow!F17</f>
        <v>na</v>
      </c>
      <c r="P145" t="str">
        <f>TN_deep!F17</f>
        <v>na</v>
      </c>
      <c r="Q145" t="str">
        <f>TKN_deep!F17</f>
        <v>na</v>
      </c>
      <c r="R145" t="str">
        <f>NOx_deep!F17</f>
        <v>na</v>
      </c>
      <c r="S145" t="str">
        <f>NH3_deep!F17</f>
        <v>na</v>
      </c>
      <c r="T145" t="str">
        <f>TP_deep!F17</f>
        <v>na</v>
      </c>
      <c r="U145" t="str">
        <f>P_dissolved_deep!F17</f>
        <v>na</v>
      </c>
      <c r="V145" t="str">
        <f>TOC_deep!F17</f>
        <v>na</v>
      </c>
    </row>
    <row r="146" spans="1:22" x14ac:dyDescent="0.3">
      <c r="A146">
        <v>2003</v>
      </c>
      <c r="B146" t="s">
        <v>5</v>
      </c>
      <c r="C146" t="str">
        <f>TN_surface!F18</f>
        <v>na</v>
      </c>
      <c r="D146" t="str">
        <f>TKN_surface!F18</f>
        <v>na</v>
      </c>
      <c r="E146" t="str">
        <f>NOx_surface!F18</f>
        <v>na</v>
      </c>
      <c r="F146" t="str">
        <f>TOC_surface!F18</f>
        <v>na</v>
      </c>
      <c r="G146" t="str">
        <f>NH3_surface!F18</f>
        <v>na</v>
      </c>
      <c r="H146" t="str">
        <f>TN_inflow!F18</f>
        <v>na</v>
      </c>
      <c r="I146" t="str">
        <f>TKN_inflow!F18</f>
        <v>na</v>
      </c>
      <c r="J146" t="str">
        <f>NOx_inflow!F18</f>
        <v>na</v>
      </c>
      <c r="K146" t="str">
        <f>NH3_inflow!F18</f>
        <v>na</v>
      </c>
      <c r="L146" t="str">
        <f>TOC_inflow!F18</f>
        <v>na</v>
      </c>
      <c r="M146" t="str">
        <f>TP_surface!F18</f>
        <v>na</v>
      </c>
      <c r="N146" t="str">
        <f>P_dissolved_surface!F18</f>
        <v>na</v>
      </c>
      <c r="O146" t="str">
        <f>TP_inflow!F18</f>
        <v>na</v>
      </c>
      <c r="P146" t="str">
        <f>TN_deep!F18</f>
        <v>na</v>
      </c>
      <c r="Q146" t="str">
        <f>TKN_deep!F18</f>
        <v>na</v>
      </c>
      <c r="R146" t="str">
        <f>NOx_deep!F18</f>
        <v>na</v>
      </c>
      <c r="S146" t="str">
        <f>NH3_deep!F18</f>
        <v>na</v>
      </c>
      <c r="T146" t="str">
        <f>TP_deep!F18</f>
        <v>na</v>
      </c>
      <c r="U146" t="str">
        <f>P_dissolved_deep!F18</f>
        <v>na</v>
      </c>
      <c r="V146" t="str">
        <f>TOC_deep!F18</f>
        <v>na</v>
      </c>
    </row>
    <row r="147" spans="1:22" x14ac:dyDescent="0.3">
      <c r="A147">
        <v>2004</v>
      </c>
      <c r="B147" t="s">
        <v>5</v>
      </c>
      <c r="C147" t="str">
        <f>TN_surface!F19</f>
        <v>na</v>
      </c>
      <c r="D147" t="str">
        <f>TKN_surface!F19</f>
        <v>na</v>
      </c>
      <c r="E147" t="str">
        <f>NOx_surface!F19</f>
        <v>na</v>
      </c>
      <c r="F147" t="str">
        <f>TOC_surface!F19</f>
        <v>na</v>
      </c>
      <c r="G147" t="str">
        <f>NH3_surface!F19</f>
        <v>na</v>
      </c>
      <c r="H147" t="str">
        <f>TN_inflow!F19</f>
        <v>na</v>
      </c>
      <c r="I147" t="str">
        <f>TKN_inflow!F19</f>
        <v>na</v>
      </c>
      <c r="J147" t="str">
        <f>NOx_inflow!F19</f>
        <v>na</v>
      </c>
      <c r="K147" t="str">
        <f>NH3_inflow!F19</f>
        <v>na</v>
      </c>
      <c r="L147" t="str">
        <f>TOC_inflow!F19</f>
        <v>na</v>
      </c>
      <c r="M147" t="str">
        <f>TP_surface!F19</f>
        <v>na</v>
      </c>
      <c r="N147" t="str">
        <f>P_dissolved_surface!F19</f>
        <v>na</v>
      </c>
      <c r="O147" t="str">
        <f>TP_inflow!F19</f>
        <v>na</v>
      </c>
      <c r="P147" t="str">
        <f>TN_deep!F19</f>
        <v>na</v>
      </c>
      <c r="Q147" t="str">
        <f>TKN_deep!F19</f>
        <v>na</v>
      </c>
      <c r="R147" t="str">
        <f>NOx_deep!F19</f>
        <v>na</v>
      </c>
      <c r="S147" t="str">
        <f>NH3_deep!F19</f>
        <v>na</v>
      </c>
      <c r="T147" t="str">
        <f>TP_deep!F19</f>
        <v>na</v>
      </c>
      <c r="U147" t="str">
        <f>P_dissolved_deep!F19</f>
        <v>na</v>
      </c>
      <c r="V147" t="str">
        <f>TOC_deep!F19</f>
        <v>na</v>
      </c>
    </row>
    <row r="148" spans="1:22" x14ac:dyDescent="0.3">
      <c r="A148">
        <v>2005</v>
      </c>
      <c r="B148" t="s">
        <v>5</v>
      </c>
      <c r="C148" t="str">
        <f>TN_surface!F20</f>
        <v>na</v>
      </c>
      <c r="D148" t="str">
        <f>TKN_surface!F20</f>
        <v>na</v>
      </c>
      <c r="E148" t="str">
        <f>NOx_surface!F20</f>
        <v>na</v>
      </c>
      <c r="F148" t="str">
        <f>TOC_surface!F20</f>
        <v>na</v>
      </c>
      <c r="G148" t="str">
        <f>NH3_surface!F20</f>
        <v>na</v>
      </c>
      <c r="H148" t="str">
        <f>TN_inflow!F20</f>
        <v>na</v>
      </c>
      <c r="I148" t="str">
        <f>TKN_inflow!F20</f>
        <v>na</v>
      </c>
      <c r="J148" t="str">
        <f>NOx_inflow!F20</f>
        <v>na</v>
      </c>
      <c r="K148" t="str">
        <f>NH3_inflow!F20</f>
        <v>na</v>
      </c>
      <c r="L148" t="str">
        <f>TOC_inflow!F20</f>
        <v>na</v>
      </c>
      <c r="M148" t="str">
        <f>TP_surface!F20</f>
        <v>na</v>
      </c>
      <c r="N148" t="str">
        <f>P_dissolved_surface!F20</f>
        <v>na</v>
      </c>
      <c r="O148" t="str">
        <f>TP_inflow!F20</f>
        <v>na</v>
      </c>
      <c r="P148" t="str">
        <f>TN_deep!F20</f>
        <v>na</v>
      </c>
      <c r="Q148" t="str">
        <f>TKN_deep!F20</f>
        <v>na</v>
      </c>
      <c r="R148" t="str">
        <f>NOx_deep!F20</f>
        <v>na</v>
      </c>
      <c r="S148" t="str">
        <f>NH3_deep!F20</f>
        <v>na</v>
      </c>
      <c r="T148" t="str">
        <f>TP_deep!F20</f>
        <v>na</v>
      </c>
      <c r="U148" t="str">
        <f>P_dissolved_deep!F20</f>
        <v>na</v>
      </c>
      <c r="V148" t="str">
        <f>TOC_deep!F20</f>
        <v>na</v>
      </c>
    </row>
    <row r="149" spans="1:22" x14ac:dyDescent="0.3">
      <c r="A149">
        <v>2006</v>
      </c>
      <c r="B149" t="s">
        <v>5</v>
      </c>
      <c r="C149" t="str">
        <f>TN_surface!F21</f>
        <v>na</v>
      </c>
      <c r="D149" t="str">
        <f>TKN_surface!F21</f>
        <v>na</v>
      </c>
      <c r="E149" t="str">
        <f>NOx_surface!F21</f>
        <v>na</v>
      </c>
      <c r="F149" t="str">
        <f>TOC_surface!F21</f>
        <v>na</v>
      </c>
      <c r="G149" t="str">
        <f>NH3_surface!F21</f>
        <v>na</v>
      </c>
      <c r="H149" t="str">
        <f>TN_inflow!F21</f>
        <v>na</v>
      </c>
      <c r="I149" t="str">
        <f>TKN_inflow!F21</f>
        <v>na</v>
      </c>
      <c r="J149" t="str">
        <f>NOx_inflow!F21</f>
        <v>na</v>
      </c>
      <c r="K149" t="str">
        <f>NH3_inflow!F21</f>
        <v>na</v>
      </c>
      <c r="L149" t="str">
        <f>TOC_inflow!F21</f>
        <v>na</v>
      </c>
      <c r="M149" t="str">
        <f>TP_surface!F21</f>
        <v>na</v>
      </c>
      <c r="N149" t="str">
        <f>P_dissolved_surface!F21</f>
        <v>na</v>
      </c>
      <c r="O149" t="str">
        <f>TP_inflow!F21</f>
        <v>na</v>
      </c>
      <c r="P149" t="str">
        <f>TN_deep!F21</f>
        <v>na</v>
      </c>
      <c r="Q149" t="str">
        <f>TKN_deep!F21</f>
        <v>na</v>
      </c>
      <c r="R149" t="str">
        <f>NOx_deep!F21</f>
        <v>na</v>
      </c>
      <c r="S149" t="str">
        <f>NH3_deep!F21</f>
        <v>na</v>
      </c>
      <c r="T149" t="str">
        <f>TP_deep!F21</f>
        <v>na</v>
      </c>
      <c r="U149" t="str">
        <f>P_dissolved_deep!F21</f>
        <v>na</v>
      </c>
      <c r="V149" t="str">
        <f>TOC_deep!F21</f>
        <v>na</v>
      </c>
    </row>
    <row r="150" spans="1:22" x14ac:dyDescent="0.3">
      <c r="A150">
        <v>2007</v>
      </c>
      <c r="B150" t="s">
        <v>5</v>
      </c>
      <c r="C150">
        <f>TN_surface!F22</f>
        <v>1.1540000000000001</v>
      </c>
      <c r="D150">
        <f>TKN_surface!F22</f>
        <v>0.92</v>
      </c>
      <c r="E150">
        <f>NOx_surface!F22</f>
        <v>0.23400000000000001</v>
      </c>
      <c r="F150">
        <f>TOC_surface!F22</f>
        <v>3.806</v>
      </c>
      <c r="G150">
        <f>NH3_surface!F22</f>
        <v>0.11799999999999999</v>
      </c>
      <c r="H150">
        <f>TN_inflow!F22</f>
        <v>0.65500000000000003</v>
      </c>
      <c r="I150">
        <f>TKN_inflow!F22</f>
        <v>0.36599999999999999</v>
      </c>
      <c r="J150">
        <f>NOx_inflow!F22</f>
        <v>0.28899999999999998</v>
      </c>
      <c r="K150">
        <f>NH3_inflow!F22</f>
        <v>0</v>
      </c>
      <c r="L150">
        <f>TOC_inflow!F22</f>
        <v>2.5514999999999999</v>
      </c>
      <c r="M150" t="str">
        <f>TP_surface!F22</f>
        <v>na</v>
      </c>
      <c r="N150" t="str">
        <f>P_dissolved_surface!F22</f>
        <v>na</v>
      </c>
      <c r="O150">
        <f>TP_inflow!F22</f>
        <v>27</v>
      </c>
      <c r="P150">
        <f>TN_deep!F22</f>
        <v>2.5739999999999998</v>
      </c>
      <c r="Q150">
        <f>TKN_deep!F22</f>
        <v>0.33600000000000002</v>
      </c>
      <c r="R150">
        <f>NOx_deep!F22</f>
        <v>2.238</v>
      </c>
      <c r="S150">
        <f>NH3_deep!F22</f>
        <v>1.7500000000000002E-2</v>
      </c>
      <c r="T150">
        <f>TP_deep!F22</f>
        <v>89</v>
      </c>
      <c r="U150" t="str">
        <f>P_dissolved_deep!F22</f>
        <v>na</v>
      </c>
      <c r="V150">
        <f>TOC_deep!F22</f>
        <v>3.6709999999999998</v>
      </c>
    </row>
    <row r="151" spans="1:22" x14ac:dyDescent="0.3">
      <c r="A151">
        <v>2008</v>
      </c>
      <c r="B151" t="s">
        <v>5</v>
      </c>
      <c r="C151" t="str">
        <f>TN_surface!F23</f>
        <v>na</v>
      </c>
      <c r="D151" t="str">
        <f>TKN_surface!F23</f>
        <v>na</v>
      </c>
      <c r="E151">
        <f>NOx_surface!F23</f>
        <v>1.96</v>
      </c>
      <c r="F151">
        <f>TOC_surface!F23</f>
        <v>7.9240000000000022</v>
      </c>
      <c r="G151">
        <f>NH3_surface!F23</f>
        <v>6.8500000000000005E-2</v>
      </c>
      <c r="H151" t="str">
        <f>TN_inflow!F23</f>
        <v>na</v>
      </c>
      <c r="I151" t="str">
        <f>TKN_inflow!F23</f>
        <v>na</v>
      </c>
      <c r="J151">
        <f>NOx_inflow!F23</f>
        <v>0.47433333333333333</v>
      </c>
      <c r="K151">
        <f>NH3_inflow!F23</f>
        <v>6.0666666666666667E-2</v>
      </c>
      <c r="L151">
        <f>TOC_inflow!F23</f>
        <v>20.333333333333332</v>
      </c>
      <c r="M151">
        <f>TP_surface!F23</f>
        <v>37.5</v>
      </c>
      <c r="N151" t="str">
        <f>P_dissolved_surface!F23</f>
        <v>na</v>
      </c>
      <c r="O151">
        <f>TP_inflow!F23</f>
        <v>25</v>
      </c>
      <c r="P151" t="str">
        <f>TN_deep!F23</f>
        <v>na</v>
      </c>
      <c r="Q151" t="str">
        <f>TKN_deep!F23</f>
        <v>na</v>
      </c>
      <c r="R151">
        <f>NOx_deep!F23</f>
        <v>3.4</v>
      </c>
      <c r="S151">
        <f>NH3_deep!F23</f>
        <v>0.12</v>
      </c>
      <c r="T151">
        <f>TP_deep!F23</f>
        <v>21</v>
      </c>
      <c r="U151" t="str">
        <f>P_dissolved_deep!F23</f>
        <v>na</v>
      </c>
      <c r="V151">
        <f>TOC_deep!F23</f>
        <v>13</v>
      </c>
    </row>
    <row r="152" spans="1:22" x14ac:dyDescent="0.3">
      <c r="A152">
        <v>2009</v>
      </c>
      <c r="B152" t="s">
        <v>5</v>
      </c>
      <c r="C152">
        <f>TN_surface!F24</f>
        <v>5.7321428571428577</v>
      </c>
      <c r="D152">
        <f>TKN_surface!F24</f>
        <v>0.90714285714285725</v>
      </c>
      <c r="E152">
        <f>NOx_surface!F24</f>
        <v>4.8250000000000002</v>
      </c>
      <c r="F152">
        <f>TOC_surface!F24</f>
        <v>12.614285714285714</v>
      </c>
      <c r="G152">
        <f>NH3_surface!F24</f>
        <v>7.571428571428572E-2</v>
      </c>
      <c r="H152">
        <f>TN_inflow!F24</f>
        <v>7.3600000000000012</v>
      </c>
      <c r="I152">
        <f>TKN_inflow!F24</f>
        <v>0.81</v>
      </c>
      <c r="J152">
        <f>NOx_inflow!F24</f>
        <v>6.5500000000000007</v>
      </c>
      <c r="K152">
        <f>NH3_inflow!F24</f>
        <v>0.11499999999999999</v>
      </c>
      <c r="L152">
        <f>TOC_inflow!F24</f>
        <v>16.5</v>
      </c>
      <c r="M152">
        <f>TP_surface!F24</f>
        <v>136.42857142857142</v>
      </c>
      <c r="N152" t="str">
        <f>P_dissolved_surface!F24</f>
        <v>na</v>
      </c>
      <c r="O152">
        <f>TP_inflow!F24</f>
        <v>94.5</v>
      </c>
      <c r="P152">
        <f>TN_deep!F24</f>
        <v>4.0366666666666662</v>
      </c>
      <c r="Q152">
        <f>TKN_deep!F24</f>
        <v>0.90333333333333332</v>
      </c>
      <c r="R152">
        <f>NOx_deep!F24</f>
        <v>3.1333333333333329</v>
      </c>
      <c r="S152">
        <f>NH3_deep!F24</f>
        <v>0.49000000000000005</v>
      </c>
      <c r="T152">
        <f>TP_deep!F24</f>
        <v>183.33333333333334</v>
      </c>
      <c r="U152" t="str">
        <f>P_dissolved_deep!F24</f>
        <v>na</v>
      </c>
      <c r="V152">
        <f>TOC_deep!F24</f>
        <v>14</v>
      </c>
    </row>
    <row r="153" spans="1:22" x14ac:dyDescent="0.3">
      <c r="A153">
        <v>2010</v>
      </c>
      <c r="B153" t="s">
        <v>5</v>
      </c>
      <c r="C153">
        <f>TN_surface!F25</f>
        <v>3.6574999999999998</v>
      </c>
      <c r="D153">
        <f>TKN_surface!F25</f>
        <v>0.46583333333333332</v>
      </c>
      <c r="E153">
        <f>NOx_surface!F25</f>
        <v>3.1916666666666664</v>
      </c>
      <c r="F153">
        <f>TOC_surface!F25</f>
        <v>3.6666666666666674</v>
      </c>
      <c r="G153">
        <f>NH3_surface!F25</f>
        <v>2.4999999999999998E-2</v>
      </c>
      <c r="H153">
        <f>TN_inflow!F25</f>
        <v>5.6333333333333329</v>
      </c>
      <c r="I153">
        <f>TKN_inflow!F25</f>
        <v>1.5999999999999999</v>
      </c>
      <c r="J153">
        <f>NOx_inflow!F25</f>
        <v>4.0333333333333332</v>
      </c>
      <c r="K153">
        <f>NH3_inflow!F25</f>
        <v>0</v>
      </c>
      <c r="L153">
        <f>TOC_inflow!F25</f>
        <v>4.8999999999999995</v>
      </c>
      <c r="M153">
        <f>TP_surface!F25</f>
        <v>52.166666666666664</v>
      </c>
      <c r="N153" t="str">
        <f>P_dissolved_surface!F25</f>
        <v>na</v>
      </c>
      <c r="O153">
        <f>TP_inflow!F25</f>
        <v>360</v>
      </c>
      <c r="P153">
        <f>TN_deep!F25</f>
        <v>3.2700000000000005</v>
      </c>
      <c r="Q153">
        <f>TKN_deep!F25</f>
        <v>0.82000000000000006</v>
      </c>
      <c r="R153">
        <f>NOx_deep!F25</f>
        <v>2.4500000000000002</v>
      </c>
      <c r="S153">
        <f>NH3_deep!F25</f>
        <v>5.4500000000000007E-2</v>
      </c>
      <c r="T153">
        <f>TP_deep!F25</f>
        <v>19.5</v>
      </c>
      <c r="U153" t="str">
        <f>P_dissolved_deep!F25</f>
        <v>na</v>
      </c>
      <c r="V153">
        <f>TOC_deep!F25</f>
        <v>3.7</v>
      </c>
    </row>
    <row r="154" spans="1:22" x14ac:dyDescent="0.3">
      <c r="A154">
        <v>2011</v>
      </c>
      <c r="B154" t="s">
        <v>5</v>
      </c>
      <c r="C154" t="str">
        <f>TN_surface!F26</f>
        <v>na</v>
      </c>
      <c r="D154" t="str">
        <f>TKN_surface!F26</f>
        <v>na</v>
      </c>
      <c r="E154" t="str">
        <f>NOx_surface!F26</f>
        <v>na</v>
      </c>
      <c r="F154" t="str">
        <f>TOC_surface!F26</f>
        <v>na</v>
      </c>
      <c r="G154" t="str">
        <f>NH3_surface!F26</f>
        <v>na</v>
      </c>
      <c r="H154" t="str">
        <f>TN_inflow!F26</f>
        <v>na</v>
      </c>
      <c r="I154" t="str">
        <f>TKN_inflow!F26</f>
        <v>na</v>
      </c>
      <c r="J154" t="str">
        <f>NOx_inflow!F26</f>
        <v>na</v>
      </c>
      <c r="K154" t="str">
        <f>NH3_inflow!F26</f>
        <v>na</v>
      </c>
      <c r="L154" t="str">
        <f>TOC_inflow!F26</f>
        <v>na</v>
      </c>
      <c r="M154" t="str">
        <f>TP_surface!F26</f>
        <v>na</v>
      </c>
      <c r="N154" t="str">
        <f>P_dissolved_surface!F26</f>
        <v>na</v>
      </c>
      <c r="O154" t="str">
        <f>TP_inflow!F26</f>
        <v>na</v>
      </c>
      <c r="P154" t="str">
        <f>TN_deep!F26</f>
        <v>na</v>
      </c>
      <c r="Q154" t="str">
        <f>TKN_deep!F26</f>
        <v>na</v>
      </c>
      <c r="R154" t="str">
        <f>NOx_deep!F26</f>
        <v>na</v>
      </c>
      <c r="S154" t="str">
        <f>NH3_deep!F26</f>
        <v>na</v>
      </c>
      <c r="T154" t="str">
        <f>TP_deep!F26</f>
        <v>na</v>
      </c>
      <c r="U154" t="str">
        <f>P_dissolved_deep!F26</f>
        <v>na</v>
      </c>
      <c r="V154" t="str">
        <f>TOC_deep!F26</f>
        <v>na</v>
      </c>
    </row>
    <row r="155" spans="1:22" x14ac:dyDescent="0.3">
      <c r="A155">
        <v>2012</v>
      </c>
      <c r="B155" t="s">
        <v>5</v>
      </c>
      <c r="C155" t="str">
        <f>TN_surface!F27</f>
        <v>na</v>
      </c>
      <c r="D155" t="str">
        <f>TKN_surface!F27</f>
        <v>na</v>
      </c>
      <c r="E155" t="str">
        <f>NOx_surface!F27</f>
        <v>na</v>
      </c>
      <c r="F155" t="str">
        <f>TOC_surface!F27</f>
        <v>na</v>
      </c>
      <c r="G155" t="str">
        <f>NH3_surface!F27</f>
        <v>na</v>
      </c>
      <c r="H155" t="str">
        <f>TN_inflow!F27</f>
        <v>na</v>
      </c>
      <c r="I155" t="str">
        <f>TKN_inflow!F27</f>
        <v>na</v>
      </c>
      <c r="J155" t="str">
        <f>NOx_inflow!F27</f>
        <v>na</v>
      </c>
      <c r="K155" t="str">
        <f>NH3_inflow!F27</f>
        <v>na</v>
      </c>
      <c r="L155" t="str">
        <f>TOC_inflow!F27</f>
        <v>na</v>
      </c>
      <c r="M155" t="str">
        <f>TP_surface!F27</f>
        <v>na</v>
      </c>
      <c r="N155" t="str">
        <f>P_dissolved_surface!F27</f>
        <v>na</v>
      </c>
      <c r="O155" t="str">
        <f>TP_inflow!F27</f>
        <v>na</v>
      </c>
      <c r="P155" t="str">
        <f>TN_deep!F27</f>
        <v>na</v>
      </c>
      <c r="Q155" t="str">
        <f>TKN_deep!F27</f>
        <v>na</v>
      </c>
      <c r="R155" t="str">
        <f>NOx_deep!F27</f>
        <v>na</v>
      </c>
      <c r="S155" t="str">
        <f>NH3_deep!F27</f>
        <v>na</v>
      </c>
      <c r="T155" t="str">
        <f>TP_deep!F27</f>
        <v>na</v>
      </c>
      <c r="U155" t="str">
        <f>P_dissolved_deep!F27</f>
        <v>na</v>
      </c>
      <c r="V155" t="str">
        <f>TOC_deep!F27</f>
        <v>na</v>
      </c>
    </row>
    <row r="156" spans="1:22" x14ac:dyDescent="0.3">
      <c r="A156">
        <v>2013</v>
      </c>
      <c r="B156" t="s">
        <v>5</v>
      </c>
      <c r="C156" t="str">
        <f>TN_surface!F28</f>
        <v>na</v>
      </c>
      <c r="D156" t="str">
        <f>TKN_surface!F28</f>
        <v>na</v>
      </c>
      <c r="E156">
        <f>NOx_surface!F28</f>
        <v>1.1199999999999999</v>
      </c>
      <c r="F156">
        <f>TOC_surface!F28</f>
        <v>3.714</v>
      </c>
      <c r="G156">
        <f>NH3_surface!F28</f>
        <v>0.26200000000000001</v>
      </c>
      <c r="H156" t="str">
        <f>TN_inflow!F28</f>
        <v>na</v>
      </c>
      <c r="I156" t="str">
        <f>TKN_inflow!F28</f>
        <v>na</v>
      </c>
      <c r="J156" t="str">
        <f>NOx_inflow!F28</f>
        <v>na</v>
      </c>
      <c r="K156" t="str">
        <f>NH3_inflow!F28</f>
        <v>na</v>
      </c>
      <c r="L156" t="str">
        <f>TOC_inflow!F28</f>
        <v>na</v>
      </c>
      <c r="M156">
        <f>TP_surface!F28</f>
        <v>3.4800000000000004</v>
      </c>
      <c r="N156" t="str">
        <f>P_dissolved_surface!F28</f>
        <v>na</v>
      </c>
      <c r="O156" t="str">
        <f>TP_inflow!F28</f>
        <v>na</v>
      </c>
      <c r="P156" t="str">
        <f>TN_deep!F28</f>
        <v>na</v>
      </c>
      <c r="Q156" t="str">
        <f>TKN_deep!F28</f>
        <v>na</v>
      </c>
      <c r="R156" t="str">
        <f>NOx_deep!F28</f>
        <v>na</v>
      </c>
      <c r="S156" t="str">
        <f>NH3_deep!F28</f>
        <v>na</v>
      </c>
      <c r="T156" t="str">
        <f>TP_deep!F28</f>
        <v>na</v>
      </c>
      <c r="U156" t="str">
        <f>P_dissolved_deep!F28</f>
        <v>na</v>
      </c>
      <c r="V156" t="str">
        <f>TOC_deep!F28</f>
        <v>na</v>
      </c>
    </row>
    <row r="157" spans="1:22" x14ac:dyDescent="0.3">
      <c r="A157">
        <v>2014</v>
      </c>
      <c r="B157" t="s">
        <v>5</v>
      </c>
      <c r="C157">
        <f>TN_surface!F29</f>
        <v>2.5173749999999999</v>
      </c>
      <c r="D157">
        <f>TKN_surface!F29</f>
        <v>1.7999999999999998</v>
      </c>
      <c r="E157">
        <f>NOx_surface!F29</f>
        <v>0.7173750000000001</v>
      </c>
      <c r="F157">
        <f>TOC_surface!F29</f>
        <v>4.4499999999999993</v>
      </c>
      <c r="G157">
        <f>NH3_surface!F29</f>
        <v>0.1759</v>
      </c>
      <c r="H157" t="str">
        <f>TN_inflow!F29</f>
        <v>na</v>
      </c>
      <c r="I157" t="str">
        <f>TKN_inflow!F29</f>
        <v>na</v>
      </c>
      <c r="J157" t="str">
        <f>NOx_inflow!F29</f>
        <v>na</v>
      </c>
      <c r="K157" t="str">
        <f>NH3_inflow!F29</f>
        <v>na</v>
      </c>
      <c r="L157" t="str">
        <f>TOC_inflow!F29</f>
        <v>na</v>
      </c>
      <c r="M157">
        <f>TP_surface!F29</f>
        <v>53</v>
      </c>
      <c r="N157" t="str">
        <f>P_dissolved_surface!F29</f>
        <v>na</v>
      </c>
      <c r="O157" t="str">
        <f>TP_inflow!F29</f>
        <v>na</v>
      </c>
      <c r="P157" t="str">
        <f>TN_deep!F29</f>
        <v>na</v>
      </c>
      <c r="Q157" t="str">
        <f>TKN_deep!F29</f>
        <v>na</v>
      </c>
      <c r="R157" t="str">
        <f>NOx_deep!F29</f>
        <v>na</v>
      </c>
      <c r="S157" t="str">
        <f>NH3_deep!F29</f>
        <v>na</v>
      </c>
      <c r="T157" t="str">
        <f>TP_deep!F29</f>
        <v>na</v>
      </c>
      <c r="U157" t="str">
        <f>P_dissolved_deep!F29</f>
        <v>na</v>
      </c>
      <c r="V157" t="str">
        <f>TOC_deep!F29</f>
        <v>na</v>
      </c>
    </row>
    <row r="158" spans="1:22" x14ac:dyDescent="0.3">
      <c r="A158">
        <v>2015</v>
      </c>
      <c r="B158" t="s">
        <v>5</v>
      </c>
      <c r="C158">
        <f>TN_surface!F30</f>
        <v>2.3754615384615381</v>
      </c>
      <c r="D158">
        <f>TKN_surface!F30</f>
        <v>1.1384615384615384</v>
      </c>
      <c r="E158">
        <f>NOx_surface!F30</f>
        <v>1.2369999999999999</v>
      </c>
      <c r="F158">
        <f>TOC_surface!F30</f>
        <v>4.9000000000000004</v>
      </c>
      <c r="G158">
        <f>NH3_surface!F30</f>
        <v>0.14484615384615385</v>
      </c>
      <c r="H158">
        <f>TN_inflow!F30</f>
        <v>4.99</v>
      </c>
      <c r="I158">
        <f>TKN_inflow!F30</f>
        <v>0.4</v>
      </c>
      <c r="J158">
        <f>NOx_inflow!F30</f>
        <v>4.59</v>
      </c>
      <c r="K158">
        <f>NH3_inflow!F30</f>
        <v>0.11</v>
      </c>
      <c r="L158">
        <f>TOC_inflow!F30</f>
        <v>3.5</v>
      </c>
      <c r="M158">
        <f>TP_surface!F30</f>
        <v>24.46153846153846</v>
      </c>
      <c r="N158" t="str">
        <f>P_dissolved_surface!F30</f>
        <v>na</v>
      </c>
      <c r="O158">
        <f>TP_inflow!F30</f>
        <v>22</v>
      </c>
      <c r="P158">
        <f>TN_deep!F30</f>
        <v>2.9226666666666663</v>
      </c>
      <c r="Q158">
        <f>TKN_deep!F30</f>
        <v>1.3666666666666665</v>
      </c>
      <c r="R158">
        <f>NOx_deep!F30</f>
        <v>1.556</v>
      </c>
      <c r="S158">
        <f>NH3_deep!F30</f>
        <v>0.23466666666666666</v>
      </c>
      <c r="T158">
        <f>TP_deep!F30</f>
        <v>24</v>
      </c>
      <c r="U158" t="str">
        <f>P_dissolved_deep!F30</f>
        <v>na</v>
      </c>
      <c r="V158">
        <f>TOC_deep!F30</f>
        <v>5.1000000000000005</v>
      </c>
    </row>
    <row r="159" spans="1:22" x14ac:dyDescent="0.3">
      <c r="A159">
        <v>2016</v>
      </c>
      <c r="B159" t="s">
        <v>5</v>
      </c>
      <c r="C159" t="str">
        <f>TN_surface!F31</f>
        <v>na</v>
      </c>
      <c r="D159" t="str">
        <f>TKN_surface!F31</f>
        <v>na</v>
      </c>
      <c r="E159" t="str">
        <f>NOx_surface!F31</f>
        <v>na</v>
      </c>
      <c r="F159" t="str">
        <f>TOC_surface!F31</f>
        <v>na</v>
      </c>
      <c r="G159" t="str">
        <f>NH3_surface!F31</f>
        <v>na</v>
      </c>
      <c r="H159" t="str">
        <f>TN_inflow!F31</f>
        <v>na</v>
      </c>
      <c r="I159" t="str">
        <f>TKN_inflow!F31</f>
        <v>na</v>
      </c>
      <c r="J159" t="str">
        <f>NOx_inflow!F31</f>
        <v>na</v>
      </c>
      <c r="K159" t="str">
        <f>NH3_inflow!F31</f>
        <v>na</v>
      </c>
      <c r="L159" t="str">
        <f>TOC_inflow!F31</f>
        <v>na</v>
      </c>
      <c r="M159" t="str">
        <f>TP_surface!F31</f>
        <v>na</v>
      </c>
      <c r="N159" t="str">
        <f>P_dissolved_surface!F31</f>
        <v>na</v>
      </c>
      <c r="O159" t="str">
        <f>TP_inflow!F31</f>
        <v>na</v>
      </c>
      <c r="P159" t="str">
        <f>TN_deep!F31</f>
        <v>na</v>
      </c>
      <c r="Q159" t="str">
        <f>TKN_deep!F31</f>
        <v>na</v>
      </c>
      <c r="R159" t="str">
        <f>NOx_deep!F31</f>
        <v>na</v>
      </c>
      <c r="S159" t="str">
        <f>NH3_deep!F31</f>
        <v>na</v>
      </c>
      <c r="T159" t="str">
        <f>TP_deep!F31</f>
        <v>na</v>
      </c>
      <c r="U159" t="str">
        <f>P_dissolved_deep!F31</f>
        <v>na</v>
      </c>
      <c r="V159" t="str">
        <f>TOC_deep!F31</f>
        <v>na</v>
      </c>
    </row>
    <row r="160" spans="1:22" x14ac:dyDescent="0.3">
      <c r="A160">
        <v>2017</v>
      </c>
      <c r="B160" t="s">
        <v>5</v>
      </c>
      <c r="C160">
        <f>TN_surface!F32</f>
        <v>3.2402307692307692</v>
      </c>
      <c r="D160">
        <f>TKN_surface!F32</f>
        <v>0.86230769230769233</v>
      </c>
      <c r="E160">
        <f>NOx_surface!F32</f>
        <v>2.3779230769230768</v>
      </c>
      <c r="F160">
        <f>TOC_surface!F32</f>
        <v>5.1469230769230778</v>
      </c>
      <c r="G160">
        <f>NH3_surface!F32</f>
        <v>0.10056153846153847</v>
      </c>
      <c r="H160">
        <f>TN_inflow!F32</f>
        <v>3.5300000000000002</v>
      </c>
      <c r="I160">
        <f>TKN_inflow!F32</f>
        <v>0.35</v>
      </c>
      <c r="J160">
        <f>NOx_inflow!F32</f>
        <v>3.18</v>
      </c>
      <c r="K160">
        <f>NH3_inflow!F32</f>
        <v>7.1400000000000005E-2</v>
      </c>
      <c r="L160">
        <f>TOC_inflow!F32</f>
        <v>2.97</v>
      </c>
      <c r="M160">
        <f>TP_surface!F32</f>
        <v>46.307692307692307</v>
      </c>
      <c r="N160">
        <f>P_dissolved_surface!F32</f>
        <v>17.3</v>
      </c>
      <c r="O160">
        <f>TP_inflow!F32</f>
        <v>62</v>
      </c>
      <c r="P160" t="str">
        <f>TN_deep!F32</f>
        <v>na</v>
      </c>
      <c r="Q160" t="str">
        <f>TKN_deep!F32</f>
        <v>na</v>
      </c>
      <c r="R160" t="str">
        <f>NOx_deep!F32</f>
        <v>na</v>
      </c>
      <c r="S160" t="str">
        <f>NH3_deep!F32</f>
        <v>na</v>
      </c>
      <c r="T160" t="str">
        <f>TP_deep!F32</f>
        <v>na</v>
      </c>
      <c r="U160" t="str">
        <f>P_dissolved_deep!F32</f>
        <v>na</v>
      </c>
      <c r="V160" t="str">
        <f>TOC_deep!F32</f>
        <v>na</v>
      </c>
    </row>
    <row r="161" spans="1:22" x14ac:dyDescent="0.3">
      <c r="A161">
        <v>2018</v>
      </c>
      <c r="B161" t="s">
        <v>5</v>
      </c>
      <c r="C161">
        <f>TN_surface!F33</f>
        <v>1.7802633333333335</v>
      </c>
      <c r="D161">
        <f>TKN_surface!F33</f>
        <v>0.73150000000000015</v>
      </c>
      <c r="E161">
        <f>NOx_surface!F33</f>
        <v>1.0487633333333333</v>
      </c>
      <c r="F161">
        <f>TOC_surface!F33</f>
        <v>5.6863333333333337</v>
      </c>
      <c r="G161">
        <f>NH3_surface!F33</f>
        <v>0.11657666666666668</v>
      </c>
      <c r="H161">
        <f>TN_inflow!F33</f>
        <v>3.0802500000000004</v>
      </c>
      <c r="I161">
        <f>TKN_inflow!F33</f>
        <v>0.39</v>
      </c>
      <c r="J161">
        <f>NOx_inflow!F33</f>
        <v>2.6902500000000003</v>
      </c>
      <c r="K161">
        <f>NH3_inflow!F33</f>
        <v>9.2024999999999996E-2</v>
      </c>
      <c r="L161">
        <f>TOC_inflow!F33</f>
        <v>4.5824999999999996</v>
      </c>
      <c r="M161">
        <f>TP_surface!F33</f>
        <v>71.666666666666671</v>
      </c>
      <c r="N161">
        <f>P_dissolved_surface!F33</f>
        <v>38.866666666666667</v>
      </c>
      <c r="O161">
        <f>TP_inflow!F33</f>
        <v>64.75</v>
      </c>
      <c r="P161">
        <f>TN_deep!F33</f>
        <v>2.442333333333333</v>
      </c>
      <c r="Q161">
        <f>TKN_deep!F33</f>
        <v>0.53233333333333333</v>
      </c>
      <c r="R161">
        <f>NOx_deep!F33</f>
        <v>1.91</v>
      </c>
      <c r="S161">
        <f>NH3_deep!F33</f>
        <v>0.19433333333333333</v>
      </c>
      <c r="T161">
        <f>TP_deep!F33</f>
        <v>75</v>
      </c>
      <c r="U161">
        <f>P_dissolved_deep!F33</f>
        <v>43.866666666666667</v>
      </c>
      <c r="V161">
        <f>TOC_deep!F33</f>
        <v>4.6466666666666674</v>
      </c>
    </row>
    <row r="162" spans="1:22" x14ac:dyDescent="0.3">
      <c r="A162">
        <v>1987</v>
      </c>
      <c r="B162" t="s">
        <v>6</v>
      </c>
      <c r="C162" t="str">
        <f>TN_surface!G2</f>
        <v>na</v>
      </c>
      <c r="D162" t="str">
        <f>TKN_surface!G2</f>
        <v>na</v>
      </c>
      <c r="E162" t="str">
        <f>NOx_surface!G2</f>
        <v>na</v>
      </c>
      <c r="F162">
        <f>TOC_surface!G2</f>
        <v>1</v>
      </c>
      <c r="G162">
        <f>NH3_surface!G2</f>
        <v>4.9999999999999996E-2</v>
      </c>
      <c r="H162" t="str">
        <f>TN_inflow!G2</f>
        <v>na</v>
      </c>
      <c r="I162" t="str">
        <f>TKN_inflow!G2</f>
        <v>na</v>
      </c>
      <c r="J162" t="str">
        <f>NOx_inflow!G2</f>
        <v>na</v>
      </c>
      <c r="K162">
        <f>NH3_inflow!G2</f>
        <v>0</v>
      </c>
      <c r="L162">
        <f>TOC_inflow!G2</f>
        <v>0.91666666666666663</v>
      </c>
      <c r="M162">
        <f>TP_surface!G2</f>
        <v>5</v>
      </c>
      <c r="N162">
        <f>P_dissolved_surface!G2</f>
        <v>5</v>
      </c>
      <c r="O162">
        <f>TP_inflow!G2</f>
        <v>10.5</v>
      </c>
      <c r="P162" t="str">
        <f>TN_deep!G2</f>
        <v>na</v>
      </c>
      <c r="Q162" t="str">
        <f>TKN_deep!G2</f>
        <v>na</v>
      </c>
      <c r="R162" t="str">
        <f>NOx_deep!G2</f>
        <v>na</v>
      </c>
      <c r="S162">
        <f>NH3_deep!G2</f>
        <v>5.000000000000001E-2</v>
      </c>
      <c r="T162" t="str">
        <f>TP_deep!G2</f>
        <v>na</v>
      </c>
      <c r="U162">
        <f>P_dissolved_deep!G2</f>
        <v>5</v>
      </c>
      <c r="V162">
        <f>TOC_deep!G2</f>
        <v>0.5</v>
      </c>
    </row>
    <row r="163" spans="1:22" x14ac:dyDescent="0.3">
      <c r="A163">
        <v>1988</v>
      </c>
      <c r="B163" t="s">
        <v>6</v>
      </c>
      <c r="C163" t="str">
        <f>TN_surface!G3</f>
        <v>na</v>
      </c>
      <c r="D163" t="str">
        <f>TKN_surface!G3</f>
        <v>na</v>
      </c>
      <c r="E163" t="str">
        <f>NOx_surface!G3</f>
        <v>na</v>
      </c>
      <c r="F163">
        <f>TOC_surface!G3</f>
        <v>2.5</v>
      </c>
      <c r="G163">
        <f>NH3_surface!G3</f>
        <v>0.05</v>
      </c>
      <c r="H163" t="str">
        <f>TN_inflow!G3</f>
        <v>na</v>
      </c>
      <c r="I163" t="str">
        <f>TKN_inflow!G3</f>
        <v>na</v>
      </c>
      <c r="J163" t="str">
        <f>NOx_inflow!G3</f>
        <v>na</v>
      </c>
      <c r="K163">
        <f>NH3_inflow!G3</f>
        <v>0</v>
      </c>
      <c r="L163">
        <f>TOC_inflow!G3</f>
        <v>2</v>
      </c>
      <c r="M163">
        <f>TP_surface!G3</f>
        <v>29.5</v>
      </c>
      <c r="N163">
        <f>P_dissolved_surface!G3</f>
        <v>16.5</v>
      </c>
      <c r="O163">
        <f>TP_inflow!G3</f>
        <v>14.6</v>
      </c>
      <c r="P163" t="str">
        <f>TN_deep!G3</f>
        <v>na</v>
      </c>
      <c r="Q163" t="str">
        <f>TKN_deep!G3</f>
        <v>na</v>
      </c>
      <c r="R163" t="str">
        <f>NOx_deep!G3</f>
        <v>na</v>
      </c>
      <c r="S163">
        <f>NH3_deep!G3</f>
        <v>0.13333333333333333</v>
      </c>
      <c r="T163" t="str">
        <f>TP_deep!G3</f>
        <v>na</v>
      </c>
      <c r="U163">
        <f>P_dissolved_deep!G3</f>
        <v>5</v>
      </c>
      <c r="V163">
        <f>TOC_deep!G3</f>
        <v>2.1666666666666665</v>
      </c>
    </row>
    <row r="164" spans="1:22" x14ac:dyDescent="0.3">
      <c r="A164">
        <v>1989</v>
      </c>
      <c r="B164" t="s">
        <v>6</v>
      </c>
      <c r="C164" t="str">
        <f>TN_surface!G4</f>
        <v>na</v>
      </c>
      <c r="D164" t="str">
        <f>TKN_surface!G4</f>
        <v>na</v>
      </c>
      <c r="E164" t="str">
        <f>NOx_surface!G4</f>
        <v>na</v>
      </c>
      <c r="F164">
        <f>TOC_surface!G4</f>
        <v>1.6666666666666667</v>
      </c>
      <c r="G164">
        <f>NH3_surface!G4</f>
        <v>0.1</v>
      </c>
      <c r="H164" t="str">
        <f>TN_inflow!G4</f>
        <v>na</v>
      </c>
      <c r="I164" t="str">
        <f>TKN_inflow!G4</f>
        <v>na</v>
      </c>
      <c r="J164" t="str">
        <f>NOx_inflow!G4</f>
        <v>na</v>
      </c>
      <c r="K164">
        <f>NH3_inflow!G4</f>
        <v>0.15000000000000002</v>
      </c>
      <c r="L164">
        <f>TOC_inflow!G4</f>
        <v>3.3333333333333335</v>
      </c>
      <c r="M164">
        <f>TP_surface!G4</f>
        <v>10.75</v>
      </c>
      <c r="N164">
        <f>P_dissolved_surface!G4</f>
        <v>5</v>
      </c>
      <c r="O164">
        <f>TP_inflow!G4</f>
        <v>38.333333333333336</v>
      </c>
      <c r="P164" t="str">
        <f>TN_deep!G4</f>
        <v>na</v>
      </c>
      <c r="Q164" t="str">
        <f>TKN_deep!G4</f>
        <v>na</v>
      </c>
      <c r="R164" t="str">
        <f>NOx_deep!G4</f>
        <v>na</v>
      </c>
      <c r="S164">
        <f>NH3_deep!G4</f>
        <v>0.30000000000000004</v>
      </c>
      <c r="T164">
        <f>TP_deep!G4</f>
        <v>17.333333333333332</v>
      </c>
      <c r="U164">
        <f>P_dissolved_deep!G4</f>
        <v>13</v>
      </c>
      <c r="V164">
        <f>TOC_deep!G4</f>
        <v>3.5</v>
      </c>
    </row>
    <row r="165" spans="1:22" x14ac:dyDescent="0.3">
      <c r="A165">
        <v>1990</v>
      </c>
      <c r="B165" t="s">
        <v>6</v>
      </c>
      <c r="C165" t="str">
        <f>TN_surface!G5</f>
        <v>na</v>
      </c>
      <c r="D165" t="str">
        <f>TKN_surface!G5</f>
        <v>na</v>
      </c>
      <c r="E165" t="str">
        <f>NOx_surface!G5</f>
        <v>na</v>
      </c>
      <c r="F165" t="str">
        <f>TOC_surface!G5</f>
        <v>na</v>
      </c>
      <c r="G165" t="str">
        <f>NH3_surface!G5</f>
        <v>na</v>
      </c>
      <c r="H165" t="str">
        <f>TN_inflow!G5</f>
        <v>na</v>
      </c>
      <c r="I165" t="str">
        <f>TKN_inflow!G5</f>
        <v>na</v>
      </c>
      <c r="J165" t="str">
        <f>NOx_inflow!G5</f>
        <v>na</v>
      </c>
      <c r="K165" t="str">
        <f>NH3_inflow!G5</f>
        <v>na</v>
      </c>
      <c r="L165" t="str">
        <f>TOC_inflow!G5</f>
        <v>na</v>
      </c>
      <c r="M165" t="str">
        <f>TP_surface!G5</f>
        <v>na</v>
      </c>
      <c r="N165" t="str">
        <f>P_dissolved_surface!G5</f>
        <v>na</v>
      </c>
      <c r="O165" t="str">
        <f>TP_inflow!G5</f>
        <v>na</v>
      </c>
      <c r="P165" t="str">
        <f>TN_deep!G5</f>
        <v>na</v>
      </c>
      <c r="Q165" t="str">
        <f>TKN_deep!G5</f>
        <v>na</v>
      </c>
      <c r="R165" t="str">
        <f>NOx_deep!G5</f>
        <v>na</v>
      </c>
      <c r="S165" t="str">
        <f>NH3_deep!G5</f>
        <v>na</v>
      </c>
      <c r="T165" t="str">
        <f>TP_deep!G5</f>
        <v>na</v>
      </c>
      <c r="U165" t="str">
        <f>P_dissolved_deep!G5</f>
        <v>na</v>
      </c>
      <c r="V165" t="str">
        <f>TOC_deep!G5</f>
        <v>na</v>
      </c>
    </row>
    <row r="166" spans="1:22" x14ac:dyDescent="0.3">
      <c r="A166">
        <v>1991</v>
      </c>
      <c r="B166" t="s">
        <v>6</v>
      </c>
      <c r="C166" t="str">
        <f>TN_surface!G6</f>
        <v>na</v>
      </c>
      <c r="D166" t="str">
        <f>TKN_surface!G6</f>
        <v>na</v>
      </c>
      <c r="E166" t="str">
        <f>NOx_surface!G6</f>
        <v>na</v>
      </c>
      <c r="F166">
        <f>TOC_surface!G6</f>
        <v>2</v>
      </c>
      <c r="G166">
        <f>NH3_surface!G6</f>
        <v>0.05</v>
      </c>
      <c r="H166" t="str">
        <f>TN_inflow!G6</f>
        <v>na</v>
      </c>
      <c r="I166" t="str">
        <f>TKN_inflow!G6</f>
        <v>na</v>
      </c>
      <c r="J166" t="str">
        <f>NOx_inflow!G6</f>
        <v>na</v>
      </c>
      <c r="K166">
        <f>NH3_inflow!G6</f>
        <v>0</v>
      </c>
      <c r="L166">
        <f>TOC_inflow!G6</f>
        <v>6.166666666666667</v>
      </c>
      <c r="M166" t="str">
        <f>TP_surface!G6</f>
        <v>na</v>
      </c>
      <c r="N166" t="str">
        <f>P_dissolved_surface!G6</f>
        <v>na</v>
      </c>
      <c r="O166" t="str">
        <f>TP_inflow!G6</f>
        <v>na</v>
      </c>
      <c r="P166" t="str">
        <f>TN_deep!G6</f>
        <v>na</v>
      </c>
      <c r="Q166" t="str">
        <f>TKN_deep!G6</f>
        <v>na</v>
      </c>
      <c r="R166" t="str">
        <f>NOx_deep!G6</f>
        <v>na</v>
      </c>
      <c r="S166">
        <f>NH3_deep!G6</f>
        <v>0.05</v>
      </c>
      <c r="T166" t="str">
        <f>TP_deep!G6</f>
        <v>na</v>
      </c>
      <c r="U166" t="str">
        <f>P_dissolved_deep!G6</f>
        <v>na</v>
      </c>
      <c r="V166">
        <f>TOC_deep!G6</f>
        <v>0.5</v>
      </c>
    </row>
    <row r="167" spans="1:22" x14ac:dyDescent="0.3">
      <c r="A167">
        <v>1992</v>
      </c>
      <c r="B167" t="s">
        <v>6</v>
      </c>
      <c r="C167" t="str">
        <f>TN_surface!G7</f>
        <v>na</v>
      </c>
      <c r="D167" t="str">
        <f>TKN_surface!G7</f>
        <v>na</v>
      </c>
      <c r="E167" t="str">
        <f>NOx_surface!G7</f>
        <v>na</v>
      </c>
      <c r="F167">
        <f>TOC_surface!G7</f>
        <v>5.333333333333333</v>
      </c>
      <c r="G167">
        <f>NH3_surface!G7</f>
        <v>5.8333333333333327E-2</v>
      </c>
      <c r="H167" t="str">
        <f>TN_inflow!G7</f>
        <v>na</v>
      </c>
      <c r="I167" t="str">
        <f>TKN_inflow!G7</f>
        <v>na</v>
      </c>
      <c r="J167" t="str">
        <f>NOx_inflow!G7</f>
        <v>na</v>
      </c>
      <c r="K167">
        <f>NH3_inflow!G7</f>
        <v>4.4444444444444446E-2</v>
      </c>
      <c r="L167">
        <f>TOC_inflow!G7</f>
        <v>4.2222222222222223</v>
      </c>
      <c r="M167" t="str">
        <f>TP_surface!G7</f>
        <v>na</v>
      </c>
      <c r="N167" t="str">
        <f>P_dissolved_surface!G7</f>
        <v>na</v>
      </c>
      <c r="O167" t="str">
        <f>TP_inflow!G7</f>
        <v>na</v>
      </c>
      <c r="P167" t="str">
        <f>TN_deep!G7</f>
        <v>na</v>
      </c>
      <c r="Q167" t="str">
        <f>TKN_deep!G7</f>
        <v>na</v>
      </c>
      <c r="R167" t="str">
        <f>NOx_deep!G7</f>
        <v>na</v>
      </c>
      <c r="S167">
        <f>NH3_deep!G7</f>
        <v>0.15</v>
      </c>
      <c r="T167" t="str">
        <f>TP_deep!G7</f>
        <v>na</v>
      </c>
      <c r="U167" t="str">
        <f>P_dissolved_deep!G7</f>
        <v>na</v>
      </c>
      <c r="V167">
        <f>TOC_deep!G7</f>
        <v>4.4000000000000004</v>
      </c>
    </row>
    <row r="168" spans="1:22" x14ac:dyDescent="0.3">
      <c r="A168">
        <v>1993</v>
      </c>
      <c r="B168" t="s">
        <v>6</v>
      </c>
      <c r="C168" t="str">
        <f>TN_surface!G8</f>
        <v>na</v>
      </c>
      <c r="D168" t="str">
        <f>TKN_surface!G8</f>
        <v>na</v>
      </c>
      <c r="E168" t="str">
        <f>NOx_surface!G8</f>
        <v>na</v>
      </c>
      <c r="F168" t="str">
        <f>TOC_surface!G8</f>
        <v>na</v>
      </c>
      <c r="G168" t="str">
        <f>NH3_surface!G8</f>
        <v>na</v>
      </c>
      <c r="H168" t="str">
        <f>TN_inflow!G8</f>
        <v>na</v>
      </c>
      <c r="I168" t="str">
        <f>TKN_inflow!G8</f>
        <v>na</v>
      </c>
      <c r="J168" t="str">
        <f>NOx_inflow!G8</f>
        <v>na</v>
      </c>
      <c r="K168" t="str">
        <f>NH3_inflow!G8</f>
        <v>na</v>
      </c>
      <c r="L168" t="str">
        <f>TOC_inflow!G8</f>
        <v>na</v>
      </c>
      <c r="M168" t="str">
        <f>TP_surface!G8</f>
        <v>na</v>
      </c>
      <c r="N168" t="str">
        <f>P_dissolved_surface!G8</f>
        <v>na</v>
      </c>
      <c r="O168" t="str">
        <f>TP_inflow!G8</f>
        <v>na</v>
      </c>
      <c r="P168" t="str">
        <f>TN_deep!G8</f>
        <v>na</v>
      </c>
      <c r="Q168" t="str">
        <f>TKN_deep!G8</f>
        <v>na</v>
      </c>
      <c r="R168" t="str">
        <f>NOx_deep!G8</f>
        <v>na</v>
      </c>
      <c r="S168" t="str">
        <f>NH3_deep!G8</f>
        <v>na</v>
      </c>
      <c r="T168" t="str">
        <f>TP_deep!G8</f>
        <v>na</v>
      </c>
      <c r="U168" t="str">
        <f>P_dissolved_deep!G8</f>
        <v>na</v>
      </c>
      <c r="V168" t="str">
        <f>TOC_deep!G8</f>
        <v>na</v>
      </c>
    </row>
    <row r="169" spans="1:22" x14ac:dyDescent="0.3">
      <c r="A169">
        <v>1994</v>
      </c>
      <c r="B169" t="s">
        <v>6</v>
      </c>
      <c r="C169" t="str">
        <f>TN_surface!G9</f>
        <v>na</v>
      </c>
      <c r="D169" t="str">
        <f>TKN_surface!G9</f>
        <v>na</v>
      </c>
      <c r="E169" t="str">
        <f>NOx_surface!G9</f>
        <v>na</v>
      </c>
      <c r="F169">
        <f>TOC_surface!G9</f>
        <v>4.25</v>
      </c>
      <c r="G169" t="str">
        <f>NH3_surface!G9</f>
        <v>na</v>
      </c>
      <c r="H169" t="str">
        <f>TN_inflow!G9</f>
        <v>na</v>
      </c>
      <c r="I169" t="str">
        <f>TKN_inflow!G9</f>
        <v>na</v>
      </c>
      <c r="J169" t="str">
        <f>NOx_inflow!G9</f>
        <v>na</v>
      </c>
      <c r="K169" t="str">
        <f>NH3_inflow!G9</f>
        <v>na</v>
      </c>
      <c r="L169">
        <f>TOC_inflow!G9</f>
        <v>11.444444444444445</v>
      </c>
      <c r="M169" t="str">
        <f>TP_surface!G9</f>
        <v>na</v>
      </c>
      <c r="N169" t="str">
        <f>P_dissolved_surface!G9</f>
        <v>na</v>
      </c>
      <c r="O169" t="str">
        <f>TP_inflow!G9</f>
        <v>na</v>
      </c>
      <c r="P169" t="str">
        <f>TN_deep!G9</f>
        <v>na</v>
      </c>
      <c r="Q169" t="str">
        <f>TKN_deep!G9</f>
        <v>na</v>
      </c>
      <c r="R169" t="str">
        <f>NOx_deep!G9</f>
        <v>na</v>
      </c>
      <c r="S169" t="str">
        <f>NH3_deep!G9</f>
        <v>na</v>
      </c>
      <c r="T169" t="str">
        <f>TP_deep!G9</f>
        <v>na</v>
      </c>
      <c r="U169" t="str">
        <f>P_dissolved_deep!G9</f>
        <v>na</v>
      </c>
      <c r="V169">
        <f>TOC_deep!G9</f>
        <v>4</v>
      </c>
    </row>
    <row r="170" spans="1:22" x14ac:dyDescent="0.3">
      <c r="A170">
        <v>1995</v>
      </c>
      <c r="B170" t="s">
        <v>6</v>
      </c>
      <c r="C170" t="str">
        <f>TN_surface!G10</f>
        <v>na</v>
      </c>
      <c r="D170" t="str">
        <f>TKN_surface!G10</f>
        <v>na</v>
      </c>
      <c r="E170" t="str">
        <f>NOx_surface!G10</f>
        <v>na</v>
      </c>
      <c r="F170">
        <f>TOC_surface!G10</f>
        <v>4.8</v>
      </c>
      <c r="G170" t="str">
        <f>NH3_surface!G10</f>
        <v>na</v>
      </c>
      <c r="H170" t="str">
        <f>TN_inflow!G10</f>
        <v>na</v>
      </c>
      <c r="I170" t="str">
        <f>TKN_inflow!G10</f>
        <v>na</v>
      </c>
      <c r="J170">
        <f>NOx_inflow!G10</f>
        <v>0.318</v>
      </c>
      <c r="K170" t="str">
        <f>NH3_inflow!G10</f>
        <v>na</v>
      </c>
      <c r="L170">
        <f>TOC_inflow!G10</f>
        <v>8.4166666666666661</v>
      </c>
      <c r="M170" t="str">
        <f>TP_surface!G10</f>
        <v>na</v>
      </c>
      <c r="N170" t="str">
        <f>P_dissolved_surface!G10</f>
        <v>na</v>
      </c>
      <c r="O170" t="str">
        <f>TP_inflow!G10</f>
        <v>na</v>
      </c>
      <c r="P170" t="str">
        <f>TN_deep!G10</f>
        <v>na</v>
      </c>
      <c r="Q170" t="str">
        <f>TKN_deep!G10</f>
        <v>na</v>
      </c>
      <c r="R170" t="str">
        <f>NOx_deep!G10</f>
        <v>na</v>
      </c>
      <c r="S170" t="str">
        <f>NH3_deep!G10</f>
        <v>na</v>
      </c>
      <c r="T170" t="str">
        <f>TP_deep!G10</f>
        <v>na</v>
      </c>
      <c r="U170" t="str">
        <f>P_dissolved_deep!G10</f>
        <v>na</v>
      </c>
      <c r="V170">
        <f>TOC_deep!G10</f>
        <v>4.9000000000000004</v>
      </c>
    </row>
    <row r="171" spans="1:22" x14ac:dyDescent="0.3">
      <c r="A171">
        <v>1996</v>
      </c>
      <c r="B171" t="s">
        <v>6</v>
      </c>
      <c r="C171" t="str">
        <f>TN_surface!G11</f>
        <v>na</v>
      </c>
      <c r="D171" t="str">
        <f>TKN_surface!G11</f>
        <v>na</v>
      </c>
      <c r="E171" t="str">
        <f>NOx_surface!G11</f>
        <v>na</v>
      </c>
      <c r="F171">
        <f>TOC_surface!G11</f>
        <v>3.5380000000000003</v>
      </c>
      <c r="G171" t="str">
        <f>NH3_surface!G11</f>
        <v>na</v>
      </c>
      <c r="H171" t="str">
        <f>TN_inflow!G11</f>
        <v>na</v>
      </c>
      <c r="I171" t="str">
        <f>TKN_inflow!G11</f>
        <v>na</v>
      </c>
      <c r="J171">
        <f>NOx_inflow!G11</f>
        <v>0.47100000000000003</v>
      </c>
      <c r="K171" t="str">
        <f>NH3_inflow!G11</f>
        <v>na</v>
      </c>
      <c r="L171">
        <f>TOC_inflow!G11</f>
        <v>4.22</v>
      </c>
      <c r="M171" t="str">
        <f>TP_surface!G11</f>
        <v>na</v>
      </c>
      <c r="N171" t="str">
        <f>P_dissolved_surface!G11</f>
        <v>na</v>
      </c>
      <c r="O171" t="str">
        <f>TP_inflow!G11</f>
        <v>na</v>
      </c>
      <c r="P171" t="str">
        <f>TN_deep!G11</f>
        <v>na</v>
      </c>
      <c r="Q171" t="str">
        <f>TKN_deep!G11</f>
        <v>na</v>
      </c>
      <c r="R171" t="str">
        <f>NOx_deep!G11</f>
        <v>na</v>
      </c>
      <c r="S171" t="str">
        <f>NH3_deep!G11</f>
        <v>na</v>
      </c>
      <c r="T171" t="str">
        <f>TP_deep!G11</f>
        <v>na</v>
      </c>
      <c r="U171" t="str">
        <f>P_dissolved_deep!G11</f>
        <v>na</v>
      </c>
      <c r="V171">
        <f>TOC_deep!G11</f>
        <v>3.2183333333333337</v>
      </c>
    </row>
    <row r="172" spans="1:22" x14ac:dyDescent="0.3">
      <c r="A172">
        <v>1997</v>
      </c>
      <c r="B172" t="s">
        <v>6</v>
      </c>
      <c r="C172" t="str">
        <f>TN_surface!G12</f>
        <v>na</v>
      </c>
      <c r="D172" t="str">
        <f>TKN_surface!G12</f>
        <v>na</v>
      </c>
      <c r="E172">
        <f>NOx_surface!G12</f>
        <v>1.7999999999999999E-2</v>
      </c>
      <c r="F172">
        <f>TOC_surface!G12</f>
        <v>4.0419999999999998</v>
      </c>
      <c r="G172" t="str">
        <f>NH3_surface!G12</f>
        <v>na</v>
      </c>
      <c r="H172" t="str">
        <f>TN_inflow!G12</f>
        <v>na</v>
      </c>
      <c r="I172" t="str">
        <f>TKN_inflow!G12</f>
        <v>na</v>
      </c>
      <c r="J172">
        <f>NOx_inflow!G12</f>
        <v>0.26699999999999996</v>
      </c>
      <c r="K172" t="str">
        <f>NH3_inflow!G12</f>
        <v>na</v>
      </c>
      <c r="L172">
        <f>TOC_inflow!G12</f>
        <v>5.5755555555555558</v>
      </c>
      <c r="M172" t="str">
        <f>TP_surface!G12</f>
        <v>na</v>
      </c>
      <c r="N172" t="str">
        <f>P_dissolved_surface!G12</f>
        <v>na</v>
      </c>
      <c r="O172" t="str">
        <f>TP_inflow!G12</f>
        <v>na</v>
      </c>
      <c r="P172" t="str">
        <f>TN_deep!G12</f>
        <v>na</v>
      </c>
      <c r="Q172" t="str">
        <f>TKN_deep!G12</f>
        <v>na</v>
      </c>
      <c r="R172">
        <f>NOx_deep!G12</f>
        <v>1.6E-2</v>
      </c>
      <c r="S172" t="str">
        <f>NH3_deep!G12</f>
        <v>na</v>
      </c>
      <c r="T172" t="str">
        <f>TP_deep!G12</f>
        <v>na</v>
      </c>
      <c r="U172" t="str">
        <f>P_dissolved_deep!G12</f>
        <v>na</v>
      </c>
      <c r="V172">
        <f>TOC_deep!G12</f>
        <v>4.3499999999999996</v>
      </c>
    </row>
    <row r="173" spans="1:22" x14ac:dyDescent="0.3">
      <c r="A173">
        <v>1998</v>
      </c>
      <c r="B173" t="s">
        <v>6</v>
      </c>
      <c r="C173" t="str">
        <f>TN_surface!G13</f>
        <v>na</v>
      </c>
      <c r="D173" t="str">
        <f>TKN_surface!G13</f>
        <v>na</v>
      </c>
      <c r="E173" t="str">
        <f>NOx_surface!G13</f>
        <v>na</v>
      </c>
      <c r="F173" t="str">
        <f>TOC_surface!G13</f>
        <v>na</v>
      </c>
      <c r="G173" t="str">
        <f>NH3_surface!G13</f>
        <v>na</v>
      </c>
      <c r="H173" t="str">
        <f>TN_inflow!G13</f>
        <v>na</v>
      </c>
      <c r="I173" t="str">
        <f>TKN_inflow!G13</f>
        <v>na</v>
      </c>
      <c r="J173" t="str">
        <f>NOx_inflow!G13</f>
        <v>na</v>
      </c>
      <c r="K173" t="str">
        <f>NH3_inflow!G13</f>
        <v>na</v>
      </c>
      <c r="L173" t="str">
        <f>TOC_inflow!G13</f>
        <v>na</v>
      </c>
      <c r="M173" t="str">
        <f>TP_surface!G13</f>
        <v>na</v>
      </c>
      <c r="N173" t="str">
        <f>P_dissolved_surface!G13</f>
        <v>na</v>
      </c>
      <c r="O173" t="str">
        <f>TP_inflow!G13</f>
        <v>na</v>
      </c>
      <c r="P173" t="str">
        <f>TN_deep!G13</f>
        <v>na</v>
      </c>
      <c r="Q173" t="str">
        <f>TKN_deep!G13</f>
        <v>na</v>
      </c>
      <c r="R173" t="str">
        <f>NOx_deep!G13</f>
        <v>na</v>
      </c>
      <c r="S173" t="str">
        <f>NH3_deep!G13</f>
        <v>na</v>
      </c>
      <c r="T173" t="str">
        <f>TP_deep!G13</f>
        <v>na</v>
      </c>
      <c r="U173" t="str">
        <f>P_dissolved_deep!G13</f>
        <v>na</v>
      </c>
      <c r="V173" t="str">
        <f>TOC_deep!G13</f>
        <v>na</v>
      </c>
    </row>
    <row r="174" spans="1:22" x14ac:dyDescent="0.3">
      <c r="A174">
        <v>1999</v>
      </c>
      <c r="B174" t="s">
        <v>6</v>
      </c>
      <c r="C174">
        <f>TN_surface!G14</f>
        <v>0.25750000000000001</v>
      </c>
      <c r="D174">
        <f>TKN_surface!G14</f>
        <v>0.2</v>
      </c>
      <c r="E174">
        <f>NOx_surface!G14</f>
        <v>5.7499999999999996E-2</v>
      </c>
      <c r="F174">
        <f>TOC_surface!G14</f>
        <v>2.3199999999999998</v>
      </c>
      <c r="G174" t="str">
        <f>NH3_surface!G14</f>
        <v>na</v>
      </c>
      <c r="H174">
        <f>TN_inflow!G14</f>
        <v>0.75</v>
      </c>
      <c r="I174">
        <f>TKN_inflow!G14</f>
        <v>0.46666666666666662</v>
      </c>
      <c r="J174">
        <f>NOx_inflow!G14</f>
        <v>0.28333333333333333</v>
      </c>
      <c r="K174" t="str">
        <f>NH3_inflow!G14</f>
        <v>na</v>
      </c>
      <c r="L174">
        <f>TOC_inflow!G14</f>
        <v>2.3222222222222224</v>
      </c>
      <c r="M174">
        <f>TP_surface!G14</f>
        <v>18</v>
      </c>
      <c r="N174">
        <f>P_dissolved_surface!G14</f>
        <v>5</v>
      </c>
      <c r="O174">
        <f>TP_inflow!G14</f>
        <v>16.666666666666668</v>
      </c>
      <c r="P174">
        <f>TN_deep!G14</f>
        <v>0.59</v>
      </c>
      <c r="Q174">
        <f>TKN_deep!G14</f>
        <v>0.3</v>
      </c>
      <c r="R174">
        <f>NOx_deep!G14</f>
        <v>0.28999999999999998</v>
      </c>
      <c r="S174" t="str">
        <f>NH3_deep!G14</f>
        <v>na</v>
      </c>
      <c r="T174">
        <f>TP_deep!G14</f>
        <v>11.25</v>
      </c>
      <c r="U174">
        <f>P_dissolved_deep!G14</f>
        <v>8.75</v>
      </c>
      <c r="V174">
        <f>TOC_deep!G14</f>
        <v>2.2000000000000002</v>
      </c>
    </row>
    <row r="175" spans="1:22" x14ac:dyDescent="0.3">
      <c r="A175">
        <v>2000</v>
      </c>
      <c r="B175" t="s">
        <v>6</v>
      </c>
      <c r="C175" t="str">
        <f>TN_surface!G15</f>
        <v>na</v>
      </c>
      <c r="D175" t="str">
        <f>TKN_surface!G15</f>
        <v>na</v>
      </c>
      <c r="E175" t="str">
        <f>NOx_surface!G15</f>
        <v>na</v>
      </c>
      <c r="F175" t="str">
        <f>TOC_surface!G15</f>
        <v>na</v>
      </c>
      <c r="G175" t="str">
        <f>NH3_surface!G15</f>
        <v>na</v>
      </c>
      <c r="H175" t="str">
        <f>TN_inflow!G15</f>
        <v>na</v>
      </c>
      <c r="I175" t="str">
        <f>TKN_inflow!G15</f>
        <v>na</v>
      </c>
      <c r="J175" t="str">
        <f>NOx_inflow!G15</f>
        <v>na</v>
      </c>
      <c r="K175" t="str">
        <f>NH3_inflow!G15</f>
        <v>na</v>
      </c>
      <c r="L175" t="str">
        <f>TOC_inflow!G15</f>
        <v>na</v>
      </c>
      <c r="M175" t="str">
        <f>TP_surface!G15</f>
        <v>na</v>
      </c>
      <c r="N175" t="str">
        <f>P_dissolved_surface!G15</f>
        <v>na</v>
      </c>
      <c r="O175" t="str">
        <f>TP_inflow!G15</f>
        <v>na</v>
      </c>
      <c r="P175" t="str">
        <f>TN_deep!G15</f>
        <v>na</v>
      </c>
      <c r="Q175" t="str">
        <f>TKN_deep!G15</f>
        <v>na</v>
      </c>
      <c r="R175" t="str">
        <f>NOx_deep!G15</f>
        <v>na</v>
      </c>
      <c r="S175" t="str">
        <f>NH3_deep!G15</f>
        <v>na</v>
      </c>
      <c r="T175" t="str">
        <f>TP_deep!G15</f>
        <v>na</v>
      </c>
      <c r="U175" t="str">
        <f>P_dissolved_deep!G15</f>
        <v>na</v>
      </c>
      <c r="V175" t="str">
        <f>TOC_deep!G15</f>
        <v>na</v>
      </c>
    </row>
    <row r="176" spans="1:22" x14ac:dyDescent="0.3">
      <c r="A176">
        <v>2001</v>
      </c>
      <c r="B176" t="s">
        <v>6</v>
      </c>
      <c r="C176" t="str">
        <f>TN_surface!G16</f>
        <v>na</v>
      </c>
      <c r="D176" t="str">
        <f>TKN_surface!G16</f>
        <v>na</v>
      </c>
      <c r="E176" t="str">
        <f>NOx_surface!G16</f>
        <v>na</v>
      </c>
      <c r="F176" t="str">
        <f>TOC_surface!G16</f>
        <v>na</v>
      </c>
      <c r="G176" t="str">
        <f>NH3_surface!G16</f>
        <v>na</v>
      </c>
      <c r="H176" t="str">
        <f>TN_inflow!G16</f>
        <v>na</v>
      </c>
      <c r="I176" t="str">
        <f>TKN_inflow!G16</f>
        <v>na</v>
      </c>
      <c r="J176" t="str">
        <f>NOx_inflow!G16</f>
        <v>na</v>
      </c>
      <c r="K176" t="str">
        <f>NH3_inflow!G16</f>
        <v>na</v>
      </c>
      <c r="L176" t="str">
        <f>TOC_inflow!G16</f>
        <v>na</v>
      </c>
      <c r="M176" t="str">
        <f>TP_surface!G16</f>
        <v>na</v>
      </c>
      <c r="N176" t="str">
        <f>P_dissolved_surface!G16</f>
        <v>na</v>
      </c>
      <c r="O176" t="str">
        <f>TP_inflow!G16</f>
        <v>na</v>
      </c>
      <c r="P176" t="str">
        <f>TN_deep!G16</f>
        <v>na</v>
      </c>
      <c r="Q176" t="str">
        <f>TKN_deep!G16</f>
        <v>na</v>
      </c>
      <c r="R176" t="str">
        <f>NOx_deep!G16</f>
        <v>na</v>
      </c>
      <c r="S176" t="str">
        <f>NH3_deep!G16</f>
        <v>na</v>
      </c>
      <c r="T176" t="str">
        <f>TP_deep!G16</f>
        <v>na</v>
      </c>
      <c r="U176" t="str">
        <f>P_dissolved_deep!G16</f>
        <v>na</v>
      </c>
      <c r="V176" t="str">
        <f>TOC_deep!G16</f>
        <v>na</v>
      </c>
    </row>
    <row r="177" spans="1:22" x14ac:dyDescent="0.3">
      <c r="A177">
        <v>2002</v>
      </c>
      <c r="B177" t="s">
        <v>6</v>
      </c>
      <c r="C177" t="str">
        <f>TN_surface!G17</f>
        <v>na</v>
      </c>
      <c r="D177" t="str">
        <f>TKN_surface!G17</f>
        <v>na</v>
      </c>
      <c r="E177" t="str">
        <f>NOx_surface!G17</f>
        <v>na</v>
      </c>
      <c r="F177" t="str">
        <f>TOC_surface!G17</f>
        <v>na</v>
      </c>
      <c r="G177" t="str">
        <f>NH3_surface!G17</f>
        <v>na</v>
      </c>
      <c r="H177" t="str">
        <f>TN_inflow!G17</f>
        <v>na</v>
      </c>
      <c r="I177" t="str">
        <f>TKN_inflow!G17</f>
        <v>na</v>
      </c>
      <c r="J177" t="str">
        <f>NOx_inflow!G17</f>
        <v>na</v>
      </c>
      <c r="K177" t="str">
        <f>NH3_inflow!G17</f>
        <v>na</v>
      </c>
      <c r="L177" t="str">
        <f>TOC_inflow!G17</f>
        <v>na</v>
      </c>
      <c r="M177" t="str">
        <f>TP_surface!G17</f>
        <v>na</v>
      </c>
      <c r="N177" t="str">
        <f>P_dissolved_surface!G17</f>
        <v>na</v>
      </c>
      <c r="O177" t="str">
        <f>TP_inflow!G17</f>
        <v>na</v>
      </c>
      <c r="P177" t="str">
        <f>TN_deep!G17</f>
        <v>na</v>
      </c>
      <c r="Q177" t="str">
        <f>TKN_deep!G17</f>
        <v>na</v>
      </c>
      <c r="R177" t="str">
        <f>NOx_deep!G17</f>
        <v>na</v>
      </c>
      <c r="S177" t="str">
        <f>NH3_deep!G17</f>
        <v>na</v>
      </c>
      <c r="T177" t="str">
        <f>TP_deep!G17</f>
        <v>na</v>
      </c>
      <c r="U177" t="str">
        <f>P_dissolved_deep!G17</f>
        <v>na</v>
      </c>
      <c r="V177" t="str">
        <f>TOC_deep!G17</f>
        <v>na</v>
      </c>
    </row>
    <row r="178" spans="1:22" x14ac:dyDescent="0.3">
      <c r="A178">
        <v>2003</v>
      </c>
      <c r="B178" t="s">
        <v>6</v>
      </c>
      <c r="C178" t="str">
        <f>TN_surface!G18</f>
        <v>na</v>
      </c>
      <c r="D178" t="str">
        <f>TKN_surface!G18</f>
        <v>na</v>
      </c>
      <c r="E178" t="str">
        <f>NOx_surface!G18</f>
        <v>na</v>
      </c>
      <c r="F178" t="str">
        <f>TOC_surface!G18</f>
        <v>na</v>
      </c>
      <c r="G178" t="str">
        <f>NH3_surface!G18</f>
        <v>na</v>
      </c>
      <c r="H178" t="str">
        <f>TN_inflow!G18</f>
        <v>na</v>
      </c>
      <c r="I178" t="str">
        <f>TKN_inflow!G18</f>
        <v>na</v>
      </c>
      <c r="J178" t="str">
        <f>NOx_inflow!G18</f>
        <v>na</v>
      </c>
      <c r="K178" t="str">
        <f>NH3_inflow!G18</f>
        <v>na</v>
      </c>
      <c r="L178" t="str">
        <f>TOC_inflow!G18</f>
        <v>na</v>
      </c>
      <c r="M178" t="str">
        <f>TP_surface!G18</f>
        <v>na</v>
      </c>
      <c r="N178" t="str">
        <f>P_dissolved_surface!G18</f>
        <v>na</v>
      </c>
      <c r="O178" t="str">
        <f>TP_inflow!G18</f>
        <v>na</v>
      </c>
      <c r="P178" t="str">
        <f>TN_deep!G18</f>
        <v>na</v>
      </c>
      <c r="Q178" t="str">
        <f>TKN_deep!G18</f>
        <v>na</v>
      </c>
      <c r="R178" t="str">
        <f>NOx_deep!G18</f>
        <v>na</v>
      </c>
      <c r="S178" t="str">
        <f>NH3_deep!G18</f>
        <v>na</v>
      </c>
      <c r="T178" t="str">
        <f>TP_deep!G18</f>
        <v>na</v>
      </c>
      <c r="U178" t="str">
        <f>P_dissolved_deep!G18</f>
        <v>na</v>
      </c>
      <c r="V178" t="str">
        <f>TOC_deep!G18</f>
        <v>na</v>
      </c>
    </row>
    <row r="179" spans="1:22" x14ac:dyDescent="0.3">
      <c r="A179">
        <v>2004</v>
      </c>
      <c r="B179" t="s">
        <v>6</v>
      </c>
      <c r="C179" t="str">
        <f>TN_surface!G19</f>
        <v>na</v>
      </c>
      <c r="D179" t="str">
        <f>TKN_surface!G19</f>
        <v>na</v>
      </c>
      <c r="E179" t="str">
        <f>NOx_surface!G19</f>
        <v>na</v>
      </c>
      <c r="F179" t="str">
        <f>TOC_surface!G19</f>
        <v>na</v>
      </c>
      <c r="G179" t="str">
        <f>NH3_surface!G19</f>
        <v>na</v>
      </c>
      <c r="H179" t="str">
        <f>TN_inflow!G19</f>
        <v>na</v>
      </c>
      <c r="I179" t="str">
        <f>TKN_inflow!G19</f>
        <v>na</v>
      </c>
      <c r="J179" t="str">
        <f>NOx_inflow!G19</f>
        <v>na</v>
      </c>
      <c r="K179" t="str">
        <f>NH3_inflow!G19</f>
        <v>na</v>
      </c>
      <c r="L179" t="str">
        <f>TOC_inflow!G19</f>
        <v>na</v>
      </c>
      <c r="M179" t="str">
        <f>TP_surface!G19</f>
        <v>na</v>
      </c>
      <c r="N179" t="str">
        <f>P_dissolved_surface!G19</f>
        <v>na</v>
      </c>
      <c r="O179" t="str">
        <f>TP_inflow!G19</f>
        <v>na</v>
      </c>
      <c r="P179" t="str">
        <f>TN_deep!G19</f>
        <v>na</v>
      </c>
      <c r="Q179" t="str">
        <f>TKN_deep!G19</f>
        <v>na</v>
      </c>
      <c r="R179" t="str">
        <f>NOx_deep!G19</f>
        <v>na</v>
      </c>
      <c r="S179" t="str">
        <f>NH3_deep!G19</f>
        <v>na</v>
      </c>
      <c r="T179" t="str">
        <f>TP_deep!G19</f>
        <v>na</v>
      </c>
      <c r="U179" t="str">
        <f>P_dissolved_deep!G19</f>
        <v>na</v>
      </c>
      <c r="V179" t="str">
        <f>TOC_deep!G19</f>
        <v>na</v>
      </c>
    </row>
    <row r="180" spans="1:22" x14ac:dyDescent="0.3">
      <c r="A180">
        <v>2005</v>
      </c>
      <c r="B180" t="s">
        <v>6</v>
      </c>
      <c r="C180" t="str">
        <f>TN_surface!G20</f>
        <v>na</v>
      </c>
      <c r="D180" t="str">
        <f>TKN_surface!G20</f>
        <v>na</v>
      </c>
      <c r="E180" t="str">
        <f>NOx_surface!G20</f>
        <v>na</v>
      </c>
      <c r="F180" t="str">
        <f>TOC_surface!G20</f>
        <v>na</v>
      </c>
      <c r="G180" t="str">
        <f>NH3_surface!G20</f>
        <v>na</v>
      </c>
      <c r="H180" t="str">
        <f>TN_inflow!G20</f>
        <v>na</v>
      </c>
      <c r="I180" t="str">
        <f>TKN_inflow!G20</f>
        <v>na</v>
      </c>
      <c r="J180" t="str">
        <f>NOx_inflow!G20</f>
        <v>na</v>
      </c>
      <c r="K180" t="str">
        <f>NH3_inflow!G20</f>
        <v>na</v>
      </c>
      <c r="L180" t="str">
        <f>TOC_inflow!G20</f>
        <v>na</v>
      </c>
      <c r="M180" t="str">
        <f>TP_surface!G20</f>
        <v>na</v>
      </c>
      <c r="N180" t="str">
        <f>P_dissolved_surface!G20</f>
        <v>na</v>
      </c>
      <c r="O180" t="str">
        <f>TP_inflow!G20</f>
        <v>na</v>
      </c>
      <c r="P180" t="str">
        <f>TN_deep!G20</f>
        <v>na</v>
      </c>
      <c r="Q180" t="str">
        <f>TKN_deep!G20</f>
        <v>na</v>
      </c>
      <c r="R180" t="str">
        <f>NOx_deep!G20</f>
        <v>na</v>
      </c>
      <c r="S180" t="str">
        <f>NH3_deep!G20</f>
        <v>na</v>
      </c>
      <c r="T180" t="str">
        <f>TP_deep!G20</f>
        <v>na</v>
      </c>
      <c r="U180" t="str">
        <f>P_dissolved_deep!G20</f>
        <v>na</v>
      </c>
      <c r="V180" t="str">
        <f>TOC_deep!G20</f>
        <v>na</v>
      </c>
    </row>
    <row r="181" spans="1:22" x14ac:dyDescent="0.3">
      <c r="A181">
        <v>2006</v>
      </c>
      <c r="B181" t="s">
        <v>6</v>
      </c>
      <c r="C181" t="str">
        <f>TN_surface!G21</f>
        <v>na</v>
      </c>
      <c r="D181" t="str">
        <f>TKN_surface!G21</f>
        <v>na</v>
      </c>
      <c r="E181" t="str">
        <f>NOx_surface!G21</f>
        <v>na</v>
      </c>
      <c r="F181" t="str">
        <f>TOC_surface!G21</f>
        <v>na</v>
      </c>
      <c r="G181" t="str">
        <f>NH3_surface!G21</f>
        <v>na</v>
      </c>
      <c r="H181" t="str">
        <f>TN_inflow!G21</f>
        <v>na</v>
      </c>
      <c r="I181" t="str">
        <f>TKN_inflow!G21</f>
        <v>na</v>
      </c>
      <c r="J181" t="str">
        <f>NOx_inflow!G21</f>
        <v>na</v>
      </c>
      <c r="K181" t="str">
        <f>NH3_inflow!G21</f>
        <v>na</v>
      </c>
      <c r="L181" t="str">
        <f>TOC_inflow!G21</f>
        <v>na</v>
      </c>
      <c r="M181" t="str">
        <f>TP_surface!G21</f>
        <v>na</v>
      </c>
      <c r="N181" t="str">
        <f>P_dissolved_surface!G21</f>
        <v>na</v>
      </c>
      <c r="O181" t="str">
        <f>TP_inflow!G21</f>
        <v>na</v>
      </c>
      <c r="P181" t="str">
        <f>TN_deep!G21</f>
        <v>na</v>
      </c>
      <c r="Q181" t="str">
        <f>TKN_deep!G21</f>
        <v>na</v>
      </c>
      <c r="R181" t="str">
        <f>NOx_deep!G21</f>
        <v>na</v>
      </c>
      <c r="S181" t="str">
        <f>NH3_deep!G21</f>
        <v>na</v>
      </c>
      <c r="T181" t="str">
        <f>TP_deep!G21</f>
        <v>na</v>
      </c>
      <c r="U181" t="str">
        <f>P_dissolved_deep!G21</f>
        <v>na</v>
      </c>
      <c r="V181" t="str">
        <f>TOC_deep!G21</f>
        <v>na</v>
      </c>
    </row>
    <row r="182" spans="1:22" x14ac:dyDescent="0.3">
      <c r="A182">
        <v>2007</v>
      </c>
      <c r="B182" t="s">
        <v>6</v>
      </c>
      <c r="C182">
        <f>TN_surface!G22</f>
        <v>0.34749999999999998</v>
      </c>
      <c r="D182">
        <f>TKN_surface!G22</f>
        <v>0.33925</v>
      </c>
      <c r="E182">
        <f>NOx_surface!G22</f>
        <v>8.2500000000000004E-3</v>
      </c>
      <c r="F182">
        <f>TOC_surface!G22</f>
        <v>3.1198750000000004</v>
      </c>
      <c r="G182">
        <f>NH3_surface!G22</f>
        <v>1.7500000000000002E-2</v>
      </c>
      <c r="H182">
        <f>TN_inflow!G22</f>
        <v>0.40962500000000002</v>
      </c>
      <c r="I182">
        <f>TKN_inflow!G22</f>
        <v>7.5624999999999998E-2</v>
      </c>
      <c r="J182">
        <f>NOx_inflow!G22</f>
        <v>0.33400000000000002</v>
      </c>
      <c r="K182">
        <f>NH3_inflow!G22</f>
        <v>0</v>
      </c>
      <c r="L182">
        <f>TOC_inflow!G22</f>
        <v>2.4776249999999997</v>
      </c>
      <c r="M182" t="str">
        <f>TP_surface!G22</f>
        <v>na</v>
      </c>
      <c r="N182" t="str">
        <f>P_dissolved_surface!G22</f>
        <v>na</v>
      </c>
      <c r="O182">
        <f>TP_inflow!G22</f>
        <v>12.444444444444445</v>
      </c>
      <c r="P182">
        <f>TN_deep!G22</f>
        <v>0.42099999999999999</v>
      </c>
      <c r="Q182">
        <f>TKN_deep!G22</f>
        <v>0.20899999999999999</v>
      </c>
      <c r="R182">
        <f>NOx_deep!G22</f>
        <v>0.21199999999999999</v>
      </c>
      <c r="S182">
        <f>NH3_deep!G22</f>
        <v>1.7500000000000002E-2</v>
      </c>
      <c r="T182">
        <f>TP_deep!G22</f>
        <v>9</v>
      </c>
      <c r="U182" t="str">
        <f>P_dissolved_deep!G22</f>
        <v>na</v>
      </c>
      <c r="V182">
        <f>TOC_deep!G22</f>
        <v>1.7929999999999999</v>
      </c>
    </row>
    <row r="183" spans="1:22" x14ac:dyDescent="0.3">
      <c r="A183">
        <v>2008</v>
      </c>
      <c r="B183" t="s">
        <v>6</v>
      </c>
      <c r="C183">
        <f>TN_surface!G23</f>
        <v>0.247</v>
      </c>
      <c r="D183">
        <f>TKN_surface!G23</f>
        <v>0.23</v>
      </c>
      <c r="E183">
        <f>NOx_surface!G23</f>
        <v>1.7000000000000001E-2</v>
      </c>
      <c r="F183">
        <f>TOC_surface!G23</f>
        <v>12.571428571428571</v>
      </c>
      <c r="G183">
        <f>NH3_surface!G23</f>
        <v>3.8142857142857145E-2</v>
      </c>
      <c r="H183">
        <f>TN_inflow!G23</f>
        <v>0.50699038461538459</v>
      </c>
      <c r="I183">
        <f>TKN_inflow!G23</f>
        <v>0.24037500000000001</v>
      </c>
      <c r="J183">
        <f>NOx_inflow!G23</f>
        <v>0.26661538461538459</v>
      </c>
      <c r="K183">
        <f>NH3_inflow!G23</f>
        <v>5.1999999999999998E-2</v>
      </c>
      <c r="L183">
        <f>TOC_inflow!G23</f>
        <v>20</v>
      </c>
      <c r="M183">
        <f>TP_surface!G23</f>
        <v>0.70000000000000007</v>
      </c>
      <c r="N183" t="str">
        <f>P_dissolved_surface!G23</f>
        <v>na</v>
      </c>
      <c r="O183">
        <f>TP_inflow!G23</f>
        <v>21.853846153846153</v>
      </c>
      <c r="P183" t="str">
        <f>TN_deep!G23</f>
        <v>na</v>
      </c>
      <c r="Q183" t="str">
        <f>TKN_deep!G23</f>
        <v>na</v>
      </c>
      <c r="R183">
        <f>NOx_deep!G23</f>
        <v>0.28500000000000003</v>
      </c>
      <c r="S183">
        <f>NH3_deep!G23</f>
        <v>4.8499999999999995E-2</v>
      </c>
      <c r="T183">
        <f>TP_deep!G23</f>
        <v>4.5</v>
      </c>
      <c r="U183" t="str">
        <f>P_dissolved_deep!G23</f>
        <v>na</v>
      </c>
      <c r="V183">
        <f>TOC_deep!G23</f>
        <v>12.15</v>
      </c>
    </row>
    <row r="184" spans="1:22" x14ac:dyDescent="0.3">
      <c r="A184">
        <v>2009</v>
      </c>
      <c r="B184" t="s">
        <v>6</v>
      </c>
      <c r="C184">
        <f>TN_surface!G24</f>
        <v>0.90649166666666647</v>
      </c>
      <c r="D184">
        <f>TKN_surface!G24</f>
        <v>0.7806249999999999</v>
      </c>
      <c r="E184">
        <f>NOx_surface!G24</f>
        <v>0.12586666666666663</v>
      </c>
      <c r="F184">
        <f>TOC_surface!G24</f>
        <v>8.3125</v>
      </c>
      <c r="G184">
        <f>NH3_surface!G24</f>
        <v>4.2624999999999996E-2</v>
      </c>
      <c r="H184">
        <f>TN_inflow!G24</f>
        <v>3.7755555555555551</v>
      </c>
      <c r="I184">
        <f>TKN_inflow!G24</f>
        <v>0.58888888888888891</v>
      </c>
      <c r="J184">
        <f>NOx_inflow!G24</f>
        <v>3.1866666666666661</v>
      </c>
      <c r="K184">
        <f>NH3_inflow!G24</f>
        <v>4.0777777777777774E-2</v>
      </c>
      <c r="L184">
        <f>TOC_inflow!G24</f>
        <v>9.2444444444444454</v>
      </c>
      <c r="M184">
        <f>TP_surface!G24</f>
        <v>39.75</v>
      </c>
      <c r="N184" t="str">
        <f>P_dissolved_surface!G24</f>
        <v>na</v>
      </c>
      <c r="O184">
        <f>TP_inflow!G24</f>
        <v>269.27777777777777</v>
      </c>
      <c r="P184">
        <f>TN_deep!G24</f>
        <v>1.9849999999999999</v>
      </c>
      <c r="Q184">
        <f>TKN_deep!G24</f>
        <v>1.1399999999999999</v>
      </c>
      <c r="R184">
        <f>NOx_deep!G24</f>
        <v>0.84499999999999997</v>
      </c>
      <c r="S184">
        <f>NH3_deep!G24</f>
        <v>0.1585</v>
      </c>
      <c r="T184">
        <f>TP_deep!G24</f>
        <v>8.6999999999999993</v>
      </c>
      <c r="U184" t="str">
        <f>P_dissolved_deep!G24</f>
        <v>na</v>
      </c>
      <c r="V184">
        <f>TOC_deep!G24</f>
        <v>8.8000000000000007</v>
      </c>
    </row>
    <row r="185" spans="1:22" x14ac:dyDescent="0.3">
      <c r="A185">
        <v>2010</v>
      </c>
      <c r="B185" t="s">
        <v>6</v>
      </c>
      <c r="C185" t="str">
        <f>TN_surface!G25</f>
        <v>na</v>
      </c>
      <c r="D185" t="str">
        <f>TKN_surface!G25</f>
        <v>na</v>
      </c>
      <c r="E185" t="str">
        <f>NOx_surface!G25</f>
        <v>na</v>
      </c>
      <c r="F185" t="str">
        <f>TOC_surface!G25</f>
        <v>na</v>
      </c>
      <c r="G185" t="str">
        <f>NH3_surface!G25</f>
        <v>na</v>
      </c>
      <c r="H185" t="str">
        <f>TN_inflow!G25</f>
        <v>na</v>
      </c>
      <c r="I185" t="str">
        <f>TKN_inflow!G25</f>
        <v>na</v>
      </c>
      <c r="J185" t="str">
        <f>NOx_inflow!G25</f>
        <v>na</v>
      </c>
      <c r="K185" t="str">
        <f>NH3_inflow!G25</f>
        <v>na</v>
      </c>
      <c r="L185" t="str">
        <f>TOC_inflow!G25</f>
        <v>na</v>
      </c>
      <c r="M185" t="str">
        <f>TP_surface!G25</f>
        <v>na</v>
      </c>
      <c r="N185" t="str">
        <f>P_dissolved_surface!G25</f>
        <v>na</v>
      </c>
      <c r="O185" t="str">
        <f>TP_inflow!G25</f>
        <v>na</v>
      </c>
      <c r="P185" t="str">
        <f>TN_deep!G25</f>
        <v>na</v>
      </c>
      <c r="Q185" t="str">
        <f>TKN_deep!G25</f>
        <v>na</v>
      </c>
      <c r="R185" t="str">
        <f>NOx_deep!G25</f>
        <v>na</v>
      </c>
      <c r="S185" t="str">
        <f>NH3_deep!G25</f>
        <v>na</v>
      </c>
      <c r="T185" t="str">
        <f>TP_deep!G25</f>
        <v>na</v>
      </c>
      <c r="U185" t="str">
        <f>P_dissolved_deep!G25</f>
        <v>na</v>
      </c>
      <c r="V185" t="str">
        <f>TOC_deep!G25</f>
        <v>na</v>
      </c>
    </row>
    <row r="186" spans="1:22" x14ac:dyDescent="0.3">
      <c r="A186">
        <v>2011</v>
      </c>
      <c r="B186" t="s">
        <v>6</v>
      </c>
      <c r="C186" t="str">
        <f>TN_surface!G26</f>
        <v>na</v>
      </c>
      <c r="D186" t="str">
        <f>TKN_surface!G26</f>
        <v>na</v>
      </c>
      <c r="E186" t="str">
        <f>NOx_surface!G26</f>
        <v>na</v>
      </c>
      <c r="F186" t="str">
        <f>TOC_surface!G26</f>
        <v>na</v>
      </c>
      <c r="G186" t="str">
        <f>NH3_surface!G26</f>
        <v>na</v>
      </c>
      <c r="H186" t="str">
        <f>TN_inflow!G26</f>
        <v>na</v>
      </c>
      <c r="I186" t="str">
        <f>TKN_inflow!G26</f>
        <v>na</v>
      </c>
      <c r="J186" t="str">
        <f>NOx_inflow!G26</f>
        <v>na</v>
      </c>
      <c r="K186" t="str">
        <f>NH3_inflow!G26</f>
        <v>na</v>
      </c>
      <c r="L186" t="str">
        <f>TOC_inflow!G26</f>
        <v>na</v>
      </c>
      <c r="M186" t="str">
        <f>TP_surface!G26</f>
        <v>na</v>
      </c>
      <c r="N186" t="str">
        <f>P_dissolved_surface!G26</f>
        <v>na</v>
      </c>
      <c r="O186" t="str">
        <f>TP_inflow!G26</f>
        <v>na</v>
      </c>
      <c r="P186" t="str">
        <f>TN_deep!G26</f>
        <v>na</v>
      </c>
      <c r="Q186" t="str">
        <f>TKN_deep!G26</f>
        <v>na</v>
      </c>
      <c r="R186" t="str">
        <f>NOx_deep!G26</f>
        <v>na</v>
      </c>
      <c r="S186" t="str">
        <f>NH3_deep!G26</f>
        <v>na</v>
      </c>
      <c r="T186" t="str">
        <f>TP_deep!G26</f>
        <v>na</v>
      </c>
      <c r="U186" t="str">
        <f>P_dissolved_deep!G26</f>
        <v>na</v>
      </c>
      <c r="V186" t="str">
        <f>TOC_deep!G26</f>
        <v>na</v>
      </c>
    </row>
    <row r="187" spans="1:22" x14ac:dyDescent="0.3">
      <c r="A187">
        <v>2012</v>
      </c>
      <c r="B187" t="s">
        <v>6</v>
      </c>
      <c r="C187" t="str">
        <f>TN_surface!G27</f>
        <v>na</v>
      </c>
      <c r="D187" t="str">
        <f>TKN_surface!G27</f>
        <v>na</v>
      </c>
      <c r="E187" t="str">
        <f>NOx_surface!G27</f>
        <v>na</v>
      </c>
      <c r="F187" t="str">
        <f>TOC_surface!G27</f>
        <v>na</v>
      </c>
      <c r="G187" t="str">
        <f>NH3_surface!G27</f>
        <v>na</v>
      </c>
      <c r="H187" t="str">
        <f>TN_inflow!G27</f>
        <v>na</v>
      </c>
      <c r="I187" t="str">
        <f>TKN_inflow!G27</f>
        <v>na</v>
      </c>
      <c r="J187" t="str">
        <f>NOx_inflow!G27</f>
        <v>na</v>
      </c>
      <c r="K187" t="str">
        <f>NH3_inflow!G27</f>
        <v>na</v>
      </c>
      <c r="L187" t="str">
        <f>TOC_inflow!G27</f>
        <v>na</v>
      </c>
      <c r="M187" t="str">
        <f>TP_surface!G27</f>
        <v>na</v>
      </c>
      <c r="N187" t="str">
        <f>P_dissolved_surface!G27</f>
        <v>na</v>
      </c>
      <c r="O187" t="str">
        <f>TP_inflow!G27</f>
        <v>na</v>
      </c>
      <c r="P187" t="str">
        <f>TN_deep!G27</f>
        <v>na</v>
      </c>
      <c r="Q187" t="str">
        <f>TKN_deep!G27</f>
        <v>na</v>
      </c>
      <c r="R187" t="str">
        <f>NOx_deep!G27</f>
        <v>na</v>
      </c>
      <c r="S187" t="str">
        <f>NH3_deep!G27</f>
        <v>na</v>
      </c>
      <c r="T187" t="str">
        <f>TP_deep!G27</f>
        <v>na</v>
      </c>
      <c r="U187" t="str">
        <f>P_dissolved_deep!G27</f>
        <v>na</v>
      </c>
      <c r="V187" t="str">
        <f>TOC_deep!G27</f>
        <v>na</v>
      </c>
    </row>
    <row r="188" spans="1:22" x14ac:dyDescent="0.3">
      <c r="A188">
        <v>2013</v>
      </c>
      <c r="B188" t="s">
        <v>6</v>
      </c>
      <c r="C188" t="str">
        <f>TN_surface!G28</f>
        <v>na</v>
      </c>
      <c r="D188" t="str">
        <f>TKN_surface!G28</f>
        <v>na</v>
      </c>
      <c r="E188">
        <f>NOx_surface!G28</f>
        <v>0.14800000000000002</v>
      </c>
      <c r="F188">
        <f>TOC_surface!G28</f>
        <v>3.8166666666666664</v>
      </c>
      <c r="G188">
        <f>NH3_surface!G28</f>
        <v>1.7199999999999997E-2</v>
      </c>
      <c r="H188" t="str">
        <f>TN_inflow!G28</f>
        <v>na</v>
      </c>
      <c r="I188" t="str">
        <f>TKN_inflow!G28</f>
        <v>na</v>
      </c>
      <c r="J188">
        <f>NOx_inflow!G28</f>
        <v>0.33</v>
      </c>
      <c r="K188">
        <f>NH3_inflow!G28</f>
        <v>8.4000000000000005E-2</v>
      </c>
      <c r="L188">
        <f>TOC_inflow!G28</f>
        <v>5.9</v>
      </c>
      <c r="M188">
        <f>TP_surface!G28</f>
        <v>7.9833333333333343</v>
      </c>
      <c r="N188" t="str">
        <f>P_dissolved_surface!G28</f>
        <v>na</v>
      </c>
      <c r="O188">
        <f>TP_inflow!G28</f>
        <v>61</v>
      </c>
      <c r="P188" t="str">
        <f>TN_deep!G28</f>
        <v>na</v>
      </c>
      <c r="Q188" t="str">
        <f>TKN_deep!G28</f>
        <v>na</v>
      </c>
      <c r="R188" t="str">
        <f>NOx_deep!G28</f>
        <v>na</v>
      </c>
      <c r="S188" t="str">
        <f>NH3_deep!G28</f>
        <v>na</v>
      </c>
      <c r="T188" t="str">
        <f>TP_deep!G28</f>
        <v>na</v>
      </c>
      <c r="U188" t="str">
        <f>P_dissolved_deep!G28</f>
        <v>na</v>
      </c>
      <c r="V188" t="str">
        <f>TOC_deep!G28</f>
        <v>na</v>
      </c>
    </row>
    <row r="189" spans="1:22" x14ac:dyDescent="0.3">
      <c r="A189">
        <v>2014</v>
      </c>
      <c r="B189" t="s">
        <v>6</v>
      </c>
      <c r="C189">
        <f>TN_surface!G29</f>
        <v>0.84301176470588235</v>
      </c>
      <c r="D189">
        <f>TKN_surface!G29</f>
        <v>0.80588235294117649</v>
      </c>
      <c r="E189">
        <f>NOx_surface!G29</f>
        <v>3.712941176470589E-2</v>
      </c>
      <c r="F189">
        <f>TOC_surface!G29</f>
        <v>3.1058823529411765</v>
      </c>
      <c r="G189">
        <f>NH3_surface!G29</f>
        <v>6.4647058823529419E-2</v>
      </c>
      <c r="H189">
        <f>TN_inflow!G29</f>
        <v>1.75</v>
      </c>
      <c r="I189">
        <f>TKN_inflow!G29</f>
        <v>1.1000000000000001</v>
      </c>
      <c r="J189">
        <f>NOx_inflow!G29</f>
        <v>0.65</v>
      </c>
      <c r="K189">
        <f>NH3_inflow!G29</f>
        <v>0.124</v>
      </c>
      <c r="L189">
        <f>TOC_inflow!G29</f>
        <v>3.35</v>
      </c>
      <c r="M189">
        <f>TP_surface!G29</f>
        <v>6.6588235294117641</v>
      </c>
      <c r="N189" t="str">
        <f>P_dissolved_surface!G29</f>
        <v>na</v>
      </c>
      <c r="O189">
        <f>TP_inflow!G29</f>
        <v>13.35</v>
      </c>
      <c r="P189">
        <f>TN_deep!G29</f>
        <v>0.98499999999999999</v>
      </c>
      <c r="Q189">
        <f>TKN_deep!G29</f>
        <v>0.96666666666666667</v>
      </c>
      <c r="R189">
        <f>NOx_deep!G29</f>
        <v>1.833333333333333E-2</v>
      </c>
      <c r="S189">
        <f>NH3_deep!G29</f>
        <v>0.31813333333333332</v>
      </c>
      <c r="T189">
        <f>TP_deep!G29</f>
        <v>3.5</v>
      </c>
      <c r="U189" t="str">
        <f>P_dissolved_deep!G29</f>
        <v>na</v>
      </c>
      <c r="V189">
        <f>TOC_deep!G29</f>
        <v>2.6666666666666665</v>
      </c>
    </row>
    <row r="190" spans="1:22" x14ac:dyDescent="0.3">
      <c r="A190">
        <v>2015</v>
      </c>
      <c r="B190" t="s">
        <v>6</v>
      </c>
      <c r="C190">
        <f>TN_surface!G30</f>
        <v>0.43357142857142855</v>
      </c>
      <c r="D190">
        <f>TKN_surface!G30</f>
        <v>0.42857142857142855</v>
      </c>
      <c r="E190">
        <f>NOx_surface!G30</f>
        <v>5.0000000000000001E-3</v>
      </c>
      <c r="F190">
        <f>TOC_surface!G30</f>
        <v>2.8571428571428572</v>
      </c>
      <c r="G190">
        <f>NH3_surface!G30</f>
        <v>0.12928571428571428</v>
      </c>
      <c r="H190" t="str">
        <f>TN_inflow!G30</f>
        <v>na</v>
      </c>
      <c r="I190" t="str">
        <f>TKN_inflow!G30</f>
        <v>na</v>
      </c>
      <c r="J190" t="str">
        <f>NOx_inflow!G30</f>
        <v>na</v>
      </c>
      <c r="K190" t="str">
        <f>NH3_inflow!G30</f>
        <v>na</v>
      </c>
      <c r="L190" t="str">
        <f>TOC_inflow!G30</f>
        <v>na</v>
      </c>
      <c r="M190">
        <f>TP_surface!G30</f>
        <v>2</v>
      </c>
      <c r="N190" t="str">
        <f>P_dissolved_surface!G30</f>
        <v>na</v>
      </c>
      <c r="O190" t="str">
        <f>TP_inflow!G30</f>
        <v>na</v>
      </c>
      <c r="P190">
        <f>TN_deep!G30</f>
        <v>0.61509999999999998</v>
      </c>
      <c r="Q190">
        <f>TKN_deep!G30</f>
        <v>0.6</v>
      </c>
      <c r="R190">
        <f>NOx_deep!G30</f>
        <v>1.5100000000000001E-2</v>
      </c>
      <c r="S190">
        <f>NH3_deep!G30</f>
        <v>0.23699999999999999</v>
      </c>
      <c r="T190">
        <f>TP_deep!G30</f>
        <v>2</v>
      </c>
      <c r="U190" t="str">
        <f>P_dissolved_deep!G30</f>
        <v>na</v>
      </c>
      <c r="V190">
        <f>TOC_deep!G30</f>
        <v>2.5</v>
      </c>
    </row>
    <row r="191" spans="1:22" x14ac:dyDescent="0.3">
      <c r="A191">
        <v>2016</v>
      </c>
      <c r="B191" t="s">
        <v>6</v>
      </c>
      <c r="C191">
        <f>TN_surface!G31</f>
        <v>0.32571428571428568</v>
      </c>
      <c r="D191">
        <f>TKN_surface!G31</f>
        <v>0.2857142857142857</v>
      </c>
      <c r="E191">
        <f>NOx_surface!G31</f>
        <v>0.04</v>
      </c>
      <c r="F191">
        <f>TOC_surface!G31</f>
        <v>4.2142857142857144</v>
      </c>
      <c r="G191">
        <f>NH3_surface!G31</f>
        <v>0.10185714285714285</v>
      </c>
      <c r="H191" t="str">
        <f>TN_inflow!G31</f>
        <v>na</v>
      </c>
      <c r="I191" t="str">
        <f>TKN_inflow!G31</f>
        <v>na</v>
      </c>
      <c r="J191" t="str">
        <f>NOx_inflow!G31</f>
        <v>na</v>
      </c>
      <c r="K191" t="str">
        <f>NH3_inflow!G31</f>
        <v>na</v>
      </c>
      <c r="L191" t="str">
        <f>TOC_inflow!G31</f>
        <v>na</v>
      </c>
      <c r="M191">
        <f>TP_surface!G31</f>
        <v>31.571428571428573</v>
      </c>
      <c r="N191" t="str">
        <f>P_dissolved_surface!G31</f>
        <v>na</v>
      </c>
      <c r="O191" t="str">
        <f>TP_inflow!G31</f>
        <v>na</v>
      </c>
      <c r="P191">
        <f>TN_deep!G31</f>
        <v>0.37</v>
      </c>
      <c r="Q191">
        <f>TKN_deep!G31</f>
        <v>0.33</v>
      </c>
      <c r="R191">
        <f>NOx_deep!G31</f>
        <v>0.04</v>
      </c>
      <c r="S191">
        <f>NH3_deep!G31</f>
        <v>0.315</v>
      </c>
      <c r="T191">
        <f>TP_deep!G31</f>
        <v>16</v>
      </c>
      <c r="U191" t="str">
        <f>P_dissolved_deep!G31</f>
        <v>na</v>
      </c>
      <c r="V191">
        <f>TOC_deep!G31</f>
        <v>2.4300000000000002</v>
      </c>
    </row>
    <row r="192" spans="1:22" x14ac:dyDescent="0.3">
      <c r="A192">
        <v>2017</v>
      </c>
      <c r="B192" t="s">
        <v>6</v>
      </c>
      <c r="C192">
        <f>TN_surface!G32</f>
        <v>0.17005555555555557</v>
      </c>
      <c r="D192">
        <f>TKN_surface!G32</f>
        <v>0.16444444444444445</v>
      </c>
      <c r="E192">
        <f>NOx_surface!G32</f>
        <v>5.6111111111111127E-3</v>
      </c>
      <c r="F192">
        <f>TOC_surface!G32</f>
        <v>4.232222222222223</v>
      </c>
      <c r="G192">
        <f>NH3_surface!G32</f>
        <v>6.5488888888888888E-2</v>
      </c>
      <c r="H192">
        <f>TN_inflow!G32</f>
        <v>0.32400000000000001</v>
      </c>
      <c r="I192">
        <f>TKN_inflow!G32</f>
        <v>0.16</v>
      </c>
      <c r="J192">
        <f>NOx_inflow!G32</f>
        <v>0.16400000000000001</v>
      </c>
      <c r="K192">
        <f>NH3_inflow!G32</f>
        <v>8.0600000000000005E-2</v>
      </c>
      <c r="L192">
        <f>TOC_inflow!G32</f>
        <v>2.66</v>
      </c>
      <c r="M192">
        <f>TP_surface!G32</f>
        <v>7.5555555555555554</v>
      </c>
      <c r="N192">
        <f>P_dissolved_surface!G32</f>
        <v>57.7</v>
      </c>
      <c r="O192">
        <f>TP_inflow!G32</f>
        <v>20</v>
      </c>
      <c r="P192">
        <f>TN_deep!G32</f>
        <v>0.249</v>
      </c>
      <c r="Q192">
        <f>TKN_deep!G32</f>
        <v>0.13</v>
      </c>
      <c r="R192">
        <f>NOx_deep!G32</f>
        <v>0.11899999999999999</v>
      </c>
      <c r="S192">
        <f>NH3_deep!G32</f>
        <v>7.1900000000000006E-2</v>
      </c>
      <c r="T192">
        <f>TP_deep!G32</f>
        <v>9</v>
      </c>
      <c r="U192">
        <f>P_dissolved_deep!G32</f>
        <v>49.3</v>
      </c>
      <c r="V192">
        <f>TOC_deep!G32</f>
        <v>4.1900000000000004</v>
      </c>
    </row>
    <row r="193" spans="1:22" x14ac:dyDescent="0.3">
      <c r="A193">
        <v>2018</v>
      </c>
      <c r="B193" t="s">
        <v>6</v>
      </c>
      <c r="C193">
        <f>TN_surface!G33</f>
        <v>0.187915</v>
      </c>
      <c r="D193">
        <f>TKN_surface!G33</f>
        <v>0.15166666666666667</v>
      </c>
      <c r="E193">
        <f>NOx_surface!G33</f>
        <v>3.6248333333333334E-2</v>
      </c>
      <c r="F193">
        <f>TOC_surface!G33</f>
        <v>3.26</v>
      </c>
      <c r="G193">
        <f>NH3_surface!G33</f>
        <v>7.3616666666666664E-2</v>
      </c>
      <c r="H193" t="str">
        <f>TN_inflow!G33</f>
        <v>na</v>
      </c>
      <c r="I193" t="str">
        <f>TKN_inflow!G33</f>
        <v>na</v>
      </c>
      <c r="J193" t="str">
        <f>NOx_inflow!G33</f>
        <v>na</v>
      </c>
      <c r="K193" t="str">
        <f>NH3_inflow!G33</f>
        <v>na</v>
      </c>
      <c r="L193" t="str">
        <f>TOC_inflow!G33</f>
        <v>na</v>
      </c>
      <c r="M193">
        <f>TP_surface!G33</f>
        <v>88.833333333333329</v>
      </c>
      <c r="N193">
        <f>P_dissolved_surface!G33</f>
        <v>89.2</v>
      </c>
      <c r="O193" t="str">
        <f>TP_inflow!G33</f>
        <v>na</v>
      </c>
      <c r="P193" t="str">
        <f>TN_deep!G33</f>
        <v>na</v>
      </c>
      <c r="Q193" t="str">
        <f>TKN_deep!G33</f>
        <v>na</v>
      </c>
      <c r="R193" t="str">
        <f>NOx_deep!G33</f>
        <v>na</v>
      </c>
      <c r="S193" t="str">
        <f>NH3_deep!G33</f>
        <v>na</v>
      </c>
      <c r="T193" t="str">
        <f>TP_deep!G33</f>
        <v>na</v>
      </c>
      <c r="U193" t="str">
        <f>P_dissolved_deep!G33</f>
        <v>na</v>
      </c>
      <c r="V193" t="str">
        <f>TOC_deep!G33</f>
        <v>na</v>
      </c>
    </row>
    <row r="194" spans="1:22" x14ac:dyDescent="0.3">
      <c r="A194">
        <v>1987</v>
      </c>
      <c r="B194" t="s">
        <v>7</v>
      </c>
      <c r="C194">
        <f>TN_surface!H2</f>
        <v>1.4</v>
      </c>
      <c r="D194">
        <f>TKN_surface!H2</f>
        <v>0.4</v>
      </c>
      <c r="E194">
        <f>NOx_surface!H2</f>
        <v>1</v>
      </c>
      <c r="F194">
        <f>TOC_surface!H2</f>
        <v>4.5</v>
      </c>
      <c r="G194">
        <f>NH3_surface!H2</f>
        <v>0.05</v>
      </c>
      <c r="H194">
        <f>TN_inflow!H2</f>
        <v>2.25</v>
      </c>
      <c r="I194">
        <f>TKN_inflow!H2</f>
        <v>0.30000000000000004</v>
      </c>
      <c r="J194">
        <f>NOx_inflow!H2</f>
        <v>1.95</v>
      </c>
      <c r="K194">
        <f>NH3_inflow!H2</f>
        <v>0</v>
      </c>
      <c r="L194">
        <f>TOC_inflow!H2</f>
        <v>2.5</v>
      </c>
      <c r="M194">
        <f>TP_surface!H2</f>
        <v>23.5</v>
      </c>
      <c r="N194">
        <f>P_dissolved_surface!H2</f>
        <v>18</v>
      </c>
      <c r="O194">
        <f>TP_inflow!H2</f>
        <v>84</v>
      </c>
      <c r="P194" t="str">
        <f>TN_deep!H2</f>
        <v>na</v>
      </c>
      <c r="Q194" t="str">
        <f>TKN_deep!H2</f>
        <v>na</v>
      </c>
      <c r="R194" t="str">
        <f>NOx_deep!H2</f>
        <v>na</v>
      </c>
      <c r="S194" t="str">
        <f>NH3_deep!H2</f>
        <v>na</v>
      </c>
      <c r="T194" t="str">
        <f>TP_deep!H2</f>
        <v>na</v>
      </c>
      <c r="U194" t="str">
        <f>P_dissolved_deep!H2</f>
        <v>na</v>
      </c>
      <c r="V194" t="str">
        <f>TOC_deep!H2</f>
        <v>na</v>
      </c>
    </row>
    <row r="195" spans="1:22" x14ac:dyDescent="0.3">
      <c r="A195">
        <v>1988</v>
      </c>
      <c r="B195" t="s">
        <v>7</v>
      </c>
      <c r="C195">
        <f>TN_surface!H3</f>
        <v>4.3</v>
      </c>
      <c r="D195">
        <f>TKN_surface!H3</f>
        <v>0.39999999999999997</v>
      </c>
      <c r="E195">
        <f>NOx_surface!H3</f>
        <v>3.9</v>
      </c>
      <c r="F195">
        <f>TOC_surface!H3</f>
        <v>2.3333333333333335</v>
      </c>
      <c r="G195">
        <f>NH3_surface!H3</f>
        <v>5.000000000000001E-2</v>
      </c>
      <c r="H195">
        <f>TN_inflow!H3</f>
        <v>0.72500000000000009</v>
      </c>
      <c r="I195">
        <f>TKN_inflow!H3</f>
        <v>0.4</v>
      </c>
      <c r="J195">
        <f>NOx_inflow!H3</f>
        <v>0.32500000000000001</v>
      </c>
      <c r="K195">
        <f>NH3_inflow!H3</f>
        <v>0</v>
      </c>
      <c r="L195">
        <f>TOC_inflow!H3</f>
        <v>1.75</v>
      </c>
      <c r="M195">
        <f>TP_surface!H3</f>
        <v>50</v>
      </c>
      <c r="N195">
        <f>P_dissolved_surface!H3</f>
        <v>1150</v>
      </c>
      <c r="O195">
        <f>TP_inflow!H3</f>
        <v>47.5</v>
      </c>
      <c r="P195">
        <f>TN_deep!H3</f>
        <v>4.05</v>
      </c>
      <c r="Q195">
        <f>TKN_deep!H3</f>
        <v>0.95</v>
      </c>
      <c r="R195">
        <f>NOx_deep!H3</f>
        <v>3.1</v>
      </c>
      <c r="S195">
        <f>NH3_deep!H3</f>
        <v>0.65</v>
      </c>
      <c r="T195" t="str">
        <f>TP_deep!H3</f>
        <v>na</v>
      </c>
      <c r="U195">
        <f>P_dissolved_deep!H3</f>
        <v>1215</v>
      </c>
      <c r="V195">
        <f>TOC_deep!H3</f>
        <v>1</v>
      </c>
    </row>
    <row r="196" spans="1:22" x14ac:dyDescent="0.3">
      <c r="A196">
        <v>1989</v>
      </c>
      <c r="B196" t="s">
        <v>7</v>
      </c>
      <c r="C196">
        <f>TN_surface!H4</f>
        <v>3.7</v>
      </c>
      <c r="D196">
        <f>TKN_surface!H4</f>
        <v>0.5</v>
      </c>
      <c r="E196">
        <f>NOx_surface!H4</f>
        <v>3.2</v>
      </c>
      <c r="F196">
        <f>TOC_surface!H4</f>
        <v>1.5</v>
      </c>
      <c r="G196">
        <f>NH3_surface!H4</f>
        <v>0.05</v>
      </c>
      <c r="H196">
        <f>TN_inflow!H4</f>
        <v>2.9</v>
      </c>
      <c r="I196">
        <f>TKN_inflow!H4</f>
        <v>0.5</v>
      </c>
      <c r="J196">
        <f>NOx_inflow!H4</f>
        <v>2.4</v>
      </c>
      <c r="K196">
        <f>NH3_inflow!H4</f>
        <v>0.15000000000000002</v>
      </c>
      <c r="L196">
        <f>TOC_inflow!H4</f>
        <v>2.5</v>
      </c>
      <c r="M196">
        <f>TP_surface!H4</f>
        <v>27</v>
      </c>
      <c r="N196">
        <f>P_dissolved_surface!H4</f>
        <v>26</v>
      </c>
      <c r="O196">
        <f>TP_inflow!H4</f>
        <v>118.5</v>
      </c>
      <c r="P196">
        <f>TN_deep!H4</f>
        <v>3.8</v>
      </c>
      <c r="Q196">
        <f>TKN_deep!H4</f>
        <v>0.8</v>
      </c>
      <c r="R196">
        <f>NOx_deep!H4</f>
        <v>3</v>
      </c>
      <c r="S196">
        <f>NH3_deep!H4</f>
        <v>0.4</v>
      </c>
      <c r="T196">
        <f>TP_deep!H4</f>
        <v>24</v>
      </c>
      <c r="U196">
        <f>P_dissolved_deep!H4</f>
        <v>19</v>
      </c>
      <c r="V196">
        <f>TOC_deep!H4</f>
        <v>1</v>
      </c>
    </row>
    <row r="197" spans="1:22" x14ac:dyDescent="0.3">
      <c r="A197">
        <v>1990</v>
      </c>
      <c r="B197" t="s">
        <v>7</v>
      </c>
      <c r="C197" t="str">
        <f>TN_surface!H5</f>
        <v>na</v>
      </c>
      <c r="D197" t="str">
        <f>TKN_surface!H5</f>
        <v>na</v>
      </c>
      <c r="E197" t="str">
        <f>NOx_surface!H5</f>
        <v>na</v>
      </c>
      <c r="F197" t="str">
        <f>TOC_surface!H5</f>
        <v>na</v>
      </c>
      <c r="G197" t="str">
        <f>NH3_surface!H5</f>
        <v>na</v>
      </c>
      <c r="H197" t="str">
        <f>TN_inflow!H5</f>
        <v>na</v>
      </c>
      <c r="I197" t="str">
        <f>TKN_inflow!H5</f>
        <v>na</v>
      </c>
      <c r="J197" t="str">
        <f>NOx_inflow!H5</f>
        <v>na</v>
      </c>
      <c r="K197" t="str">
        <f>NH3_inflow!H5</f>
        <v>na</v>
      </c>
      <c r="L197" t="str">
        <f>TOC_inflow!H5</f>
        <v>na</v>
      </c>
      <c r="M197" t="str">
        <f>TP_surface!H5</f>
        <v>na</v>
      </c>
      <c r="N197" t="str">
        <f>P_dissolved_surface!H5</f>
        <v>na</v>
      </c>
      <c r="O197" t="str">
        <f>TP_inflow!H5</f>
        <v>na</v>
      </c>
      <c r="P197" t="str">
        <f>TN_deep!H5</f>
        <v>na</v>
      </c>
      <c r="Q197" t="str">
        <f>TKN_deep!H5</f>
        <v>na</v>
      </c>
      <c r="R197" t="str">
        <f>NOx_deep!H5</f>
        <v>na</v>
      </c>
      <c r="S197" t="str">
        <f>NH3_deep!H5</f>
        <v>na</v>
      </c>
      <c r="T197" t="str">
        <f>TP_deep!H5</f>
        <v>na</v>
      </c>
      <c r="U197" t="str">
        <f>P_dissolved_deep!H5</f>
        <v>na</v>
      </c>
      <c r="V197" t="str">
        <f>TOC_deep!H5</f>
        <v>na</v>
      </c>
    </row>
    <row r="198" spans="1:22" x14ac:dyDescent="0.3">
      <c r="A198">
        <v>1991</v>
      </c>
      <c r="B198" t="s">
        <v>7</v>
      </c>
      <c r="C198">
        <f>TN_surface!H6</f>
        <v>2.2000000000000002</v>
      </c>
      <c r="D198">
        <f>TKN_surface!H6</f>
        <v>0.6</v>
      </c>
      <c r="E198">
        <f>NOx_surface!H6</f>
        <v>1.6000000000000003</v>
      </c>
      <c r="F198" t="str">
        <f>TOC_surface!H6</f>
        <v>na</v>
      </c>
      <c r="G198">
        <f>NH3_surface!H6</f>
        <v>5.000000000000001E-2</v>
      </c>
      <c r="H198">
        <f>TN_inflow!H6</f>
        <v>0.4</v>
      </c>
      <c r="I198">
        <f>TKN_inflow!H6</f>
        <v>0.25</v>
      </c>
      <c r="J198">
        <f>NOx_inflow!H6</f>
        <v>0.15000000000000002</v>
      </c>
      <c r="K198">
        <f>NH3_inflow!H6</f>
        <v>0</v>
      </c>
      <c r="L198">
        <f>TOC_inflow!H6</f>
        <v>7</v>
      </c>
      <c r="M198">
        <f>TP_surface!H6</f>
        <v>13.333333333333334</v>
      </c>
      <c r="N198">
        <f>P_dissolved_surface!H6</f>
        <v>5</v>
      </c>
      <c r="O198">
        <f>TP_inflow!H6</f>
        <v>32.5</v>
      </c>
      <c r="P198">
        <f>TN_deep!H6</f>
        <v>2.8</v>
      </c>
      <c r="Q198">
        <f>TKN_deep!H6</f>
        <v>0.4</v>
      </c>
      <c r="R198">
        <f>NOx_deep!H6</f>
        <v>2.4</v>
      </c>
      <c r="S198">
        <f>NH3_deep!H6</f>
        <v>0.2</v>
      </c>
      <c r="T198">
        <f>TP_deep!H6</f>
        <v>5</v>
      </c>
      <c r="U198" t="str">
        <f>P_dissolved_deep!H6</f>
        <v>na</v>
      </c>
      <c r="V198" t="str">
        <f>TOC_deep!H6</f>
        <v>na</v>
      </c>
    </row>
    <row r="199" spans="1:22" x14ac:dyDescent="0.3">
      <c r="A199">
        <v>1992</v>
      </c>
      <c r="B199" t="s">
        <v>7</v>
      </c>
      <c r="C199" t="str">
        <f>TN_surface!H7</f>
        <v>na</v>
      </c>
      <c r="D199">
        <f>TKN_surface!H7</f>
        <v>0.64999999999999991</v>
      </c>
      <c r="E199" t="str">
        <f>NOx_surface!H7</f>
        <v>na</v>
      </c>
      <c r="F199">
        <f>TOC_surface!H7</f>
        <v>6</v>
      </c>
      <c r="G199" t="str">
        <f>NH3_surface!H7</f>
        <v>na</v>
      </c>
      <c r="H199">
        <f>TN_inflow!H7</f>
        <v>4.2</v>
      </c>
      <c r="I199">
        <f>TKN_inflow!H7</f>
        <v>0.3</v>
      </c>
      <c r="J199">
        <f>NOx_inflow!H7</f>
        <v>3.9</v>
      </c>
      <c r="K199">
        <f>NH3_inflow!H7</f>
        <v>0.3</v>
      </c>
      <c r="L199">
        <f>TOC_inflow!H7</f>
        <v>5.5</v>
      </c>
      <c r="M199">
        <f>TP_surface!H7</f>
        <v>30</v>
      </c>
      <c r="N199" t="str">
        <f>P_dissolved_surface!H7</f>
        <v>na</v>
      </c>
      <c r="O199">
        <f>TP_inflow!H7</f>
        <v>38</v>
      </c>
      <c r="P199" t="str">
        <f>TN_deep!H7</f>
        <v>na</v>
      </c>
      <c r="Q199">
        <f>TKN_deep!H7</f>
        <v>1.3</v>
      </c>
      <c r="R199" t="str">
        <f>NOx_deep!H7</f>
        <v>na</v>
      </c>
      <c r="S199" t="str">
        <f>NH3_deep!H7</f>
        <v>na</v>
      </c>
      <c r="T199">
        <f>TP_deep!H7</f>
        <v>54</v>
      </c>
      <c r="U199" t="str">
        <f>P_dissolved_deep!H7</f>
        <v>na</v>
      </c>
      <c r="V199">
        <f>TOC_deep!H7</f>
        <v>6</v>
      </c>
    </row>
    <row r="200" spans="1:22" x14ac:dyDescent="0.3">
      <c r="A200">
        <v>1993</v>
      </c>
      <c r="B200" t="s">
        <v>7</v>
      </c>
      <c r="C200" t="str">
        <f>TN_surface!H8</f>
        <v>na</v>
      </c>
      <c r="D200" t="str">
        <f>TKN_surface!H8</f>
        <v>na</v>
      </c>
      <c r="E200" t="str">
        <f>NOx_surface!H8</f>
        <v>na</v>
      </c>
      <c r="F200">
        <f>TOC_surface!H8</f>
        <v>5</v>
      </c>
      <c r="G200">
        <f>NH3_surface!H8</f>
        <v>0.15000000000000002</v>
      </c>
      <c r="H200" t="str">
        <f>TN_inflow!H8</f>
        <v>na</v>
      </c>
      <c r="I200" t="str">
        <f>TKN_inflow!H8</f>
        <v>na</v>
      </c>
      <c r="J200" t="str">
        <f>NOx_inflow!H8</f>
        <v>na</v>
      </c>
      <c r="K200">
        <f>NH3_inflow!H8</f>
        <v>0.15000000000000002</v>
      </c>
      <c r="L200">
        <f>TOC_inflow!H8</f>
        <v>4</v>
      </c>
      <c r="M200" t="str">
        <f>TP_surface!H8</f>
        <v>na</v>
      </c>
      <c r="N200" t="str">
        <f>P_dissolved_surface!H8</f>
        <v>na</v>
      </c>
      <c r="O200" t="str">
        <f>TP_inflow!H8</f>
        <v>na</v>
      </c>
      <c r="P200" t="str">
        <f>TN_deep!H8</f>
        <v>na</v>
      </c>
      <c r="Q200" t="str">
        <f>TKN_deep!H8</f>
        <v>na</v>
      </c>
      <c r="R200" t="str">
        <f>NOx_deep!H8</f>
        <v>na</v>
      </c>
      <c r="S200">
        <f>NH3_deep!H8</f>
        <v>0.55000000000000004</v>
      </c>
      <c r="T200" t="str">
        <f>TP_deep!H8</f>
        <v>na</v>
      </c>
      <c r="U200" t="str">
        <f>P_dissolved_deep!H8</f>
        <v>na</v>
      </c>
      <c r="V200">
        <f>TOC_deep!H8</f>
        <v>4</v>
      </c>
    </row>
    <row r="201" spans="1:22" x14ac:dyDescent="0.3">
      <c r="A201">
        <v>1994</v>
      </c>
      <c r="B201" t="s">
        <v>7</v>
      </c>
      <c r="C201" t="str">
        <f>TN_surface!H9</f>
        <v>na</v>
      </c>
      <c r="D201" t="str">
        <f>TKN_surface!H9</f>
        <v>na</v>
      </c>
      <c r="E201" t="str">
        <f>NOx_surface!H9</f>
        <v>na</v>
      </c>
      <c r="F201">
        <f>TOC_surface!H9</f>
        <v>8</v>
      </c>
      <c r="G201" t="str">
        <f>NH3_surface!H9</f>
        <v>na</v>
      </c>
      <c r="H201" t="str">
        <f>TN_inflow!H9</f>
        <v>na</v>
      </c>
      <c r="I201" t="str">
        <f>TKN_inflow!H9</f>
        <v>na</v>
      </c>
      <c r="J201" t="str">
        <f>NOx_inflow!H9</f>
        <v>na</v>
      </c>
      <c r="K201" t="str">
        <f>NH3_inflow!H9</f>
        <v>na</v>
      </c>
      <c r="L201">
        <f>TOC_inflow!H9</f>
        <v>16.333333333333332</v>
      </c>
      <c r="M201" t="str">
        <f>TP_surface!H9</f>
        <v>na</v>
      </c>
      <c r="N201" t="str">
        <f>P_dissolved_surface!H9</f>
        <v>na</v>
      </c>
      <c r="O201" t="str">
        <f>TP_inflow!H9</f>
        <v>na</v>
      </c>
      <c r="P201" t="str">
        <f>TN_deep!H9</f>
        <v>na</v>
      </c>
      <c r="Q201" t="str">
        <f>TKN_deep!H9</f>
        <v>na</v>
      </c>
      <c r="R201" t="str">
        <f>NOx_deep!H9</f>
        <v>na</v>
      </c>
      <c r="S201" t="str">
        <f>NH3_deep!H9</f>
        <v>na</v>
      </c>
      <c r="T201" t="str">
        <f>TP_deep!H9</f>
        <v>na</v>
      </c>
      <c r="U201" t="str">
        <f>P_dissolved_deep!H9</f>
        <v>na</v>
      </c>
      <c r="V201">
        <f>TOC_deep!H9</f>
        <v>9</v>
      </c>
    </row>
    <row r="202" spans="1:22" x14ac:dyDescent="0.3">
      <c r="A202">
        <v>1995</v>
      </c>
      <c r="B202" t="s">
        <v>7</v>
      </c>
      <c r="C202" t="str">
        <f>TN_surface!H10</f>
        <v>na</v>
      </c>
      <c r="D202" t="str">
        <f>TKN_surface!H10</f>
        <v>na</v>
      </c>
      <c r="E202" t="str">
        <f>NOx_surface!H10</f>
        <v>na</v>
      </c>
      <c r="F202">
        <f>TOC_surface!H10</f>
        <v>9.9</v>
      </c>
      <c r="G202" t="str">
        <f>NH3_surface!H10</f>
        <v>na</v>
      </c>
      <c r="H202" t="str">
        <f>TN_inflow!H10</f>
        <v>na</v>
      </c>
      <c r="I202" t="str">
        <f>TKN_inflow!H10</f>
        <v>na</v>
      </c>
      <c r="J202" t="str">
        <f>NOx_inflow!H10</f>
        <v>na</v>
      </c>
      <c r="K202" t="str">
        <f>NH3_inflow!H10</f>
        <v>na</v>
      </c>
      <c r="L202">
        <f>TOC_inflow!H10</f>
        <v>16.05</v>
      </c>
      <c r="M202" t="str">
        <f>TP_surface!H10</f>
        <v>na</v>
      </c>
      <c r="N202" t="str">
        <f>P_dissolved_surface!H10</f>
        <v>na</v>
      </c>
      <c r="O202" t="str">
        <f>TP_inflow!H10</f>
        <v>na</v>
      </c>
      <c r="P202" t="str">
        <f>TN_deep!H10</f>
        <v>na</v>
      </c>
      <c r="Q202" t="str">
        <f>TKN_deep!H10</f>
        <v>na</v>
      </c>
      <c r="R202" t="str">
        <f>NOx_deep!H10</f>
        <v>na</v>
      </c>
      <c r="S202" t="str">
        <f>NH3_deep!H10</f>
        <v>na</v>
      </c>
      <c r="T202" t="str">
        <f>TP_deep!H10</f>
        <v>na</v>
      </c>
      <c r="U202" t="str">
        <f>P_dissolved_deep!H10</f>
        <v>na</v>
      </c>
      <c r="V202">
        <f>TOC_deep!H10</f>
        <v>9.8000000000000007</v>
      </c>
    </row>
    <row r="203" spans="1:22" x14ac:dyDescent="0.3">
      <c r="A203">
        <v>1996</v>
      </c>
      <c r="B203" t="s">
        <v>7</v>
      </c>
      <c r="C203" t="str">
        <f>TN_surface!H11</f>
        <v>na</v>
      </c>
      <c r="D203" t="str">
        <f>TKN_surface!H11</f>
        <v>na</v>
      </c>
      <c r="E203" t="str">
        <f>NOx_surface!H11</f>
        <v>na</v>
      </c>
      <c r="F203">
        <f>TOC_surface!H11</f>
        <v>5.5</v>
      </c>
      <c r="G203" t="str">
        <f>NH3_surface!H11</f>
        <v>na</v>
      </c>
      <c r="H203" t="str">
        <f>TN_inflow!H11</f>
        <v>na</v>
      </c>
      <c r="I203" t="str">
        <f>TKN_inflow!H11</f>
        <v>na</v>
      </c>
      <c r="J203">
        <f>NOx_inflow!H11</f>
        <v>3.86</v>
      </c>
      <c r="K203" t="str">
        <f>NH3_inflow!H11</f>
        <v>na</v>
      </c>
      <c r="L203">
        <f>TOC_inflow!H11</f>
        <v>6.5</v>
      </c>
      <c r="M203" t="str">
        <f>TP_surface!H11</f>
        <v>na</v>
      </c>
      <c r="N203" t="str">
        <f>P_dissolved_surface!H11</f>
        <v>na</v>
      </c>
      <c r="O203" t="str">
        <f>TP_inflow!H11</f>
        <v>na</v>
      </c>
      <c r="P203" t="str">
        <f>TN_deep!H11</f>
        <v>na</v>
      </c>
      <c r="Q203" t="str">
        <f>TKN_deep!H11</f>
        <v>na</v>
      </c>
      <c r="R203" t="str">
        <f>NOx_deep!H11</f>
        <v>na</v>
      </c>
      <c r="S203" t="str">
        <f>NH3_deep!H11</f>
        <v>na</v>
      </c>
      <c r="T203" t="str">
        <f>TP_deep!H11</f>
        <v>na</v>
      </c>
      <c r="U203" t="str">
        <f>P_dissolved_deep!H11</f>
        <v>na</v>
      </c>
      <c r="V203">
        <f>TOC_deep!H11</f>
        <v>3.7549999999999999</v>
      </c>
    </row>
    <row r="204" spans="1:22" x14ac:dyDescent="0.3">
      <c r="A204">
        <v>1997</v>
      </c>
      <c r="B204" t="s">
        <v>7</v>
      </c>
      <c r="C204" t="str">
        <f>TN_surface!H12</f>
        <v>na</v>
      </c>
      <c r="D204" t="str">
        <f>TKN_surface!H12</f>
        <v>na</v>
      </c>
      <c r="E204">
        <f>NOx_surface!H12</f>
        <v>2.63</v>
      </c>
      <c r="F204">
        <f>TOC_surface!H12</f>
        <v>4.3899999999999997</v>
      </c>
      <c r="G204" t="str">
        <f>NH3_surface!H12</f>
        <v>na</v>
      </c>
      <c r="H204" t="str">
        <f>TN_inflow!H12</f>
        <v>na</v>
      </c>
      <c r="I204" t="str">
        <f>TKN_inflow!H12</f>
        <v>na</v>
      </c>
      <c r="J204">
        <f>NOx_inflow!H12</f>
        <v>0.371</v>
      </c>
      <c r="K204" t="str">
        <f>NH3_inflow!H12</f>
        <v>na</v>
      </c>
      <c r="L204">
        <f>TOC_inflow!H12</f>
        <v>6.8650000000000002</v>
      </c>
      <c r="M204" t="str">
        <f>TP_surface!H12</f>
        <v>na</v>
      </c>
      <c r="N204" t="str">
        <f>P_dissolved_surface!H12</f>
        <v>na</v>
      </c>
      <c r="O204" t="str">
        <f>TP_inflow!H12</f>
        <v>na</v>
      </c>
      <c r="P204" t="str">
        <f>TN_deep!H12</f>
        <v>na</v>
      </c>
      <c r="Q204" t="str">
        <f>TKN_deep!H12</f>
        <v>na</v>
      </c>
      <c r="R204" t="str">
        <f>NOx_deep!H12</f>
        <v>na</v>
      </c>
      <c r="S204" t="str">
        <f>NH3_deep!H12</f>
        <v>na</v>
      </c>
      <c r="T204" t="str">
        <f>TP_deep!H12</f>
        <v>na</v>
      </c>
      <c r="U204" t="str">
        <f>P_dissolved_deep!H12</f>
        <v>na</v>
      </c>
      <c r="V204" t="str">
        <f>TOC_deep!H12</f>
        <v>na</v>
      </c>
    </row>
    <row r="205" spans="1:22" x14ac:dyDescent="0.3">
      <c r="A205">
        <v>1998</v>
      </c>
      <c r="B205" t="s">
        <v>7</v>
      </c>
      <c r="C205" t="str">
        <f>TN_surface!H13</f>
        <v>na</v>
      </c>
      <c r="D205" t="str">
        <f>TKN_surface!H13</f>
        <v>na</v>
      </c>
      <c r="E205" t="str">
        <f>NOx_surface!H13</f>
        <v>na</v>
      </c>
      <c r="F205">
        <f>TOC_surface!H13</f>
        <v>5.3</v>
      </c>
      <c r="G205" t="str">
        <f>NH3_surface!H13</f>
        <v>na</v>
      </c>
      <c r="H205" t="str">
        <f>TN_inflow!H13</f>
        <v>na</v>
      </c>
      <c r="I205">
        <f>TKN_inflow!H13</f>
        <v>0.6</v>
      </c>
      <c r="J205" t="str">
        <f>NOx_inflow!H13</f>
        <v>na</v>
      </c>
      <c r="K205" t="str">
        <f>NH3_inflow!H13</f>
        <v>na</v>
      </c>
      <c r="L205">
        <f>TOC_inflow!H13</f>
        <v>4.5</v>
      </c>
      <c r="M205" t="str">
        <f>TP_surface!H13</f>
        <v>na</v>
      </c>
      <c r="N205" t="str">
        <f>P_dissolved_surface!H13</f>
        <v>na</v>
      </c>
      <c r="O205" t="str">
        <f>TP_inflow!H13</f>
        <v>na</v>
      </c>
      <c r="P205" t="str">
        <f>TN_deep!H13</f>
        <v>na</v>
      </c>
      <c r="Q205" t="str">
        <f>TKN_deep!H13</f>
        <v>na</v>
      </c>
      <c r="R205" t="str">
        <f>NOx_deep!H13</f>
        <v>na</v>
      </c>
      <c r="S205" t="str">
        <f>NH3_deep!H13</f>
        <v>na</v>
      </c>
      <c r="T205" t="str">
        <f>TP_deep!H13</f>
        <v>na</v>
      </c>
      <c r="U205" t="str">
        <f>P_dissolved_deep!H13</f>
        <v>na</v>
      </c>
      <c r="V205">
        <f>TOC_deep!H13</f>
        <v>4.2</v>
      </c>
    </row>
    <row r="206" spans="1:22" x14ac:dyDescent="0.3">
      <c r="A206">
        <v>1999</v>
      </c>
      <c r="B206" t="s">
        <v>7</v>
      </c>
      <c r="C206" t="str">
        <f>TN_surface!H14</f>
        <v>na</v>
      </c>
      <c r="D206" t="str">
        <f>TKN_surface!H14</f>
        <v>na</v>
      </c>
      <c r="E206" t="str">
        <f>NOx_surface!H14</f>
        <v>na</v>
      </c>
      <c r="F206">
        <f>TOC_surface!H14</f>
        <v>5.9</v>
      </c>
      <c r="G206" t="str">
        <f>NH3_surface!H14</f>
        <v>na</v>
      </c>
      <c r="H206">
        <f>TN_inflow!H14</f>
        <v>1.72</v>
      </c>
      <c r="I206">
        <f>TKN_inflow!H14</f>
        <v>1.4</v>
      </c>
      <c r="J206">
        <f>NOx_inflow!H14</f>
        <v>0.32</v>
      </c>
      <c r="K206" t="str">
        <f>NH3_inflow!H14</f>
        <v>na</v>
      </c>
      <c r="L206">
        <f>TOC_inflow!H14</f>
        <v>5</v>
      </c>
      <c r="M206">
        <f>TP_surface!H14</f>
        <v>20</v>
      </c>
      <c r="N206">
        <f>P_dissolved_surface!H14</f>
        <v>5</v>
      </c>
      <c r="O206">
        <f>TP_inflow!H14</f>
        <v>100</v>
      </c>
      <c r="P206" t="str">
        <f>TN_deep!H14</f>
        <v>na</v>
      </c>
      <c r="Q206" t="str">
        <f>TKN_deep!H14</f>
        <v>na</v>
      </c>
      <c r="R206" t="str">
        <f>NOx_deep!H14</f>
        <v>na</v>
      </c>
      <c r="S206" t="str">
        <f>NH3_deep!H14</f>
        <v>na</v>
      </c>
      <c r="T206" t="str">
        <f>TP_deep!H14</f>
        <v>na</v>
      </c>
      <c r="U206" t="str">
        <f>P_dissolved_deep!H14</f>
        <v>na</v>
      </c>
      <c r="V206" t="str">
        <f>TOC_deep!H14</f>
        <v>na</v>
      </c>
    </row>
    <row r="207" spans="1:22" x14ac:dyDescent="0.3">
      <c r="A207">
        <v>2000</v>
      </c>
      <c r="B207" t="s">
        <v>7</v>
      </c>
      <c r="C207" t="str">
        <f>TN_surface!H15</f>
        <v>na</v>
      </c>
      <c r="D207" t="str">
        <f>TKN_surface!H15</f>
        <v>na</v>
      </c>
      <c r="E207" t="str">
        <f>NOx_surface!H15</f>
        <v>na</v>
      </c>
      <c r="F207" t="str">
        <f>TOC_surface!H15</f>
        <v>na</v>
      </c>
      <c r="G207" t="str">
        <f>NH3_surface!H15</f>
        <v>na</v>
      </c>
      <c r="H207" t="str">
        <f>TN_inflow!H15</f>
        <v>na</v>
      </c>
      <c r="I207" t="str">
        <f>TKN_inflow!H15</f>
        <v>na</v>
      </c>
      <c r="J207" t="str">
        <f>NOx_inflow!H15</f>
        <v>na</v>
      </c>
      <c r="K207" t="str">
        <f>NH3_inflow!H15</f>
        <v>na</v>
      </c>
      <c r="L207" t="str">
        <f>TOC_inflow!H15</f>
        <v>na</v>
      </c>
      <c r="M207" t="str">
        <f>TP_surface!H15</f>
        <v>na</v>
      </c>
      <c r="N207" t="str">
        <f>P_dissolved_surface!H15</f>
        <v>na</v>
      </c>
      <c r="O207" t="str">
        <f>TP_inflow!H15</f>
        <v>na</v>
      </c>
      <c r="P207" t="str">
        <f>TN_deep!H15</f>
        <v>na</v>
      </c>
      <c r="Q207" t="str">
        <f>TKN_deep!H15</f>
        <v>na</v>
      </c>
      <c r="R207" t="str">
        <f>NOx_deep!H15</f>
        <v>na</v>
      </c>
      <c r="S207" t="str">
        <f>NH3_deep!H15</f>
        <v>na</v>
      </c>
      <c r="T207" t="str">
        <f>TP_deep!H15</f>
        <v>na</v>
      </c>
      <c r="U207" t="str">
        <f>P_dissolved_deep!H15</f>
        <v>na</v>
      </c>
      <c r="V207" t="str">
        <f>TOC_deep!H15</f>
        <v>na</v>
      </c>
    </row>
    <row r="208" spans="1:22" x14ac:dyDescent="0.3">
      <c r="A208">
        <v>2001</v>
      </c>
      <c r="B208" t="s">
        <v>7</v>
      </c>
      <c r="C208" t="str">
        <f>TN_surface!H16</f>
        <v>na</v>
      </c>
      <c r="D208" t="str">
        <f>TKN_surface!H16</f>
        <v>na</v>
      </c>
      <c r="E208" t="str">
        <f>NOx_surface!H16</f>
        <v>na</v>
      </c>
      <c r="F208" t="str">
        <f>TOC_surface!H16</f>
        <v>na</v>
      </c>
      <c r="G208" t="str">
        <f>NH3_surface!H16</f>
        <v>na</v>
      </c>
      <c r="H208" t="str">
        <f>TN_inflow!H16</f>
        <v>na</v>
      </c>
      <c r="I208" t="str">
        <f>TKN_inflow!H16</f>
        <v>na</v>
      </c>
      <c r="J208" t="str">
        <f>NOx_inflow!H16</f>
        <v>na</v>
      </c>
      <c r="K208" t="str">
        <f>NH3_inflow!H16</f>
        <v>na</v>
      </c>
      <c r="L208" t="str">
        <f>TOC_inflow!H16</f>
        <v>na</v>
      </c>
      <c r="M208" t="str">
        <f>TP_surface!H16</f>
        <v>na</v>
      </c>
      <c r="N208" t="str">
        <f>P_dissolved_surface!H16</f>
        <v>na</v>
      </c>
      <c r="O208" t="str">
        <f>TP_inflow!H16</f>
        <v>na</v>
      </c>
      <c r="P208" t="str">
        <f>TN_deep!H16</f>
        <v>na</v>
      </c>
      <c r="Q208" t="str">
        <f>TKN_deep!H16</f>
        <v>na</v>
      </c>
      <c r="R208" t="str">
        <f>NOx_deep!H16</f>
        <v>na</v>
      </c>
      <c r="S208" t="str">
        <f>NH3_deep!H16</f>
        <v>na</v>
      </c>
      <c r="T208" t="str">
        <f>TP_deep!H16</f>
        <v>na</v>
      </c>
      <c r="U208" t="str">
        <f>P_dissolved_deep!H16</f>
        <v>na</v>
      </c>
      <c r="V208" t="str">
        <f>TOC_deep!H16</f>
        <v>na</v>
      </c>
    </row>
    <row r="209" spans="1:22" x14ac:dyDescent="0.3">
      <c r="A209">
        <v>2002</v>
      </c>
      <c r="B209" t="s">
        <v>7</v>
      </c>
      <c r="C209" t="str">
        <f>TN_surface!H17</f>
        <v>na</v>
      </c>
      <c r="D209" t="str">
        <f>TKN_surface!H17</f>
        <v>na</v>
      </c>
      <c r="E209" t="str">
        <f>NOx_surface!H17</f>
        <v>na</v>
      </c>
      <c r="F209" t="str">
        <f>TOC_surface!H17</f>
        <v>na</v>
      </c>
      <c r="G209" t="str">
        <f>NH3_surface!H17</f>
        <v>na</v>
      </c>
      <c r="H209" t="str">
        <f>TN_inflow!H17</f>
        <v>na</v>
      </c>
      <c r="I209" t="str">
        <f>TKN_inflow!H17</f>
        <v>na</v>
      </c>
      <c r="J209" t="str">
        <f>NOx_inflow!H17</f>
        <v>na</v>
      </c>
      <c r="K209" t="str">
        <f>NH3_inflow!H17</f>
        <v>na</v>
      </c>
      <c r="L209" t="str">
        <f>TOC_inflow!H17</f>
        <v>na</v>
      </c>
      <c r="M209" t="str">
        <f>TP_surface!H17</f>
        <v>na</v>
      </c>
      <c r="N209" t="str">
        <f>P_dissolved_surface!H17</f>
        <v>na</v>
      </c>
      <c r="O209" t="str">
        <f>TP_inflow!H17</f>
        <v>na</v>
      </c>
      <c r="P209" t="str">
        <f>TN_deep!H17</f>
        <v>na</v>
      </c>
      <c r="Q209" t="str">
        <f>TKN_deep!H17</f>
        <v>na</v>
      </c>
      <c r="R209" t="str">
        <f>NOx_deep!H17</f>
        <v>na</v>
      </c>
      <c r="S209" t="str">
        <f>NH3_deep!H17</f>
        <v>na</v>
      </c>
      <c r="T209" t="str">
        <f>TP_deep!H17</f>
        <v>na</v>
      </c>
      <c r="U209" t="str">
        <f>P_dissolved_deep!H17</f>
        <v>na</v>
      </c>
      <c r="V209" t="str">
        <f>TOC_deep!H17</f>
        <v>na</v>
      </c>
    </row>
    <row r="210" spans="1:22" x14ac:dyDescent="0.3">
      <c r="A210">
        <v>2003</v>
      </c>
      <c r="B210" t="s">
        <v>7</v>
      </c>
      <c r="C210" t="str">
        <f>TN_surface!H18</f>
        <v>na</v>
      </c>
      <c r="D210" t="str">
        <f>TKN_surface!H18</f>
        <v>na</v>
      </c>
      <c r="E210" t="str">
        <f>NOx_surface!H18</f>
        <v>na</v>
      </c>
      <c r="F210" t="str">
        <f>TOC_surface!H18</f>
        <v>na</v>
      </c>
      <c r="G210" t="str">
        <f>NH3_surface!H18</f>
        <v>na</v>
      </c>
      <c r="H210" t="str">
        <f>TN_inflow!H18</f>
        <v>na</v>
      </c>
      <c r="I210" t="str">
        <f>TKN_inflow!H18</f>
        <v>na</v>
      </c>
      <c r="J210" t="str">
        <f>NOx_inflow!H18</f>
        <v>na</v>
      </c>
      <c r="K210" t="str">
        <f>NH3_inflow!H18</f>
        <v>na</v>
      </c>
      <c r="L210" t="str">
        <f>TOC_inflow!H18</f>
        <v>na</v>
      </c>
      <c r="M210" t="str">
        <f>TP_surface!H18</f>
        <v>na</v>
      </c>
      <c r="N210" t="str">
        <f>P_dissolved_surface!H18</f>
        <v>na</v>
      </c>
      <c r="O210" t="str">
        <f>TP_inflow!H18</f>
        <v>na</v>
      </c>
      <c r="P210" t="str">
        <f>TN_deep!H18</f>
        <v>na</v>
      </c>
      <c r="Q210" t="str">
        <f>TKN_deep!H18</f>
        <v>na</v>
      </c>
      <c r="R210" t="str">
        <f>NOx_deep!H18</f>
        <v>na</v>
      </c>
      <c r="S210" t="str">
        <f>NH3_deep!H18</f>
        <v>na</v>
      </c>
      <c r="T210" t="str">
        <f>TP_deep!H18</f>
        <v>na</v>
      </c>
      <c r="U210" t="str">
        <f>P_dissolved_deep!H18</f>
        <v>na</v>
      </c>
      <c r="V210" t="str">
        <f>TOC_deep!H18</f>
        <v>na</v>
      </c>
    </row>
    <row r="211" spans="1:22" x14ac:dyDescent="0.3">
      <c r="A211">
        <v>2004</v>
      </c>
      <c r="B211" t="s">
        <v>7</v>
      </c>
      <c r="C211" t="str">
        <f>TN_surface!H19</f>
        <v>na</v>
      </c>
      <c r="D211" t="str">
        <f>TKN_surface!H19</f>
        <v>na</v>
      </c>
      <c r="E211" t="str">
        <f>NOx_surface!H19</f>
        <v>na</v>
      </c>
      <c r="F211" t="str">
        <f>TOC_surface!H19</f>
        <v>na</v>
      </c>
      <c r="G211" t="str">
        <f>NH3_surface!H19</f>
        <v>na</v>
      </c>
      <c r="H211" t="str">
        <f>TN_inflow!H19</f>
        <v>na</v>
      </c>
      <c r="I211" t="str">
        <f>TKN_inflow!H19</f>
        <v>na</v>
      </c>
      <c r="J211" t="str">
        <f>NOx_inflow!H19</f>
        <v>na</v>
      </c>
      <c r="K211" t="str">
        <f>NH3_inflow!H19</f>
        <v>na</v>
      </c>
      <c r="L211" t="str">
        <f>TOC_inflow!H19</f>
        <v>na</v>
      </c>
      <c r="M211" t="str">
        <f>TP_surface!H19</f>
        <v>na</v>
      </c>
      <c r="N211" t="str">
        <f>P_dissolved_surface!H19</f>
        <v>na</v>
      </c>
      <c r="O211" t="str">
        <f>TP_inflow!H19</f>
        <v>na</v>
      </c>
      <c r="P211" t="str">
        <f>TN_deep!H19</f>
        <v>na</v>
      </c>
      <c r="Q211" t="str">
        <f>TKN_deep!H19</f>
        <v>na</v>
      </c>
      <c r="R211" t="str">
        <f>NOx_deep!H19</f>
        <v>na</v>
      </c>
      <c r="S211" t="str">
        <f>NH3_deep!H19</f>
        <v>na</v>
      </c>
      <c r="T211" t="str">
        <f>TP_deep!H19</f>
        <v>na</v>
      </c>
      <c r="U211" t="str">
        <f>P_dissolved_deep!H19</f>
        <v>na</v>
      </c>
      <c r="V211" t="str">
        <f>TOC_deep!H19</f>
        <v>na</v>
      </c>
    </row>
    <row r="212" spans="1:22" x14ac:dyDescent="0.3">
      <c r="A212">
        <v>2005</v>
      </c>
      <c r="B212" t="s">
        <v>7</v>
      </c>
      <c r="C212" t="str">
        <f>TN_surface!H20</f>
        <v>na</v>
      </c>
      <c r="D212" t="str">
        <f>TKN_surface!H20</f>
        <v>na</v>
      </c>
      <c r="E212" t="str">
        <f>NOx_surface!H20</f>
        <v>na</v>
      </c>
      <c r="F212" t="str">
        <f>TOC_surface!H20</f>
        <v>na</v>
      </c>
      <c r="G212" t="str">
        <f>NH3_surface!H20</f>
        <v>na</v>
      </c>
      <c r="H212" t="str">
        <f>TN_inflow!H20</f>
        <v>na</v>
      </c>
      <c r="I212" t="str">
        <f>TKN_inflow!H20</f>
        <v>na</v>
      </c>
      <c r="J212" t="str">
        <f>NOx_inflow!H20</f>
        <v>na</v>
      </c>
      <c r="K212" t="str">
        <f>NH3_inflow!H20</f>
        <v>na</v>
      </c>
      <c r="L212" t="str">
        <f>TOC_inflow!H20</f>
        <v>na</v>
      </c>
      <c r="M212" t="str">
        <f>TP_surface!H20</f>
        <v>na</v>
      </c>
      <c r="N212" t="str">
        <f>P_dissolved_surface!H20</f>
        <v>na</v>
      </c>
      <c r="O212" t="str">
        <f>TP_inflow!H20</f>
        <v>na</v>
      </c>
      <c r="P212" t="str">
        <f>TN_deep!H20</f>
        <v>na</v>
      </c>
      <c r="Q212" t="str">
        <f>TKN_deep!H20</f>
        <v>na</v>
      </c>
      <c r="R212" t="str">
        <f>NOx_deep!H20</f>
        <v>na</v>
      </c>
      <c r="S212" t="str">
        <f>NH3_deep!H20</f>
        <v>na</v>
      </c>
      <c r="T212" t="str">
        <f>TP_deep!H20</f>
        <v>na</v>
      </c>
      <c r="U212" t="str">
        <f>P_dissolved_deep!H20</f>
        <v>na</v>
      </c>
      <c r="V212" t="str">
        <f>TOC_deep!H20</f>
        <v>na</v>
      </c>
    </row>
    <row r="213" spans="1:22" x14ac:dyDescent="0.3">
      <c r="A213">
        <v>2006</v>
      </c>
      <c r="B213" t="s">
        <v>7</v>
      </c>
      <c r="C213" t="str">
        <f>TN_surface!H21</f>
        <v>na</v>
      </c>
      <c r="D213" t="str">
        <f>TKN_surface!H21</f>
        <v>na</v>
      </c>
      <c r="E213" t="str">
        <f>NOx_surface!H21</f>
        <v>na</v>
      </c>
      <c r="F213" t="str">
        <f>TOC_surface!H21</f>
        <v>na</v>
      </c>
      <c r="G213" t="str">
        <f>NH3_surface!H21</f>
        <v>na</v>
      </c>
      <c r="H213" t="str">
        <f>TN_inflow!H21</f>
        <v>na</v>
      </c>
      <c r="I213" t="str">
        <f>TKN_inflow!H21</f>
        <v>na</v>
      </c>
      <c r="J213" t="str">
        <f>NOx_inflow!H21</f>
        <v>na</v>
      </c>
      <c r="K213" t="str">
        <f>NH3_inflow!H21</f>
        <v>na</v>
      </c>
      <c r="L213" t="str">
        <f>TOC_inflow!H21</f>
        <v>na</v>
      </c>
      <c r="M213" t="str">
        <f>TP_surface!H21</f>
        <v>na</v>
      </c>
      <c r="N213" t="str">
        <f>P_dissolved_surface!H21</f>
        <v>na</v>
      </c>
      <c r="O213" t="str">
        <f>TP_inflow!H21</f>
        <v>na</v>
      </c>
      <c r="P213" t="str">
        <f>TN_deep!H21</f>
        <v>na</v>
      </c>
      <c r="Q213" t="str">
        <f>TKN_deep!H21</f>
        <v>na</v>
      </c>
      <c r="R213" t="str">
        <f>NOx_deep!H21</f>
        <v>na</v>
      </c>
      <c r="S213" t="str">
        <f>NH3_deep!H21</f>
        <v>na</v>
      </c>
      <c r="T213" t="str">
        <f>TP_deep!H21</f>
        <v>na</v>
      </c>
      <c r="U213" t="str">
        <f>P_dissolved_deep!H21</f>
        <v>na</v>
      </c>
      <c r="V213" t="str">
        <f>TOC_deep!H21</f>
        <v>na</v>
      </c>
    </row>
    <row r="214" spans="1:22" x14ac:dyDescent="0.3">
      <c r="A214">
        <v>2007</v>
      </c>
      <c r="B214" t="s">
        <v>7</v>
      </c>
      <c r="C214">
        <f>TN_surface!H22</f>
        <v>0.94200000000000006</v>
      </c>
      <c r="D214">
        <f>TKN_surface!H22</f>
        <v>0.93400000000000005</v>
      </c>
      <c r="E214">
        <f>NOx_surface!H22</f>
        <v>8.0000000000000002E-3</v>
      </c>
      <c r="F214">
        <f>TOC_surface!H22</f>
        <v>4.5439999999999996</v>
      </c>
      <c r="G214">
        <f>NH3_surface!H22</f>
        <v>1.7500000000000002E-2</v>
      </c>
      <c r="H214">
        <f>TN_inflow!H22</f>
        <v>0.69</v>
      </c>
      <c r="I214">
        <f>TKN_inflow!H22</f>
        <v>0.49099999999999999</v>
      </c>
      <c r="J214">
        <f>NOx_inflow!H22</f>
        <v>0.19900000000000001</v>
      </c>
      <c r="K214">
        <f>NH3_inflow!H22</f>
        <v>0</v>
      </c>
      <c r="L214">
        <f>TOC_inflow!H22</f>
        <v>2.4830000000000001</v>
      </c>
      <c r="M214" t="str">
        <f>TP_surface!H22</f>
        <v>na</v>
      </c>
      <c r="N214" t="str">
        <f>P_dissolved_surface!H22</f>
        <v>na</v>
      </c>
      <c r="O214">
        <f>TP_inflow!H22</f>
        <v>9</v>
      </c>
      <c r="P214">
        <f>TN_deep!H22</f>
        <v>2.266</v>
      </c>
      <c r="Q214">
        <f>TKN_deep!H22</f>
        <v>1.45</v>
      </c>
      <c r="R214">
        <f>NOx_deep!H22</f>
        <v>0.81599999999999995</v>
      </c>
      <c r="S214">
        <f>NH3_deep!H22</f>
        <v>0.92500000000000004</v>
      </c>
      <c r="T214">
        <f>TP_deep!H22</f>
        <v>9</v>
      </c>
      <c r="U214" t="str">
        <f>P_dissolved_deep!H22</f>
        <v>na</v>
      </c>
      <c r="V214">
        <f>TOC_deep!H22</f>
        <v>3.0049999999999999</v>
      </c>
    </row>
    <row r="215" spans="1:22" x14ac:dyDescent="0.3">
      <c r="A215">
        <v>2008</v>
      </c>
      <c r="B215" t="s">
        <v>7</v>
      </c>
      <c r="C215">
        <f>TN_surface!H23</f>
        <v>2.3659999999999997</v>
      </c>
      <c r="D215">
        <f>TKN_surface!H23</f>
        <v>0.80599999999999983</v>
      </c>
      <c r="E215">
        <f>NOx_surface!H23</f>
        <v>1.56</v>
      </c>
      <c r="F215">
        <f>TOC_surface!H23</f>
        <v>10.879999999999999</v>
      </c>
      <c r="G215">
        <f>NH3_surface!H23</f>
        <v>0.14179999999999998</v>
      </c>
      <c r="H215">
        <f>TN_inflow!H23</f>
        <v>5.6849999999999996</v>
      </c>
      <c r="I215">
        <f>TKN_inflow!H23</f>
        <v>0.83499999999999996</v>
      </c>
      <c r="J215">
        <f>NOx_inflow!H23</f>
        <v>4.8499999999999996</v>
      </c>
      <c r="K215">
        <f>NH3_inflow!H23</f>
        <v>8.199999999999999E-2</v>
      </c>
      <c r="L215">
        <f>TOC_inflow!H23</f>
        <v>21.5</v>
      </c>
      <c r="M215">
        <f>TP_surface!H23</f>
        <v>52</v>
      </c>
      <c r="N215" t="str">
        <f>P_dissolved_surface!H23</f>
        <v>na</v>
      </c>
      <c r="O215">
        <f>TP_inflow!H23</f>
        <v>165</v>
      </c>
      <c r="P215">
        <f>TN_deep!H23</f>
        <v>2.8650000000000002</v>
      </c>
      <c r="Q215">
        <f>TKN_deep!H23</f>
        <v>0.91500000000000004</v>
      </c>
      <c r="R215">
        <f>NOx_deep!H23</f>
        <v>1.9500000000000002</v>
      </c>
      <c r="S215">
        <f>NH3_deep!H23</f>
        <v>0.23500000000000001</v>
      </c>
      <c r="T215">
        <f>TP_deep!H23</f>
        <v>64.5</v>
      </c>
      <c r="U215" t="str">
        <f>P_dissolved_deep!H23</f>
        <v>na</v>
      </c>
      <c r="V215">
        <f>TOC_deep!H23</f>
        <v>15.5</v>
      </c>
    </row>
    <row r="216" spans="1:22" x14ac:dyDescent="0.3">
      <c r="A216">
        <v>2009</v>
      </c>
      <c r="B216" t="s">
        <v>7</v>
      </c>
      <c r="C216">
        <f>TN_surface!H24</f>
        <v>9.0378571428571437</v>
      </c>
      <c r="D216">
        <f>TKN_surface!H24</f>
        <v>0.8592857142857141</v>
      </c>
      <c r="E216">
        <f>NOx_surface!H24</f>
        <v>8.1785714285714288</v>
      </c>
      <c r="F216">
        <f>TOC_surface!H24</f>
        <v>12.114285714285714</v>
      </c>
      <c r="G216">
        <f>NH3_surface!H24</f>
        <v>0.10614285714285714</v>
      </c>
      <c r="H216">
        <f>TN_inflow!H24</f>
        <v>10.55</v>
      </c>
      <c r="I216">
        <f>TKN_inflow!H24</f>
        <v>1.2999999999999998</v>
      </c>
      <c r="J216">
        <f>NOx_inflow!H24</f>
        <v>9.25</v>
      </c>
      <c r="K216">
        <f>NH3_inflow!H24</f>
        <v>0.19450000000000001</v>
      </c>
      <c r="L216">
        <f>TOC_inflow!H24</f>
        <v>13.5</v>
      </c>
      <c r="M216">
        <f>TP_surface!H24</f>
        <v>83.571428571428569</v>
      </c>
      <c r="N216" t="str">
        <f>P_dissolved_surface!H24</f>
        <v>na</v>
      </c>
      <c r="O216">
        <f>TP_inflow!H24</f>
        <v>160</v>
      </c>
      <c r="P216">
        <f>TN_deep!H24</f>
        <v>6.6</v>
      </c>
      <c r="Q216">
        <f>TKN_deep!H24</f>
        <v>1.35</v>
      </c>
      <c r="R216">
        <f>NOx_deep!H24</f>
        <v>5.25</v>
      </c>
      <c r="S216">
        <f>NH3_deep!H24</f>
        <v>0.63500000000000001</v>
      </c>
      <c r="T216">
        <f>TP_deep!H24</f>
        <v>168.5</v>
      </c>
      <c r="U216" t="str">
        <f>P_dissolved_deep!H24</f>
        <v>na</v>
      </c>
      <c r="V216">
        <f>TOC_deep!H24</f>
        <v>13.5</v>
      </c>
    </row>
    <row r="217" spans="1:22" x14ac:dyDescent="0.3">
      <c r="A217">
        <v>2010</v>
      </c>
      <c r="B217" t="s">
        <v>7</v>
      </c>
      <c r="C217">
        <f>TN_surface!H25</f>
        <v>2.2600000000000002</v>
      </c>
      <c r="D217">
        <f>TKN_surface!H25</f>
        <v>0.46</v>
      </c>
      <c r="E217">
        <f>NOx_surface!H25</f>
        <v>1.8</v>
      </c>
      <c r="F217">
        <f>TOC_surface!H25</f>
        <v>4.2</v>
      </c>
      <c r="G217">
        <f>NH3_surface!H25</f>
        <v>2.5000000000000001E-2</v>
      </c>
      <c r="H217">
        <f>TN_inflow!H25</f>
        <v>3.74</v>
      </c>
      <c r="I217">
        <f>TKN_inflow!H25</f>
        <v>0.14000000000000001</v>
      </c>
      <c r="J217">
        <f>NOx_inflow!H25</f>
        <v>3.6</v>
      </c>
      <c r="K217">
        <f>NH3_inflow!H25</f>
        <v>0</v>
      </c>
      <c r="L217">
        <f>TOC_inflow!H25</f>
        <v>3.2</v>
      </c>
      <c r="M217">
        <f>TP_surface!H25</f>
        <v>24</v>
      </c>
      <c r="N217" t="str">
        <f>P_dissolved_surface!H25</f>
        <v>na</v>
      </c>
      <c r="O217">
        <f>TP_inflow!H25</f>
        <v>100</v>
      </c>
      <c r="P217">
        <f>TN_deep!H25</f>
        <v>2.1350000000000002</v>
      </c>
      <c r="Q217">
        <f>TKN_deep!H25</f>
        <v>0.68500000000000005</v>
      </c>
      <c r="R217">
        <f>NOx_deep!H25</f>
        <v>1.4500000000000002</v>
      </c>
      <c r="S217">
        <f>NH3_deep!H25</f>
        <v>0.43</v>
      </c>
      <c r="T217">
        <f>TP_deep!H25</f>
        <v>40.5</v>
      </c>
      <c r="U217" t="str">
        <f>P_dissolved_deep!H25</f>
        <v>na</v>
      </c>
      <c r="V217">
        <f>TOC_deep!H25</f>
        <v>3.8499999999999996</v>
      </c>
    </row>
    <row r="218" spans="1:22" x14ac:dyDescent="0.3">
      <c r="A218">
        <v>2011</v>
      </c>
      <c r="B218" t="s">
        <v>7</v>
      </c>
      <c r="C218" t="str">
        <f>TN_surface!H26</f>
        <v>na</v>
      </c>
      <c r="D218" t="str">
        <f>TKN_surface!H26</f>
        <v>na</v>
      </c>
      <c r="E218" t="str">
        <f>NOx_surface!H26</f>
        <v>na</v>
      </c>
      <c r="F218" t="str">
        <f>TOC_surface!H26</f>
        <v>na</v>
      </c>
      <c r="G218" t="str">
        <f>NH3_surface!H26</f>
        <v>na</v>
      </c>
      <c r="H218" t="str">
        <f>TN_inflow!H26</f>
        <v>na</v>
      </c>
      <c r="I218" t="str">
        <f>TKN_inflow!H26</f>
        <v>na</v>
      </c>
      <c r="J218" t="str">
        <f>NOx_inflow!H26</f>
        <v>na</v>
      </c>
      <c r="K218" t="str">
        <f>NH3_inflow!H26</f>
        <v>na</v>
      </c>
      <c r="L218" t="str">
        <f>TOC_inflow!H26</f>
        <v>na</v>
      </c>
      <c r="M218" t="str">
        <f>TP_surface!H26</f>
        <v>na</v>
      </c>
      <c r="N218" t="str">
        <f>P_dissolved_surface!H26</f>
        <v>na</v>
      </c>
      <c r="O218" t="str">
        <f>TP_inflow!H26</f>
        <v>na</v>
      </c>
      <c r="P218" t="str">
        <f>TN_deep!H26</f>
        <v>na</v>
      </c>
      <c r="Q218" t="str">
        <f>TKN_deep!H26</f>
        <v>na</v>
      </c>
      <c r="R218" t="str">
        <f>NOx_deep!H26</f>
        <v>na</v>
      </c>
      <c r="S218" t="str">
        <f>NH3_deep!H26</f>
        <v>na</v>
      </c>
      <c r="T218" t="str">
        <f>TP_deep!H26</f>
        <v>na</v>
      </c>
      <c r="U218" t="str">
        <f>P_dissolved_deep!H26</f>
        <v>na</v>
      </c>
      <c r="V218" t="str">
        <f>TOC_deep!H26</f>
        <v>na</v>
      </c>
    </row>
    <row r="219" spans="1:22" x14ac:dyDescent="0.3">
      <c r="A219">
        <v>2012</v>
      </c>
      <c r="B219" t="s">
        <v>7</v>
      </c>
      <c r="C219" t="str">
        <f>TN_surface!H27</f>
        <v>na</v>
      </c>
      <c r="D219" t="str">
        <f>TKN_surface!H27</f>
        <v>na</v>
      </c>
      <c r="E219" t="str">
        <f>NOx_surface!H27</f>
        <v>na</v>
      </c>
      <c r="F219" t="str">
        <f>TOC_surface!H27</f>
        <v>na</v>
      </c>
      <c r="G219" t="str">
        <f>NH3_surface!H27</f>
        <v>na</v>
      </c>
      <c r="H219" t="str">
        <f>TN_inflow!H27</f>
        <v>na</v>
      </c>
      <c r="I219" t="str">
        <f>TKN_inflow!H27</f>
        <v>na</v>
      </c>
      <c r="J219" t="str">
        <f>NOx_inflow!H27</f>
        <v>na</v>
      </c>
      <c r="K219" t="str">
        <f>NH3_inflow!H27</f>
        <v>na</v>
      </c>
      <c r="L219" t="str">
        <f>TOC_inflow!H27</f>
        <v>na</v>
      </c>
      <c r="M219" t="str">
        <f>TP_surface!H27</f>
        <v>na</v>
      </c>
      <c r="N219" t="str">
        <f>P_dissolved_surface!H27</f>
        <v>na</v>
      </c>
      <c r="O219" t="str">
        <f>TP_inflow!H27</f>
        <v>na</v>
      </c>
      <c r="P219" t="str">
        <f>TN_deep!H27</f>
        <v>na</v>
      </c>
      <c r="Q219" t="str">
        <f>TKN_deep!H27</f>
        <v>na</v>
      </c>
      <c r="R219" t="str">
        <f>NOx_deep!H27</f>
        <v>na</v>
      </c>
      <c r="S219" t="str">
        <f>NH3_deep!H27</f>
        <v>na</v>
      </c>
      <c r="T219" t="str">
        <f>TP_deep!H27</f>
        <v>na</v>
      </c>
      <c r="U219" t="str">
        <f>P_dissolved_deep!H27</f>
        <v>na</v>
      </c>
      <c r="V219" t="str">
        <f>TOC_deep!H27</f>
        <v>na</v>
      </c>
    </row>
    <row r="220" spans="1:22" x14ac:dyDescent="0.3">
      <c r="A220">
        <v>2013</v>
      </c>
      <c r="B220" t="s">
        <v>7</v>
      </c>
      <c r="C220" t="str">
        <f>TN_surface!H28</f>
        <v>na</v>
      </c>
      <c r="D220" t="str">
        <f>TKN_surface!H28</f>
        <v>na</v>
      </c>
      <c r="E220">
        <f>NOx_surface!H28</f>
        <v>0.10875000000000001</v>
      </c>
      <c r="F220">
        <f>TOC_surface!H28</f>
        <v>5.125</v>
      </c>
      <c r="G220">
        <f>NH3_surface!H28</f>
        <v>6.7750000000000005E-2</v>
      </c>
      <c r="H220" t="str">
        <f>TN_inflow!H28</f>
        <v>na</v>
      </c>
      <c r="I220" t="str">
        <f>TKN_inflow!H28</f>
        <v>na</v>
      </c>
      <c r="J220" t="str">
        <f>NOx_inflow!H28</f>
        <v>na</v>
      </c>
      <c r="K220" t="str">
        <f>NH3_inflow!H28</f>
        <v>na</v>
      </c>
      <c r="L220" t="str">
        <f>TOC_inflow!H28</f>
        <v>na</v>
      </c>
      <c r="M220">
        <f>TP_surface!H28</f>
        <v>9.625</v>
      </c>
      <c r="N220" t="str">
        <f>P_dissolved_surface!H28</f>
        <v>na</v>
      </c>
      <c r="O220" t="str">
        <f>TP_inflow!H28</f>
        <v>na</v>
      </c>
      <c r="P220" t="str">
        <f>TN_deep!H28</f>
        <v>na</v>
      </c>
      <c r="Q220" t="str">
        <f>TKN_deep!H28</f>
        <v>na</v>
      </c>
      <c r="R220">
        <f>NOx_deep!H28</f>
        <v>2.5000000000000001E-2</v>
      </c>
      <c r="S220">
        <f>NH3_deep!H28</f>
        <v>5</v>
      </c>
      <c r="T220">
        <f>TP_deep!H28</f>
        <v>430</v>
      </c>
      <c r="U220" t="str">
        <f>P_dissolved_deep!H28</f>
        <v>na</v>
      </c>
      <c r="V220">
        <f>TOC_deep!H28</f>
        <v>6.5</v>
      </c>
    </row>
    <row r="221" spans="1:22" x14ac:dyDescent="0.3">
      <c r="A221">
        <v>2014</v>
      </c>
      <c r="B221" t="s">
        <v>7</v>
      </c>
      <c r="C221">
        <f>TN_surface!H29</f>
        <v>2.6324999999999998</v>
      </c>
      <c r="D221">
        <f>TKN_surface!H29</f>
        <v>1.75</v>
      </c>
      <c r="E221">
        <f>NOx_surface!H29</f>
        <v>0.88249999999999995</v>
      </c>
      <c r="F221">
        <f>TOC_surface!H29</f>
        <v>4.3</v>
      </c>
      <c r="G221">
        <f>NH3_surface!H29</f>
        <v>8.929999999999999E-2</v>
      </c>
      <c r="H221" t="str">
        <f>TN_inflow!H29</f>
        <v>na</v>
      </c>
      <c r="I221" t="str">
        <f>TKN_inflow!H29</f>
        <v>na</v>
      </c>
      <c r="J221" t="str">
        <f>NOx_inflow!H29</f>
        <v>na</v>
      </c>
      <c r="K221" t="str">
        <f>NH3_inflow!H29</f>
        <v>na</v>
      </c>
      <c r="L221" t="str">
        <f>TOC_inflow!H29</f>
        <v>na</v>
      </c>
      <c r="M221">
        <f>TP_surface!H29</f>
        <v>35.75</v>
      </c>
      <c r="N221" t="str">
        <f>P_dissolved_surface!H29</f>
        <v>na</v>
      </c>
      <c r="O221" t="str">
        <f>TP_inflow!H29</f>
        <v>na</v>
      </c>
      <c r="P221" t="str">
        <f>TN_deep!H29</f>
        <v>na</v>
      </c>
      <c r="Q221" t="str">
        <f>TKN_deep!H29</f>
        <v>na</v>
      </c>
      <c r="R221" t="str">
        <f>NOx_deep!H29</f>
        <v>na</v>
      </c>
      <c r="S221" t="str">
        <f>NH3_deep!H29</f>
        <v>na</v>
      </c>
      <c r="T221" t="str">
        <f>TP_deep!H29</f>
        <v>na</v>
      </c>
      <c r="U221" t="str">
        <f>P_dissolved_deep!H29</f>
        <v>na</v>
      </c>
      <c r="V221" t="str">
        <f>TOC_deep!H29</f>
        <v>na</v>
      </c>
    </row>
    <row r="222" spans="1:22" x14ac:dyDescent="0.3">
      <c r="A222">
        <v>2015</v>
      </c>
      <c r="B222" t="s">
        <v>7</v>
      </c>
      <c r="C222">
        <f>TN_surface!H30</f>
        <v>1.8757999999999999</v>
      </c>
      <c r="D222">
        <f>TKN_surface!H30</f>
        <v>1.06</v>
      </c>
      <c r="E222">
        <f>NOx_surface!H30</f>
        <v>0.81579999999999997</v>
      </c>
      <c r="F222">
        <f>TOC_surface!H30</f>
        <v>5.2600000000000007</v>
      </c>
      <c r="G222">
        <f>NH3_surface!H30</f>
        <v>9.3660000000000007E-2</v>
      </c>
      <c r="H222">
        <f>TN_inflow!H30</f>
        <v>3.25</v>
      </c>
      <c r="I222">
        <f>TKN_inflow!H30</f>
        <v>0.6</v>
      </c>
      <c r="J222">
        <f>NOx_inflow!H30</f>
        <v>2.65</v>
      </c>
      <c r="K222">
        <f>NH3_inflow!H30</f>
        <v>7.9500000000000001E-2</v>
      </c>
      <c r="L222">
        <f>TOC_inflow!H30</f>
        <v>2.8</v>
      </c>
      <c r="M222">
        <f>TP_surface!H30</f>
        <v>4.4000000000000004</v>
      </c>
      <c r="N222" t="str">
        <f>P_dissolved_surface!H30</f>
        <v>na</v>
      </c>
      <c r="O222">
        <f>TP_inflow!H30</f>
        <v>2</v>
      </c>
      <c r="P222" t="str">
        <f>TN_deep!H30</f>
        <v>na</v>
      </c>
      <c r="Q222" t="str">
        <f>TKN_deep!H30</f>
        <v>na</v>
      </c>
      <c r="R222" t="str">
        <f>NOx_deep!H30</f>
        <v>na</v>
      </c>
      <c r="S222" t="str">
        <f>NH3_deep!H30</f>
        <v>na</v>
      </c>
      <c r="T222" t="str">
        <f>TP_deep!H30</f>
        <v>na</v>
      </c>
      <c r="U222" t="str">
        <f>P_dissolved_deep!H30</f>
        <v>na</v>
      </c>
      <c r="V222" t="str">
        <f>TOC_deep!H30</f>
        <v>na</v>
      </c>
    </row>
    <row r="223" spans="1:22" x14ac:dyDescent="0.3">
      <c r="A223">
        <v>2016</v>
      </c>
      <c r="B223" t="s">
        <v>7</v>
      </c>
      <c r="C223">
        <f>TN_surface!H31</f>
        <v>0.8640000000000001</v>
      </c>
      <c r="D223">
        <f>TKN_surface!H31</f>
        <v>0.79150000000000009</v>
      </c>
      <c r="E223">
        <f>NOx_surface!H31</f>
        <v>7.2499999999999995E-2</v>
      </c>
      <c r="F223">
        <f>TOC_surface!H31</f>
        <v>6.1016666666666666</v>
      </c>
      <c r="G223">
        <f>NH3_surface!H31</f>
        <v>0.15183333333333332</v>
      </c>
      <c r="H223" t="str">
        <f>TN_inflow!H31</f>
        <v>na</v>
      </c>
      <c r="I223" t="str">
        <f>TKN_inflow!H31</f>
        <v>na</v>
      </c>
      <c r="J223" t="str">
        <f>NOx_inflow!H31</f>
        <v>na</v>
      </c>
      <c r="K223" t="str">
        <f>NH3_inflow!H31</f>
        <v>na</v>
      </c>
      <c r="L223" t="str">
        <f>TOC_inflow!H31</f>
        <v>na</v>
      </c>
      <c r="M223">
        <f>TP_surface!H31</f>
        <v>49.5</v>
      </c>
      <c r="N223" t="str">
        <f>P_dissolved_surface!H31</f>
        <v>na</v>
      </c>
      <c r="O223" t="str">
        <f>TP_inflow!H31</f>
        <v>na</v>
      </c>
      <c r="P223">
        <f>TN_deep!H31</f>
        <v>2.82</v>
      </c>
      <c r="Q223">
        <f>TKN_deep!H31</f>
        <v>2.78</v>
      </c>
      <c r="R223">
        <f>NOx_deep!H31</f>
        <v>0.04</v>
      </c>
      <c r="S223">
        <f>NH3_deep!H31</f>
        <v>2.1800000000000002</v>
      </c>
      <c r="T223">
        <f>TP_deep!H31</f>
        <v>195</v>
      </c>
      <c r="U223" t="str">
        <f>P_dissolved_deep!H31</f>
        <v>na</v>
      </c>
      <c r="V223">
        <f>TOC_deep!H31</f>
        <v>4.3099999999999996</v>
      </c>
    </row>
    <row r="224" spans="1:22" x14ac:dyDescent="0.3">
      <c r="A224">
        <v>2017</v>
      </c>
      <c r="B224" t="s">
        <v>7</v>
      </c>
      <c r="C224">
        <f>TN_surface!H32</f>
        <v>2.0265774193548389</v>
      </c>
      <c r="D224">
        <f>TKN_surface!H32</f>
        <v>1.007741935483871</v>
      </c>
      <c r="E224">
        <f>NOx_surface!H32</f>
        <v>1.0188354838709679</v>
      </c>
      <c r="F224">
        <f>TOC_surface!H32</f>
        <v>6.7506451612903229</v>
      </c>
      <c r="G224">
        <f>NH3_surface!H32</f>
        <v>0.11738709677419355</v>
      </c>
      <c r="H224">
        <f>TN_inflow!H32</f>
        <v>4.32</v>
      </c>
      <c r="I224">
        <f>TKN_inflow!H32</f>
        <v>0.36</v>
      </c>
      <c r="J224">
        <f>NOx_inflow!H32</f>
        <v>3.96</v>
      </c>
      <c r="K224">
        <f>NH3_inflow!H32</f>
        <v>7.5600000000000001E-2</v>
      </c>
      <c r="L224">
        <f>TOC_inflow!H32</f>
        <v>3.23</v>
      </c>
      <c r="M224">
        <f>TP_surface!H32</f>
        <v>43.161290322580648</v>
      </c>
      <c r="N224">
        <f>P_dissolved_surface!H32</f>
        <v>28.766666666666666</v>
      </c>
      <c r="O224">
        <f>TP_inflow!H32</f>
        <v>50</v>
      </c>
      <c r="P224">
        <f>TN_deep!H32</f>
        <v>1.3779999999999999</v>
      </c>
      <c r="Q224">
        <f>TKN_deep!H32</f>
        <v>0.96</v>
      </c>
      <c r="R224">
        <f>NOx_deep!H32</f>
        <v>0.41799999999999998</v>
      </c>
      <c r="S224">
        <f>NH3_deep!H32</f>
        <v>0.38600000000000001</v>
      </c>
      <c r="T224">
        <f>TP_deep!H32</f>
        <v>58</v>
      </c>
      <c r="U224">
        <f>P_dissolved_deep!H32</f>
        <v>32.5</v>
      </c>
      <c r="V224">
        <f>TOC_deep!H32</f>
        <v>4.53</v>
      </c>
    </row>
    <row r="225" spans="1:22" x14ac:dyDescent="0.3">
      <c r="A225">
        <v>2018</v>
      </c>
      <c r="B225" t="s">
        <v>7</v>
      </c>
      <c r="C225">
        <f>TN_surface!H33</f>
        <v>2.42</v>
      </c>
      <c r="D225">
        <f>TKN_surface!H33</f>
        <v>1.2266666666666666</v>
      </c>
      <c r="E225">
        <f>NOx_surface!H33</f>
        <v>1.1933333333333334</v>
      </c>
      <c r="F225">
        <f>TOC_surface!H33</f>
        <v>8.2050000000000001</v>
      </c>
      <c r="G225">
        <f>NH3_surface!H33</f>
        <v>9.0683333333333338E-2</v>
      </c>
      <c r="H225">
        <f>TN_inflow!H33</f>
        <v>4.9609999999999994</v>
      </c>
      <c r="I225">
        <f>TKN_inflow!H33</f>
        <v>0.45100000000000001</v>
      </c>
      <c r="J225">
        <f>NOx_inflow!H33</f>
        <v>4.51</v>
      </c>
      <c r="K225">
        <f>NH3_inflow!H33</f>
        <v>4.36E-2</v>
      </c>
      <c r="L225">
        <f>TOC_inflow!H33</f>
        <v>4.6900000000000004</v>
      </c>
      <c r="M225">
        <f>TP_surface!H33</f>
        <v>75.833333333333329</v>
      </c>
      <c r="N225">
        <f>P_dissolved_surface!H33</f>
        <v>46.800000000000004</v>
      </c>
      <c r="O225">
        <f>TP_inflow!H33</f>
        <v>122</v>
      </c>
      <c r="P225">
        <f>TN_deep!H33</f>
        <v>3.34</v>
      </c>
      <c r="Q225">
        <f>TKN_deep!H33</f>
        <v>1.76</v>
      </c>
      <c r="R225">
        <f>NOx_deep!H33</f>
        <v>1.58</v>
      </c>
      <c r="S225">
        <f>NH3_deep!H33</f>
        <v>1.0900000000000001</v>
      </c>
      <c r="T225">
        <f>TP_deep!H33</f>
        <v>123</v>
      </c>
      <c r="U225">
        <f>P_dissolved_deep!H33</f>
        <v>73.5</v>
      </c>
      <c r="V225">
        <f>TOC_deep!H33</f>
        <v>6.72</v>
      </c>
    </row>
    <row r="226" spans="1:22" x14ac:dyDescent="0.3">
      <c r="A226">
        <v>1987</v>
      </c>
      <c r="B226" t="s">
        <v>8</v>
      </c>
      <c r="C226">
        <f>TN_surface!I2</f>
        <v>1.4500000000000002</v>
      </c>
      <c r="D226">
        <f>TKN_surface!I2</f>
        <v>0.4</v>
      </c>
      <c r="E226">
        <f>NOx_surface!I2</f>
        <v>1.05</v>
      </c>
      <c r="F226">
        <f>TOC_surface!I2</f>
        <v>6</v>
      </c>
      <c r="G226">
        <f>NH3_surface!I2</f>
        <v>0.05</v>
      </c>
      <c r="H226">
        <f>TN_inflow!I2</f>
        <v>1.9</v>
      </c>
      <c r="I226">
        <f>TKN_inflow!I2</f>
        <v>0.4</v>
      </c>
      <c r="J226">
        <f>NOx_inflow!I2</f>
        <v>1.5</v>
      </c>
      <c r="K226">
        <f>NH3_inflow!I2</f>
        <v>0.1</v>
      </c>
      <c r="L226">
        <f>TOC_inflow!I2</f>
        <v>4</v>
      </c>
      <c r="M226">
        <f>TP_surface!I2</f>
        <v>5</v>
      </c>
      <c r="N226">
        <f>P_dissolved_surface!I2</f>
        <v>5</v>
      </c>
      <c r="O226">
        <f>TP_inflow!I2</f>
        <v>108</v>
      </c>
      <c r="P226">
        <f>TN_deep!I2</f>
        <v>1.9</v>
      </c>
      <c r="Q226">
        <f>TKN_deep!I2</f>
        <v>0.4</v>
      </c>
      <c r="R226">
        <f>NOx_deep!I2</f>
        <v>1.5</v>
      </c>
      <c r="S226">
        <f>NH3_deep!I2</f>
        <v>0.05</v>
      </c>
      <c r="T226" t="str">
        <f>TP_deep!I2</f>
        <v>na</v>
      </c>
      <c r="U226">
        <f>P_dissolved_deep!I2</f>
        <v>53</v>
      </c>
      <c r="V226">
        <f>TOC_deep!I2</f>
        <v>5</v>
      </c>
    </row>
    <row r="227" spans="1:22" x14ac:dyDescent="0.3">
      <c r="A227">
        <v>1988</v>
      </c>
      <c r="B227" t="s">
        <v>8</v>
      </c>
      <c r="C227">
        <f>TN_surface!I3</f>
        <v>1.9</v>
      </c>
      <c r="D227">
        <f>TKN_surface!I3</f>
        <v>0.4</v>
      </c>
      <c r="E227">
        <f>NOx_surface!I3</f>
        <v>1.5</v>
      </c>
      <c r="F227">
        <f>TOC_surface!I3</f>
        <v>2.5</v>
      </c>
      <c r="G227">
        <f>NH3_surface!I3</f>
        <v>0.05</v>
      </c>
      <c r="H227">
        <f>TN_inflow!I3</f>
        <v>1.325</v>
      </c>
      <c r="I227">
        <f>TKN_inflow!I3</f>
        <v>0.25</v>
      </c>
      <c r="J227">
        <f>NOx_inflow!I3</f>
        <v>1.075</v>
      </c>
      <c r="K227">
        <f>NH3_inflow!I3</f>
        <v>0</v>
      </c>
      <c r="L227">
        <f>TOC_inflow!I3</f>
        <v>3</v>
      </c>
      <c r="M227">
        <f>TP_surface!I3</f>
        <v>70</v>
      </c>
      <c r="N227" t="str">
        <f>P_dissolved_surface!I3</f>
        <v>na</v>
      </c>
      <c r="O227">
        <f>TP_inflow!I3</f>
        <v>85</v>
      </c>
      <c r="P227">
        <f>TN_deep!I3</f>
        <v>2.2000000000000002</v>
      </c>
      <c r="Q227">
        <f>TKN_deep!I3</f>
        <v>0.9</v>
      </c>
      <c r="R227">
        <f>NOx_deep!I3</f>
        <v>1.3</v>
      </c>
      <c r="S227">
        <f>NH3_deep!I3</f>
        <v>0.4</v>
      </c>
      <c r="T227" t="str">
        <f>TP_deep!I3</f>
        <v>na</v>
      </c>
      <c r="U227" t="str">
        <f>P_dissolved_deep!I3</f>
        <v>na</v>
      </c>
      <c r="V227">
        <f>TOC_deep!I3</f>
        <v>3</v>
      </c>
    </row>
    <row r="228" spans="1:22" x14ac:dyDescent="0.3">
      <c r="A228">
        <v>1989</v>
      </c>
      <c r="B228" t="s">
        <v>8</v>
      </c>
      <c r="C228">
        <f>TN_surface!I4</f>
        <v>3.7</v>
      </c>
      <c r="D228">
        <f>TKN_surface!I4</f>
        <v>0.6</v>
      </c>
      <c r="E228">
        <f>NOx_surface!I4</f>
        <v>3.1</v>
      </c>
      <c r="F228">
        <f>TOC_surface!I4</f>
        <v>2</v>
      </c>
      <c r="G228">
        <f>NH3_surface!I4</f>
        <v>6.6666666666666666E-2</v>
      </c>
      <c r="H228">
        <f>TN_inflow!I4</f>
        <v>2.2999999999999998</v>
      </c>
      <c r="I228">
        <f>TKN_inflow!I4</f>
        <v>0.46666666666666662</v>
      </c>
      <c r="J228">
        <f>NOx_inflow!I4</f>
        <v>1.8333333333333333</v>
      </c>
      <c r="K228">
        <f>NH3_inflow!I4</f>
        <v>0.16666666666666666</v>
      </c>
      <c r="L228">
        <f>TOC_inflow!I4</f>
        <v>2.3333333333333335</v>
      </c>
      <c r="M228">
        <f>TP_surface!I4</f>
        <v>22.333333333333332</v>
      </c>
      <c r="N228">
        <f>P_dissolved_surface!I4</f>
        <v>17.666666666666668</v>
      </c>
      <c r="O228">
        <f>TP_inflow!I4</f>
        <v>94.333333333333329</v>
      </c>
      <c r="P228">
        <f>TN_deep!I4</f>
        <v>3.5</v>
      </c>
      <c r="Q228">
        <f>TKN_deep!I4</f>
        <v>0.6</v>
      </c>
      <c r="R228">
        <f>NOx_deep!I4</f>
        <v>2.9</v>
      </c>
      <c r="S228">
        <f>NH3_deep!I4</f>
        <v>0.3</v>
      </c>
      <c r="T228">
        <f>TP_deep!I4</f>
        <v>19</v>
      </c>
      <c r="U228">
        <f>P_dissolved_deep!I4</f>
        <v>19</v>
      </c>
      <c r="V228">
        <f>TOC_deep!I4</f>
        <v>2</v>
      </c>
    </row>
    <row r="229" spans="1:22" x14ac:dyDescent="0.3">
      <c r="A229">
        <v>1990</v>
      </c>
      <c r="B229" t="s">
        <v>8</v>
      </c>
      <c r="C229">
        <f>TN_surface!I5</f>
        <v>2.1990909090909092</v>
      </c>
      <c r="D229">
        <f>TKN_surface!I5</f>
        <v>0.8090909090909093</v>
      </c>
      <c r="E229">
        <f>NOx_surface!I5</f>
        <v>1.3900000000000001</v>
      </c>
      <c r="F229">
        <f>TOC_surface!I5</f>
        <v>4.9090909090909092</v>
      </c>
      <c r="G229">
        <f>NH3_surface!I5</f>
        <v>0.4681818181818182</v>
      </c>
      <c r="H229">
        <f>TN_inflow!I5</f>
        <v>2.3666666666666667</v>
      </c>
      <c r="I229">
        <f>TKN_inflow!I5</f>
        <v>0.46666666666666662</v>
      </c>
      <c r="J229">
        <f>NOx_inflow!I5</f>
        <v>1.9000000000000001</v>
      </c>
      <c r="K229">
        <f>NH3_inflow!I5</f>
        <v>0</v>
      </c>
      <c r="L229">
        <f>TOC_inflow!I5</f>
        <v>2.1666666666666665</v>
      </c>
      <c r="M229">
        <f>TP_surface!I5</f>
        <v>183.72727272727272</v>
      </c>
      <c r="N229">
        <f>P_dissolved_surface!I5</f>
        <v>100.18181818181819</v>
      </c>
      <c r="O229">
        <f>TP_inflow!I5</f>
        <v>88.666666666666671</v>
      </c>
      <c r="P229">
        <f>TN_deep!I5</f>
        <v>2.2666666666666666</v>
      </c>
      <c r="Q229">
        <f>TKN_deep!I5</f>
        <v>0.98333333333333339</v>
      </c>
      <c r="R229">
        <f>NOx_deep!I5</f>
        <v>1.2833333333333334</v>
      </c>
      <c r="S229">
        <f>NH3_deep!I5</f>
        <v>0.68333333333333324</v>
      </c>
      <c r="T229">
        <f>TP_deep!I5</f>
        <v>142.33333333333334</v>
      </c>
      <c r="U229">
        <f>P_dissolved_deep!I5</f>
        <v>80.400000000000006</v>
      </c>
      <c r="V229">
        <f>TOC_deep!I5</f>
        <v>4.833333333333333</v>
      </c>
    </row>
    <row r="230" spans="1:22" x14ac:dyDescent="0.3">
      <c r="A230">
        <v>1991</v>
      </c>
      <c r="B230" t="s">
        <v>8</v>
      </c>
      <c r="C230">
        <f>TN_surface!I6</f>
        <v>1.1479166666666667</v>
      </c>
      <c r="D230">
        <f>TKN_surface!I6</f>
        <v>0.58125000000000004</v>
      </c>
      <c r="E230">
        <f>NOx_surface!I6</f>
        <v>0.56666666666666676</v>
      </c>
      <c r="F230">
        <f>TOC_surface!I6</f>
        <v>6.666666666666667</v>
      </c>
      <c r="G230">
        <f>NH3_surface!I6</f>
        <v>0.25</v>
      </c>
      <c r="H230">
        <f>TN_inflow!I6</f>
        <v>0.7</v>
      </c>
      <c r="I230">
        <f>TKN_inflow!I6</f>
        <v>0.35</v>
      </c>
      <c r="J230">
        <f>NOx_inflow!I6</f>
        <v>0.35</v>
      </c>
      <c r="K230">
        <f>NH3_inflow!I6</f>
        <v>0</v>
      </c>
      <c r="L230">
        <f>TOC_inflow!I6</f>
        <v>6</v>
      </c>
      <c r="M230">
        <f>TP_surface!I6</f>
        <v>28.25</v>
      </c>
      <c r="N230">
        <f>P_dissolved_surface!I6</f>
        <v>5</v>
      </c>
      <c r="O230">
        <f>TP_inflow!I6</f>
        <v>48</v>
      </c>
      <c r="P230">
        <f>TN_deep!I6</f>
        <v>1.3</v>
      </c>
      <c r="Q230">
        <f>TKN_deep!I6</f>
        <v>0.95000000000000007</v>
      </c>
      <c r="R230">
        <f>NOx_deep!I6</f>
        <v>0.35</v>
      </c>
      <c r="S230">
        <f>NH3_deep!I6</f>
        <v>0.80000000000000016</v>
      </c>
      <c r="T230">
        <f>TP_deep!I6</f>
        <v>50.25</v>
      </c>
      <c r="U230">
        <f>P_dissolved_deep!I6</f>
        <v>44</v>
      </c>
      <c r="V230">
        <f>TOC_deep!I6</f>
        <v>7.5</v>
      </c>
    </row>
    <row r="231" spans="1:22" x14ac:dyDescent="0.3">
      <c r="A231">
        <v>1992</v>
      </c>
      <c r="B231" t="s">
        <v>8</v>
      </c>
      <c r="C231" t="str">
        <f>TN_surface!I7</f>
        <v>na</v>
      </c>
      <c r="D231">
        <f>TKN_surface!I7</f>
        <v>0.75</v>
      </c>
      <c r="E231" t="str">
        <f>NOx_surface!I7</f>
        <v>na</v>
      </c>
      <c r="F231">
        <f>TOC_surface!I7</f>
        <v>6</v>
      </c>
      <c r="G231" t="str">
        <f>NH3_surface!I7</f>
        <v>na</v>
      </c>
      <c r="H231">
        <f>TN_inflow!I7</f>
        <v>1.9000000000000001</v>
      </c>
      <c r="I231">
        <f>TKN_inflow!I7</f>
        <v>0.3</v>
      </c>
      <c r="J231">
        <f>NOx_inflow!I7</f>
        <v>1.6</v>
      </c>
      <c r="K231">
        <f>NH3_inflow!I7</f>
        <v>1</v>
      </c>
      <c r="L231">
        <f>TOC_inflow!I7</f>
        <v>5</v>
      </c>
      <c r="M231">
        <f>TP_surface!I7</f>
        <v>42.5</v>
      </c>
      <c r="N231" t="str">
        <f>P_dissolved_surface!I7</f>
        <v>na</v>
      </c>
      <c r="O231">
        <f>TP_inflow!I7</f>
        <v>30</v>
      </c>
      <c r="P231" t="str">
        <f>TN_deep!I7</f>
        <v>na</v>
      </c>
      <c r="Q231">
        <f>TKN_deep!I7</f>
        <v>0.6</v>
      </c>
      <c r="R231" t="str">
        <f>NOx_deep!I7</f>
        <v>na</v>
      </c>
      <c r="S231" t="str">
        <f>NH3_deep!I7</f>
        <v>na</v>
      </c>
      <c r="T231">
        <f>TP_deep!I7</f>
        <v>34</v>
      </c>
      <c r="U231" t="str">
        <f>P_dissolved_deep!I7</f>
        <v>na</v>
      </c>
      <c r="V231">
        <f>TOC_deep!I7</f>
        <v>7</v>
      </c>
    </row>
    <row r="232" spans="1:22" x14ac:dyDescent="0.3">
      <c r="A232">
        <v>1993</v>
      </c>
      <c r="B232" t="s">
        <v>8</v>
      </c>
      <c r="C232" t="str">
        <f>TN_surface!I8</f>
        <v>na</v>
      </c>
      <c r="D232" t="str">
        <f>TKN_surface!I8</f>
        <v>na</v>
      </c>
      <c r="E232" t="str">
        <f>NOx_surface!I8</f>
        <v>na</v>
      </c>
      <c r="F232">
        <f>TOC_surface!I8</f>
        <v>4</v>
      </c>
      <c r="G232">
        <f>NH3_surface!I8</f>
        <v>0.2</v>
      </c>
      <c r="H232" t="str">
        <f>TN_inflow!I8</f>
        <v>na</v>
      </c>
      <c r="I232" t="str">
        <f>TKN_inflow!I8</f>
        <v>na</v>
      </c>
      <c r="J232" t="str">
        <f>NOx_inflow!I8</f>
        <v>na</v>
      </c>
      <c r="K232">
        <f>NH3_inflow!I8</f>
        <v>0.2</v>
      </c>
      <c r="L232">
        <f>TOC_inflow!I8</f>
        <v>3</v>
      </c>
      <c r="M232" t="str">
        <f>TP_surface!I8</f>
        <v>na</v>
      </c>
      <c r="N232" t="str">
        <f>P_dissolved_surface!I8</f>
        <v>na</v>
      </c>
      <c r="O232" t="str">
        <f>TP_inflow!I8</f>
        <v>na</v>
      </c>
      <c r="P232" t="str">
        <f>TN_deep!I8</f>
        <v>na</v>
      </c>
      <c r="Q232" t="str">
        <f>TKN_deep!I8</f>
        <v>na</v>
      </c>
      <c r="R232" t="str">
        <f>NOx_deep!I8</f>
        <v>na</v>
      </c>
      <c r="S232">
        <f>NH3_deep!I8</f>
        <v>1.65</v>
      </c>
      <c r="T232" t="str">
        <f>TP_deep!I8</f>
        <v>na</v>
      </c>
      <c r="U232" t="str">
        <f>P_dissolved_deep!I8</f>
        <v>na</v>
      </c>
      <c r="V232">
        <f>TOC_deep!I8</f>
        <v>5.5</v>
      </c>
    </row>
    <row r="233" spans="1:22" x14ac:dyDescent="0.3">
      <c r="A233">
        <v>1994</v>
      </c>
      <c r="B233" t="s">
        <v>8</v>
      </c>
      <c r="C233" t="str">
        <f>TN_surface!I9</f>
        <v>na</v>
      </c>
      <c r="D233" t="str">
        <f>TKN_surface!I9</f>
        <v>na</v>
      </c>
      <c r="E233" t="str">
        <f>NOx_surface!I9</f>
        <v>na</v>
      </c>
      <c r="F233">
        <f>TOC_surface!I9</f>
        <v>8</v>
      </c>
      <c r="G233" t="str">
        <f>NH3_surface!I9</f>
        <v>na</v>
      </c>
      <c r="H233" t="str">
        <f>TN_inflow!I9</f>
        <v>na</v>
      </c>
      <c r="I233" t="str">
        <f>TKN_inflow!I9</f>
        <v>na</v>
      </c>
      <c r="J233" t="str">
        <f>NOx_inflow!I9</f>
        <v>na</v>
      </c>
      <c r="K233" t="str">
        <f>NH3_inflow!I9</f>
        <v>na</v>
      </c>
      <c r="L233">
        <f>TOC_inflow!I9</f>
        <v>13.666666666666666</v>
      </c>
      <c r="M233" t="str">
        <f>TP_surface!I9</f>
        <v>na</v>
      </c>
      <c r="N233" t="str">
        <f>P_dissolved_surface!I9</f>
        <v>na</v>
      </c>
      <c r="O233" t="str">
        <f>TP_inflow!I9</f>
        <v>na</v>
      </c>
      <c r="P233" t="str">
        <f>TN_deep!I9</f>
        <v>na</v>
      </c>
      <c r="Q233" t="str">
        <f>TKN_deep!I9</f>
        <v>na</v>
      </c>
      <c r="R233" t="str">
        <f>NOx_deep!I9</f>
        <v>na</v>
      </c>
      <c r="S233" t="str">
        <f>NH3_deep!I9</f>
        <v>na</v>
      </c>
      <c r="T233" t="str">
        <f>TP_deep!I9</f>
        <v>na</v>
      </c>
      <c r="U233" t="str">
        <f>P_dissolved_deep!I9</f>
        <v>na</v>
      </c>
      <c r="V233" t="str">
        <f>TOC_deep!I9</f>
        <v>na</v>
      </c>
    </row>
    <row r="234" spans="1:22" x14ac:dyDescent="0.3">
      <c r="A234">
        <v>1995</v>
      </c>
      <c r="B234" t="s">
        <v>8</v>
      </c>
      <c r="C234" t="str">
        <f>TN_surface!I10</f>
        <v>na</v>
      </c>
      <c r="D234" t="str">
        <f>TKN_surface!I10</f>
        <v>na</v>
      </c>
      <c r="E234" t="str">
        <f>NOx_surface!I10</f>
        <v>na</v>
      </c>
      <c r="F234">
        <f>TOC_surface!I10</f>
        <v>11</v>
      </c>
      <c r="G234" t="str">
        <f>NH3_surface!I10</f>
        <v>na</v>
      </c>
      <c r="H234" t="str">
        <f>TN_inflow!I10</f>
        <v>na</v>
      </c>
      <c r="I234" t="str">
        <f>TKN_inflow!I10</f>
        <v>na</v>
      </c>
      <c r="J234">
        <f>NOx_inflow!I10</f>
        <v>0.20899999999999999</v>
      </c>
      <c r="K234" t="str">
        <f>NH3_inflow!I10</f>
        <v>na</v>
      </c>
      <c r="L234">
        <f>TOC_inflow!I10</f>
        <v>16.350000000000001</v>
      </c>
      <c r="M234" t="str">
        <f>TP_surface!I10</f>
        <v>na</v>
      </c>
      <c r="N234" t="str">
        <f>P_dissolved_surface!I10</f>
        <v>na</v>
      </c>
      <c r="O234" t="str">
        <f>TP_inflow!I10</f>
        <v>na</v>
      </c>
      <c r="P234" t="str">
        <f>TN_deep!I10</f>
        <v>na</v>
      </c>
      <c r="Q234" t="str">
        <f>TKN_deep!I10</f>
        <v>na</v>
      </c>
      <c r="R234" t="str">
        <f>NOx_deep!I10</f>
        <v>na</v>
      </c>
      <c r="S234" t="str">
        <f>NH3_deep!I10</f>
        <v>na</v>
      </c>
      <c r="T234" t="str">
        <f>TP_deep!I10</f>
        <v>na</v>
      </c>
      <c r="U234" t="str">
        <f>P_dissolved_deep!I10</f>
        <v>na</v>
      </c>
      <c r="V234">
        <f>TOC_deep!I10</f>
        <v>12.7</v>
      </c>
    </row>
    <row r="235" spans="1:22" x14ac:dyDescent="0.3">
      <c r="A235">
        <v>1996</v>
      </c>
      <c r="B235" t="s">
        <v>8</v>
      </c>
      <c r="C235" t="str">
        <f>TN_surface!I11</f>
        <v>na</v>
      </c>
      <c r="D235" t="str">
        <f>TKN_surface!I11</f>
        <v>na</v>
      </c>
      <c r="E235" t="str">
        <f>NOx_surface!I11</f>
        <v>na</v>
      </c>
      <c r="F235">
        <f>TOC_surface!I11</f>
        <v>4.71</v>
      </c>
      <c r="G235" t="str">
        <f>NH3_surface!I11</f>
        <v>na</v>
      </c>
      <c r="H235" t="str">
        <f>TN_inflow!I11</f>
        <v>na</v>
      </c>
      <c r="I235" t="str">
        <f>TKN_inflow!I11</f>
        <v>na</v>
      </c>
      <c r="J235">
        <f>NOx_inflow!I11</f>
        <v>2.63</v>
      </c>
      <c r="K235" t="str">
        <f>NH3_inflow!I11</f>
        <v>na</v>
      </c>
      <c r="L235">
        <f>TOC_inflow!I11</f>
        <v>5.8049999999999997</v>
      </c>
      <c r="M235" t="str">
        <f>TP_surface!I11</f>
        <v>na</v>
      </c>
      <c r="N235" t="str">
        <f>P_dissolved_surface!I11</f>
        <v>na</v>
      </c>
      <c r="O235" t="str">
        <f>TP_inflow!I11</f>
        <v>na</v>
      </c>
      <c r="P235" t="str">
        <f>TN_deep!I11</f>
        <v>na</v>
      </c>
      <c r="Q235" t="str">
        <f>TKN_deep!I11</f>
        <v>na</v>
      </c>
      <c r="R235" t="str">
        <f>NOx_deep!I11</f>
        <v>na</v>
      </c>
      <c r="S235" t="str">
        <f>NH3_deep!I11</f>
        <v>na</v>
      </c>
      <c r="T235" t="str">
        <f>TP_deep!I11</f>
        <v>na</v>
      </c>
      <c r="U235" t="str">
        <f>P_dissolved_deep!I11</f>
        <v>na</v>
      </c>
      <c r="V235">
        <f>TOC_deep!I11</f>
        <v>7.2900000000000009</v>
      </c>
    </row>
    <row r="236" spans="1:22" x14ac:dyDescent="0.3">
      <c r="A236">
        <v>1997</v>
      </c>
      <c r="B236" t="s">
        <v>8</v>
      </c>
      <c r="C236" t="str">
        <f>TN_surface!I12</f>
        <v>na</v>
      </c>
      <c r="D236" t="str">
        <f>TKN_surface!I12</f>
        <v>na</v>
      </c>
      <c r="E236">
        <f>NOx_surface!I12</f>
        <v>1.63</v>
      </c>
      <c r="F236">
        <f>TOC_surface!I12</f>
        <v>4.46</v>
      </c>
      <c r="G236" t="str">
        <f>NH3_surface!I12</f>
        <v>na</v>
      </c>
      <c r="H236" t="str">
        <f>TN_inflow!I12</f>
        <v>na</v>
      </c>
      <c r="I236" t="str">
        <f>TKN_inflow!I12</f>
        <v>na</v>
      </c>
      <c r="J236">
        <f>NOx_inflow!I12</f>
        <v>1.42</v>
      </c>
      <c r="K236" t="str">
        <f>NH3_inflow!I12</f>
        <v>na</v>
      </c>
      <c r="L236">
        <f>TOC_inflow!I12</f>
        <v>6.4700000000000006</v>
      </c>
      <c r="M236" t="str">
        <f>TP_surface!I12</f>
        <v>na</v>
      </c>
      <c r="N236" t="str">
        <f>P_dissolved_surface!I12</f>
        <v>na</v>
      </c>
      <c r="O236" t="str">
        <f>TP_inflow!I12</f>
        <v>na</v>
      </c>
      <c r="P236" t="str">
        <f>TN_deep!I12</f>
        <v>na</v>
      </c>
      <c r="Q236" t="str">
        <f>TKN_deep!I12</f>
        <v>na</v>
      </c>
      <c r="R236" t="str">
        <f>NOx_deep!I12</f>
        <v>na</v>
      </c>
      <c r="S236" t="str">
        <f>NH3_deep!I12</f>
        <v>na</v>
      </c>
      <c r="T236" t="str">
        <f>TP_deep!I12</f>
        <v>na</v>
      </c>
      <c r="U236" t="str">
        <f>P_dissolved_deep!I12</f>
        <v>na</v>
      </c>
      <c r="V236" t="str">
        <f>TOC_deep!I12</f>
        <v>na</v>
      </c>
    </row>
    <row r="237" spans="1:22" x14ac:dyDescent="0.3">
      <c r="A237">
        <v>1998</v>
      </c>
      <c r="B237" t="s">
        <v>8</v>
      </c>
      <c r="C237" t="str">
        <f>TN_surface!I13</f>
        <v>na</v>
      </c>
      <c r="D237" t="str">
        <f>TKN_surface!I13</f>
        <v>na</v>
      </c>
      <c r="E237" t="str">
        <f>NOx_surface!I13</f>
        <v>na</v>
      </c>
      <c r="F237" t="str">
        <f>TOC_surface!I13</f>
        <v>na</v>
      </c>
      <c r="G237" t="str">
        <f>NH3_surface!I13</f>
        <v>na</v>
      </c>
      <c r="H237" t="str">
        <f>TN_inflow!I13</f>
        <v>na</v>
      </c>
      <c r="I237" t="str">
        <f>TKN_inflow!I13</f>
        <v>na</v>
      </c>
      <c r="J237" t="str">
        <f>NOx_inflow!I13</f>
        <v>na</v>
      </c>
      <c r="K237" t="str">
        <f>NH3_inflow!I13</f>
        <v>na</v>
      </c>
      <c r="L237" t="str">
        <f>TOC_inflow!I13</f>
        <v>na</v>
      </c>
      <c r="M237" t="str">
        <f>TP_surface!I13</f>
        <v>na</v>
      </c>
      <c r="N237" t="str">
        <f>P_dissolved_surface!I13</f>
        <v>na</v>
      </c>
      <c r="O237" t="str">
        <f>TP_inflow!I13</f>
        <v>na</v>
      </c>
      <c r="P237" t="str">
        <f>TN_deep!I13</f>
        <v>na</v>
      </c>
      <c r="Q237" t="str">
        <f>TKN_deep!I13</f>
        <v>na</v>
      </c>
      <c r="R237" t="str">
        <f>NOx_deep!I13</f>
        <v>na</v>
      </c>
      <c r="S237" t="str">
        <f>NH3_deep!I13</f>
        <v>na</v>
      </c>
      <c r="T237" t="str">
        <f>TP_deep!I13</f>
        <v>na</v>
      </c>
      <c r="U237" t="str">
        <f>P_dissolved_deep!I13</f>
        <v>na</v>
      </c>
      <c r="V237" t="str">
        <f>TOC_deep!I13</f>
        <v>na</v>
      </c>
    </row>
    <row r="238" spans="1:22" x14ac:dyDescent="0.3">
      <c r="A238">
        <v>1999</v>
      </c>
      <c r="B238" t="s">
        <v>8</v>
      </c>
      <c r="C238" t="str">
        <f>TN_surface!I14</f>
        <v>na</v>
      </c>
      <c r="D238" t="str">
        <f>TKN_surface!I14</f>
        <v>na</v>
      </c>
      <c r="E238" t="str">
        <f>NOx_surface!I14</f>
        <v>na</v>
      </c>
      <c r="F238">
        <f>TOC_surface!I14</f>
        <v>7</v>
      </c>
      <c r="G238" t="str">
        <f>NH3_surface!I14</f>
        <v>na</v>
      </c>
      <c r="H238">
        <f>TN_inflow!I14</f>
        <v>0.66</v>
      </c>
      <c r="I238">
        <f>TKN_inflow!I14</f>
        <v>0.4</v>
      </c>
      <c r="J238">
        <f>NOx_inflow!I14</f>
        <v>0.26</v>
      </c>
      <c r="K238" t="str">
        <f>NH3_inflow!I14</f>
        <v>na</v>
      </c>
      <c r="L238">
        <f>TOC_inflow!I14</f>
        <v>3.8000000000000003</v>
      </c>
      <c r="M238">
        <f>TP_surface!I14</f>
        <v>40</v>
      </c>
      <c r="N238">
        <f>P_dissolved_surface!I14</f>
        <v>50</v>
      </c>
      <c r="O238">
        <f>TP_inflow!I14</f>
        <v>70</v>
      </c>
      <c r="P238" t="str">
        <f>TN_deep!I14</f>
        <v>na</v>
      </c>
      <c r="Q238" t="str">
        <f>TKN_deep!I14</f>
        <v>na</v>
      </c>
      <c r="R238" t="str">
        <f>NOx_deep!I14</f>
        <v>na</v>
      </c>
      <c r="S238" t="str">
        <f>NH3_deep!I14</f>
        <v>na</v>
      </c>
      <c r="T238" t="str">
        <f>TP_deep!I14</f>
        <v>na</v>
      </c>
      <c r="U238" t="str">
        <f>P_dissolved_deep!I14</f>
        <v>na</v>
      </c>
      <c r="V238" t="str">
        <f>TOC_deep!I14</f>
        <v>na</v>
      </c>
    </row>
    <row r="239" spans="1:22" x14ac:dyDescent="0.3">
      <c r="A239">
        <v>2000</v>
      </c>
      <c r="B239" t="s">
        <v>8</v>
      </c>
      <c r="C239" t="str">
        <f>TN_surface!I15</f>
        <v>na</v>
      </c>
      <c r="D239" t="str">
        <f>TKN_surface!I15</f>
        <v>na</v>
      </c>
      <c r="E239" t="str">
        <f>NOx_surface!I15</f>
        <v>na</v>
      </c>
      <c r="F239" t="str">
        <f>TOC_surface!I15</f>
        <v>na</v>
      </c>
      <c r="G239" t="str">
        <f>NH3_surface!I15</f>
        <v>na</v>
      </c>
      <c r="H239" t="str">
        <f>TN_inflow!I15</f>
        <v>na</v>
      </c>
      <c r="I239" t="str">
        <f>TKN_inflow!I15</f>
        <v>na</v>
      </c>
      <c r="J239" t="str">
        <f>NOx_inflow!I15</f>
        <v>na</v>
      </c>
      <c r="K239" t="str">
        <f>NH3_inflow!I15</f>
        <v>na</v>
      </c>
      <c r="L239" t="str">
        <f>TOC_inflow!I15</f>
        <v>na</v>
      </c>
      <c r="M239" t="str">
        <f>TP_surface!I15</f>
        <v>na</v>
      </c>
      <c r="N239" t="str">
        <f>P_dissolved_surface!I15</f>
        <v>na</v>
      </c>
      <c r="O239" t="str">
        <f>TP_inflow!I15</f>
        <v>na</v>
      </c>
      <c r="P239" t="str">
        <f>TN_deep!I15</f>
        <v>na</v>
      </c>
      <c r="Q239" t="str">
        <f>TKN_deep!I15</f>
        <v>na</v>
      </c>
      <c r="R239" t="str">
        <f>NOx_deep!I15</f>
        <v>na</v>
      </c>
      <c r="S239" t="str">
        <f>NH3_deep!I15</f>
        <v>na</v>
      </c>
      <c r="T239" t="str">
        <f>TP_deep!I15</f>
        <v>na</v>
      </c>
      <c r="U239" t="str">
        <f>P_dissolved_deep!I15</f>
        <v>na</v>
      </c>
      <c r="V239" t="str">
        <f>TOC_deep!I15</f>
        <v>na</v>
      </c>
    </row>
    <row r="240" spans="1:22" x14ac:dyDescent="0.3">
      <c r="A240">
        <v>2001</v>
      </c>
      <c r="B240" t="s">
        <v>8</v>
      </c>
      <c r="C240" t="str">
        <f>TN_surface!I16</f>
        <v>na</v>
      </c>
      <c r="D240" t="str">
        <f>TKN_surface!I16</f>
        <v>na</v>
      </c>
      <c r="E240" t="str">
        <f>NOx_surface!I16</f>
        <v>na</v>
      </c>
      <c r="F240" t="str">
        <f>TOC_surface!I16</f>
        <v>na</v>
      </c>
      <c r="G240" t="str">
        <f>NH3_surface!I16</f>
        <v>na</v>
      </c>
      <c r="H240" t="str">
        <f>TN_inflow!I16</f>
        <v>na</v>
      </c>
      <c r="I240" t="str">
        <f>TKN_inflow!I16</f>
        <v>na</v>
      </c>
      <c r="J240" t="str">
        <f>NOx_inflow!I16</f>
        <v>na</v>
      </c>
      <c r="K240" t="str">
        <f>NH3_inflow!I16</f>
        <v>na</v>
      </c>
      <c r="L240" t="str">
        <f>TOC_inflow!I16</f>
        <v>na</v>
      </c>
      <c r="M240" t="str">
        <f>TP_surface!I16</f>
        <v>na</v>
      </c>
      <c r="N240" t="str">
        <f>P_dissolved_surface!I16</f>
        <v>na</v>
      </c>
      <c r="O240" t="str">
        <f>TP_inflow!I16</f>
        <v>na</v>
      </c>
      <c r="P240" t="str">
        <f>TN_deep!I16</f>
        <v>na</v>
      </c>
      <c r="Q240" t="str">
        <f>TKN_deep!I16</f>
        <v>na</v>
      </c>
      <c r="R240" t="str">
        <f>NOx_deep!I16</f>
        <v>na</v>
      </c>
      <c r="S240" t="str">
        <f>NH3_deep!I16</f>
        <v>na</v>
      </c>
      <c r="T240" t="str">
        <f>TP_deep!I16</f>
        <v>na</v>
      </c>
      <c r="U240" t="str">
        <f>P_dissolved_deep!I16</f>
        <v>na</v>
      </c>
      <c r="V240" t="str">
        <f>TOC_deep!I16</f>
        <v>na</v>
      </c>
    </row>
    <row r="241" spans="1:22" x14ac:dyDescent="0.3">
      <c r="A241">
        <v>2002</v>
      </c>
      <c r="B241" t="s">
        <v>8</v>
      </c>
      <c r="C241" t="str">
        <f>TN_surface!I17</f>
        <v>na</v>
      </c>
      <c r="D241" t="str">
        <f>TKN_surface!I17</f>
        <v>na</v>
      </c>
      <c r="E241" t="str">
        <f>NOx_surface!I17</f>
        <v>na</v>
      </c>
      <c r="F241" t="str">
        <f>TOC_surface!I17</f>
        <v>na</v>
      </c>
      <c r="G241" t="str">
        <f>NH3_surface!I17</f>
        <v>na</v>
      </c>
      <c r="H241" t="str">
        <f>TN_inflow!I17</f>
        <v>na</v>
      </c>
      <c r="I241" t="str">
        <f>TKN_inflow!I17</f>
        <v>na</v>
      </c>
      <c r="J241" t="str">
        <f>NOx_inflow!I17</f>
        <v>na</v>
      </c>
      <c r="K241" t="str">
        <f>NH3_inflow!I17</f>
        <v>na</v>
      </c>
      <c r="L241" t="str">
        <f>TOC_inflow!I17</f>
        <v>na</v>
      </c>
      <c r="M241" t="str">
        <f>TP_surface!I17</f>
        <v>na</v>
      </c>
      <c r="N241" t="str">
        <f>P_dissolved_surface!I17</f>
        <v>na</v>
      </c>
      <c r="O241" t="str">
        <f>TP_inflow!I17</f>
        <v>na</v>
      </c>
      <c r="P241" t="str">
        <f>TN_deep!I17</f>
        <v>na</v>
      </c>
      <c r="Q241" t="str">
        <f>TKN_deep!I17</f>
        <v>na</v>
      </c>
      <c r="R241" t="str">
        <f>NOx_deep!I17</f>
        <v>na</v>
      </c>
      <c r="S241" t="str">
        <f>NH3_deep!I17</f>
        <v>na</v>
      </c>
      <c r="T241" t="str">
        <f>TP_deep!I17</f>
        <v>na</v>
      </c>
      <c r="U241" t="str">
        <f>P_dissolved_deep!I17</f>
        <v>na</v>
      </c>
      <c r="V241" t="str">
        <f>TOC_deep!I17</f>
        <v>na</v>
      </c>
    </row>
    <row r="242" spans="1:22" x14ac:dyDescent="0.3">
      <c r="A242">
        <v>2003</v>
      </c>
      <c r="B242" t="s">
        <v>8</v>
      </c>
      <c r="C242" t="str">
        <f>TN_surface!I18</f>
        <v>na</v>
      </c>
      <c r="D242" t="str">
        <f>TKN_surface!I18</f>
        <v>na</v>
      </c>
      <c r="E242" t="str">
        <f>NOx_surface!I18</f>
        <v>na</v>
      </c>
      <c r="F242" t="str">
        <f>TOC_surface!I18</f>
        <v>na</v>
      </c>
      <c r="G242" t="str">
        <f>NH3_surface!I18</f>
        <v>na</v>
      </c>
      <c r="H242" t="str">
        <f>TN_inflow!I18</f>
        <v>na</v>
      </c>
      <c r="I242" t="str">
        <f>TKN_inflow!I18</f>
        <v>na</v>
      </c>
      <c r="J242" t="str">
        <f>NOx_inflow!I18</f>
        <v>na</v>
      </c>
      <c r="K242" t="str">
        <f>NH3_inflow!I18</f>
        <v>na</v>
      </c>
      <c r="L242" t="str">
        <f>TOC_inflow!I18</f>
        <v>na</v>
      </c>
      <c r="M242" t="str">
        <f>TP_surface!I18</f>
        <v>na</v>
      </c>
      <c r="N242" t="str">
        <f>P_dissolved_surface!I18</f>
        <v>na</v>
      </c>
      <c r="O242" t="str">
        <f>TP_inflow!I18</f>
        <v>na</v>
      </c>
      <c r="P242" t="str">
        <f>TN_deep!I18</f>
        <v>na</v>
      </c>
      <c r="Q242" t="str">
        <f>TKN_deep!I18</f>
        <v>na</v>
      </c>
      <c r="R242" t="str">
        <f>NOx_deep!I18</f>
        <v>na</v>
      </c>
      <c r="S242" t="str">
        <f>NH3_deep!I18</f>
        <v>na</v>
      </c>
      <c r="T242" t="str">
        <f>TP_deep!I18</f>
        <v>na</v>
      </c>
      <c r="U242" t="str">
        <f>P_dissolved_deep!I18</f>
        <v>na</v>
      </c>
      <c r="V242" t="str">
        <f>TOC_deep!I18</f>
        <v>na</v>
      </c>
    </row>
    <row r="243" spans="1:22" x14ac:dyDescent="0.3">
      <c r="A243">
        <v>2004</v>
      </c>
      <c r="B243" t="s">
        <v>8</v>
      </c>
      <c r="C243" t="str">
        <f>TN_surface!I19</f>
        <v>na</v>
      </c>
      <c r="D243" t="str">
        <f>TKN_surface!I19</f>
        <v>na</v>
      </c>
      <c r="E243" t="str">
        <f>NOx_surface!I19</f>
        <v>na</v>
      </c>
      <c r="F243" t="str">
        <f>TOC_surface!I19</f>
        <v>na</v>
      </c>
      <c r="G243" t="str">
        <f>NH3_surface!I19</f>
        <v>na</v>
      </c>
      <c r="H243" t="str">
        <f>TN_inflow!I19</f>
        <v>na</v>
      </c>
      <c r="I243" t="str">
        <f>TKN_inflow!I19</f>
        <v>na</v>
      </c>
      <c r="J243" t="str">
        <f>NOx_inflow!I19</f>
        <v>na</v>
      </c>
      <c r="K243" t="str">
        <f>NH3_inflow!I19</f>
        <v>na</v>
      </c>
      <c r="L243" t="str">
        <f>TOC_inflow!I19</f>
        <v>na</v>
      </c>
      <c r="M243" t="str">
        <f>TP_surface!I19</f>
        <v>na</v>
      </c>
      <c r="N243" t="str">
        <f>P_dissolved_surface!I19</f>
        <v>na</v>
      </c>
      <c r="O243" t="str">
        <f>TP_inflow!I19</f>
        <v>na</v>
      </c>
      <c r="P243" t="str">
        <f>TN_deep!I19</f>
        <v>na</v>
      </c>
      <c r="Q243" t="str">
        <f>TKN_deep!I19</f>
        <v>na</v>
      </c>
      <c r="R243" t="str">
        <f>NOx_deep!I19</f>
        <v>na</v>
      </c>
      <c r="S243" t="str">
        <f>NH3_deep!I19</f>
        <v>na</v>
      </c>
      <c r="T243" t="str">
        <f>TP_deep!I19</f>
        <v>na</v>
      </c>
      <c r="U243" t="str">
        <f>P_dissolved_deep!I19</f>
        <v>na</v>
      </c>
      <c r="V243" t="str">
        <f>TOC_deep!I19</f>
        <v>na</v>
      </c>
    </row>
    <row r="244" spans="1:22" x14ac:dyDescent="0.3">
      <c r="A244">
        <v>2005</v>
      </c>
      <c r="B244" t="s">
        <v>8</v>
      </c>
      <c r="C244" t="str">
        <f>TN_surface!I20</f>
        <v>na</v>
      </c>
      <c r="D244" t="str">
        <f>TKN_surface!I20</f>
        <v>na</v>
      </c>
      <c r="E244" t="str">
        <f>NOx_surface!I20</f>
        <v>na</v>
      </c>
      <c r="F244" t="str">
        <f>TOC_surface!I20</f>
        <v>na</v>
      </c>
      <c r="G244" t="str">
        <f>NH3_surface!I20</f>
        <v>na</v>
      </c>
      <c r="H244" t="str">
        <f>TN_inflow!I20</f>
        <v>na</v>
      </c>
      <c r="I244" t="str">
        <f>TKN_inflow!I20</f>
        <v>na</v>
      </c>
      <c r="J244" t="str">
        <f>NOx_inflow!I20</f>
        <v>na</v>
      </c>
      <c r="K244" t="str">
        <f>NH3_inflow!I20</f>
        <v>na</v>
      </c>
      <c r="L244" t="str">
        <f>TOC_inflow!I20</f>
        <v>na</v>
      </c>
      <c r="M244" t="str">
        <f>TP_surface!I20</f>
        <v>na</v>
      </c>
      <c r="N244" t="str">
        <f>P_dissolved_surface!I20</f>
        <v>na</v>
      </c>
      <c r="O244" t="str">
        <f>TP_inflow!I20</f>
        <v>na</v>
      </c>
      <c r="P244" t="str">
        <f>TN_deep!I20</f>
        <v>na</v>
      </c>
      <c r="Q244" t="str">
        <f>TKN_deep!I20</f>
        <v>na</v>
      </c>
      <c r="R244" t="str">
        <f>NOx_deep!I20</f>
        <v>na</v>
      </c>
      <c r="S244" t="str">
        <f>NH3_deep!I20</f>
        <v>na</v>
      </c>
      <c r="T244" t="str">
        <f>TP_deep!I20</f>
        <v>na</v>
      </c>
      <c r="U244" t="str">
        <f>P_dissolved_deep!I20</f>
        <v>na</v>
      </c>
      <c r="V244" t="str">
        <f>TOC_deep!I20</f>
        <v>na</v>
      </c>
    </row>
    <row r="245" spans="1:22" x14ac:dyDescent="0.3">
      <c r="A245">
        <v>2006</v>
      </c>
      <c r="B245" t="s">
        <v>8</v>
      </c>
      <c r="C245" t="str">
        <f>TN_surface!I21</f>
        <v>na</v>
      </c>
      <c r="D245" t="str">
        <f>TKN_surface!I21</f>
        <v>na</v>
      </c>
      <c r="E245" t="str">
        <f>NOx_surface!I21</f>
        <v>na</v>
      </c>
      <c r="F245" t="str">
        <f>TOC_surface!I21</f>
        <v>na</v>
      </c>
      <c r="G245" t="str">
        <f>NH3_surface!I21</f>
        <v>na</v>
      </c>
      <c r="H245" t="str">
        <f>TN_inflow!I21</f>
        <v>na</v>
      </c>
      <c r="I245" t="str">
        <f>TKN_inflow!I21</f>
        <v>na</v>
      </c>
      <c r="J245" t="str">
        <f>NOx_inflow!I21</f>
        <v>na</v>
      </c>
      <c r="K245" t="str">
        <f>NH3_inflow!I21</f>
        <v>na</v>
      </c>
      <c r="L245" t="str">
        <f>TOC_inflow!I21</f>
        <v>na</v>
      </c>
      <c r="M245" t="str">
        <f>TP_surface!I21</f>
        <v>na</v>
      </c>
      <c r="N245" t="str">
        <f>P_dissolved_surface!I21</f>
        <v>na</v>
      </c>
      <c r="O245" t="str">
        <f>TP_inflow!I21</f>
        <v>na</v>
      </c>
      <c r="P245" t="str">
        <f>TN_deep!I21</f>
        <v>na</v>
      </c>
      <c r="Q245" t="str">
        <f>TKN_deep!I21</f>
        <v>na</v>
      </c>
      <c r="R245" t="str">
        <f>NOx_deep!I21</f>
        <v>na</v>
      </c>
      <c r="S245" t="str">
        <f>NH3_deep!I21</f>
        <v>na</v>
      </c>
      <c r="T245" t="str">
        <f>TP_deep!I21</f>
        <v>na</v>
      </c>
      <c r="U245" t="str">
        <f>P_dissolved_deep!I21</f>
        <v>na</v>
      </c>
      <c r="V245" t="str">
        <f>TOC_deep!I21</f>
        <v>na</v>
      </c>
    </row>
    <row r="246" spans="1:22" x14ac:dyDescent="0.3">
      <c r="A246">
        <v>2007</v>
      </c>
      <c r="B246" t="s">
        <v>8</v>
      </c>
      <c r="C246">
        <f>TN_surface!I22</f>
        <v>0.68200000000000005</v>
      </c>
      <c r="D246">
        <f>TKN_surface!I22</f>
        <v>0.67400000000000004</v>
      </c>
      <c r="E246">
        <f>NOx_surface!I22</f>
        <v>8.0000000000000002E-3</v>
      </c>
      <c r="F246">
        <f>TOC_surface!I22</f>
        <v>3.7349999999999999</v>
      </c>
      <c r="G246">
        <f>NH3_surface!I22</f>
        <v>1.7500000000000002E-2</v>
      </c>
      <c r="H246">
        <f>TN_inflow!I22</f>
        <v>0.55999999999999994</v>
      </c>
      <c r="I246">
        <f>TKN_inflow!I22</f>
        <v>0.34799999999999998</v>
      </c>
      <c r="J246">
        <f>NOx_inflow!I22</f>
        <v>0.21199999999999999</v>
      </c>
      <c r="K246">
        <f>NH3_inflow!I22</f>
        <v>0</v>
      </c>
      <c r="L246">
        <f>TOC_inflow!I22</f>
        <v>3.1829999999999998</v>
      </c>
      <c r="M246" t="str">
        <f>TP_surface!I22</f>
        <v>na</v>
      </c>
      <c r="N246" t="str">
        <f>P_dissolved_surface!I22</f>
        <v>na</v>
      </c>
      <c r="O246">
        <f>TP_inflow!I22</f>
        <v>53</v>
      </c>
      <c r="P246" t="str">
        <f>TN_deep!I22</f>
        <v>na</v>
      </c>
      <c r="Q246" t="str">
        <f>TKN_deep!I22</f>
        <v>na</v>
      </c>
      <c r="R246" t="str">
        <f>NOx_deep!I22</f>
        <v>na</v>
      </c>
      <c r="S246" t="str">
        <f>NH3_deep!I22</f>
        <v>na</v>
      </c>
      <c r="T246" t="str">
        <f>TP_deep!I22</f>
        <v>na</v>
      </c>
      <c r="U246" t="str">
        <f>P_dissolved_deep!I22</f>
        <v>na</v>
      </c>
      <c r="V246" t="str">
        <f>TOC_deep!I22</f>
        <v>na</v>
      </c>
    </row>
    <row r="247" spans="1:22" x14ac:dyDescent="0.3">
      <c r="A247">
        <v>2008</v>
      </c>
      <c r="B247" t="s">
        <v>8</v>
      </c>
      <c r="C247">
        <f>TN_surface!I23</f>
        <v>1.3543333333333332</v>
      </c>
      <c r="D247">
        <f>TKN_surface!I23</f>
        <v>0.57433333333333325</v>
      </c>
      <c r="E247">
        <f>NOx_surface!I23</f>
        <v>0.77999999999999992</v>
      </c>
      <c r="F247">
        <f>TOC_surface!I23</f>
        <v>12.333333333333334</v>
      </c>
      <c r="G247">
        <f>NH3_surface!I23</f>
        <v>4.3666666666666666E-2</v>
      </c>
      <c r="H247">
        <f>TN_inflow!I23</f>
        <v>2.7050000000000001</v>
      </c>
      <c r="I247">
        <f>TKN_inflow!I23</f>
        <v>0.65500000000000003</v>
      </c>
      <c r="J247">
        <f>NOx_inflow!I23</f>
        <v>2.0499999999999998</v>
      </c>
      <c r="K247">
        <f>NH3_inflow!I23</f>
        <v>4.7500000000000001E-2</v>
      </c>
      <c r="L247">
        <f>TOC_inflow!I23</f>
        <v>12.5</v>
      </c>
      <c r="M247">
        <f>TP_surface!I23</f>
        <v>42</v>
      </c>
      <c r="N247" t="str">
        <f>P_dissolved_surface!I23</f>
        <v>na</v>
      </c>
      <c r="O247">
        <f>TP_inflow!I23</f>
        <v>175</v>
      </c>
      <c r="P247">
        <f>TN_deep!I23</f>
        <v>2.46</v>
      </c>
      <c r="Q247">
        <f>TKN_deep!I23</f>
        <v>0.8600000000000001</v>
      </c>
      <c r="R247">
        <f>NOx_deep!I23</f>
        <v>1.6</v>
      </c>
      <c r="S247">
        <f>NH3_deep!I23</f>
        <v>0.318</v>
      </c>
      <c r="T247">
        <f>TP_deep!I23</f>
        <v>99</v>
      </c>
      <c r="U247" t="str">
        <f>P_dissolved_deep!I23</f>
        <v>na</v>
      </c>
      <c r="V247">
        <f>TOC_deep!I23</f>
        <v>13.5</v>
      </c>
    </row>
    <row r="248" spans="1:22" x14ac:dyDescent="0.3">
      <c r="A248">
        <v>2009</v>
      </c>
      <c r="B248" t="s">
        <v>8</v>
      </c>
      <c r="C248">
        <f>TN_surface!I24</f>
        <v>6.8853333333333335</v>
      </c>
      <c r="D248">
        <f>TKN_surface!I24</f>
        <v>1.1520000000000001</v>
      </c>
      <c r="E248">
        <f>NOx_surface!I24</f>
        <v>5.7333333333333334</v>
      </c>
      <c r="F248">
        <f>TOC_surface!I24</f>
        <v>9.8466666666666658</v>
      </c>
      <c r="G248">
        <f>NH3_surface!I24</f>
        <v>7.5266666666666662E-2</v>
      </c>
      <c r="H248">
        <f>TN_inflow!I24</f>
        <v>11.23</v>
      </c>
      <c r="I248">
        <f>TKN_inflow!I24</f>
        <v>0.67999999999999994</v>
      </c>
      <c r="J248">
        <f>NOx_inflow!I24</f>
        <v>10.55</v>
      </c>
      <c r="K248">
        <f>NH3_inflow!I24</f>
        <v>6.2E-2</v>
      </c>
      <c r="L248">
        <f>TOC_inflow!I24</f>
        <v>20.5</v>
      </c>
      <c r="M248">
        <f>TP_surface!I24</f>
        <v>159.86666666666667</v>
      </c>
      <c r="N248" t="str">
        <f>P_dissolved_surface!I24</f>
        <v>na</v>
      </c>
      <c r="O248">
        <f>TP_inflow!I24</f>
        <v>185</v>
      </c>
      <c r="P248">
        <f>TN_deep!I24</f>
        <v>9.7999999999999989</v>
      </c>
      <c r="Q248">
        <f>TKN_deep!I24</f>
        <v>1.1000000000000001</v>
      </c>
      <c r="R248">
        <f>NOx_deep!I24</f>
        <v>8.6999999999999993</v>
      </c>
      <c r="S248">
        <f>NH3_deep!I24</f>
        <v>0.3</v>
      </c>
      <c r="T248">
        <f>TP_deep!I24</f>
        <v>61</v>
      </c>
      <c r="U248" t="str">
        <f>P_dissolved_deep!I24</f>
        <v>na</v>
      </c>
      <c r="V248">
        <f>TOC_deep!I24</f>
        <v>15</v>
      </c>
    </row>
    <row r="249" spans="1:22" x14ac:dyDescent="0.3">
      <c r="A249">
        <v>2010</v>
      </c>
      <c r="B249" t="s">
        <v>8</v>
      </c>
      <c r="C249">
        <f>TN_surface!I25</f>
        <v>2.0499999999999998</v>
      </c>
      <c r="D249">
        <f>TKN_surface!I25</f>
        <v>0.65</v>
      </c>
      <c r="E249">
        <f>NOx_surface!I25</f>
        <v>1.4</v>
      </c>
      <c r="F249">
        <f>TOC_surface!I25</f>
        <v>4.4000000000000004</v>
      </c>
      <c r="G249">
        <f>NH3_surface!I25</f>
        <v>2.5000000000000001E-2</v>
      </c>
      <c r="H249">
        <f>TN_inflow!I25</f>
        <v>3</v>
      </c>
      <c r="I249">
        <f>TKN_inflow!I25</f>
        <v>1.5</v>
      </c>
      <c r="J249">
        <f>NOx_inflow!I25</f>
        <v>1.5</v>
      </c>
      <c r="K249">
        <f>NH3_inflow!I25</f>
        <v>0</v>
      </c>
      <c r="L249">
        <f>TOC_inflow!I25</f>
        <v>8</v>
      </c>
      <c r="M249">
        <f>TP_surface!I25</f>
        <v>32</v>
      </c>
      <c r="N249" t="str">
        <f>P_dissolved_surface!I25</f>
        <v>na</v>
      </c>
      <c r="O249">
        <f>TP_inflow!I25</f>
        <v>180</v>
      </c>
      <c r="P249">
        <f>TN_deep!I25</f>
        <v>2.3200000000000003</v>
      </c>
      <c r="Q249">
        <f>TKN_deep!I25</f>
        <v>1.6</v>
      </c>
      <c r="R249">
        <f>NOx_deep!I25</f>
        <v>0.72</v>
      </c>
      <c r="S249">
        <f>NH3_deep!I25</f>
        <v>0.55000000000000004</v>
      </c>
      <c r="T249">
        <f>TP_deep!I25</f>
        <v>86</v>
      </c>
      <c r="U249" t="str">
        <f>P_dissolved_deep!I25</f>
        <v>na</v>
      </c>
      <c r="V249">
        <f>TOC_deep!I25</f>
        <v>4.5999999999999996</v>
      </c>
    </row>
    <row r="250" spans="1:22" x14ac:dyDescent="0.3">
      <c r="A250">
        <v>2011</v>
      </c>
      <c r="B250" t="s">
        <v>8</v>
      </c>
      <c r="C250" t="str">
        <f>TN_surface!I26</f>
        <v>na</v>
      </c>
      <c r="D250" t="str">
        <f>TKN_surface!I26</f>
        <v>na</v>
      </c>
      <c r="E250" t="str">
        <f>NOx_surface!I26</f>
        <v>na</v>
      </c>
      <c r="F250" t="str">
        <f>TOC_surface!I26</f>
        <v>na</v>
      </c>
      <c r="G250" t="str">
        <f>NH3_surface!I26</f>
        <v>na</v>
      </c>
      <c r="H250" t="str">
        <f>TN_inflow!I26</f>
        <v>na</v>
      </c>
      <c r="I250" t="str">
        <f>TKN_inflow!I26</f>
        <v>na</v>
      </c>
      <c r="J250" t="str">
        <f>NOx_inflow!I26</f>
        <v>na</v>
      </c>
      <c r="K250" t="str">
        <f>NH3_inflow!I26</f>
        <v>na</v>
      </c>
      <c r="L250" t="str">
        <f>TOC_inflow!I26</f>
        <v>na</v>
      </c>
      <c r="M250" t="str">
        <f>TP_surface!I26</f>
        <v>na</v>
      </c>
      <c r="N250" t="str">
        <f>P_dissolved_surface!I26</f>
        <v>na</v>
      </c>
      <c r="O250" t="str">
        <f>TP_inflow!I26</f>
        <v>na</v>
      </c>
      <c r="P250" t="str">
        <f>TN_deep!I26</f>
        <v>na</v>
      </c>
      <c r="Q250" t="str">
        <f>TKN_deep!I26</f>
        <v>na</v>
      </c>
      <c r="R250" t="str">
        <f>NOx_deep!I26</f>
        <v>na</v>
      </c>
      <c r="S250" t="str">
        <f>NH3_deep!I26</f>
        <v>na</v>
      </c>
      <c r="T250" t="str">
        <f>TP_deep!I26</f>
        <v>na</v>
      </c>
      <c r="U250" t="str">
        <f>P_dissolved_deep!I26</f>
        <v>na</v>
      </c>
      <c r="V250" t="str">
        <f>TOC_deep!I26</f>
        <v>na</v>
      </c>
    </row>
    <row r="251" spans="1:22" x14ac:dyDescent="0.3">
      <c r="A251">
        <v>2012</v>
      </c>
      <c r="B251" t="s">
        <v>8</v>
      </c>
      <c r="C251" t="str">
        <f>TN_surface!I27</f>
        <v>na</v>
      </c>
      <c r="D251" t="str">
        <f>TKN_surface!I27</f>
        <v>na</v>
      </c>
      <c r="E251" t="str">
        <f>NOx_surface!I27</f>
        <v>na</v>
      </c>
      <c r="F251" t="str">
        <f>TOC_surface!I27</f>
        <v>na</v>
      </c>
      <c r="G251" t="str">
        <f>NH3_surface!I27</f>
        <v>na</v>
      </c>
      <c r="H251" t="str">
        <f>TN_inflow!I27</f>
        <v>na</v>
      </c>
      <c r="I251" t="str">
        <f>TKN_inflow!I27</f>
        <v>na</v>
      </c>
      <c r="J251" t="str">
        <f>NOx_inflow!I27</f>
        <v>na</v>
      </c>
      <c r="K251" t="str">
        <f>NH3_inflow!I27</f>
        <v>na</v>
      </c>
      <c r="L251" t="str">
        <f>TOC_inflow!I27</f>
        <v>na</v>
      </c>
      <c r="M251" t="str">
        <f>TP_surface!I27</f>
        <v>na</v>
      </c>
      <c r="N251" t="str">
        <f>P_dissolved_surface!I27</f>
        <v>na</v>
      </c>
      <c r="O251" t="str">
        <f>TP_inflow!I27</f>
        <v>na</v>
      </c>
      <c r="P251" t="str">
        <f>TN_deep!I27</f>
        <v>na</v>
      </c>
      <c r="Q251" t="str">
        <f>TKN_deep!I27</f>
        <v>na</v>
      </c>
      <c r="R251" t="str">
        <f>NOx_deep!I27</f>
        <v>na</v>
      </c>
      <c r="S251" t="str">
        <f>NH3_deep!I27</f>
        <v>na</v>
      </c>
      <c r="T251" t="str">
        <f>TP_deep!I27</f>
        <v>na</v>
      </c>
      <c r="U251" t="str">
        <f>P_dissolved_deep!I27</f>
        <v>na</v>
      </c>
      <c r="V251" t="str">
        <f>TOC_deep!I27</f>
        <v>na</v>
      </c>
    </row>
    <row r="252" spans="1:22" x14ac:dyDescent="0.3">
      <c r="A252">
        <v>2013</v>
      </c>
      <c r="B252" t="s">
        <v>8</v>
      </c>
      <c r="C252" t="str">
        <f>TN_surface!I28</f>
        <v>na</v>
      </c>
      <c r="D252" t="str">
        <f>TKN_surface!I28</f>
        <v>na</v>
      </c>
      <c r="E252" t="str">
        <f>NOx_surface!I28</f>
        <v>na</v>
      </c>
      <c r="F252" t="str">
        <f>TOC_surface!I28</f>
        <v>na</v>
      </c>
      <c r="G252" t="str">
        <f>NH3_surface!I28</f>
        <v>na</v>
      </c>
      <c r="H252" t="str">
        <f>TN_inflow!I28</f>
        <v>na</v>
      </c>
      <c r="I252" t="str">
        <f>TKN_inflow!I28</f>
        <v>na</v>
      </c>
      <c r="J252" t="str">
        <f>NOx_inflow!I28</f>
        <v>na</v>
      </c>
      <c r="K252" t="str">
        <f>NH3_inflow!I28</f>
        <v>na</v>
      </c>
      <c r="L252" t="str">
        <f>TOC_inflow!I28</f>
        <v>na</v>
      </c>
      <c r="M252" t="str">
        <f>TP_surface!I28</f>
        <v>na</v>
      </c>
      <c r="N252" t="str">
        <f>P_dissolved_surface!I28</f>
        <v>na</v>
      </c>
      <c r="O252" t="str">
        <f>TP_inflow!I28</f>
        <v>na</v>
      </c>
      <c r="P252" t="str">
        <f>TN_deep!I28</f>
        <v>na</v>
      </c>
      <c r="Q252" t="str">
        <f>TKN_deep!I28</f>
        <v>na</v>
      </c>
      <c r="R252" t="str">
        <f>NOx_deep!I28</f>
        <v>na</v>
      </c>
      <c r="S252" t="str">
        <f>NH3_deep!I28</f>
        <v>na</v>
      </c>
      <c r="T252" t="str">
        <f>TP_deep!I28</f>
        <v>na</v>
      </c>
      <c r="U252" t="str">
        <f>P_dissolved_deep!I28</f>
        <v>na</v>
      </c>
      <c r="V252" t="str">
        <f>TOC_deep!I28</f>
        <v>na</v>
      </c>
    </row>
    <row r="253" spans="1:22" x14ac:dyDescent="0.3">
      <c r="A253">
        <v>2014</v>
      </c>
      <c r="B253" t="s">
        <v>8</v>
      </c>
      <c r="C253">
        <f>TN_surface!I29</f>
        <v>0.90500000000000003</v>
      </c>
      <c r="D253">
        <f>TKN_surface!I29</f>
        <v>0.9</v>
      </c>
      <c r="E253">
        <f>NOx_surface!I29</f>
        <v>5.0000000000000001E-3</v>
      </c>
      <c r="F253">
        <f>TOC_surface!I29</f>
        <v>4.4000000000000004</v>
      </c>
      <c r="G253">
        <f>NH3_surface!I29</f>
        <v>7.2800000000000004E-2</v>
      </c>
      <c r="H253" t="str">
        <f>TN_inflow!I29</f>
        <v>na</v>
      </c>
      <c r="I253" t="str">
        <f>TKN_inflow!I29</f>
        <v>na</v>
      </c>
      <c r="J253" t="str">
        <f>NOx_inflow!I29</f>
        <v>na</v>
      </c>
      <c r="K253" t="str">
        <f>NH3_inflow!I29</f>
        <v>na</v>
      </c>
      <c r="L253" t="str">
        <f>TOC_inflow!I29</f>
        <v>na</v>
      </c>
      <c r="M253">
        <f>TP_surface!I29</f>
        <v>34</v>
      </c>
      <c r="N253" t="str">
        <f>P_dissolved_surface!I29</f>
        <v>na</v>
      </c>
      <c r="O253" t="str">
        <f>TP_inflow!I29</f>
        <v>na</v>
      </c>
      <c r="P253" t="str">
        <f>TN_deep!I29</f>
        <v>na</v>
      </c>
      <c r="Q253" t="str">
        <f>TKN_deep!I29</f>
        <v>na</v>
      </c>
      <c r="R253" t="str">
        <f>NOx_deep!I29</f>
        <v>na</v>
      </c>
      <c r="S253" t="str">
        <f>NH3_deep!I29</f>
        <v>na</v>
      </c>
      <c r="T253" t="str">
        <f>TP_deep!I29</f>
        <v>na</v>
      </c>
      <c r="U253" t="str">
        <f>P_dissolved_deep!I29</f>
        <v>na</v>
      </c>
      <c r="V253" t="str">
        <f>TOC_deep!I29</f>
        <v>na</v>
      </c>
    </row>
    <row r="254" spans="1:22" x14ac:dyDescent="0.3">
      <c r="A254">
        <v>2015</v>
      </c>
      <c r="B254" t="s">
        <v>8</v>
      </c>
      <c r="C254">
        <f>TN_surface!I30</f>
        <v>1.6873333333333331</v>
      </c>
      <c r="D254">
        <f>TKN_surface!I30</f>
        <v>1.3333333333333333</v>
      </c>
      <c r="E254">
        <f>NOx_surface!I30</f>
        <v>0.35399999999999993</v>
      </c>
      <c r="F254">
        <f>TOC_surface!I30</f>
        <v>4.8999999999999995</v>
      </c>
      <c r="G254">
        <f>NH3_surface!I30</f>
        <v>0.14016666666666669</v>
      </c>
      <c r="H254">
        <f>TN_inflow!I30</f>
        <v>1.649</v>
      </c>
      <c r="I254">
        <f>TKN_inflow!I30</f>
        <v>0.8</v>
      </c>
      <c r="J254">
        <f>NOx_inflow!I30</f>
        <v>0.84899999999999998</v>
      </c>
      <c r="K254">
        <f>NH3_inflow!I30</f>
        <v>0.16400000000000001</v>
      </c>
      <c r="L254">
        <f>TOC_inflow!I30</f>
        <v>3</v>
      </c>
      <c r="M254">
        <f>TP_surface!I30</f>
        <v>27.333333333333332</v>
      </c>
      <c r="N254" t="str">
        <f>P_dissolved_surface!I30</f>
        <v>na</v>
      </c>
      <c r="O254">
        <f>TP_inflow!I30</f>
        <v>60</v>
      </c>
      <c r="P254" t="str">
        <f>TN_deep!I30</f>
        <v>na</v>
      </c>
      <c r="Q254" t="str">
        <f>TKN_deep!I30</f>
        <v>na</v>
      </c>
      <c r="R254" t="str">
        <f>NOx_deep!I30</f>
        <v>na</v>
      </c>
      <c r="S254" t="str">
        <f>NH3_deep!I30</f>
        <v>na</v>
      </c>
      <c r="T254" t="str">
        <f>TP_deep!I30</f>
        <v>na</v>
      </c>
      <c r="U254" t="str">
        <f>P_dissolved_deep!I30</f>
        <v>na</v>
      </c>
      <c r="V254" t="str">
        <f>TOC_deep!I30</f>
        <v>na</v>
      </c>
    </row>
    <row r="255" spans="1:22" x14ac:dyDescent="0.3">
      <c r="A255">
        <v>2016</v>
      </c>
      <c r="B255" t="s">
        <v>8</v>
      </c>
      <c r="C255">
        <f>TN_surface!I31</f>
        <v>1.4609999999999999</v>
      </c>
      <c r="D255">
        <f>TKN_surface!I31</f>
        <v>1.0385714285714285</v>
      </c>
      <c r="E255">
        <f>NOx_surface!I31</f>
        <v>0.42242857142857143</v>
      </c>
      <c r="F255">
        <f>TOC_surface!I31</f>
        <v>8.0657142857142841</v>
      </c>
      <c r="G255">
        <f>NH3_surface!I31</f>
        <v>0.13728571428571429</v>
      </c>
      <c r="H255" t="str">
        <f>TN_inflow!I31</f>
        <v>na</v>
      </c>
      <c r="I255" t="str">
        <f>TKN_inflow!I31</f>
        <v>na</v>
      </c>
      <c r="J255" t="str">
        <f>NOx_inflow!I31</f>
        <v>na</v>
      </c>
      <c r="K255" t="str">
        <f>NH3_inflow!I31</f>
        <v>na</v>
      </c>
      <c r="L255" t="str">
        <f>TOC_inflow!I31</f>
        <v>na</v>
      </c>
      <c r="M255">
        <f>TP_surface!I31</f>
        <v>59.714285714285715</v>
      </c>
      <c r="N255" t="str">
        <f>P_dissolved_surface!I31</f>
        <v>na</v>
      </c>
      <c r="O255" t="str">
        <f>TP_inflow!I31</f>
        <v>na</v>
      </c>
      <c r="P255" t="str">
        <f>TN_deep!I31</f>
        <v>na</v>
      </c>
      <c r="Q255" t="str">
        <f>TKN_deep!I31</f>
        <v>na</v>
      </c>
      <c r="R255" t="str">
        <f>NOx_deep!I31</f>
        <v>na</v>
      </c>
      <c r="S255" t="str">
        <f>NH3_deep!I31</f>
        <v>na</v>
      </c>
      <c r="T255" t="str">
        <f>TP_deep!I31</f>
        <v>na</v>
      </c>
      <c r="U255" t="str">
        <f>P_dissolved_deep!I31</f>
        <v>na</v>
      </c>
      <c r="V255" t="str">
        <f>TOC_deep!I31</f>
        <v>na</v>
      </c>
    </row>
    <row r="256" spans="1:22" x14ac:dyDescent="0.3">
      <c r="A256">
        <v>2017</v>
      </c>
      <c r="B256" t="s">
        <v>8</v>
      </c>
      <c r="C256">
        <f>TN_surface!I32</f>
        <v>1.1834777777777779</v>
      </c>
      <c r="D256">
        <f>TKN_surface!I32</f>
        <v>1.108888888888889</v>
      </c>
      <c r="E256">
        <f>NOx_surface!I32</f>
        <v>7.4588888888888885E-2</v>
      </c>
      <c r="F256">
        <f>TOC_surface!I32</f>
        <v>8.5133333333333336</v>
      </c>
      <c r="G256">
        <f>NH3_surface!I32</f>
        <v>0.16855555555555554</v>
      </c>
      <c r="H256">
        <f>TN_inflow!I32</f>
        <v>0.746</v>
      </c>
      <c r="I256">
        <f>TKN_inflow!I32</f>
        <v>0.42</v>
      </c>
      <c r="J256">
        <f>NOx_inflow!I32</f>
        <v>0.32600000000000001</v>
      </c>
      <c r="K256">
        <f>NH3_inflow!I32</f>
        <v>0.14799999999999999</v>
      </c>
      <c r="L256">
        <f>TOC_inflow!I32</f>
        <v>5.2</v>
      </c>
      <c r="M256">
        <f>TP_surface!I32</f>
        <v>59.111111111111114</v>
      </c>
      <c r="N256">
        <f>P_dissolved_surface!I32</f>
        <v>22.8</v>
      </c>
      <c r="O256">
        <f>TP_inflow!I32</f>
        <v>85</v>
      </c>
      <c r="P256">
        <f>TN_deep!I32</f>
        <v>1.5256999999999998</v>
      </c>
      <c r="Q256">
        <f>TKN_deep!I32</f>
        <v>1.43</v>
      </c>
      <c r="R256">
        <f>NOx_deep!I32</f>
        <v>9.5699999999999993E-2</v>
      </c>
      <c r="S256">
        <f>NH3_deep!I32</f>
        <v>0.90100000000000002</v>
      </c>
      <c r="T256">
        <f>TP_deep!I32</f>
        <v>37</v>
      </c>
      <c r="U256">
        <f>P_dissolved_deep!I32</f>
        <v>10.200000000000001</v>
      </c>
      <c r="V256">
        <f>TOC_deep!I32</f>
        <v>5.94</v>
      </c>
    </row>
    <row r="257" spans="1:22" x14ac:dyDescent="0.3">
      <c r="A257">
        <v>2018</v>
      </c>
      <c r="B257" t="s">
        <v>8</v>
      </c>
      <c r="C257">
        <f>TN_surface!I33</f>
        <v>1.5265000000000002</v>
      </c>
      <c r="D257">
        <f>TKN_surface!I33</f>
        <v>1.2585000000000002</v>
      </c>
      <c r="E257">
        <f>NOx_surface!I33</f>
        <v>0.26800000000000002</v>
      </c>
      <c r="F257">
        <f>TOC_surface!I33</f>
        <v>8.4287500000000009</v>
      </c>
      <c r="G257">
        <f>NH3_surface!I33</f>
        <v>0.16650000000000001</v>
      </c>
      <c r="H257">
        <f>TN_inflow!I33</f>
        <v>0.70300000000000007</v>
      </c>
      <c r="I257">
        <f>TKN_inflow!I33</f>
        <v>0.375</v>
      </c>
      <c r="J257">
        <f>NOx_inflow!I33</f>
        <v>0.32800000000000001</v>
      </c>
      <c r="K257">
        <f>NH3_inflow!I33</f>
        <v>0.16300000000000001</v>
      </c>
      <c r="L257">
        <f>TOC_inflow!I33</f>
        <v>3.92</v>
      </c>
      <c r="M257">
        <f>TP_surface!I33</f>
        <v>93.125</v>
      </c>
      <c r="N257">
        <f>P_dissolved_surface!I33</f>
        <v>46.6</v>
      </c>
      <c r="O257">
        <f>TP_inflow!I33</f>
        <v>161</v>
      </c>
      <c r="P257">
        <f>TN_deep!I33</f>
        <v>1.9359999999999999</v>
      </c>
      <c r="Q257">
        <f>TKN_deep!I33</f>
        <v>1.02</v>
      </c>
      <c r="R257">
        <f>NOx_deep!I33</f>
        <v>0.91600000000000004</v>
      </c>
      <c r="S257">
        <f>NH3_deep!I33</f>
        <v>0.67100000000000004</v>
      </c>
      <c r="T257">
        <f>TP_deep!I33</f>
        <v>69</v>
      </c>
      <c r="U257">
        <f>P_dissolved_deep!I33</f>
        <v>63.9</v>
      </c>
      <c r="V257">
        <f>TOC_deep!I33</f>
        <v>5.08</v>
      </c>
    </row>
    <row r="258" spans="1:22" x14ac:dyDescent="0.3">
      <c r="A258">
        <v>1987</v>
      </c>
      <c r="B258" t="s">
        <v>9</v>
      </c>
      <c r="C258" t="str">
        <f>TN_surface!J2</f>
        <v>na</v>
      </c>
      <c r="D258">
        <f>TKN_surface!J2</f>
        <v>0.10000000000000002</v>
      </c>
      <c r="E258" t="str">
        <f>NOx_surface!J2</f>
        <v>na</v>
      </c>
      <c r="F258">
        <f>TOC_surface!J2</f>
        <v>0.58333333333333337</v>
      </c>
      <c r="G258">
        <f>NH3_surface!J2</f>
        <v>4.9999999999999996E-2</v>
      </c>
      <c r="H258">
        <f>TN_inflow!J2</f>
        <v>2.3299999999999996</v>
      </c>
      <c r="I258">
        <f>TKN_inflow!J2</f>
        <v>0.17</v>
      </c>
      <c r="J258">
        <f>NOx_inflow!J2</f>
        <v>2.1599999999999997</v>
      </c>
      <c r="K258">
        <f>NH3_inflow!J2</f>
        <v>0</v>
      </c>
      <c r="L258">
        <f>TOC_inflow!J2</f>
        <v>1.6</v>
      </c>
      <c r="M258">
        <f>TP_surface!J2</f>
        <v>10</v>
      </c>
      <c r="N258">
        <f>P_dissolved_surface!J2</f>
        <v>7.833333333333333</v>
      </c>
      <c r="O258">
        <f>TP_inflow!J2</f>
        <v>27.6</v>
      </c>
      <c r="P258">
        <f>TN_deep!J2</f>
        <v>0.47499999999999998</v>
      </c>
      <c r="Q258">
        <f>TKN_deep!J2</f>
        <v>0.17500000000000002</v>
      </c>
      <c r="R258">
        <f>NOx_deep!J2</f>
        <v>0.3</v>
      </c>
      <c r="S258">
        <f>NH3_deep!J2</f>
        <v>8.7500000000000008E-2</v>
      </c>
      <c r="T258" t="str">
        <f>TP_deep!J2</f>
        <v>na</v>
      </c>
      <c r="U258">
        <f>P_dissolved_deep!J2</f>
        <v>5</v>
      </c>
      <c r="V258">
        <f>TOC_deep!J2</f>
        <v>0.5</v>
      </c>
    </row>
    <row r="259" spans="1:22" x14ac:dyDescent="0.3">
      <c r="A259">
        <v>1988</v>
      </c>
      <c r="B259" t="s">
        <v>9</v>
      </c>
      <c r="C259">
        <f>TN_surface!J3</f>
        <v>0.35000000000000003</v>
      </c>
      <c r="D259">
        <f>TKN_surface!J3</f>
        <v>0.15000000000000002</v>
      </c>
      <c r="E259">
        <f>NOx_surface!J3</f>
        <v>0.2</v>
      </c>
      <c r="F259">
        <f>TOC_surface!J3</f>
        <v>1.625</v>
      </c>
      <c r="G259">
        <f>NH3_surface!J3</f>
        <v>8.7500000000000008E-2</v>
      </c>
      <c r="H259">
        <f>TN_inflow!J3</f>
        <v>0.85000000000000009</v>
      </c>
      <c r="I259">
        <f>TKN_inflow!J3</f>
        <v>0.32500000000000001</v>
      </c>
      <c r="J259">
        <f>NOx_inflow!J3</f>
        <v>0.52500000000000002</v>
      </c>
      <c r="K259">
        <f>NH3_inflow!J3</f>
        <v>0.05</v>
      </c>
      <c r="L259">
        <f>TOC_inflow!J3</f>
        <v>3.25</v>
      </c>
      <c r="M259">
        <f>TP_surface!J3</f>
        <v>189.25</v>
      </c>
      <c r="N259">
        <f>P_dissolved_surface!J3</f>
        <v>5</v>
      </c>
      <c r="O259">
        <f>TP_inflow!J3</f>
        <v>80</v>
      </c>
      <c r="P259">
        <f>TN_deep!J3</f>
        <v>0.5</v>
      </c>
      <c r="Q259">
        <f>TKN_deep!J3</f>
        <v>0.15000000000000002</v>
      </c>
      <c r="R259">
        <f>NOx_deep!J3</f>
        <v>0.35</v>
      </c>
      <c r="S259">
        <f>NH3_deep!J3</f>
        <v>0.05</v>
      </c>
      <c r="T259" t="str">
        <f>TP_deep!J3</f>
        <v>na</v>
      </c>
      <c r="U259">
        <f>P_dissolved_deep!J3</f>
        <v>5</v>
      </c>
      <c r="V259">
        <f>TOC_deep!J3</f>
        <v>2</v>
      </c>
    </row>
    <row r="260" spans="1:22" x14ac:dyDescent="0.3">
      <c r="A260">
        <v>1989</v>
      </c>
      <c r="B260" t="s">
        <v>9</v>
      </c>
      <c r="C260">
        <f>TN_surface!J4</f>
        <v>0.4</v>
      </c>
      <c r="D260">
        <f>TKN_surface!J4</f>
        <v>0.25</v>
      </c>
      <c r="E260">
        <f>NOx_surface!J4</f>
        <v>0.15000000000000002</v>
      </c>
      <c r="F260">
        <f>TOC_surface!J4</f>
        <v>2.5</v>
      </c>
      <c r="G260">
        <f>NH3_surface!J4</f>
        <v>7.5000000000000011E-2</v>
      </c>
      <c r="H260">
        <f>TN_inflow!J4</f>
        <v>0.875</v>
      </c>
      <c r="I260">
        <f>TKN_inflow!J4</f>
        <v>0.25</v>
      </c>
      <c r="J260">
        <f>NOx_inflow!J4</f>
        <v>0.625</v>
      </c>
      <c r="K260">
        <f>NH3_inflow!J4</f>
        <v>7.5000000000000011E-2</v>
      </c>
      <c r="L260">
        <f>TOC_inflow!J4</f>
        <v>2</v>
      </c>
      <c r="M260">
        <f>TP_surface!J4</f>
        <v>5</v>
      </c>
      <c r="N260">
        <f>P_dissolved_surface!J4</f>
        <v>5</v>
      </c>
      <c r="O260">
        <f>TP_inflow!J4</f>
        <v>15.75</v>
      </c>
      <c r="P260">
        <f>TN_deep!J4</f>
        <v>0.51666666666666661</v>
      </c>
      <c r="Q260">
        <f>TKN_deep!J4</f>
        <v>0.26666666666666666</v>
      </c>
      <c r="R260">
        <f>NOx_deep!J4</f>
        <v>0.25</v>
      </c>
      <c r="S260">
        <f>NH3_deep!J4</f>
        <v>0.1</v>
      </c>
      <c r="T260">
        <f>TP_deep!J4</f>
        <v>21.666666666666668</v>
      </c>
      <c r="U260">
        <f>P_dissolved_deep!J4</f>
        <v>10.333333333333334</v>
      </c>
      <c r="V260">
        <f>TOC_deep!J4</f>
        <v>2.5</v>
      </c>
    </row>
    <row r="261" spans="1:22" x14ac:dyDescent="0.3">
      <c r="A261">
        <v>1990</v>
      </c>
      <c r="B261" t="s">
        <v>9</v>
      </c>
      <c r="C261" t="str">
        <f>TN_surface!J5</f>
        <v>na</v>
      </c>
      <c r="D261" t="str">
        <f>TKN_surface!J5</f>
        <v>na</v>
      </c>
      <c r="E261" t="str">
        <f>NOx_surface!J5</f>
        <v>na</v>
      </c>
      <c r="F261" t="str">
        <f>TOC_surface!J5</f>
        <v>na</v>
      </c>
      <c r="G261" t="str">
        <f>NH3_surface!J5</f>
        <v>na</v>
      </c>
      <c r="H261" t="str">
        <f>TN_inflow!J5</f>
        <v>na</v>
      </c>
      <c r="I261" t="str">
        <f>TKN_inflow!J5</f>
        <v>na</v>
      </c>
      <c r="J261" t="str">
        <f>NOx_inflow!J5</f>
        <v>na</v>
      </c>
      <c r="K261" t="str">
        <f>NH3_inflow!J5</f>
        <v>na</v>
      </c>
      <c r="L261" t="str">
        <f>TOC_inflow!J5</f>
        <v>na</v>
      </c>
      <c r="M261" t="str">
        <f>TP_surface!J5</f>
        <v>na</v>
      </c>
      <c r="N261" t="str">
        <f>P_dissolved_surface!J5</f>
        <v>na</v>
      </c>
      <c r="O261" t="str">
        <f>TP_inflow!J5</f>
        <v>na</v>
      </c>
      <c r="P261" t="str">
        <f>TN_deep!J5</f>
        <v>na</v>
      </c>
      <c r="Q261" t="str">
        <f>TKN_deep!J5</f>
        <v>na</v>
      </c>
      <c r="R261" t="str">
        <f>NOx_deep!J5</f>
        <v>na</v>
      </c>
      <c r="S261" t="str">
        <f>NH3_deep!J5</f>
        <v>na</v>
      </c>
      <c r="T261" t="str">
        <f>TP_deep!J5</f>
        <v>na</v>
      </c>
      <c r="U261" t="str">
        <f>P_dissolved_deep!J5</f>
        <v>na</v>
      </c>
      <c r="V261" t="str">
        <f>TOC_deep!J5</f>
        <v>na</v>
      </c>
    </row>
    <row r="262" spans="1:22" x14ac:dyDescent="0.3">
      <c r="A262">
        <v>1991</v>
      </c>
      <c r="B262" t="s">
        <v>9</v>
      </c>
      <c r="C262" t="str">
        <f>TN_surface!J6</f>
        <v>na</v>
      </c>
      <c r="D262" t="str">
        <f>TKN_surface!J6</f>
        <v>na</v>
      </c>
      <c r="E262" t="str">
        <f>NOx_surface!J6</f>
        <v>na</v>
      </c>
      <c r="F262">
        <f>TOC_surface!J6</f>
        <v>1</v>
      </c>
      <c r="G262">
        <f>NH3_surface!J6</f>
        <v>0.05</v>
      </c>
      <c r="H262">
        <f>TN_inflow!J6</f>
        <v>0.33750000000000002</v>
      </c>
      <c r="I262">
        <f>TKN_inflow!J6</f>
        <v>0.17499999999999999</v>
      </c>
      <c r="J262">
        <f>NOx_inflow!J6</f>
        <v>0.16250000000000001</v>
      </c>
      <c r="K262">
        <f>NH3_inflow!J6</f>
        <v>2.5000000000000001E-2</v>
      </c>
      <c r="L262">
        <f>TOC_inflow!J6</f>
        <v>3.75</v>
      </c>
      <c r="M262" t="str">
        <f>TP_surface!J6</f>
        <v>na</v>
      </c>
      <c r="N262" t="str">
        <f>P_dissolved_surface!J6</f>
        <v>na</v>
      </c>
      <c r="O262">
        <f>TP_inflow!J6</f>
        <v>36</v>
      </c>
      <c r="P262" t="str">
        <f>TN_deep!J6</f>
        <v>na</v>
      </c>
      <c r="Q262" t="str">
        <f>TKN_deep!J6</f>
        <v>na</v>
      </c>
      <c r="R262" t="str">
        <f>NOx_deep!J6</f>
        <v>na</v>
      </c>
      <c r="S262">
        <f>NH3_deep!J6</f>
        <v>0.05</v>
      </c>
      <c r="T262" t="str">
        <f>TP_deep!J6</f>
        <v>na</v>
      </c>
      <c r="U262" t="str">
        <f>P_dissolved_deep!J6</f>
        <v>na</v>
      </c>
      <c r="V262">
        <f>TOC_deep!J6</f>
        <v>1</v>
      </c>
    </row>
    <row r="263" spans="1:22" x14ac:dyDescent="0.3">
      <c r="A263">
        <v>1992</v>
      </c>
      <c r="B263" t="s">
        <v>9</v>
      </c>
      <c r="C263">
        <f>TN_surface!J7</f>
        <v>0.57499999999999996</v>
      </c>
      <c r="D263">
        <f>TKN_surface!J7</f>
        <v>0.27500000000000002</v>
      </c>
      <c r="E263">
        <f>NOx_surface!J7</f>
        <v>0.3</v>
      </c>
      <c r="F263">
        <f>TOC_surface!J7</f>
        <v>2.6666666666666665</v>
      </c>
      <c r="G263">
        <f>NH3_surface!J7</f>
        <v>4.9999999999999996E-2</v>
      </c>
      <c r="H263">
        <f>TN_inflow!J7</f>
        <v>0.875</v>
      </c>
      <c r="I263">
        <f>TKN_inflow!J7</f>
        <v>0.52500000000000002</v>
      </c>
      <c r="J263">
        <f>NOx_inflow!J7</f>
        <v>0.35000000000000003</v>
      </c>
      <c r="K263">
        <f>NH3_inflow!J7</f>
        <v>0.125</v>
      </c>
      <c r="L263">
        <f>TOC_inflow!J7</f>
        <v>2.75</v>
      </c>
      <c r="M263">
        <f>TP_surface!J7</f>
        <v>15</v>
      </c>
      <c r="N263">
        <f>P_dissolved_surface!J7</f>
        <v>50</v>
      </c>
      <c r="O263">
        <f>TP_inflow!J7</f>
        <v>55.5</v>
      </c>
      <c r="P263">
        <f>TN_deep!J7</f>
        <v>0.56666666666666676</v>
      </c>
      <c r="Q263">
        <f>TKN_deep!J7</f>
        <v>0.3666666666666667</v>
      </c>
      <c r="R263">
        <f>NOx_deep!J7</f>
        <v>0.20000000000000004</v>
      </c>
      <c r="S263">
        <f>NH3_deep!J7</f>
        <v>0.17</v>
      </c>
      <c r="T263">
        <f>TP_deep!J7</f>
        <v>22.333333333333332</v>
      </c>
      <c r="U263">
        <f>P_dissolved_deep!J7</f>
        <v>50</v>
      </c>
      <c r="V263">
        <f>TOC_deep!J7</f>
        <v>3</v>
      </c>
    </row>
    <row r="264" spans="1:22" x14ac:dyDescent="0.3">
      <c r="A264">
        <v>1993</v>
      </c>
      <c r="B264" t="s">
        <v>9</v>
      </c>
      <c r="C264" t="str">
        <f>TN_surface!J8</f>
        <v>na</v>
      </c>
      <c r="D264" t="str">
        <f>TKN_surface!J8</f>
        <v>na</v>
      </c>
      <c r="E264" t="str">
        <f>NOx_surface!J8</f>
        <v>na</v>
      </c>
      <c r="F264" t="str">
        <f>TOC_surface!J8</f>
        <v>na</v>
      </c>
      <c r="G264" t="str">
        <f>NH3_surface!J8</f>
        <v>na</v>
      </c>
      <c r="H264" t="str">
        <f>TN_inflow!J8</f>
        <v>na</v>
      </c>
      <c r="I264" t="str">
        <f>TKN_inflow!J8</f>
        <v>na</v>
      </c>
      <c r="J264" t="str">
        <f>NOx_inflow!J8</f>
        <v>na</v>
      </c>
      <c r="K264" t="str">
        <f>NH3_inflow!J8</f>
        <v>na</v>
      </c>
      <c r="L264" t="str">
        <f>TOC_inflow!J8</f>
        <v>na</v>
      </c>
      <c r="M264" t="str">
        <f>TP_surface!J8</f>
        <v>na</v>
      </c>
      <c r="N264" t="str">
        <f>P_dissolved_surface!J8</f>
        <v>na</v>
      </c>
      <c r="O264" t="str">
        <f>TP_inflow!J8</f>
        <v>na</v>
      </c>
      <c r="P264" t="str">
        <f>TN_deep!J8</f>
        <v>na</v>
      </c>
      <c r="Q264" t="str">
        <f>TKN_deep!J8</f>
        <v>na</v>
      </c>
      <c r="R264" t="str">
        <f>NOx_deep!J8</f>
        <v>na</v>
      </c>
      <c r="S264" t="str">
        <f>NH3_deep!J8</f>
        <v>na</v>
      </c>
      <c r="T264" t="str">
        <f>TP_deep!J8</f>
        <v>na</v>
      </c>
      <c r="U264">
        <f>P_dissolved_deep!J8</f>
        <v>18</v>
      </c>
      <c r="V264" t="str">
        <f>TOC_deep!J8</f>
        <v>na</v>
      </c>
    </row>
    <row r="265" spans="1:22" x14ac:dyDescent="0.3">
      <c r="A265">
        <v>1994</v>
      </c>
      <c r="B265" t="s">
        <v>9</v>
      </c>
      <c r="C265" t="str">
        <f>TN_surface!J9</f>
        <v>na</v>
      </c>
      <c r="D265" t="str">
        <f>TKN_surface!J9</f>
        <v>na</v>
      </c>
      <c r="E265" t="str">
        <f>NOx_surface!J9</f>
        <v>na</v>
      </c>
      <c r="F265">
        <f>TOC_surface!J9</f>
        <v>3</v>
      </c>
      <c r="G265" t="str">
        <f>NH3_surface!J9</f>
        <v>na</v>
      </c>
      <c r="H265" t="str">
        <f>TN_inflow!J9</f>
        <v>na</v>
      </c>
      <c r="I265" t="str">
        <f>TKN_inflow!J9</f>
        <v>na</v>
      </c>
      <c r="J265" t="str">
        <f>NOx_inflow!J9</f>
        <v>na</v>
      </c>
      <c r="K265" t="str">
        <f>NH3_inflow!J9</f>
        <v>na</v>
      </c>
      <c r="L265">
        <f>TOC_inflow!J9</f>
        <v>5.8</v>
      </c>
      <c r="M265" t="str">
        <f>TP_surface!J9</f>
        <v>na</v>
      </c>
      <c r="N265" t="str">
        <f>P_dissolved_surface!J9</f>
        <v>na</v>
      </c>
      <c r="O265" t="str">
        <f>TP_inflow!J9</f>
        <v>na</v>
      </c>
      <c r="P265" t="str">
        <f>TN_deep!J9</f>
        <v>na</v>
      </c>
      <c r="Q265" t="str">
        <f>TKN_deep!J9</f>
        <v>na</v>
      </c>
      <c r="R265" t="str">
        <f>NOx_deep!J9</f>
        <v>na</v>
      </c>
      <c r="S265" t="str">
        <f>NH3_deep!J9</f>
        <v>na</v>
      </c>
      <c r="T265" t="str">
        <f>TP_deep!J9</f>
        <v>na</v>
      </c>
      <c r="U265" t="str">
        <f>P_dissolved_deep!J9</f>
        <v>na</v>
      </c>
      <c r="V265">
        <f>TOC_deep!J9</f>
        <v>4.4000000000000004</v>
      </c>
    </row>
    <row r="266" spans="1:22" x14ac:dyDescent="0.3">
      <c r="A266">
        <v>1995</v>
      </c>
      <c r="B266" t="s">
        <v>9</v>
      </c>
      <c r="C266" t="str">
        <f>TN_surface!J10</f>
        <v>na</v>
      </c>
      <c r="D266" t="str">
        <f>TKN_surface!J10</f>
        <v>na</v>
      </c>
      <c r="E266" t="str">
        <f>NOx_surface!J10</f>
        <v>na</v>
      </c>
      <c r="F266">
        <f>TOC_surface!J10</f>
        <v>4.1657142857142846</v>
      </c>
      <c r="G266" t="str">
        <f>NH3_surface!J10</f>
        <v>na</v>
      </c>
      <c r="H266" t="str">
        <f>TN_inflow!J10</f>
        <v>na</v>
      </c>
      <c r="I266" t="str">
        <f>TKN_inflow!J10</f>
        <v>na</v>
      </c>
      <c r="J266" t="str">
        <f>NOx_inflow!J10</f>
        <v>na</v>
      </c>
      <c r="K266" t="str">
        <f>NH3_inflow!J10</f>
        <v>na</v>
      </c>
      <c r="L266">
        <f>TOC_inflow!J10</f>
        <v>6.5875000000000004</v>
      </c>
      <c r="M266" t="str">
        <f>TP_surface!J10</f>
        <v>na</v>
      </c>
      <c r="N266" t="str">
        <f>P_dissolved_surface!J10</f>
        <v>na</v>
      </c>
      <c r="O266" t="str">
        <f>TP_inflow!J10</f>
        <v>na</v>
      </c>
      <c r="P266" t="str">
        <f>TN_deep!J10</f>
        <v>na</v>
      </c>
      <c r="Q266" t="str">
        <f>TKN_deep!J10</f>
        <v>na</v>
      </c>
      <c r="R266" t="str">
        <f>NOx_deep!J10</f>
        <v>na</v>
      </c>
      <c r="S266" t="str">
        <f>NH3_deep!J10</f>
        <v>na</v>
      </c>
      <c r="T266" t="str">
        <f>TP_deep!J10</f>
        <v>na</v>
      </c>
      <c r="U266" t="str">
        <f>P_dissolved_deep!J10</f>
        <v>na</v>
      </c>
      <c r="V266">
        <f>TOC_deep!J10</f>
        <v>4.4384615384615378</v>
      </c>
    </row>
    <row r="267" spans="1:22" x14ac:dyDescent="0.3">
      <c r="A267">
        <v>1996</v>
      </c>
      <c r="B267" t="s">
        <v>9</v>
      </c>
      <c r="C267" t="str">
        <f>TN_surface!J11</f>
        <v>na</v>
      </c>
      <c r="D267" t="str">
        <f>TKN_surface!J11</f>
        <v>na</v>
      </c>
      <c r="E267">
        <f>NOx_surface!J11</f>
        <v>0.376</v>
      </c>
      <c r="F267">
        <f>TOC_surface!J11</f>
        <v>3.1478260869565218</v>
      </c>
      <c r="G267" t="str">
        <f>NH3_surface!J11</f>
        <v>na</v>
      </c>
      <c r="H267" t="str">
        <f>TN_inflow!J11</f>
        <v>na</v>
      </c>
      <c r="I267" t="str">
        <f>TKN_inflow!J11</f>
        <v>na</v>
      </c>
      <c r="J267">
        <f>NOx_inflow!J11</f>
        <v>0.30249999999999999</v>
      </c>
      <c r="K267" t="str">
        <f>NH3_inflow!J11</f>
        <v>na</v>
      </c>
      <c r="L267">
        <f>TOC_inflow!J11</f>
        <v>3.3266666666666667</v>
      </c>
      <c r="M267" t="str">
        <f>TP_surface!J11</f>
        <v>na</v>
      </c>
      <c r="N267" t="str">
        <f>P_dissolved_surface!J11</f>
        <v>na</v>
      </c>
      <c r="O267" t="str">
        <f>TP_inflow!J11</f>
        <v>na</v>
      </c>
      <c r="P267" t="str">
        <f>TN_deep!J11</f>
        <v>na</v>
      </c>
      <c r="Q267" t="str">
        <f>TKN_deep!J11</f>
        <v>na</v>
      </c>
      <c r="R267">
        <f>NOx_deep!J11</f>
        <v>0.21299999999999999</v>
      </c>
      <c r="S267" t="str">
        <f>NH3_deep!J11</f>
        <v>na</v>
      </c>
      <c r="T267" t="str">
        <f>TP_deep!J11</f>
        <v>na</v>
      </c>
      <c r="U267" t="str">
        <f>P_dissolved_deep!J11</f>
        <v>na</v>
      </c>
      <c r="V267">
        <f>TOC_deep!J11</f>
        <v>3.3057142857142856</v>
      </c>
    </row>
    <row r="268" spans="1:22" x14ac:dyDescent="0.3">
      <c r="A268">
        <v>1997</v>
      </c>
      <c r="B268" t="s">
        <v>9</v>
      </c>
      <c r="C268" t="str">
        <f>TN_surface!J12</f>
        <v>na</v>
      </c>
      <c r="D268" t="str">
        <f>TKN_surface!J12</f>
        <v>na</v>
      </c>
      <c r="E268">
        <f>NOx_surface!J12</f>
        <v>8.6500000000000007E-2</v>
      </c>
      <c r="F268">
        <f>TOC_surface!J12</f>
        <v>3.6913636363636368</v>
      </c>
      <c r="G268" t="str">
        <f>NH3_surface!J12</f>
        <v>na</v>
      </c>
      <c r="H268" t="str">
        <f>TN_inflow!J12</f>
        <v>na</v>
      </c>
      <c r="I268" t="str">
        <f>TKN_inflow!J12</f>
        <v>na</v>
      </c>
      <c r="J268">
        <f>NOx_inflow!J12</f>
        <v>0.42949999999999999</v>
      </c>
      <c r="K268" t="str">
        <f>NH3_inflow!J12</f>
        <v>na</v>
      </c>
      <c r="L268">
        <f>TOC_inflow!J12</f>
        <v>3.8983333333333339</v>
      </c>
      <c r="M268" t="str">
        <f>TP_surface!J12</f>
        <v>na</v>
      </c>
      <c r="N268" t="str">
        <f>P_dissolved_surface!J12</f>
        <v>na</v>
      </c>
      <c r="O268" t="str">
        <f>TP_inflow!J12</f>
        <v>na</v>
      </c>
      <c r="P268" t="str">
        <f>TN_deep!J12</f>
        <v>na</v>
      </c>
      <c r="Q268" t="str">
        <f>TKN_deep!J12</f>
        <v>na</v>
      </c>
      <c r="R268">
        <f>NOx_deep!J12</f>
        <v>0.26400000000000001</v>
      </c>
      <c r="S268" t="str">
        <f>NH3_deep!J12</f>
        <v>na</v>
      </c>
      <c r="T268" t="str">
        <f>TP_deep!J12</f>
        <v>na</v>
      </c>
      <c r="U268" t="str">
        <f>P_dissolved_deep!J12</f>
        <v>na</v>
      </c>
      <c r="V268">
        <f>TOC_deep!J12</f>
        <v>3.09</v>
      </c>
    </row>
    <row r="269" spans="1:22" x14ac:dyDescent="0.3">
      <c r="A269">
        <v>1998</v>
      </c>
      <c r="B269" t="s">
        <v>9</v>
      </c>
      <c r="C269" t="str">
        <f>TN_surface!J13</f>
        <v>na</v>
      </c>
      <c r="D269" t="str">
        <f>TKN_surface!J13</f>
        <v>na</v>
      </c>
      <c r="E269" t="str">
        <f>NOx_surface!J13</f>
        <v>na</v>
      </c>
      <c r="F269" t="str">
        <f>TOC_surface!J13</f>
        <v>na</v>
      </c>
      <c r="G269" t="str">
        <f>NH3_surface!J13</f>
        <v>na</v>
      </c>
      <c r="H269" t="str">
        <f>TN_inflow!J13</f>
        <v>na</v>
      </c>
      <c r="I269" t="str">
        <f>TKN_inflow!J13</f>
        <v>na</v>
      </c>
      <c r="J269" t="str">
        <f>NOx_inflow!J13</f>
        <v>na</v>
      </c>
      <c r="K269" t="str">
        <f>NH3_inflow!J13</f>
        <v>na</v>
      </c>
      <c r="L269" t="str">
        <f>TOC_inflow!J13</f>
        <v>na</v>
      </c>
      <c r="M269" t="str">
        <f>TP_surface!J13</f>
        <v>na</v>
      </c>
      <c r="N269" t="str">
        <f>P_dissolved_surface!J13</f>
        <v>na</v>
      </c>
      <c r="O269" t="str">
        <f>TP_inflow!J13</f>
        <v>na</v>
      </c>
      <c r="P269" t="str">
        <f>TN_deep!J13</f>
        <v>na</v>
      </c>
      <c r="Q269" t="str">
        <f>TKN_deep!J13</f>
        <v>na</v>
      </c>
      <c r="R269" t="str">
        <f>NOx_deep!J13</f>
        <v>na</v>
      </c>
      <c r="S269" t="str">
        <f>NH3_deep!J13</f>
        <v>na</v>
      </c>
      <c r="T269" t="str">
        <f>TP_deep!J13</f>
        <v>na</v>
      </c>
      <c r="U269" t="str">
        <f>P_dissolved_deep!J13</f>
        <v>na</v>
      </c>
      <c r="V269" t="str">
        <f>TOC_deep!J13</f>
        <v>na</v>
      </c>
    </row>
    <row r="270" spans="1:22" x14ac:dyDescent="0.3">
      <c r="A270">
        <v>1999</v>
      </c>
      <c r="B270" t="s">
        <v>9</v>
      </c>
      <c r="C270">
        <f>TN_surface!J14</f>
        <v>0.248</v>
      </c>
      <c r="D270">
        <f>TKN_surface!J14</f>
        <v>0.16</v>
      </c>
      <c r="E270">
        <f>NOx_surface!J14</f>
        <v>8.7999999999999995E-2</v>
      </c>
      <c r="F270">
        <f>TOC_surface!J14</f>
        <v>2.4260869565217393</v>
      </c>
      <c r="G270" t="str">
        <f>NH3_surface!J14</f>
        <v>na</v>
      </c>
      <c r="H270">
        <f>TN_inflow!J14</f>
        <v>0.64500000000000002</v>
      </c>
      <c r="I270">
        <f>TKN_inflow!J14</f>
        <v>0.35</v>
      </c>
      <c r="J270">
        <f>NOx_inflow!J14</f>
        <v>0.29499999999999998</v>
      </c>
      <c r="K270" t="str">
        <f>NH3_inflow!J14</f>
        <v>na</v>
      </c>
      <c r="L270">
        <f>TOC_inflow!J14</f>
        <v>3.1166666666666671</v>
      </c>
      <c r="M270">
        <f>TP_surface!J14</f>
        <v>7.8260869565217392</v>
      </c>
      <c r="N270">
        <f>P_dissolved_surface!J14</f>
        <v>6.25</v>
      </c>
      <c r="O270">
        <f>TP_inflow!J14</f>
        <v>15.833333333333334</v>
      </c>
      <c r="P270">
        <f>TN_deep!J14</f>
        <v>0.53666666666666663</v>
      </c>
      <c r="Q270">
        <f>TKN_deep!J14</f>
        <v>0.23333333333333331</v>
      </c>
      <c r="R270">
        <f>NOx_deep!J14</f>
        <v>0.30333333333333334</v>
      </c>
      <c r="S270" t="str">
        <f>NH3_deep!J14</f>
        <v>na</v>
      </c>
      <c r="T270">
        <f>TP_deep!J14</f>
        <v>5</v>
      </c>
      <c r="U270">
        <f>P_dissolved_deep!J14</f>
        <v>6</v>
      </c>
      <c r="V270">
        <f>TOC_deep!J14</f>
        <v>1.8300000000000005</v>
      </c>
    </row>
    <row r="271" spans="1:22" x14ac:dyDescent="0.3">
      <c r="A271">
        <v>2000</v>
      </c>
      <c r="B271" t="s">
        <v>9</v>
      </c>
      <c r="C271" t="str">
        <f>TN_surface!J15</f>
        <v>na</v>
      </c>
      <c r="D271" t="str">
        <f>TKN_surface!J15</f>
        <v>na</v>
      </c>
      <c r="E271" t="str">
        <f>NOx_surface!J15</f>
        <v>na</v>
      </c>
      <c r="F271" t="str">
        <f>TOC_surface!J15</f>
        <v>na</v>
      </c>
      <c r="G271" t="str">
        <f>NH3_surface!J15</f>
        <v>na</v>
      </c>
      <c r="H271" t="str">
        <f>TN_inflow!J15</f>
        <v>na</v>
      </c>
      <c r="I271" t="str">
        <f>TKN_inflow!J15</f>
        <v>na</v>
      </c>
      <c r="J271" t="str">
        <f>NOx_inflow!J15</f>
        <v>na</v>
      </c>
      <c r="K271" t="str">
        <f>NH3_inflow!J15</f>
        <v>na</v>
      </c>
      <c r="L271" t="str">
        <f>TOC_inflow!J15</f>
        <v>na</v>
      </c>
      <c r="M271" t="str">
        <f>TP_surface!J15</f>
        <v>na</v>
      </c>
      <c r="N271" t="str">
        <f>P_dissolved_surface!J15</f>
        <v>na</v>
      </c>
      <c r="O271" t="str">
        <f>TP_inflow!J15</f>
        <v>na</v>
      </c>
      <c r="P271" t="str">
        <f>TN_deep!J15</f>
        <v>na</v>
      </c>
      <c r="Q271" t="str">
        <f>TKN_deep!J15</f>
        <v>na</v>
      </c>
      <c r="R271" t="str">
        <f>NOx_deep!J15</f>
        <v>na</v>
      </c>
      <c r="S271" t="str">
        <f>NH3_deep!J15</f>
        <v>na</v>
      </c>
      <c r="T271" t="str">
        <f>TP_deep!J15</f>
        <v>na</v>
      </c>
      <c r="U271" t="str">
        <f>P_dissolved_deep!J15</f>
        <v>na</v>
      </c>
      <c r="V271" t="str">
        <f>TOC_deep!J15</f>
        <v>na</v>
      </c>
    </row>
    <row r="272" spans="1:22" x14ac:dyDescent="0.3">
      <c r="A272">
        <v>2001</v>
      </c>
      <c r="B272" t="s">
        <v>9</v>
      </c>
      <c r="C272" t="str">
        <f>TN_surface!J16</f>
        <v>na</v>
      </c>
      <c r="D272" t="str">
        <f>TKN_surface!J16</f>
        <v>na</v>
      </c>
      <c r="E272" t="str">
        <f>NOx_surface!J16</f>
        <v>na</v>
      </c>
      <c r="F272" t="str">
        <f>TOC_surface!J16</f>
        <v>na</v>
      </c>
      <c r="G272" t="str">
        <f>NH3_surface!J16</f>
        <v>na</v>
      </c>
      <c r="H272" t="str">
        <f>TN_inflow!J16</f>
        <v>na</v>
      </c>
      <c r="I272" t="str">
        <f>TKN_inflow!J16</f>
        <v>na</v>
      </c>
      <c r="J272" t="str">
        <f>NOx_inflow!J16</f>
        <v>na</v>
      </c>
      <c r="K272" t="str">
        <f>NH3_inflow!J16</f>
        <v>na</v>
      </c>
      <c r="L272" t="str">
        <f>TOC_inflow!J16</f>
        <v>na</v>
      </c>
      <c r="M272" t="str">
        <f>TP_surface!J16</f>
        <v>na</v>
      </c>
      <c r="N272" t="str">
        <f>P_dissolved_surface!J16</f>
        <v>na</v>
      </c>
      <c r="O272" t="str">
        <f>TP_inflow!J16</f>
        <v>na</v>
      </c>
      <c r="P272" t="str">
        <f>TN_deep!J16</f>
        <v>na</v>
      </c>
      <c r="Q272" t="str">
        <f>TKN_deep!J16</f>
        <v>na</v>
      </c>
      <c r="R272" t="str">
        <f>NOx_deep!J16</f>
        <v>na</v>
      </c>
      <c r="S272" t="str">
        <f>NH3_deep!J16</f>
        <v>na</v>
      </c>
      <c r="T272" t="str">
        <f>TP_deep!J16</f>
        <v>na</v>
      </c>
      <c r="U272" t="str">
        <f>P_dissolved_deep!J16</f>
        <v>na</v>
      </c>
      <c r="V272" t="str">
        <f>TOC_deep!J16</f>
        <v>na</v>
      </c>
    </row>
    <row r="273" spans="1:22" x14ac:dyDescent="0.3">
      <c r="A273">
        <v>2002</v>
      </c>
      <c r="B273" t="s">
        <v>9</v>
      </c>
      <c r="C273" t="str">
        <f>TN_surface!J17</f>
        <v>na</v>
      </c>
      <c r="D273" t="str">
        <f>TKN_surface!J17</f>
        <v>na</v>
      </c>
      <c r="E273" t="str">
        <f>NOx_surface!J17</f>
        <v>na</v>
      </c>
      <c r="F273" t="str">
        <f>TOC_surface!J17</f>
        <v>na</v>
      </c>
      <c r="G273" t="str">
        <f>NH3_surface!J17</f>
        <v>na</v>
      </c>
      <c r="H273" t="str">
        <f>TN_inflow!J17</f>
        <v>na</v>
      </c>
      <c r="I273" t="str">
        <f>TKN_inflow!J17</f>
        <v>na</v>
      </c>
      <c r="J273" t="str">
        <f>NOx_inflow!J17</f>
        <v>na</v>
      </c>
      <c r="K273" t="str">
        <f>NH3_inflow!J17</f>
        <v>na</v>
      </c>
      <c r="L273" t="str">
        <f>TOC_inflow!J17</f>
        <v>na</v>
      </c>
      <c r="M273" t="str">
        <f>TP_surface!J17</f>
        <v>na</v>
      </c>
      <c r="N273" t="str">
        <f>P_dissolved_surface!J17</f>
        <v>na</v>
      </c>
      <c r="O273" t="str">
        <f>TP_inflow!J17</f>
        <v>na</v>
      </c>
      <c r="P273" t="str">
        <f>TN_deep!J17</f>
        <v>na</v>
      </c>
      <c r="Q273" t="str">
        <f>TKN_deep!J17</f>
        <v>na</v>
      </c>
      <c r="R273" t="str">
        <f>NOx_deep!J17</f>
        <v>na</v>
      </c>
      <c r="S273" t="str">
        <f>NH3_deep!J17</f>
        <v>na</v>
      </c>
      <c r="T273" t="str">
        <f>TP_deep!J17</f>
        <v>na</v>
      </c>
      <c r="U273" t="str">
        <f>P_dissolved_deep!J17</f>
        <v>na</v>
      </c>
      <c r="V273" t="str">
        <f>TOC_deep!J17</f>
        <v>na</v>
      </c>
    </row>
    <row r="274" spans="1:22" x14ac:dyDescent="0.3">
      <c r="A274">
        <v>2003</v>
      </c>
      <c r="B274" t="s">
        <v>9</v>
      </c>
      <c r="C274" t="str">
        <f>TN_surface!J18</f>
        <v>na</v>
      </c>
      <c r="D274" t="str">
        <f>TKN_surface!J18</f>
        <v>na</v>
      </c>
      <c r="E274" t="str">
        <f>NOx_surface!J18</f>
        <v>na</v>
      </c>
      <c r="F274" t="str">
        <f>TOC_surface!J18</f>
        <v>na</v>
      </c>
      <c r="G274" t="str">
        <f>NH3_surface!J18</f>
        <v>na</v>
      </c>
      <c r="H274" t="str">
        <f>TN_inflow!J18</f>
        <v>na</v>
      </c>
      <c r="I274" t="str">
        <f>TKN_inflow!J18</f>
        <v>na</v>
      </c>
      <c r="J274" t="str">
        <f>NOx_inflow!J18</f>
        <v>na</v>
      </c>
      <c r="K274" t="str">
        <f>NH3_inflow!J18</f>
        <v>na</v>
      </c>
      <c r="L274" t="str">
        <f>TOC_inflow!J18</f>
        <v>na</v>
      </c>
      <c r="M274" t="str">
        <f>TP_surface!J18</f>
        <v>na</v>
      </c>
      <c r="N274" t="str">
        <f>P_dissolved_surface!J18</f>
        <v>na</v>
      </c>
      <c r="O274" t="str">
        <f>TP_inflow!J18</f>
        <v>na</v>
      </c>
      <c r="P274" t="str">
        <f>TN_deep!J18</f>
        <v>na</v>
      </c>
      <c r="Q274" t="str">
        <f>TKN_deep!J18</f>
        <v>na</v>
      </c>
      <c r="R274" t="str">
        <f>NOx_deep!J18</f>
        <v>na</v>
      </c>
      <c r="S274" t="str">
        <f>NH3_deep!J18</f>
        <v>na</v>
      </c>
      <c r="T274" t="str">
        <f>TP_deep!J18</f>
        <v>na</v>
      </c>
      <c r="U274" t="str">
        <f>P_dissolved_deep!J18</f>
        <v>na</v>
      </c>
      <c r="V274" t="str">
        <f>TOC_deep!J18</f>
        <v>na</v>
      </c>
    </row>
    <row r="275" spans="1:22" x14ac:dyDescent="0.3">
      <c r="A275">
        <v>2004</v>
      </c>
      <c r="B275" t="s">
        <v>9</v>
      </c>
      <c r="C275" t="str">
        <f>TN_surface!J19</f>
        <v>na</v>
      </c>
      <c r="D275" t="str">
        <f>TKN_surface!J19</f>
        <v>na</v>
      </c>
      <c r="E275" t="str">
        <f>NOx_surface!J19</f>
        <v>na</v>
      </c>
      <c r="F275" t="str">
        <f>TOC_surface!J19</f>
        <v>na</v>
      </c>
      <c r="G275" t="str">
        <f>NH3_surface!J19</f>
        <v>na</v>
      </c>
      <c r="H275" t="str">
        <f>TN_inflow!J19</f>
        <v>na</v>
      </c>
      <c r="I275" t="str">
        <f>TKN_inflow!J19</f>
        <v>na</v>
      </c>
      <c r="J275" t="str">
        <f>NOx_inflow!J19</f>
        <v>na</v>
      </c>
      <c r="K275" t="str">
        <f>NH3_inflow!J19</f>
        <v>na</v>
      </c>
      <c r="L275" t="str">
        <f>TOC_inflow!J19</f>
        <v>na</v>
      </c>
      <c r="M275" t="str">
        <f>TP_surface!J19</f>
        <v>na</v>
      </c>
      <c r="N275" t="str">
        <f>P_dissolved_surface!J19</f>
        <v>na</v>
      </c>
      <c r="O275" t="str">
        <f>TP_inflow!J19</f>
        <v>na</v>
      </c>
      <c r="P275" t="str">
        <f>TN_deep!J19</f>
        <v>na</v>
      </c>
      <c r="Q275" t="str">
        <f>TKN_deep!J19</f>
        <v>na</v>
      </c>
      <c r="R275" t="str">
        <f>NOx_deep!J19</f>
        <v>na</v>
      </c>
      <c r="S275" t="str">
        <f>NH3_deep!J19</f>
        <v>na</v>
      </c>
      <c r="T275" t="str">
        <f>TP_deep!J19</f>
        <v>na</v>
      </c>
      <c r="U275" t="str">
        <f>P_dissolved_deep!J19</f>
        <v>na</v>
      </c>
      <c r="V275" t="str">
        <f>TOC_deep!J19</f>
        <v>na</v>
      </c>
    </row>
    <row r="276" spans="1:22" x14ac:dyDescent="0.3">
      <c r="A276">
        <v>2005</v>
      </c>
      <c r="B276" t="s">
        <v>9</v>
      </c>
      <c r="C276" t="str">
        <f>TN_surface!J20</f>
        <v>na</v>
      </c>
      <c r="D276" t="str">
        <f>TKN_surface!J20</f>
        <v>na</v>
      </c>
      <c r="E276" t="str">
        <f>NOx_surface!J20</f>
        <v>na</v>
      </c>
      <c r="F276" t="str">
        <f>TOC_surface!J20</f>
        <v>na</v>
      </c>
      <c r="G276" t="str">
        <f>NH3_surface!J20</f>
        <v>na</v>
      </c>
      <c r="H276" t="str">
        <f>TN_inflow!J20</f>
        <v>na</v>
      </c>
      <c r="I276" t="str">
        <f>TKN_inflow!J20</f>
        <v>na</v>
      </c>
      <c r="J276" t="str">
        <f>NOx_inflow!J20</f>
        <v>na</v>
      </c>
      <c r="K276" t="str">
        <f>NH3_inflow!J20</f>
        <v>na</v>
      </c>
      <c r="L276" t="str">
        <f>TOC_inflow!J20</f>
        <v>na</v>
      </c>
      <c r="M276" t="str">
        <f>TP_surface!J20</f>
        <v>na</v>
      </c>
      <c r="N276" t="str">
        <f>P_dissolved_surface!J20</f>
        <v>na</v>
      </c>
      <c r="O276" t="str">
        <f>TP_inflow!J20</f>
        <v>na</v>
      </c>
      <c r="P276" t="str">
        <f>TN_deep!J20</f>
        <v>na</v>
      </c>
      <c r="Q276" t="str">
        <f>TKN_deep!J20</f>
        <v>na</v>
      </c>
      <c r="R276" t="str">
        <f>NOx_deep!J20</f>
        <v>na</v>
      </c>
      <c r="S276" t="str">
        <f>NH3_deep!J20</f>
        <v>na</v>
      </c>
      <c r="T276" t="str">
        <f>TP_deep!J20</f>
        <v>na</v>
      </c>
      <c r="U276" t="str">
        <f>P_dissolved_deep!J20</f>
        <v>na</v>
      </c>
      <c r="V276" t="str">
        <f>TOC_deep!J20</f>
        <v>na</v>
      </c>
    </row>
    <row r="277" spans="1:22" x14ac:dyDescent="0.3">
      <c r="A277">
        <v>2006</v>
      </c>
      <c r="B277" t="s">
        <v>9</v>
      </c>
      <c r="C277" t="str">
        <f>TN_surface!J21</f>
        <v>na</v>
      </c>
      <c r="D277" t="str">
        <f>TKN_surface!J21</f>
        <v>na</v>
      </c>
      <c r="E277" t="str">
        <f>NOx_surface!J21</f>
        <v>na</v>
      </c>
      <c r="F277" t="str">
        <f>TOC_surface!J21</f>
        <v>na</v>
      </c>
      <c r="G277" t="str">
        <f>NH3_surface!J21</f>
        <v>na</v>
      </c>
      <c r="H277" t="str">
        <f>TN_inflow!J21</f>
        <v>na</v>
      </c>
      <c r="I277" t="str">
        <f>TKN_inflow!J21</f>
        <v>na</v>
      </c>
      <c r="J277" t="str">
        <f>NOx_inflow!J21</f>
        <v>na</v>
      </c>
      <c r="K277" t="str">
        <f>NH3_inflow!J21</f>
        <v>na</v>
      </c>
      <c r="L277" t="str">
        <f>TOC_inflow!J21</f>
        <v>na</v>
      </c>
      <c r="M277" t="str">
        <f>TP_surface!J21</f>
        <v>na</v>
      </c>
      <c r="N277" t="str">
        <f>P_dissolved_surface!J21</f>
        <v>na</v>
      </c>
      <c r="O277" t="str">
        <f>TP_inflow!J21</f>
        <v>na</v>
      </c>
      <c r="P277" t="str">
        <f>TN_deep!J21</f>
        <v>na</v>
      </c>
      <c r="Q277" t="str">
        <f>TKN_deep!J21</f>
        <v>na</v>
      </c>
      <c r="R277" t="str">
        <f>NOx_deep!J21</f>
        <v>na</v>
      </c>
      <c r="S277" t="str">
        <f>NH3_deep!J21</f>
        <v>na</v>
      </c>
      <c r="T277" t="str">
        <f>TP_deep!J21</f>
        <v>na</v>
      </c>
      <c r="U277" t="str">
        <f>P_dissolved_deep!J21</f>
        <v>na</v>
      </c>
      <c r="V277" t="str">
        <f>TOC_deep!J21</f>
        <v>na</v>
      </c>
    </row>
    <row r="278" spans="1:22" x14ac:dyDescent="0.3">
      <c r="A278">
        <v>2007</v>
      </c>
      <c r="B278" t="s">
        <v>9</v>
      </c>
      <c r="C278">
        <f>TN_surface!J22</f>
        <v>0.21000000000000002</v>
      </c>
      <c r="D278">
        <f>TKN_surface!J22</f>
        <v>0.20200000000000001</v>
      </c>
      <c r="E278">
        <f>NOx_surface!J22</f>
        <v>8.0000000000000002E-3</v>
      </c>
      <c r="F278">
        <f>TOC_surface!J22</f>
        <v>2.016</v>
      </c>
      <c r="G278">
        <f>NH3_surface!J22</f>
        <v>1.7500000000000002E-2</v>
      </c>
      <c r="H278">
        <f>TN_inflow!J22</f>
        <v>0.40949999999999998</v>
      </c>
      <c r="I278">
        <f>TKN_inflow!J22</f>
        <v>0.40149999999999997</v>
      </c>
      <c r="J278">
        <f>NOx_inflow!J22</f>
        <v>8.0000000000000002E-3</v>
      </c>
      <c r="K278">
        <f>NH3_inflow!J22</f>
        <v>0</v>
      </c>
      <c r="L278">
        <f>TOC_inflow!J22</f>
        <v>3.0430000000000001</v>
      </c>
      <c r="M278" t="str">
        <f>TP_surface!J22</f>
        <v>na</v>
      </c>
      <c r="N278" t="str">
        <f>P_dissolved_surface!J22</f>
        <v>na</v>
      </c>
      <c r="O278">
        <f>TP_inflow!J22</f>
        <v>9</v>
      </c>
      <c r="P278">
        <f>TN_deep!J22</f>
        <v>0.44800000000000001</v>
      </c>
      <c r="Q278">
        <f>TKN_deep!J22</f>
        <v>0.23300000000000001</v>
      </c>
      <c r="R278">
        <f>NOx_deep!J22</f>
        <v>0.215</v>
      </c>
      <c r="S278">
        <f>NH3_deep!J22</f>
        <v>1.7500000000000002E-2</v>
      </c>
      <c r="T278">
        <f>TP_deep!J22</f>
        <v>9</v>
      </c>
      <c r="U278" t="str">
        <f>P_dissolved_deep!J22</f>
        <v>na</v>
      </c>
      <c r="V278">
        <f>TOC_deep!J22</f>
        <v>1.8540000000000001</v>
      </c>
    </row>
    <row r="279" spans="1:22" x14ac:dyDescent="0.3">
      <c r="A279">
        <v>2008</v>
      </c>
      <c r="B279" t="s">
        <v>9</v>
      </c>
      <c r="C279" t="str">
        <f>TN_surface!J23</f>
        <v>na</v>
      </c>
      <c r="D279" t="str">
        <f>TKN_surface!J23</f>
        <v>na</v>
      </c>
      <c r="E279">
        <f>NOx_surface!J23</f>
        <v>5.9800000000000006E-2</v>
      </c>
      <c r="F279">
        <f>TOC_surface!J23</f>
        <v>10.34</v>
      </c>
      <c r="G279">
        <f>NH3_surface!J23</f>
        <v>6.0000000000000012E-2</v>
      </c>
      <c r="H279" t="str">
        <f>TN_inflow!J23</f>
        <v>na</v>
      </c>
      <c r="I279" t="str">
        <f>TKN_inflow!J23</f>
        <v>na</v>
      </c>
      <c r="J279" t="str">
        <f>NOx_inflow!J23</f>
        <v>na</v>
      </c>
      <c r="K279" t="str">
        <f>NH3_inflow!J23</f>
        <v>na</v>
      </c>
      <c r="L279" t="str">
        <f>TOC_inflow!J23</f>
        <v>na</v>
      </c>
      <c r="M279">
        <f>TP_surface!J23</f>
        <v>4.74</v>
      </c>
      <c r="N279" t="str">
        <f>P_dissolved_surface!J23</f>
        <v>na</v>
      </c>
      <c r="O279" t="str">
        <f>TP_inflow!J23</f>
        <v>na</v>
      </c>
      <c r="P279" t="str">
        <f>TN_deep!J23</f>
        <v>na</v>
      </c>
      <c r="Q279" t="str">
        <f>TKN_deep!J23</f>
        <v>na</v>
      </c>
      <c r="R279">
        <f>NOx_deep!J23</f>
        <v>2.5500000000000002E-2</v>
      </c>
      <c r="S279">
        <f>NH3_deep!J23</f>
        <v>0.01</v>
      </c>
      <c r="T279">
        <f>TP_deep!J23</f>
        <v>4</v>
      </c>
      <c r="U279" t="str">
        <f>P_dissolved_deep!J23</f>
        <v>na</v>
      </c>
      <c r="V279">
        <f>TOC_deep!J23</f>
        <v>6.25</v>
      </c>
    </row>
    <row r="280" spans="1:22" x14ac:dyDescent="0.3">
      <c r="A280">
        <v>2009</v>
      </c>
      <c r="B280" t="s">
        <v>9</v>
      </c>
      <c r="C280">
        <f>TN_surface!J24</f>
        <v>0.83750000000000013</v>
      </c>
      <c r="D280">
        <f>TKN_surface!J24</f>
        <v>0.3175</v>
      </c>
      <c r="E280">
        <f>NOx_surface!J24</f>
        <v>0.52000000000000013</v>
      </c>
      <c r="F280">
        <f>TOC_surface!J24</f>
        <v>5.5375000000000005</v>
      </c>
      <c r="G280">
        <f>NH3_surface!J24</f>
        <v>6.5374999999999989E-2</v>
      </c>
      <c r="H280">
        <f>TN_inflow!J24</f>
        <v>1.175</v>
      </c>
      <c r="I280">
        <f>TKN_inflow!J24</f>
        <v>0.3</v>
      </c>
      <c r="J280">
        <f>NOx_inflow!J24</f>
        <v>0.875</v>
      </c>
      <c r="K280">
        <f>NH3_inflow!J24</f>
        <v>8.1499999999999989E-2</v>
      </c>
      <c r="L280">
        <f>TOC_inflow!J24</f>
        <v>6.15</v>
      </c>
      <c r="M280">
        <f>TP_surface!J24</f>
        <v>63.5</v>
      </c>
      <c r="N280" t="str">
        <f>P_dissolved_surface!J24</f>
        <v>na</v>
      </c>
      <c r="O280">
        <f>TP_inflow!J24</f>
        <v>72</v>
      </c>
      <c r="P280">
        <f>TN_deep!J24</f>
        <v>3.0100000000000002</v>
      </c>
      <c r="Q280">
        <f>TKN_deep!J24</f>
        <v>0.91</v>
      </c>
      <c r="R280">
        <f>NOx_deep!J24</f>
        <v>2.1</v>
      </c>
      <c r="S280">
        <f>NH3_deep!J24</f>
        <v>0.47</v>
      </c>
      <c r="T280">
        <f>TP_deep!J24</f>
        <v>89</v>
      </c>
      <c r="U280" t="str">
        <f>P_dissolved_deep!J24</f>
        <v>na</v>
      </c>
      <c r="V280">
        <f>TOC_deep!J24</f>
        <v>8.9</v>
      </c>
    </row>
    <row r="281" spans="1:22" x14ac:dyDescent="0.3">
      <c r="A281">
        <v>2010</v>
      </c>
      <c r="B281" t="s">
        <v>9</v>
      </c>
      <c r="C281" t="str">
        <f>TN_surface!J25</f>
        <v>na</v>
      </c>
      <c r="D281" t="str">
        <f>TKN_surface!J25</f>
        <v>na</v>
      </c>
      <c r="E281" t="str">
        <f>NOx_surface!J25</f>
        <v>na</v>
      </c>
      <c r="F281" t="str">
        <f>TOC_surface!J25</f>
        <v>na</v>
      </c>
      <c r="G281" t="str">
        <f>NH3_surface!J25</f>
        <v>na</v>
      </c>
      <c r="H281" t="str">
        <f>TN_inflow!J25</f>
        <v>na</v>
      </c>
      <c r="I281" t="str">
        <f>TKN_inflow!J25</f>
        <v>na</v>
      </c>
      <c r="J281" t="str">
        <f>NOx_inflow!J25</f>
        <v>na</v>
      </c>
      <c r="K281" t="str">
        <f>NH3_inflow!J25</f>
        <v>na</v>
      </c>
      <c r="L281" t="str">
        <f>TOC_inflow!J25</f>
        <v>na</v>
      </c>
      <c r="M281" t="str">
        <f>TP_surface!J25</f>
        <v>na</v>
      </c>
      <c r="N281" t="str">
        <f>P_dissolved_surface!J25</f>
        <v>na</v>
      </c>
      <c r="O281" t="str">
        <f>TP_inflow!J25</f>
        <v>na</v>
      </c>
      <c r="P281" t="str">
        <f>TN_deep!J25</f>
        <v>na</v>
      </c>
      <c r="Q281" t="str">
        <f>TKN_deep!J25</f>
        <v>na</v>
      </c>
      <c r="R281" t="str">
        <f>NOx_deep!J25</f>
        <v>na</v>
      </c>
      <c r="S281" t="str">
        <f>NH3_deep!J25</f>
        <v>na</v>
      </c>
      <c r="T281" t="str">
        <f>TP_deep!J25</f>
        <v>na</v>
      </c>
      <c r="U281" t="str">
        <f>P_dissolved_deep!J25</f>
        <v>na</v>
      </c>
      <c r="V281" t="str">
        <f>TOC_deep!J25</f>
        <v>na</v>
      </c>
    </row>
    <row r="282" spans="1:22" x14ac:dyDescent="0.3">
      <c r="A282">
        <v>2011</v>
      </c>
      <c r="B282" t="s">
        <v>9</v>
      </c>
      <c r="C282" t="str">
        <f>TN_surface!J26</f>
        <v>na</v>
      </c>
      <c r="D282" t="str">
        <f>TKN_surface!J26</f>
        <v>na</v>
      </c>
      <c r="E282" t="str">
        <f>NOx_surface!J26</f>
        <v>na</v>
      </c>
      <c r="F282" t="str">
        <f>TOC_surface!J26</f>
        <v>na</v>
      </c>
      <c r="G282" t="str">
        <f>NH3_surface!J26</f>
        <v>na</v>
      </c>
      <c r="H282" t="str">
        <f>TN_inflow!J26</f>
        <v>na</v>
      </c>
      <c r="I282" t="str">
        <f>TKN_inflow!J26</f>
        <v>na</v>
      </c>
      <c r="J282" t="str">
        <f>NOx_inflow!J26</f>
        <v>na</v>
      </c>
      <c r="K282" t="str">
        <f>NH3_inflow!J26</f>
        <v>na</v>
      </c>
      <c r="L282" t="str">
        <f>TOC_inflow!J26</f>
        <v>na</v>
      </c>
      <c r="M282" t="str">
        <f>TP_surface!J26</f>
        <v>na</v>
      </c>
      <c r="N282" t="str">
        <f>P_dissolved_surface!J26</f>
        <v>na</v>
      </c>
      <c r="O282" t="str">
        <f>TP_inflow!J26</f>
        <v>na</v>
      </c>
      <c r="P282" t="str">
        <f>TN_deep!J26</f>
        <v>na</v>
      </c>
      <c r="Q282" t="str">
        <f>TKN_deep!J26</f>
        <v>na</v>
      </c>
      <c r="R282" t="str">
        <f>NOx_deep!J26</f>
        <v>na</v>
      </c>
      <c r="S282" t="str">
        <f>NH3_deep!J26</f>
        <v>na</v>
      </c>
      <c r="T282" t="str">
        <f>TP_deep!J26</f>
        <v>na</v>
      </c>
      <c r="U282" t="str">
        <f>P_dissolved_deep!J26</f>
        <v>na</v>
      </c>
      <c r="V282" t="str">
        <f>TOC_deep!J26</f>
        <v>na</v>
      </c>
    </row>
    <row r="283" spans="1:22" x14ac:dyDescent="0.3">
      <c r="A283">
        <v>2012</v>
      </c>
      <c r="B283" t="s">
        <v>9</v>
      </c>
      <c r="C283" t="str">
        <f>TN_surface!J27</f>
        <v>na</v>
      </c>
      <c r="D283">
        <f>TKN_surface!J27</f>
        <v>0.34714285714285714</v>
      </c>
      <c r="E283" t="str">
        <f>NOx_surface!J27</f>
        <v>na</v>
      </c>
      <c r="F283">
        <f>TOC_surface!J27</f>
        <v>3.471428571428572</v>
      </c>
      <c r="G283">
        <f>NH3_surface!J27</f>
        <v>1.4999999999999999E-2</v>
      </c>
      <c r="H283">
        <f>TN_inflow!J27</f>
        <v>0.63</v>
      </c>
      <c r="I283">
        <f>TKN_inflow!J27</f>
        <v>0.27999999999999997</v>
      </c>
      <c r="J283">
        <f>NOx_inflow!J27</f>
        <v>0.35000000000000003</v>
      </c>
      <c r="K283">
        <f>NH3_inflow!J27</f>
        <v>8.3999999999999991E-2</v>
      </c>
      <c r="L283">
        <f>TOC_inflow!J27</f>
        <v>3.95</v>
      </c>
      <c r="M283">
        <f>TP_surface!J27</f>
        <v>14.442857142857141</v>
      </c>
      <c r="N283" t="str">
        <f>P_dissolved_surface!J27</f>
        <v>na</v>
      </c>
      <c r="O283">
        <f>TP_inflow!J27</f>
        <v>27</v>
      </c>
      <c r="P283" t="str">
        <f>TN_deep!J27</f>
        <v>na</v>
      </c>
      <c r="Q283" t="str">
        <f>TKN_deep!J27</f>
        <v>na</v>
      </c>
      <c r="R283" t="str">
        <f>NOx_deep!J27</f>
        <v>na</v>
      </c>
      <c r="S283" t="str">
        <f>NH3_deep!J27</f>
        <v>na</v>
      </c>
      <c r="T283" t="str">
        <f>TP_deep!J27</f>
        <v>na</v>
      </c>
      <c r="U283" t="str">
        <f>P_dissolved_deep!J27</f>
        <v>na</v>
      </c>
      <c r="V283" t="str">
        <f>TOC_deep!J27</f>
        <v>na</v>
      </c>
    </row>
    <row r="284" spans="1:22" x14ac:dyDescent="0.3">
      <c r="A284">
        <v>2013</v>
      </c>
      <c r="B284" t="s">
        <v>9</v>
      </c>
      <c r="C284">
        <f>TN_surface!J28</f>
        <v>0.95355000000000001</v>
      </c>
      <c r="D284">
        <f>TKN_surface!J28</f>
        <v>0.74875000000000003</v>
      </c>
      <c r="E284">
        <f>NOx_surface!J28</f>
        <v>0.20480000000000001</v>
      </c>
      <c r="F284">
        <f>TOC_surface!J28</f>
        <v>2.9499999999999997</v>
      </c>
      <c r="G284">
        <f>NH3_surface!J28</f>
        <v>1.3624999999999998E-2</v>
      </c>
      <c r="H284" t="str">
        <f>TN_inflow!J28</f>
        <v>na</v>
      </c>
      <c r="I284" t="str">
        <f>TKN_inflow!J28</f>
        <v>na</v>
      </c>
      <c r="J284" t="str">
        <f>NOx_inflow!J28</f>
        <v>na</v>
      </c>
      <c r="K284" t="str">
        <f>NH3_inflow!J28</f>
        <v>na</v>
      </c>
      <c r="L284" t="str">
        <f>TOC_inflow!J28</f>
        <v>na</v>
      </c>
      <c r="M284">
        <f>TP_surface!J28</f>
        <v>10.375</v>
      </c>
      <c r="N284" t="str">
        <f>P_dissolved_surface!J28</f>
        <v>na</v>
      </c>
      <c r="O284" t="str">
        <f>TP_inflow!J28</f>
        <v>na</v>
      </c>
      <c r="P284" t="str">
        <f>TN_deep!J28</f>
        <v>na</v>
      </c>
      <c r="Q284">
        <f>TKN_deep!J28</f>
        <v>0.67</v>
      </c>
      <c r="R284" t="str">
        <f>NOx_deep!J28</f>
        <v>na</v>
      </c>
      <c r="S284">
        <f>NH3_deep!J28</f>
        <v>1.0999999999999999E-2</v>
      </c>
      <c r="T284">
        <f>TP_deep!J28</f>
        <v>10</v>
      </c>
      <c r="U284" t="str">
        <f>P_dissolved_deep!J28</f>
        <v>na</v>
      </c>
      <c r="V284">
        <f>TOC_deep!J28</f>
        <v>3.2</v>
      </c>
    </row>
    <row r="285" spans="1:22" x14ac:dyDescent="0.3">
      <c r="A285">
        <v>2014</v>
      </c>
      <c r="B285" t="s">
        <v>9</v>
      </c>
      <c r="C285">
        <f>TN_surface!J29</f>
        <v>1.71488</v>
      </c>
      <c r="D285">
        <f>TKN_surface!J29</f>
        <v>1.44</v>
      </c>
      <c r="E285">
        <f>NOx_surface!J29</f>
        <v>0.27487999999999996</v>
      </c>
      <c r="F285">
        <f>TOC_surface!J29</f>
        <v>5.42</v>
      </c>
      <c r="G285">
        <f>NH3_surface!J29</f>
        <v>0.1633</v>
      </c>
      <c r="H285" t="str">
        <f>TN_inflow!J29</f>
        <v>na</v>
      </c>
      <c r="I285" t="str">
        <f>TKN_inflow!J29</f>
        <v>na</v>
      </c>
      <c r="J285" t="str">
        <f>NOx_inflow!J29</f>
        <v>na</v>
      </c>
      <c r="K285" t="str">
        <f>NH3_inflow!J29</f>
        <v>na</v>
      </c>
      <c r="L285" t="str">
        <f>TOC_inflow!J29</f>
        <v>na</v>
      </c>
      <c r="M285">
        <f>TP_surface!J29</f>
        <v>51.379999999999995</v>
      </c>
      <c r="N285" t="str">
        <f>P_dissolved_surface!J29</f>
        <v>na</v>
      </c>
      <c r="O285" t="str">
        <f>TP_inflow!J29</f>
        <v>na</v>
      </c>
      <c r="P285">
        <f>TN_deep!J29</f>
        <v>1.2090000000000001</v>
      </c>
      <c r="Q285">
        <f>TKN_deep!J29</f>
        <v>1</v>
      </c>
      <c r="R285">
        <f>NOx_deep!J29</f>
        <v>0.20899999999999999</v>
      </c>
      <c r="S285">
        <f>NH3_deep!J29</f>
        <v>0.10100000000000001</v>
      </c>
      <c r="T285">
        <f>TP_deep!J29</f>
        <v>10.6</v>
      </c>
      <c r="U285" t="str">
        <f>P_dissolved_deep!J29</f>
        <v>na</v>
      </c>
      <c r="V285">
        <f>TOC_deep!J29</f>
        <v>2.2000000000000002</v>
      </c>
    </row>
    <row r="286" spans="1:22" x14ac:dyDescent="0.3">
      <c r="A286">
        <v>2015</v>
      </c>
      <c r="B286" t="s">
        <v>9</v>
      </c>
      <c r="C286">
        <f>TN_surface!J30</f>
        <v>0.37580909090909093</v>
      </c>
      <c r="D286">
        <f>TKN_surface!J30</f>
        <v>0.3</v>
      </c>
      <c r="E286">
        <f>NOx_surface!J30</f>
        <v>7.5809090909090923E-2</v>
      </c>
      <c r="F286">
        <f>TOC_surface!J30</f>
        <v>3.0272727272727269</v>
      </c>
      <c r="G286">
        <f>NH3_surface!J30</f>
        <v>0.11505454545454544</v>
      </c>
      <c r="H286" t="str">
        <f>TN_inflow!J30</f>
        <v>na</v>
      </c>
      <c r="I286" t="str">
        <f>TKN_inflow!J30</f>
        <v>na</v>
      </c>
      <c r="J286" t="str">
        <f>NOx_inflow!J30</f>
        <v>na</v>
      </c>
      <c r="K286" t="str">
        <f>NH3_inflow!J30</f>
        <v>na</v>
      </c>
      <c r="L286" t="str">
        <f>TOC_inflow!J30</f>
        <v>na</v>
      </c>
      <c r="M286">
        <f>TP_surface!J30</f>
        <v>8.0909090909090917</v>
      </c>
      <c r="N286" t="str">
        <f>P_dissolved_surface!J30</f>
        <v>na</v>
      </c>
      <c r="O286" t="str">
        <f>TP_inflow!J30</f>
        <v>na</v>
      </c>
      <c r="P286" t="str">
        <f>TN_deep!J30</f>
        <v>na</v>
      </c>
      <c r="Q286" t="str">
        <f>TKN_deep!J30</f>
        <v>na</v>
      </c>
      <c r="R286" t="str">
        <f>NOx_deep!J30</f>
        <v>na</v>
      </c>
      <c r="S286" t="str">
        <f>NH3_deep!J30</f>
        <v>na</v>
      </c>
      <c r="T286" t="str">
        <f>TP_deep!J30</f>
        <v>na</v>
      </c>
      <c r="U286" t="str">
        <f>P_dissolved_deep!J30</f>
        <v>na</v>
      </c>
      <c r="V286" t="str">
        <f>TOC_deep!J30</f>
        <v>na</v>
      </c>
    </row>
    <row r="287" spans="1:22" x14ac:dyDescent="0.3">
      <c r="A287">
        <v>2016</v>
      </c>
      <c r="B287" t="s">
        <v>9</v>
      </c>
      <c r="C287">
        <f>TN_surface!J31</f>
        <v>0.49054545454545456</v>
      </c>
      <c r="D287">
        <f>TKN_surface!J31</f>
        <v>0.3890909090909091</v>
      </c>
      <c r="E287">
        <f>NOx_surface!J31</f>
        <v>0.10145454545454546</v>
      </c>
      <c r="F287">
        <f>TOC_surface!J31</f>
        <v>4.1800000000000006</v>
      </c>
      <c r="G287">
        <f>NH3_surface!J31</f>
        <v>0.13685454545454545</v>
      </c>
      <c r="H287" t="str">
        <f>TN_inflow!J31</f>
        <v>na</v>
      </c>
      <c r="I287" t="str">
        <f>TKN_inflow!J31</f>
        <v>na</v>
      </c>
      <c r="J287" t="str">
        <f>NOx_inflow!J31</f>
        <v>na</v>
      </c>
      <c r="K287" t="str">
        <f>NH3_inflow!J31</f>
        <v>na</v>
      </c>
      <c r="L287" t="str">
        <f>TOC_inflow!J31</f>
        <v>na</v>
      </c>
      <c r="M287">
        <f>TP_surface!J31</f>
        <v>27.818181818181817</v>
      </c>
      <c r="N287" t="str">
        <f>P_dissolved_surface!J31</f>
        <v>na</v>
      </c>
      <c r="O287" t="str">
        <f>TP_inflow!J31</f>
        <v>na</v>
      </c>
      <c r="P287">
        <f>TN_deep!J31</f>
        <v>0.5</v>
      </c>
      <c r="Q287">
        <f>TKN_deep!J31</f>
        <v>0.46</v>
      </c>
      <c r="R287">
        <f>NOx_deep!J31</f>
        <v>0.04</v>
      </c>
      <c r="S287">
        <f>NH3_deep!J31</f>
        <v>0.36099999999999999</v>
      </c>
      <c r="T287">
        <f>TP_deep!J31</f>
        <v>15</v>
      </c>
      <c r="U287" t="str">
        <f>P_dissolved_deep!J31</f>
        <v>na</v>
      </c>
      <c r="V287">
        <f>TOC_deep!J31</f>
        <v>3.38</v>
      </c>
    </row>
    <row r="288" spans="1:22" x14ac:dyDescent="0.3">
      <c r="A288">
        <v>2017</v>
      </c>
      <c r="B288" t="s">
        <v>9</v>
      </c>
      <c r="C288">
        <f>TN_surface!J32</f>
        <v>0.39760833333333334</v>
      </c>
      <c r="D288">
        <f>TKN_surface!J32</f>
        <v>0.31916666666666671</v>
      </c>
      <c r="E288">
        <f>NOx_surface!J32</f>
        <v>7.844166666666666E-2</v>
      </c>
      <c r="F288">
        <f>TOC_surface!J32</f>
        <v>4.1216666666666661</v>
      </c>
      <c r="G288">
        <f>NH3_surface!J32</f>
        <v>7.6524999999999996E-2</v>
      </c>
      <c r="H288">
        <f>TN_inflow!J32</f>
        <v>0.38300000000000001</v>
      </c>
      <c r="I288">
        <f>TKN_inflow!J32</f>
        <v>0.2</v>
      </c>
      <c r="J288">
        <f>NOx_inflow!J32</f>
        <v>0.183</v>
      </c>
      <c r="K288">
        <f>NH3_inflow!J32</f>
        <v>7.0750000000000007E-2</v>
      </c>
      <c r="L288">
        <f>TOC_inflow!J32</f>
        <v>2.9449999999999998</v>
      </c>
      <c r="M288">
        <f>TP_surface!J32</f>
        <v>3.5</v>
      </c>
      <c r="N288">
        <f>P_dissolved_surface!J32</f>
        <v>2</v>
      </c>
      <c r="O288">
        <f>TP_inflow!J32</f>
        <v>2</v>
      </c>
      <c r="P288">
        <f>TN_deep!J32</f>
        <v>0.38100000000000001</v>
      </c>
      <c r="Q288">
        <f>TKN_deep!J32</f>
        <v>0.24</v>
      </c>
      <c r="R288">
        <f>NOx_deep!J32</f>
        <v>0.14099999999999999</v>
      </c>
      <c r="S288">
        <f>NH3_deep!J32</f>
        <v>7.6899999999999996E-2</v>
      </c>
      <c r="T288">
        <f>TP_deep!J32</f>
        <v>2</v>
      </c>
      <c r="U288">
        <f>P_dissolved_deep!J32</f>
        <v>2</v>
      </c>
      <c r="V288">
        <f>TOC_deep!J32</f>
        <v>2.81</v>
      </c>
    </row>
    <row r="289" spans="1:22" x14ac:dyDescent="0.3">
      <c r="A289">
        <v>2018</v>
      </c>
      <c r="B289" t="s">
        <v>9</v>
      </c>
      <c r="C289">
        <f>TN_surface!J33</f>
        <v>0.33526222222222218</v>
      </c>
      <c r="D289">
        <f>TKN_surface!J33</f>
        <v>0.18866666666666665</v>
      </c>
      <c r="E289">
        <f>NOx_surface!J33</f>
        <v>0.14659555555555553</v>
      </c>
      <c r="F289">
        <f>TOC_surface!J33</f>
        <v>4.1511111111111108</v>
      </c>
      <c r="G289">
        <f>NH3_surface!J33</f>
        <v>9.30111111111111E-2</v>
      </c>
      <c r="H289" t="str">
        <f>TN_inflow!J33</f>
        <v>na</v>
      </c>
      <c r="I289" t="str">
        <f>TKN_inflow!J33</f>
        <v>na</v>
      </c>
      <c r="J289" t="str">
        <f>NOx_inflow!J33</f>
        <v>na</v>
      </c>
      <c r="K289" t="str">
        <f>NH3_inflow!J33</f>
        <v>na</v>
      </c>
      <c r="L289" t="str">
        <f>TOC_inflow!J33</f>
        <v>na</v>
      </c>
      <c r="M289">
        <f>TP_surface!J33</f>
        <v>58.111111111111114</v>
      </c>
      <c r="N289">
        <f>P_dissolved_surface!J33</f>
        <v>42.3</v>
      </c>
      <c r="O289" t="str">
        <f>TP_inflow!J33</f>
        <v>na</v>
      </c>
      <c r="P289">
        <f>TN_deep!J33</f>
        <v>0.19089999999999999</v>
      </c>
      <c r="Q289">
        <f>TKN_deep!J33</f>
        <v>0.18149999999999999</v>
      </c>
      <c r="R289">
        <f>NOx_deep!J33</f>
        <v>9.4000000000000004E-3</v>
      </c>
      <c r="S289">
        <f>NH3_deep!J33</f>
        <v>0.12185</v>
      </c>
      <c r="T289">
        <f>TP_deep!J33</f>
        <v>46</v>
      </c>
      <c r="U289">
        <f>P_dissolved_deep!J33</f>
        <v>35.950000000000003</v>
      </c>
      <c r="V289">
        <f>TOC_deep!J33</f>
        <v>3.5949999999999998</v>
      </c>
    </row>
    <row r="290" spans="1:22" x14ac:dyDescent="0.3">
      <c r="A290">
        <v>1987</v>
      </c>
      <c r="B290" t="s">
        <v>10</v>
      </c>
      <c r="C290">
        <f>TN_surface!K2</f>
        <v>0.97983193277310932</v>
      </c>
      <c r="D290">
        <f>TKN_surface!K2</f>
        <v>0.48571428571428571</v>
      </c>
      <c r="E290">
        <f>NOx_surface!K2</f>
        <v>0.49411764705882355</v>
      </c>
      <c r="F290">
        <f>TOC_surface!K2</f>
        <v>4.8571428571428568</v>
      </c>
      <c r="G290">
        <f>NH3_surface!K2</f>
        <v>0.12857142857142856</v>
      </c>
      <c r="H290">
        <f>TN_inflow!K2</f>
        <v>1.175</v>
      </c>
      <c r="I290">
        <f>TKN_inflow!K2</f>
        <v>0.4</v>
      </c>
      <c r="J290">
        <f>NOx_inflow!K2</f>
        <v>0.77500000000000002</v>
      </c>
      <c r="K290">
        <f>NH3_inflow!K2</f>
        <v>0</v>
      </c>
      <c r="L290">
        <f>TOC_inflow!K2</f>
        <v>7.5</v>
      </c>
      <c r="M290">
        <f>TP_surface!K2</f>
        <v>26.214285714285715</v>
      </c>
      <c r="N290">
        <f>P_dissolved_surface!K2</f>
        <v>5</v>
      </c>
      <c r="O290">
        <f>TP_inflow!K2</f>
        <v>202</v>
      </c>
      <c r="P290">
        <f>TN_deep!K2</f>
        <v>1.3</v>
      </c>
      <c r="Q290">
        <f>TKN_deep!K2</f>
        <v>0.35</v>
      </c>
      <c r="R290">
        <f>NOx_deep!K2</f>
        <v>0.95000000000000007</v>
      </c>
      <c r="S290">
        <f>NH3_deep!K2</f>
        <v>0.15000000000000002</v>
      </c>
      <c r="T290" t="str">
        <f>TP_deep!K2</f>
        <v>na</v>
      </c>
      <c r="U290">
        <f>P_dissolved_deep!K2</f>
        <v>28</v>
      </c>
      <c r="V290">
        <f>TOC_deep!K2</f>
        <v>4.5</v>
      </c>
    </row>
    <row r="291" spans="1:22" x14ac:dyDescent="0.3">
      <c r="A291">
        <v>1988</v>
      </c>
      <c r="B291" t="s">
        <v>10</v>
      </c>
      <c r="C291">
        <f>TN_surface!K3</f>
        <v>0.73333333333333339</v>
      </c>
      <c r="D291">
        <f>TKN_surface!K3</f>
        <v>0.44999999999999996</v>
      </c>
      <c r="E291">
        <f>NOx_surface!K3</f>
        <v>0.28333333333333338</v>
      </c>
      <c r="F291">
        <f>TOC_surface!K3</f>
        <v>4.5555555555555554</v>
      </c>
      <c r="G291">
        <f>NH3_surface!K3</f>
        <v>9.1176470588235303E-2</v>
      </c>
      <c r="H291">
        <f>TN_inflow!K3</f>
        <v>3.2</v>
      </c>
      <c r="I291">
        <f>TKN_inflow!K3</f>
        <v>0.7</v>
      </c>
      <c r="J291">
        <f>NOx_inflow!K3</f>
        <v>2.5</v>
      </c>
      <c r="K291">
        <f>NH3_inflow!K3</f>
        <v>0.4</v>
      </c>
      <c r="L291">
        <f>TOC_inflow!K3</f>
        <v>7</v>
      </c>
      <c r="M291">
        <f>TP_surface!K3</f>
        <v>110.83333333333333</v>
      </c>
      <c r="N291">
        <f>P_dissolved_surface!K3</f>
        <v>420</v>
      </c>
      <c r="O291" t="str">
        <f>TP_inflow!K3</f>
        <v>na</v>
      </c>
      <c r="P291">
        <f>TN_deep!K3</f>
        <v>1.7833333333333334</v>
      </c>
      <c r="Q291">
        <f>TKN_deep!K3</f>
        <v>0.43333333333333329</v>
      </c>
      <c r="R291">
        <f>NOx_deep!K3</f>
        <v>1.35</v>
      </c>
      <c r="S291">
        <f>NH3_deep!K3</f>
        <v>0.05</v>
      </c>
      <c r="T291" t="str">
        <f>TP_deep!K3</f>
        <v>na</v>
      </c>
      <c r="U291">
        <f>P_dissolved_deep!K3</f>
        <v>290</v>
      </c>
      <c r="V291">
        <f>TOC_deep!K3</f>
        <v>4.333333333333333</v>
      </c>
    </row>
    <row r="292" spans="1:22" x14ac:dyDescent="0.3">
      <c r="A292">
        <v>1989</v>
      </c>
      <c r="B292" t="s">
        <v>10</v>
      </c>
      <c r="C292">
        <f>TN_surface!K4</f>
        <v>0.91666666666666674</v>
      </c>
      <c r="D292">
        <f>TKN_surface!K4</f>
        <v>0.51111111111111118</v>
      </c>
      <c r="E292">
        <f>NOx_surface!K4</f>
        <v>0.4055555555555555</v>
      </c>
      <c r="F292">
        <f>TOC_surface!K4</f>
        <v>5.666666666666667</v>
      </c>
      <c r="G292">
        <f>NH3_surface!K4</f>
        <v>0.1111111111111111</v>
      </c>
      <c r="H292">
        <f>TN_inflow!K4</f>
        <v>2.4</v>
      </c>
      <c r="I292">
        <f>TKN_inflow!K4</f>
        <v>0.7</v>
      </c>
      <c r="J292">
        <f>NOx_inflow!K4</f>
        <v>1.7</v>
      </c>
      <c r="K292">
        <f>NH3_inflow!K4</f>
        <v>0.3</v>
      </c>
      <c r="L292">
        <f>TOC_inflow!K4</f>
        <v>6</v>
      </c>
      <c r="M292">
        <f>TP_surface!K4</f>
        <v>67.555555555555557</v>
      </c>
      <c r="N292">
        <f>P_dissolved_surface!K4</f>
        <v>15</v>
      </c>
      <c r="O292">
        <f>TP_inflow!K4</f>
        <v>417</v>
      </c>
      <c r="P292">
        <f>TN_deep!K4</f>
        <v>0.95000000000000007</v>
      </c>
      <c r="Q292">
        <f>TKN_deep!K4</f>
        <v>0.30000000000000004</v>
      </c>
      <c r="R292">
        <f>NOx_deep!K4</f>
        <v>0.65</v>
      </c>
      <c r="S292">
        <f>NH3_deep!K4</f>
        <v>0.15000000000000002</v>
      </c>
      <c r="T292">
        <f>TP_deep!K4</f>
        <v>49</v>
      </c>
      <c r="U292">
        <f>P_dissolved_deep!K4</f>
        <v>25.5</v>
      </c>
      <c r="V292">
        <f>TOC_deep!K4</f>
        <v>5.5</v>
      </c>
    </row>
    <row r="293" spans="1:22" x14ac:dyDescent="0.3">
      <c r="A293">
        <v>1990</v>
      </c>
      <c r="B293" t="s">
        <v>10</v>
      </c>
      <c r="C293">
        <f>TN_surface!K5</f>
        <v>1.1818785578747626</v>
      </c>
      <c r="D293">
        <f>TKN_surface!K5</f>
        <v>0.52058823529411757</v>
      </c>
      <c r="E293">
        <f>NOx_surface!K5</f>
        <v>0.66129032258064502</v>
      </c>
      <c r="F293">
        <f>TOC_surface!K5</f>
        <v>6.117647058823529</v>
      </c>
      <c r="G293">
        <f>NH3_surface!K5</f>
        <v>0.11029411764705885</v>
      </c>
      <c r="H293">
        <f>TN_inflow!K5</f>
        <v>2.3333333333333335</v>
      </c>
      <c r="I293">
        <f>TKN_inflow!K5</f>
        <v>0.3666666666666667</v>
      </c>
      <c r="J293">
        <f>NOx_inflow!K5</f>
        <v>1.9666666666666668</v>
      </c>
      <c r="K293">
        <f>NH3_inflow!K5</f>
        <v>3.3333333333333333E-2</v>
      </c>
      <c r="L293">
        <f>TOC_inflow!K5</f>
        <v>5.666666666666667</v>
      </c>
      <c r="M293">
        <f>TP_surface!K5</f>
        <v>103.53846153846153</v>
      </c>
      <c r="N293">
        <f>P_dissolved_surface!K5</f>
        <v>78</v>
      </c>
      <c r="O293">
        <f>TP_inflow!K5</f>
        <v>249.66666666666666</v>
      </c>
      <c r="P293">
        <f>TN_deep!K5</f>
        <v>1.54</v>
      </c>
      <c r="Q293">
        <f>TKN_deep!K5</f>
        <v>0.67999999999999994</v>
      </c>
      <c r="R293">
        <f>NOx_deep!K5</f>
        <v>0.86</v>
      </c>
      <c r="S293">
        <f>NH3_deep!K5</f>
        <v>0.30999999999999994</v>
      </c>
      <c r="T293">
        <f>TP_deep!K5</f>
        <v>253.5</v>
      </c>
      <c r="U293">
        <f>P_dissolved_deep!K5</f>
        <v>87</v>
      </c>
      <c r="V293">
        <f>TOC_deep!K5</f>
        <v>6.4</v>
      </c>
    </row>
    <row r="294" spans="1:22" x14ac:dyDescent="0.3">
      <c r="A294">
        <v>1991</v>
      </c>
      <c r="B294" t="s">
        <v>10</v>
      </c>
      <c r="C294">
        <f>TN_surface!K6</f>
        <v>1.1027777777777779</v>
      </c>
      <c r="D294">
        <f>TKN_surface!K6</f>
        <v>0.37777777777777777</v>
      </c>
      <c r="E294">
        <f>NOx_surface!K6</f>
        <v>0.72499999999999998</v>
      </c>
      <c r="F294">
        <f>TOC_surface!K6</f>
        <v>6.0370370370370372</v>
      </c>
      <c r="G294">
        <f>NH3_surface!K6</f>
        <v>7.5000000000000011E-2</v>
      </c>
      <c r="H294">
        <f>TN_inflow!K6</f>
        <v>0.33333333333333331</v>
      </c>
      <c r="I294">
        <f>TKN_inflow!K6</f>
        <v>0.28333333333333333</v>
      </c>
      <c r="J294">
        <f>NOx_inflow!K6</f>
        <v>0.05</v>
      </c>
      <c r="K294">
        <f>NH3_inflow!K6</f>
        <v>0</v>
      </c>
      <c r="L294">
        <f>TOC_inflow!K6</f>
        <v>6.333333333333333</v>
      </c>
      <c r="M294">
        <f>TP_surface!K6</f>
        <v>52.888888888888886</v>
      </c>
      <c r="N294">
        <f>P_dissolved_surface!K6</f>
        <v>13.5</v>
      </c>
      <c r="O294">
        <f>TP_inflow!K6</f>
        <v>239</v>
      </c>
      <c r="P294">
        <f>TN_deep!K6</f>
        <v>1.0066666666666668</v>
      </c>
      <c r="Q294">
        <f>TKN_deep!K6</f>
        <v>0.64</v>
      </c>
      <c r="R294">
        <f>NOx_deep!K6</f>
        <v>0.3666666666666667</v>
      </c>
      <c r="S294">
        <f>NH3_deep!K6</f>
        <v>0.21249999999999999</v>
      </c>
      <c r="T294">
        <f>TP_deep!K6</f>
        <v>138.19999999999999</v>
      </c>
      <c r="U294">
        <f>P_dissolved_deep!K6</f>
        <v>36.5</v>
      </c>
      <c r="V294">
        <f>TOC_deep!K6</f>
        <v>6</v>
      </c>
    </row>
    <row r="295" spans="1:22" x14ac:dyDescent="0.3">
      <c r="A295">
        <v>1992</v>
      </c>
      <c r="B295" t="s">
        <v>10</v>
      </c>
      <c r="C295" t="str">
        <f>TN_surface!K7</f>
        <v>na</v>
      </c>
      <c r="D295" t="str">
        <f>TKN_surface!K7</f>
        <v>na</v>
      </c>
      <c r="E295" t="str">
        <f>NOx_surface!K7</f>
        <v>na</v>
      </c>
      <c r="F295">
        <f>TOC_surface!K7</f>
        <v>7.25</v>
      </c>
      <c r="G295">
        <f>NH3_surface!K7</f>
        <v>0.1</v>
      </c>
      <c r="H295" t="str">
        <f>TN_inflow!K7</f>
        <v>na</v>
      </c>
      <c r="I295" t="str">
        <f>TKN_inflow!K7</f>
        <v>na</v>
      </c>
      <c r="J295">
        <f>NOx_inflow!K7</f>
        <v>2.4833333333333334</v>
      </c>
      <c r="K295">
        <f>NH3_inflow!K7</f>
        <v>0.3</v>
      </c>
      <c r="L295">
        <f>TOC_inflow!K7</f>
        <v>6</v>
      </c>
      <c r="M295">
        <f>TP_surface!K7</f>
        <v>60</v>
      </c>
      <c r="N295">
        <f>P_dissolved_surface!K7</f>
        <v>35</v>
      </c>
      <c r="O295">
        <f>TP_inflow!K7</f>
        <v>184</v>
      </c>
      <c r="P295" t="str">
        <f>TN_deep!K7</f>
        <v>na</v>
      </c>
      <c r="Q295" t="str">
        <f>TKN_deep!K7</f>
        <v>na</v>
      </c>
      <c r="R295">
        <f>NOx_deep!K7</f>
        <v>0.6</v>
      </c>
      <c r="S295">
        <f>NH3_deep!K7</f>
        <v>0.3</v>
      </c>
      <c r="T295">
        <f>TP_deep!K7</f>
        <v>135</v>
      </c>
      <c r="U295">
        <f>P_dissolved_deep!K7</f>
        <v>280</v>
      </c>
      <c r="V295">
        <f>TOC_deep!K7</f>
        <v>6.333333333333333</v>
      </c>
    </row>
    <row r="296" spans="1:22" x14ac:dyDescent="0.3">
      <c r="A296">
        <v>1993</v>
      </c>
      <c r="B296" t="s">
        <v>10</v>
      </c>
      <c r="C296" t="str">
        <f>TN_surface!K8</f>
        <v>na</v>
      </c>
      <c r="D296" t="str">
        <f>TKN_surface!K8</f>
        <v>na</v>
      </c>
      <c r="E296" t="str">
        <f>NOx_surface!K8</f>
        <v>na</v>
      </c>
      <c r="F296">
        <f>TOC_surface!K8</f>
        <v>7.666666666666667</v>
      </c>
      <c r="G296">
        <f>NH3_surface!K8</f>
        <v>5.8333333333333327E-2</v>
      </c>
      <c r="H296" t="str">
        <f>TN_inflow!K8</f>
        <v>na</v>
      </c>
      <c r="I296" t="str">
        <f>TKN_inflow!K8</f>
        <v>na</v>
      </c>
      <c r="J296" t="str">
        <f>NOx_inflow!K8</f>
        <v>na</v>
      </c>
      <c r="K296">
        <f>NH3_inflow!K8</f>
        <v>0</v>
      </c>
      <c r="L296">
        <f>TOC_inflow!K8</f>
        <v>6.666666666666667</v>
      </c>
      <c r="M296" t="str">
        <f>TP_surface!K8</f>
        <v>na</v>
      </c>
      <c r="N296" t="str">
        <f>P_dissolved_surface!K8</f>
        <v>na</v>
      </c>
      <c r="O296" t="str">
        <f>TP_inflow!K8</f>
        <v>na</v>
      </c>
      <c r="P296" t="str">
        <f>TN_deep!K8</f>
        <v>na</v>
      </c>
      <c r="Q296" t="str">
        <f>TKN_deep!K8</f>
        <v>na</v>
      </c>
      <c r="R296" t="str">
        <f>NOx_deep!K8</f>
        <v>na</v>
      </c>
      <c r="S296">
        <f>NH3_deep!K8</f>
        <v>0.18571428571428572</v>
      </c>
      <c r="T296" t="str">
        <f>TP_deep!K8</f>
        <v>na</v>
      </c>
      <c r="U296" t="str">
        <f>P_dissolved_deep!K8</f>
        <v>na</v>
      </c>
      <c r="V296">
        <f>TOC_deep!K8</f>
        <v>7.5714285714285712</v>
      </c>
    </row>
    <row r="297" spans="1:22" x14ac:dyDescent="0.3">
      <c r="A297">
        <v>1994</v>
      </c>
      <c r="B297" t="s">
        <v>10</v>
      </c>
      <c r="C297" t="str">
        <f>TN_surface!K9</f>
        <v>na</v>
      </c>
      <c r="D297" t="str">
        <f>TKN_surface!K9</f>
        <v>na</v>
      </c>
      <c r="E297" t="str">
        <f>NOx_surface!K9</f>
        <v>na</v>
      </c>
      <c r="F297">
        <f>TOC_surface!K9</f>
        <v>9.6</v>
      </c>
      <c r="G297" t="str">
        <f>NH3_surface!K9</f>
        <v>na</v>
      </c>
      <c r="H297" t="str">
        <f>TN_inflow!K9</f>
        <v>na</v>
      </c>
      <c r="I297" t="str">
        <f>TKN_inflow!K9</f>
        <v>na</v>
      </c>
      <c r="J297" t="str">
        <f>NOx_inflow!K9</f>
        <v>na</v>
      </c>
      <c r="K297" t="str">
        <f>NH3_inflow!K9</f>
        <v>na</v>
      </c>
      <c r="L297">
        <f>TOC_inflow!K9</f>
        <v>7.5</v>
      </c>
      <c r="M297" t="str">
        <f>TP_surface!K9</f>
        <v>na</v>
      </c>
      <c r="N297" t="str">
        <f>P_dissolved_surface!K9</f>
        <v>na</v>
      </c>
      <c r="O297" t="str">
        <f>TP_inflow!K9</f>
        <v>na</v>
      </c>
      <c r="P297" t="str">
        <f>TN_deep!K9</f>
        <v>na</v>
      </c>
      <c r="Q297" t="str">
        <f>TKN_deep!K9</f>
        <v>na</v>
      </c>
      <c r="R297" t="str">
        <f>NOx_deep!K9</f>
        <v>na</v>
      </c>
      <c r="S297" t="str">
        <f>NH3_deep!K9</f>
        <v>na</v>
      </c>
      <c r="T297" t="str">
        <f>TP_deep!K9</f>
        <v>na</v>
      </c>
      <c r="U297" t="str">
        <f>P_dissolved_deep!K9</f>
        <v>na</v>
      </c>
      <c r="V297">
        <f>TOC_deep!K9</f>
        <v>10.714285714285714</v>
      </c>
    </row>
    <row r="298" spans="1:22" x14ac:dyDescent="0.3">
      <c r="A298">
        <v>1995</v>
      </c>
      <c r="B298" t="s">
        <v>10</v>
      </c>
      <c r="C298" t="str">
        <f>TN_surface!K10</f>
        <v>na</v>
      </c>
      <c r="D298" t="str">
        <f>TKN_surface!K10</f>
        <v>na</v>
      </c>
      <c r="E298" t="str">
        <f>NOx_surface!K10</f>
        <v>na</v>
      </c>
      <c r="F298">
        <f>TOC_surface!K10</f>
        <v>9.4571428571428573</v>
      </c>
      <c r="G298" t="str">
        <f>NH3_surface!K10</f>
        <v>na</v>
      </c>
      <c r="H298" t="str">
        <f>TN_inflow!K10</f>
        <v>na</v>
      </c>
      <c r="I298" t="str">
        <f>TKN_inflow!K10</f>
        <v>na</v>
      </c>
      <c r="J298" t="str">
        <f>NOx_inflow!K10</f>
        <v>na</v>
      </c>
      <c r="K298" t="str">
        <f>NH3_inflow!K10</f>
        <v>na</v>
      </c>
      <c r="L298">
        <f>TOC_inflow!K10</f>
        <v>11.533333333333333</v>
      </c>
      <c r="M298" t="str">
        <f>TP_surface!K10</f>
        <v>na</v>
      </c>
      <c r="N298" t="str">
        <f>P_dissolved_surface!K10</f>
        <v>na</v>
      </c>
      <c r="O298" t="str">
        <f>TP_inflow!K10</f>
        <v>na</v>
      </c>
      <c r="P298" t="str">
        <f>TN_deep!K10</f>
        <v>na</v>
      </c>
      <c r="Q298" t="str">
        <f>TKN_deep!K10</f>
        <v>na</v>
      </c>
      <c r="R298" t="str">
        <f>NOx_deep!K10</f>
        <v>na</v>
      </c>
      <c r="S298" t="str">
        <f>NH3_deep!K10</f>
        <v>na</v>
      </c>
      <c r="T298" t="str">
        <f>TP_deep!K10</f>
        <v>na</v>
      </c>
      <c r="U298" t="str">
        <f>P_dissolved_deep!K10</f>
        <v>na</v>
      </c>
      <c r="V298">
        <f>TOC_deep!K10</f>
        <v>10.036363636363637</v>
      </c>
    </row>
    <row r="299" spans="1:22" x14ac:dyDescent="0.3">
      <c r="A299">
        <v>1996</v>
      </c>
      <c r="B299" t="s">
        <v>10</v>
      </c>
      <c r="C299" t="str">
        <f>TN_surface!K11</f>
        <v>na</v>
      </c>
      <c r="D299" t="str">
        <f>TKN_surface!K11</f>
        <v>na</v>
      </c>
      <c r="E299" t="str">
        <f>NOx_surface!K11</f>
        <v>na</v>
      </c>
      <c r="F299">
        <f>TOC_surface!K11</f>
        <v>6.8860000000000001</v>
      </c>
      <c r="G299" t="str">
        <f>NH3_surface!K11</f>
        <v>na</v>
      </c>
      <c r="H299" t="str">
        <f>TN_inflow!K11</f>
        <v>na</v>
      </c>
      <c r="I299" t="str">
        <f>TKN_inflow!K11</f>
        <v>na</v>
      </c>
      <c r="J299">
        <f>NOx_inflow!K11</f>
        <v>0.48599999999999999</v>
      </c>
      <c r="K299" t="str">
        <f>NH3_inflow!K11</f>
        <v>na</v>
      </c>
      <c r="L299">
        <f>TOC_inflow!K11</f>
        <v>8.1649999999999991</v>
      </c>
      <c r="M299" t="str">
        <f>TP_surface!K11</f>
        <v>na</v>
      </c>
      <c r="N299" t="str">
        <f>P_dissolved_surface!K11</f>
        <v>na</v>
      </c>
      <c r="O299" t="str">
        <f>TP_inflow!K11</f>
        <v>na</v>
      </c>
      <c r="P299" t="str">
        <f>TN_deep!K11</f>
        <v>na</v>
      </c>
      <c r="Q299" t="str">
        <f>TKN_deep!K11</f>
        <v>na</v>
      </c>
      <c r="R299" t="str">
        <f>NOx_deep!K11</f>
        <v>na</v>
      </c>
      <c r="S299" t="str">
        <f>NH3_deep!K11</f>
        <v>na</v>
      </c>
      <c r="T299" t="str">
        <f>TP_deep!K11</f>
        <v>na</v>
      </c>
      <c r="U299" t="str">
        <f>P_dissolved_deep!K11</f>
        <v>na</v>
      </c>
      <c r="V299">
        <f>TOC_deep!K11</f>
        <v>7.0060000000000002</v>
      </c>
    </row>
    <row r="300" spans="1:22" x14ac:dyDescent="0.3">
      <c r="A300">
        <v>1997</v>
      </c>
      <c r="B300" t="s">
        <v>10</v>
      </c>
      <c r="C300">
        <f>TN_surface!K12</f>
        <v>0.79604901960784302</v>
      </c>
      <c r="D300">
        <f>TKN_surface!K12</f>
        <v>3.1666666666666669E-2</v>
      </c>
      <c r="E300">
        <f>NOx_surface!K12</f>
        <v>0.7643823529411764</v>
      </c>
      <c r="F300">
        <f>TOC_surface!K12</f>
        <v>7.5064705882352953</v>
      </c>
      <c r="G300" t="str">
        <f>NH3_surface!K12</f>
        <v>na</v>
      </c>
      <c r="H300" t="str">
        <f>TN_inflow!K12</f>
        <v>na</v>
      </c>
      <c r="I300" t="str">
        <f>TKN_inflow!K12</f>
        <v>na</v>
      </c>
      <c r="J300">
        <f>NOx_inflow!K12</f>
        <v>0.52100000000000002</v>
      </c>
      <c r="K300" t="str">
        <f>NH3_inflow!K12</f>
        <v>na</v>
      </c>
      <c r="L300">
        <f>TOC_inflow!K12</f>
        <v>7.2324999999999999</v>
      </c>
      <c r="M300">
        <f>TP_surface!K12</f>
        <v>14.850000000000001</v>
      </c>
      <c r="N300">
        <f>P_dissolved_surface!K12</f>
        <v>17.2</v>
      </c>
      <c r="O300" t="str">
        <f>TP_inflow!K12</f>
        <v>na</v>
      </c>
      <c r="P300">
        <f>TN_deep!K12</f>
        <v>1.5222222222222224</v>
      </c>
      <c r="Q300">
        <f>TKN_deep!K12</f>
        <v>0.02</v>
      </c>
      <c r="R300">
        <f>NOx_deep!K12</f>
        <v>1.5022222222222223</v>
      </c>
      <c r="S300" t="str">
        <f>NH3_deep!K12</f>
        <v>na</v>
      </c>
      <c r="T300" t="str">
        <f>TP_deep!K12</f>
        <v>na</v>
      </c>
      <c r="U300" t="str">
        <f>P_dissolved_deep!K12</f>
        <v>na</v>
      </c>
      <c r="V300">
        <f>TOC_deep!K12</f>
        <v>9.83</v>
      </c>
    </row>
    <row r="301" spans="1:22" x14ac:dyDescent="0.3">
      <c r="A301">
        <v>1998</v>
      </c>
      <c r="B301" t="s">
        <v>10</v>
      </c>
      <c r="C301" t="str">
        <f>TN_surface!K13</f>
        <v>na</v>
      </c>
      <c r="D301">
        <f>TKN_surface!K13</f>
        <v>1.3954545454545455</v>
      </c>
      <c r="E301" t="str">
        <f>NOx_surface!K13</f>
        <v>na</v>
      </c>
      <c r="F301">
        <f>TOC_surface!K13</f>
        <v>6.4533333333333323</v>
      </c>
      <c r="G301" t="str">
        <f>NH3_surface!K13</f>
        <v>na</v>
      </c>
      <c r="H301" t="str">
        <f>TN_inflow!K13</f>
        <v>na</v>
      </c>
      <c r="I301">
        <f>TKN_inflow!K13</f>
        <v>1.0333333333333334</v>
      </c>
      <c r="J301" t="str">
        <f>NOx_inflow!K13</f>
        <v>na</v>
      </c>
      <c r="K301" t="str">
        <f>NH3_inflow!K13</f>
        <v>na</v>
      </c>
      <c r="L301">
        <f>TOC_inflow!K13</f>
        <v>5.3</v>
      </c>
      <c r="M301" t="str">
        <f>TP_surface!K13</f>
        <v>na</v>
      </c>
      <c r="N301" t="str">
        <f>P_dissolved_surface!K13</f>
        <v>na</v>
      </c>
      <c r="O301" t="str">
        <f>TP_inflow!K13</f>
        <v>na</v>
      </c>
      <c r="P301" t="str">
        <f>TN_deep!K13</f>
        <v>na</v>
      </c>
      <c r="Q301">
        <f>TKN_deep!K13</f>
        <v>1.45</v>
      </c>
      <c r="R301" t="str">
        <f>NOx_deep!K13</f>
        <v>na</v>
      </c>
      <c r="S301" t="str">
        <f>NH3_deep!K13</f>
        <v>na</v>
      </c>
      <c r="T301" t="str">
        <f>TP_deep!K13</f>
        <v>na</v>
      </c>
      <c r="U301" t="str">
        <f>P_dissolved_deep!K13</f>
        <v>na</v>
      </c>
      <c r="V301">
        <f>TOC_deep!K13</f>
        <v>7.0500000000000007</v>
      </c>
    </row>
    <row r="302" spans="1:22" x14ac:dyDescent="0.3">
      <c r="A302">
        <v>1999</v>
      </c>
      <c r="B302" t="s">
        <v>10</v>
      </c>
      <c r="C302">
        <f>TN_surface!K14</f>
        <v>0.45357142857142857</v>
      </c>
      <c r="D302">
        <f>TKN_surface!K14</f>
        <v>0.42857142857142855</v>
      </c>
      <c r="E302">
        <f>NOx_surface!K14</f>
        <v>2.4999999999999998E-2</v>
      </c>
      <c r="F302">
        <f>TOC_surface!K14</f>
        <v>5.879999999999999</v>
      </c>
      <c r="G302" t="str">
        <f>NH3_surface!K14</f>
        <v>na</v>
      </c>
      <c r="H302">
        <f>TN_inflow!K14</f>
        <v>3.3</v>
      </c>
      <c r="I302">
        <f>TKN_inflow!K14</f>
        <v>0.8</v>
      </c>
      <c r="J302">
        <f>NOx_inflow!K14</f>
        <v>2.5</v>
      </c>
      <c r="K302" t="str">
        <f>NH3_inflow!K14</f>
        <v>na</v>
      </c>
      <c r="L302">
        <f>TOC_inflow!K14</f>
        <v>7.55</v>
      </c>
      <c r="M302">
        <f>TP_surface!K14</f>
        <v>26.75</v>
      </c>
      <c r="N302">
        <f>P_dissolved_surface!K14</f>
        <v>7.1428571428571432</v>
      </c>
      <c r="O302">
        <f>TP_inflow!K14</f>
        <v>330</v>
      </c>
      <c r="P302">
        <f>TN_deep!K14</f>
        <v>1.2600000000000002</v>
      </c>
      <c r="Q302">
        <f>TKN_deep!K14</f>
        <v>0.4</v>
      </c>
      <c r="R302">
        <f>NOx_deep!K14</f>
        <v>0.8600000000000001</v>
      </c>
      <c r="S302" t="str">
        <f>NH3_deep!K14</f>
        <v>na</v>
      </c>
      <c r="T302">
        <f>TP_deep!K14</f>
        <v>80</v>
      </c>
      <c r="U302">
        <f>P_dissolved_deep!K14</f>
        <v>60</v>
      </c>
      <c r="V302">
        <f>TOC_deep!K14</f>
        <v>5.6800000000000006</v>
      </c>
    </row>
    <row r="303" spans="1:22" x14ac:dyDescent="0.3">
      <c r="A303">
        <v>2000</v>
      </c>
      <c r="B303" t="s">
        <v>10</v>
      </c>
      <c r="C303" t="str">
        <f>TN_surface!K15</f>
        <v>na</v>
      </c>
      <c r="D303" t="str">
        <f>TKN_surface!K15</f>
        <v>na</v>
      </c>
      <c r="E303" t="str">
        <f>NOx_surface!K15</f>
        <v>na</v>
      </c>
      <c r="F303" t="str">
        <f>TOC_surface!K15</f>
        <v>na</v>
      </c>
      <c r="G303" t="str">
        <f>NH3_surface!K15</f>
        <v>na</v>
      </c>
      <c r="H303" t="str">
        <f>TN_inflow!K15</f>
        <v>na</v>
      </c>
      <c r="I303" t="str">
        <f>TKN_inflow!K15</f>
        <v>na</v>
      </c>
      <c r="J303" t="str">
        <f>NOx_inflow!K15</f>
        <v>na</v>
      </c>
      <c r="K303" t="str">
        <f>NH3_inflow!K15</f>
        <v>na</v>
      </c>
      <c r="L303" t="str">
        <f>TOC_inflow!K15</f>
        <v>na</v>
      </c>
      <c r="M303" t="str">
        <f>TP_surface!K15</f>
        <v>na</v>
      </c>
      <c r="N303" t="str">
        <f>P_dissolved_surface!K15</f>
        <v>na</v>
      </c>
      <c r="O303" t="str">
        <f>TP_inflow!K15</f>
        <v>na</v>
      </c>
      <c r="P303" t="str">
        <f>TN_deep!K15</f>
        <v>na</v>
      </c>
      <c r="Q303" t="str">
        <f>TKN_deep!K15</f>
        <v>na</v>
      </c>
      <c r="R303" t="str">
        <f>NOx_deep!K15</f>
        <v>na</v>
      </c>
      <c r="S303" t="str">
        <f>NH3_deep!K15</f>
        <v>na</v>
      </c>
      <c r="T303" t="str">
        <f>TP_deep!K15</f>
        <v>na</v>
      </c>
      <c r="U303" t="str">
        <f>P_dissolved_deep!K15</f>
        <v>na</v>
      </c>
      <c r="V303" t="str">
        <f>TOC_deep!K15</f>
        <v>na</v>
      </c>
    </row>
    <row r="304" spans="1:22" x14ac:dyDescent="0.3">
      <c r="A304">
        <v>2001</v>
      </c>
      <c r="B304" t="s">
        <v>10</v>
      </c>
      <c r="C304" t="str">
        <f>TN_surface!K16</f>
        <v>na</v>
      </c>
      <c r="D304" t="str">
        <f>TKN_surface!K16</f>
        <v>na</v>
      </c>
      <c r="E304" t="str">
        <f>NOx_surface!K16</f>
        <v>na</v>
      </c>
      <c r="F304" t="str">
        <f>TOC_surface!K16</f>
        <v>na</v>
      </c>
      <c r="G304" t="str">
        <f>NH3_surface!K16</f>
        <v>na</v>
      </c>
      <c r="H304" t="str">
        <f>TN_inflow!K16</f>
        <v>na</v>
      </c>
      <c r="I304" t="str">
        <f>TKN_inflow!K16</f>
        <v>na</v>
      </c>
      <c r="J304" t="str">
        <f>NOx_inflow!K16</f>
        <v>na</v>
      </c>
      <c r="K304" t="str">
        <f>NH3_inflow!K16</f>
        <v>na</v>
      </c>
      <c r="L304" t="str">
        <f>TOC_inflow!K16</f>
        <v>na</v>
      </c>
      <c r="M304" t="str">
        <f>TP_surface!K16</f>
        <v>na</v>
      </c>
      <c r="N304" t="str">
        <f>P_dissolved_surface!K16</f>
        <v>na</v>
      </c>
      <c r="O304" t="str">
        <f>TP_inflow!K16</f>
        <v>na</v>
      </c>
      <c r="P304" t="str">
        <f>TN_deep!K16</f>
        <v>na</v>
      </c>
      <c r="Q304" t="str">
        <f>TKN_deep!K16</f>
        <v>na</v>
      </c>
      <c r="R304" t="str">
        <f>NOx_deep!K16</f>
        <v>na</v>
      </c>
      <c r="S304" t="str">
        <f>NH3_deep!K16</f>
        <v>na</v>
      </c>
      <c r="T304" t="str">
        <f>TP_deep!K16</f>
        <v>na</v>
      </c>
      <c r="U304" t="str">
        <f>P_dissolved_deep!K16</f>
        <v>na</v>
      </c>
      <c r="V304" t="str">
        <f>TOC_deep!K16</f>
        <v>na</v>
      </c>
    </row>
    <row r="305" spans="1:22" x14ac:dyDescent="0.3">
      <c r="A305">
        <v>2002</v>
      </c>
      <c r="B305" t="s">
        <v>10</v>
      </c>
      <c r="C305" t="str">
        <f>TN_surface!K17</f>
        <v>na</v>
      </c>
      <c r="D305" t="str">
        <f>TKN_surface!K17</f>
        <v>na</v>
      </c>
      <c r="E305" t="str">
        <f>NOx_surface!K17</f>
        <v>na</v>
      </c>
      <c r="F305" t="str">
        <f>TOC_surface!K17</f>
        <v>na</v>
      </c>
      <c r="G305" t="str">
        <f>NH3_surface!K17</f>
        <v>na</v>
      </c>
      <c r="H305" t="str">
        <f>TN_inflow!K17</f>
        <v>na</v>
      </c>
      <c r="I305" t="str">
        <f>TKN_inflow!K17</f>
        <v>na</v>
      </c>
      <c r="J305" t="str">
        <f>NOx_inflow!K17</f>
        <v>na</v>
      </c>
      <c r="K305" t="str">
        <f>NH3_inflow!K17</f>
        <v>na</v>
      </c>
      <c r="L305" t="str">
        <f>TOC_inflow!K17</f>
        <v>na</v>
      </c>
      <c r="M305" t="str">
        <f>TP_surface!K17</f>
        <v>na</v>
      </c>
      <c r="N305" t="str">
        <f>P_dissolved_surface!K17</f>
        <v>na</v>
      </c>
      <c r="O305" t="str">
        <f>TP_inflow!K17</f>
        <v>na</v>
      </c>
      <c r="P305" t="str">
        <f>TN_deep!K17</f>
        <v>na</v>
      </c>
      <c r="Q305" t="str">
        <f>TKN_deep!K17</f>
        <v>na</v>
      </c>
      <c r="R305" t="str">
        <f>NOx_deep!K17</f>
        <v>na</v>
      </c>
      <c r="S305" t="str">
        <f>NH3_deep!K17</f>
        <v>na</v>
      </c>
      <c r="T305" t="str">
        <f>TP_deep!K17</f>
        <v>na</v>
      </c>
      <c r="U305" t="str">
        <f>P_dissolved_deep!K17</f>
        <v>na</v>
      </c>
      <c r="V305" t="str">
        <f>TOC_deep!K17</f>
        <v>na</v>
      </c>
    </row>
    <row r="306" spans="1:22" x14ac:dyDescent="0.3">
      <c r="A306">
        <v>2003</v>
      </c>
      <c r="B306" t="s">
        <v>10</v>
      </c>
      <c r="C306">
        <f>TN_surface!K18</f>
        <v>1.2228083333333333</v>
      </c>
      <c r="D306">
        <f>TKN_surface!K18</f>
        <v>0.78543333333333332</v>
      </c>
      <c r="E306">
        <f>NOx_surface!K18</f>
        <v>0.43737500000000001</v>
      </c>
      <c r="F306">
        <f>TOC_surface!K18</f>
        <v>7.5189523809523822</v>
      </c>
      <c r="G306" t="str">
        <f>NH3_surface!K18</f>
        <v>na</v>
      </c>
      <c r="H306">
        <f>TN_inflow!K18</f>
        <v>0.96150000000000002</v>
      </c>
      <c r="I306">
        <f>TKN_inflow!K18</f>
        <v>0.55249999999999999</v>
      </c>
      <c r="J306">
        <f>NOx_inflow!K18</f>
        <v>0.40899999999999997</v>
      </c>
      <c r="K306" t="str">
        <f>NH3_inflow!K18</f>
        <v>na</v>
      </c>
      <c r="L306">
        <f>TOC_inflow!K18</f>
        <v>5.8756666666666675</v>
      </c>
      <c r="M306">
        <f>TP_surface!K18</f>
        <v>111.22380952380952</v>
      </c>
      <c r="N306">
        <f>P_dissolved_surface!K18</f>
        <v>40.774999999999999</v>
      </c>
      <c r="O306">
        <f>TP_inflow!K18</f>
        <v>214.46666666666667</v>
      </c>
      <c r="P306">
        <f>TN_deep!K18</f>
        <v>1.9372</v>
      </c>
      <c r="Q306">
        <f>TKN_deep!K18</f>
        <v>1.3792</v>
      </c>
      <c r="R306">
        <f>NOx_deep!K18</f>
        <v>0.55800000000000005</v>
      </c>
      <c r="S306" t="str">
        <f>NH3_deep!K18</f>
        <v>na</v>
      </c>
      <c r="T306">
        <f>TP_deep!K18</f>
        <v>358.38</v>
      </c>
      <c r="U306">
        <f>P_dissolved_deep!K18</f>
        <v>270.39999999999998</v>
      </c>
      <c r="V306">
        <f>TOC_deep!K18</f>
        <v>7.6445999999999996</v>
      </c>
    </row>
    <row r="307" spans="1:22" x14ac:dyDescent="0.3">
      <c r="A307">
        <v>2004</v>
      </c>
      <c r="B307" t="s">
        <v>10</v>
      </c>
      <c r="C307" t="str">
        <f>TN_surface!K19</f>
        <v>na</v>
      </c>
      <c r="D307" t="str">
        <f>TKN_surface!K19</f>
        <v>na</v>
      </c>
      <c r="E307" t="str">
        <f>NOx_surface!K19</f>
        <v>na</v>
      </c>
      <c r="F307" t="str">
        <f>TOC_surface!K19</f>
        <v>na</v>
      </c>
      <c r="G307" t="str">
        <f>NH3_surface!K19</f>
        <v>na</v>
      </c>
      <c r="H307" t="str">
        <f>TN_inflow!K19</f>
        <v>na</v>
      </c>
      <c r="I307" t="str">
        <f>TKN_inflow!K19</f>
        <v>na</v>
      </c>
      <c r="J307" t="str">
        <f>NOx_inflow!K19</f>
        <v>na</v>
      </c>
      <c r="K307" t="str">
        <f>NH3_inflow!K19</f>
        <v>na</v>
      </c>
      <c r="L307" t="str">
        <f>TOC_inflow!K19</f>
        <v>na</v>
      </c>
      <c r="M307" t="str">
        <f>TP_surface!K19</f>
        <v>na</v>
      </c>
      <c r="N307" t="str">
        <f>P_dissolved_surface!K19</f>
        <v>na</v>
      </c>
      <c r="O307" t="str">
        <f>TP_inflow!K19</f>
        <v>na</v>
      </c>
      <c r="P307" t="str">
        <f>TN_deep!K19</f>
        <v>na</v>
      </c>
      <c r="Q307" t="str">
        <f>TKN_deep!K19</f>
        <v>na</v>
      </c>
      <c r="R307" t="str">
        <f>NOx_deep!K19</f>
        <v>na</v>
      </c>
      <c r="S307" t="str">
        <f>NH3_deep!K19</f>
        <v>na</v>
      </c>
      <c r="T307" t="str">
        <f>TP_deep!K19</f>
        <v>na</v>
      </c>
      <c r="U307" t="str">
        <f>P_dissolved_deep!K19</f>
        <v>na</v>
      </c>
      <c r="V307" t="str">
        <f>TOC_deep!K19</f>
        <v>na</v>
      </c>
    </row>
    <row r="308" spans="1:22" x14ac:dyDescent="0.3">
      <c r="A308">
        <v>2005</v>
      </c>
      <c r="B308" t="s">
        <v>10</v>
      </c>
      <c r="C308" t="str">
        <f>TN_surface!K20</f>
        <v>na</v>
      </c>
      <c r="D308" t="str">
        <f>TKN_surface!K20</f>
        <v>na</v>
      </c>
      <c r="E308" t="str">
        <f>NOx_surface!K20</f>
        <v>na</v>
      </c>
      <c r="F308" t="str">
        <f>TOC_surface!K20</f>
        <v>na</v>
      </c>
      <c r="G308" t="str">
        <f>NH3_surface!K20</f>
        <v>na</v>
      </c>
      <c r="H308" t="str">
        <f>TN_inflow!K20</f>
        <v>na</v>
      </c>
      <c r="I308" t="str">
        <f>TKN_inflow!K20</f>
        <v>na</v>
      </c>
      <c r="J308" t="str">
        <f>NOx_inflow!K20</f>
        <v>na</v>
      </c>
      <c r="K308" t="str">
        <f>NH3_inflow!K20</f>
        <v>na</v>
      </c>
      <c r="L308" t="str">
        <f>TOC_inflow!K20</f>
        <v>na</v>
      </c>
      <c r="M308" t="str">
        <f>TP_surface!K20</f>
        <v>na</v>
      </c>
      <c r="N308" t="str">
        <f>P_dissolved_surface!K20</f>
        <v>na</v>
      </c>
      <c r="O308" t="str">
        <f>TP_inflow!K20</f>
        <v>na</v>
      </c>
      <c r="P308" t="str">
        <f>TN_deep!K20</f>
        <v>na</v>
      </c>
      <c r="Q308" t="str">
        <f>TKN_deep!K20</f>
        <v>na</v>
      </c>
      <c r="R308" t="str">
        <f>NOx_deep!K20</f>
        <v>na</v>
      </c>
      <c r="S308" t="str">
        <f>NH3_deep!K20</f>
        <v>na</v>
      </c>
      <c r="T308" t="str">
        <f>TP_deep!K20</f>
        <v>na</v>
      </c>
      <c r="U308" t="str">
        <f>P_dissolved_deep!K20</f>
        <v>na</v>
      </c>
      <c r="V308" t="str">
        <f>TOC_deep!K20</f>
        <v>na</v>
      </c>
    </row>
    <row r="309" spans="1:22" x14ac:dyDescent="0.3">
      <c r="A309">
        <v>2006</v>
      </c>
      <c r="B309" t="s">
        <v>10</v>
      </c>
      <c r="C309" t="str">
        <f>TN_surface!K21</f>
        <v>na</v>
      </c>
      <c r="D309" t="str">
        <f>TKN_surface!K21</f>
        <v>na</v>
      </c>
      <c r="E309" t="str">
        <f>NOx_surface!K21</f>
        <v>na</v>
      </c>
      <c r="F309" t="str">
        <f>TOC_surface!K21</f>
        <v>na</v>
      </c>
      <c r="G309" t="str">
        <f>NH3_surface!K21</f>
        <v>na</v>
      </c>
      <c r="H309" t="str">
        <f>TN_inflow!K21</f>
        <v>na</v>
      </c>
      <c r="I309" t="str">
        <f>TKN_inflow!K21</f>
        <v>na</v>
      </c>
      <c r="J309" t="str">
        <f>NOx_inflow!K21</f>
        <v>na</v>
      </c>
      <c r="K309" t="str">
        <f>NH3_inflow!K21</f>
        <v>na</v>
      </c>
      <c r="L309" t="str">
        <f>TOC_inflow!K21</f>
        <v>na</v>
      </c>
      <c r="M309" t="str">
        <f>TP_surface!K21</f>
        <v>na</v>
      </c>
      <c r="N309" t="str">
        <f>P_dissolved_surface!K21</f>
        <v>na</v>
      </c>
      <c r="O309" t="str">
        <f>TP_inflow!K21</f>
        <v>na</v>
      </c>
      <c r="P309" t="str">
        <f>TN_deep!K21</f>
        <v>na</v>
      </c>
      <c r="Q309" t="str">
        <f>TKN_deep!K21</f>
        <v>na</v>
      </c>
      <c r="R309" t="str">
        <f>NOx_deep!K21</f>
        <v>na</v>
      </c>
      <c r="S309" t="str">
        <f>NH3_deep!K21</f>
        <v>na</v>
      </c>
      <c r="T309" t="str">
        <f>TP_deep!K21</f>
        <v>na</v>
      </c>
      <c r="U309" t="str">
        <f>P_dissolved_deep!K21</f>
        <v>na</v>
      </c>
      <c r="V309" t="str">
        <f>TOC_deep!K21</f>
        <v>na</v>
      </c>
    </row>
    <row r="310" spans="1:22" x14ac:dyDescent="0.3">
      <c r="A310">
        <v>2007</v>
      </c>
      <c r="B310" t="s">
        <v>10</v>
      </c>
      <c r="C310">
        <f>TN_surface!K22</f>
        <v>0.64700000000000002</v>
      </c>
      <c r="D310">
        <f>TKN_surface!K22</f>
        <v>0.63700000000000001</v>
      </c>
      <c r="E310">
        <f>NOx_surface!K22</f>
        <v>0.01</v>
      </c>
      <c r="F310">
        <f>TOC_surface!K22</f>
        <v>5.8109999999999999</v>
      </c>
      <c r="G310">
        <f>NH3_surface!K22</f>
        <v>1.7500000000000002E-2</v>
      </c>
      <c r="H310">
        <f>TN_inflow!K22</f>
        <v>1.2329999999999999</v>
      </c>
      <c r="I310">
        <f>TKN_inflow!K22</f>
        <v>0.82599999999999996</v>
      </c>
      <c r="J310">
        <f>NOx_inflow!K22</f>
        <v>0.40699999999999997</v>
      </c>
      <c r="K310">
        <f>NH3_inflow!K22</f>
        <v>0</v>
      </c>
      <c r="L310">
        <f>TOC_inflow!K22</f>
        <v>7.1280000000000001</v>
      </c>
      <c r="M310" t="str">
        <f>TP_surface!K22</f>
        <v>na</v>
      </c>
      <c r="N310" t="str">
        <f>P_dissolved_surface!K22</f>
        <v>na</v>
      </c>
      <c r="O310">
        <f>TP_inflow!K22</f>
        <v>163</v>
      </c>
      <c r="P310">
        <f>TN_deep!K22</f>
        <v>1.2749999999999999</v>
      </c>
      <c r="Q310">
        <f>TKN_deep!K22</f>
        <v>0.29399999999999998</v>
      </c>
      <c r="R310">
        <f>NOx_deep!K22</f>
        <v>0.98099999999999998</v>
      </c>
      <c r="S310">
        <f>NH3_deep!K22</f>
        <v>1.7500000000000002E-2</v>
      </c>
      <c r="T310">
        <f>TP_deep!K22</f>
        <v>154</v>
      </c>
      <c r="U310" t="str">
        <f>P_dissolved_deep!K22</f>
        <v>na</v>
      </c>
      <c r="V310">
        <f>TOC_deep!K22</f>
        <v>6.9859999999999998</v>
      </c>
    </row>
    <row r="311" spans="1:22" x14ac:dyDescent="0.3">
      <c r="A311">
        <v>2008</v>
      </c>
      <c r="B311" t="s">
        <v>10</v>
      </c>
      <c r="C311" t="str">
        <f>TN_surface!K23</f>
        <v>na</v>
      </c>
      <c r="D311" t="str">
        <f>TKN_surface!K23</f>
        <v>na</v>
      </c>
      <c r="E311">
        <f>NOx_surface!K23</f>
        <v>8.4000000000000005E-2</v>
      </c>
      <c r="F311">
        <f>TOC_surface!K23</f>
        <v>6.7341666666666695</v>
      </c>
      <c r="G311">
        <f>NH3_surface!K23</f>
        <v>3.966666666666667E-2</v>
      </c>
      <c r="H311" t="str">
        <f>TN_inflow!K23</f>
        <v>na</v>
      </c>
      <c r="I311" t="str">
        <f>TKN_inflow!K23</f>
        <v>na</v>
      </c>
      <c r="J311">
        <f>NOx_inflow!K23</f>
        <v>0.25</v>
      </c>
      <c r="K311">
        <f>NH3_inflow!K23</f>
        <v>0.105</v>
      </c>
      <c r="L311">
        <f>TOC_inflow!K23</f>
        <v>8.317499999999999</v>
      </c>
      <c r="M311">
        <f>TP_surface!K23</f>
        <v>102</v>
      </c>
      <c r="N311" t="str">
        <f>P_dissolved_surface!K23</f>
        <v>na</v>
      </c>
      <c r="O311">
        <f>TP_inflow!K23</f>
        <v>470</v>
      </c>
      <c r="P311" t="str">
        <f>TN_deep!K23</f>
        <v>na</v>
      </c>
      <c r="Q311" t="str">
        <f>TKN_deep!K23</f>
        <v>na</v>
      </c>
      <c r="R311">
        <f>NOx_deep!K23</f>
        <v>0.75</v>
      </c>
      <c r="S311">
        <f>NH3_deep!K23</f>
        <v>0.27</v>
      </c>
      <c r="T311">
        <f>TP_deep!K23</f>
        <v>150</v>
      </c>
      <c r="U311" t="str">
        <f>P_dissolved_deep!K23</f>
        <v>na</v>
      </c>
      <c r="V311">
        <f>TOC_deep!K23</f>
        <v>6.5674999999999999</v>
      </c>
    </row>
    <row r="312" spans="1:22" x14ac:dyDescent="0.3">
      <c r="A312">
        <v>2009</v>
      </c>
      <c r="B312" t="s">
        <v>10</v>
      </c>
      <c r="C312">
        <f>TN_surface!K24</f>
        <v>1.3813333333333331</v>
      </c>
      <c r="D312">
        <f>TKN_surface!K24</f>
        <v>1.1366666666666665</v>
      </c>
      <c r="E312">
        <f>NOx_surface!K24</f>
        <v>0.24466666666666667</v>
      </c>
      <c r="F312">
        <f>TOC_surface!K24</f>
        <v>14</v>
      </c>
      <c r="G312">
        <f>NH3_surface!K24</f>
        <v>0.12633333333333333</v>
      </c>
      <c r="H312">
        <f>TN_inflow!K24</f>
        <v>2.6999999999999997</v>
      </c>
      <c r="I312">
        <f>TKN_inflow!K24</f>
        <v>1.0266666666666666</v>
      </c>
      <c r="J312">
        <f>NOx_inflow!K24</f>
        <v>1.6733333333333331</v>
      </c>
      <c r="K312">
        <f>NH3_inflow!K24</f>
        <v>2.7666666666666669E-2</v>
      </c>
      <c r="L312">
        <f>TOC_inflow!K24</f>
        <v>13.433333333333332</v>
      </c>
      <c r="M312">
        <f>TP_surface!K24</f>
        <v>300</v>
      </c>
      <c r="N312" t="str">
        <f>P_dissolved_surface!K24</f>
        <v>na</v>
      </c>
      <c r="O312">
        <f>TP_inflow!K24</f>
        <v>646.66666666666663</v>
      </c>
      <c r="P312">
        <f>TN_deep!K24</f>
        <v>1.9446666666666668</v>
      </c>
      <c r="Q312">
        <f>TKN_deep!K24</f>
        <v>1.4000000000000001</v>
      </c>
      <c r="R312">
        <f>NOx_deep!K24</f>
        <v>0.54466666666666663</v>
      </c>
      <c r="S312">
        <f>NH3_deep!K24</f>
        <v>0.78333333333333321</v>
      </c>
      <c r="T312">
        <f>TP_deep!K24</f>
        <v>886.66666666666663</v>
      </c>
      <c r="U312" t="str">
        <f>P_dissolved_deep!K24</f>
        <v>na</v>
      </c>
      <c r="V312">
        <f>TOC_deep!K24</f>
        <v>14.666666666666666</v>
      </c>
    </row>
    <row r="313" spans="1:22" x14ac:dyDescent="0.3">
      <c r="A313">
        <v>2010</v>
      </c>
      <c r="B313" t="s">
        <v>10</v>
      </c>
      <c r="C313">
        <f>TN_surface!K25</f>
        <v>1.8662931034482759</v>
      </c>
      <c r="D313">
        <f>TKN_surface!K25</f>
        <v>1.6735</v>
      </c>
      <c r="E313">
        <f>NOx_surface!K25</f>
        <v>0.19279310344827583</v>
      </c>
      <c r="F313">
        <f>TOC_surface!K25</f>
        <v>6.4124999999999996</v>
      </c>
      <c r="G313">
        <f>NH3_surface!K25</f>
        <v>5.6625000000000016E-2</v>
      </c>
      <c r="H313">
        <f>TN_inflow!K25</f>
        <v>2.1665714285714284</v>
      </c>
      <c r="I313">
        <f>TKN_inflow!K25</f>
        <v>0.93571428571428572</v>
      </c>
      <c r="J313">
        <f>NOx_inflow!K25</f>
        <v>1.2308571428571429</v>
      </c>
      <c r="K313">
        <f>NH3_inflow!K25</f>
        <v>0</v>
      </c>
      <c r="L313">
        <f>TOC_inflow!K25</f>
        <v>6.7571428571428571</v>
      </c>
      <c r="M313">
        <f>TP_surface!K25</f>
        <v>96.204999999999998</v>
      </c>
      <c r="N313" t="str">
        <f>P_dissolved_surface!K25</f>
        <v>na</v>
      </c>
      <c r="O313">
        <f>TP_inflow!K25</f>
        <v>236.78571428571428</v>
      </c>
      <c r="P313">
        <f>TN_deep!K25</f>
        <v>1.976</v>
      </c>
      <c r="Q313">
        <f>TKN_deep!K25</f>
        <v>1.3183333333333334</v>
      </c>
      <c r="R313">
        <f>NOx_deep!K25</f>
        <v>0.65766666666666662</v>
      </c>
      <c r="S313">
        <f>NH3_deep!K25</f>
        <v>0.41500000000000004</v>
      </c>
      <c r="T313">
        <f>TP_deep!K25</f>
        <v>219.66666666666666</v>
      </c>
      <c r="U313" t="str">
        <f>P_dissolved_deep!K25</f>
        <v>na</v>
      </c>
      <c r="V313">
        <f>TOC_deep!K25</f>
        <v>6.916666666666667</v>
      </c>
    </row>
    <row r="314" spans="1:22" x14ac:dyDescent="0.3">
      <c r="A314">
        <v>2011</v>
      </c>
      <c r="B314" t="s">
        <v>10</v>
      </c>
      <c r="C314" t="str">
        <f>TN_surface!K26</f>
        <v>na</v>
      </c>
      <c r="D314" t="str">
        <f>TKN_surface!K26</f>
        <v>na</v>
      </c>
      <c r="E314" t="str">
        <f>NOx_surface!K26</f>
        <v>na</v>
      </c>
      <c r="F314" t="str">
        <f>TOC_surface!K26</f>
        <v>na</v>
      </c>
      <c r="G314" t="str">
        <f>NH3_surface!K26</f>
        <v>na</v>
      </c>
      <c r="H314" t="str">
        <f>TN_inflow!K26</f>
        <v>na</v>
      </c>
      <c r="I314" t="str">
        <f>TKN_inflow!K26</f>
        <v>na</v>
      </c>
      <c r="J314">
        <f>NOx_inflow!K26</f>
        <v>0.56999999999999995</v>
      </c>
      <c r="K314" t="str">
        <f>NH3_inflow!K26</f>
        <v>na</v>
      </c>
      <c r="L314" t="str">
        <f>TOC_inflow!K26</f>
        <v>na</v>
      </c>
      <c r="M314" t="str">
        <f>TP_surface!K26</f>
        <v>na</v>
      </c>
      <c r="N314" t="str">
        <f>P_dissolved_surface!K26</f>
        <v>na</v>
      </c>
      <c r="O314" t="str">
        <f>TP_inflow!K26</f>
        <v>na</v>
      </c>
      <c r="P314" t="str">
        <f>TN_deep!K26</f>
        <v>na</v>
      </c>
      <c r="Q314" t="str">
        <f>TKN_deep!K26</f>
        <v>na</v>
      </c>
      <c r="R314" t="str">
        <f>NOx_deep!K26</f>
        <v>na</v>
      </c>
      <c r="S314" t="str">
        <f>NH3_deep!K26</f>
        <v>na</v>
      </c>
      <c r="T314" t="str">
        <f>TP_deep!K26</f>
        <v>na</v>
      </c>
      <c r="U314" t="str">
        <f>P_dissolved_deep!K26</f>
        <v>na</v>
      </c>
      <c r="V314" t="str">
        <f>TOC_deep!K26</f>
        <v>na</v>
      </c>
    </row>
    <row r="315" spans="1:22" x14ac:dyDescent="0.3">
      <c r="A315">
        <v>2012</v>
      </c>
      <c r="B315" t="s">
        <v>10</v>
      </c>
      <c r="C315">
        <f>TN_surface!K27</f>
        <v>1.1614367816091955</v>
      </c>
      <c r="D315">
        <f>TKN_surface!K27</f>
        <v>0.98310344827586205</v>
      </c>
      <c r="E315">
        <f>NOx_surface!K27</f>
        <v>0.17833333333333343</v>
      </c>
      <c r="F315">
        <f>TOC_surface!K27</f>
        <v>6.1</v>
      </c>
      <c r="G315">
        <f>NH3_surface!K27</f>
        <v>6.9379310344827583E-2</v>
      </c>
      <c r="H315">
        <f>TN_inflow!K27</f>
        <v>1.585</v>
      </c>
      <c r="I315">
        <f>TKN_inflow!K27</f>
        <v>0.56000000000000005</v>
      </c>
      <c r="J315">
        <f>NOx_inflow!K27</f>
        <v>1.0249999999999999</v>
      </c>
      <c r="K315">
        <f>NH3_inflow!K27</f>
        <v>0</v>
      </c>
      <c r="L315">
        <f>TOC_inflow!K27</f>
        <v>4.0999999999999996</v>
      </c>
      <c r="M315">
        <f>TP_surface!K27</f>
        <v>105.34482758620689</v>
      </c>
      <c r="N315" t="str">
        <f>P_dissolved_surface!K27</f>
        <v>na</v>
      </c>
      <c r="O315">
        <f>TP_inflow!K27</f>
        <v>325</v>
      </c>
      <c r="P315" t="str">
        <f>TN_deep!K27</f>
        <v>na</v>
      </c>
      <c r="Q315" t="str">
        <f>TKN_deep!K27</f>
        <v>na</v>
      </c>
      <c r="R315" t="str">
        <f>NOx_deep!K27</f>
        <v>na</v>
      </c>
      <c r="S315" t="str">
        <f>NH3_deep!K27</f>
        <v>na</v>
      </c>
      <c r="T315" t="str">
        <f>TP_deep!K27</f>
        <v>na</v>
      </c>
      <c r="U315" t="str">
        <f>P_dissolved_deep!K27</f>
        <v>na</v>
      </c>
      <c r="V315" t="str">
        <f>TOC_deep!K27</f>
        <v>na</v>
      </c>
    </row>
    <row r="316" spans="1:22" x14ac:dyDescent="0.3">
      <c r="A316">
        <v>2013</v>
      </c>
      <c r="B316" t="s">
        <v>10</v>
      </c>
      <c r="C316">
        <f>TN_surface!K28</f>
        <v>1.4053312655086845</v>
      </c>
      <c r="D316">
        <f>TKN_surface!K28</f>
        <v>1.1896774193548383</v>
      </c>
      <c r="E316">
        <f>NOx_surface!K28</f>
        <v>0.21565384615384617</v>
      </c>
      <c r="F316">
        <f>TOC_surface!K28</f>
        <v>8.4193548387096762</v>
      </c>
      <c r="G316">
        <f>NH3_surface!K28</f>
        <v>4.1161290322580639E-2</v>
      </c>
      <c r="H316">
        <f>TN_inflow!K28</f>
        <v>1.25</v>
      </c>
      <c r="I316">
        <f>TKN_inflow!K28</f>
        <v>0.2</v>
      </c>
      <c r="J316">
        <f>NOx_inflow!K28</f>
        <v>1.05</v>
      </c>
      <c r="K316">
        <f>NH3_inflow!K28</f>
        <v>3.2500000000000001E-2</v>
      </c>
      <c r="L316">
        <f>TOC_inflow!K28</f>
        <v>5.6</v>
      </c>
      <c r="M316">
        <f>TP_surface!K28</f>
        <v>81.41935483870968</v>
      </c>
      <c r="N316" t="str">
        <f>P_dissolved_surface!K28</f>
        <v>na</v>
      </c>
      <c r="O316">
        <f>TP_inflow!K28</f>
        <v>245</v>
      </c>
      <c r="P316">
        <f>TN_deep!K28</f>
        <v>1.4633333333333334</v>
      </c>
      <c r="Q316">
        <f>TKN_deep!K28</f>
        <v>1.32</v>
      </c>
      <c r="R316">
        <f>NOx_deep!K28</f>
        <v>0.14333333333333334</v>
      </c>
      <c r="S316">
        <f>NH3_deep!K28</f>
        <v>0.63366666666666671</v>
      </c>
      <c r="T316">
        <f>TP_deep!K28</f>
        <v>252.33333333333334</v>
      </c>
      <c r="U316" t="str">
        <f>P_dissolved_deep!K28</f>
        <v>na</v>
      </c>
      <c r="V316">
        <f>TOC_deep!K28</f>
        <v>8.1666666666666661</v>
      </c>
    </row>
    <row r="317" spans="1:22" x14ac:dyDescent="0.3">
      <c r="A317">
        <v>2014</v>
      </c>
      <c r="B317" t="s">
        <v>10</v>
      </c>
      <c r="C317">
        <f>TN_surface!K29</f>
        <v>2.229708571428572</v>
      </c>
      <c r="D317">
        <f>TKN_surface!K29</f>
        <v>2.1771428571428579</v>
      </c>
      <c r="E317">
        <f>NOx_surface!K29</f>
        <v>5.256571428571425E-2</v>
      </c>
      <c r="F317">
        <f>TOC_surface!K29</f>
        <v>7.6371428571428561</v>
      </c>
      <c r="G317">
        <f>NH3_surface!K29</f>
        <v>0.16671714285714284</v>
      </c>
      <c r="H317">
        <f>TN_inflow!K29</f>
        <v>2.5892499999999998</v>
      </c>
      <c r="I317">
        <f>TKN_inflow!K29</f>
        <v>2.4</v>
      </c>
      <c r="J317">
        <f>NOx_inflow!K29</f>
        <v>0.18925</v>
      </c>
      <c r="K317">
        <f>NH3_inflow!K29</f>
        <v>0.12964999999999999</v>
      </c>
      <c r="L317">
        <f>TOC_inflow!K29</f>
        <v>10.75</v>
      </c>
      <c r="M317">
        <f>TP_surface!K29</f>
        <v>58.754285714285714</v>
      </c>
      <c r="N317" t="str">
        <f>P_dissolved_surface!K29</f>
        <v>na</v>
      </c>
      <c r="O317">
        <f>TP_inflow!K29</f>
        <v>390.5</v>
      </c>
      <c r="P317">
        <f>TN_deep!K29</f>
        <v>1.7770000000000001</v>
      </c>
      <c r="Q317">
        <f>TKN_deep!K29</f>
        <v>1.6</v>
      </c>
      <c r="R317">
        <f>NOx_deep!K29</f>
        <v>0.17699999999999999</v>
      </c>
      <c r="S317">
        <f>NH3_deep!K29</f>
        <v>0.3085</v>
      </c>
      <c r="T317">
        <f>TP_deep!K29</f>
        <v>140.25</v>
      </c>
      <c r="U317" t="str">
        <f>P_dissolved_deep!K29</f>
        <v>na</v>
      </c>
      <c r="V317">
        <f>TOC_deep!K29</f>
        <v>7.8000000000000007</v>
      </c>
    </row>
    <row r="318" spans="1:22" x14ac:dyDescent="0.3">
      <c r="A318">
        <v>2015</v>
      </c>
      <c r="B318" t="s">
        <v>10</v>
      </c>
      <c r="C318">
        <f>TN_surface!K30</f>
        <v>2.2539518518518524</v>
      </c>
      <c r="D318">
        <f>TKN_surface!K30</f>
        <v>2.2074074074074082</v>
      </c>
      <c r="E318">
        <f>NOx_surface!K30</f>
        <v>4.6544444444444374E-2</v>
      </c>
      <c r="F318">
        <f>TOC_surface!K30</f>
        <v>8.1407407407407408</v>
      </c>
      <c r="G318">
        <f>NH3_surface!K30</f>
        <v>0.16744814814814812</v>
      </c>
      <c r="H318">
        <f>TN_inflow!K30</f>
        <v>2.48</v>
      </c>
      <c r="I318">
        <f>TKN_inflow!K30</f>
        <v>1.9</v>
      </c>
      <c r="J318">
        <f>NOx_inflow!K30</f>
        <v>0.58000000000000007</v>
      </c>
      <c r="K318">
        <f>NH3_inflow!K30</f>
        <v>0.14200000000000002</v>
      </c>
      <c r="L318">
        <f>TOC_inflow!K30</f>
        <v>6.15</v>
      </c>
      <c r="M318">
        <f>TP_surface!K30</f>
        <v>72.074074074074076</v>
      </c>
      <c r="N318" t="str">
        <f>P_dissolved_surface!K30</f>
        <v>na</v>
      </c>
      <c r="O318">
        <f>TP_inflow!K30</f>
        <v>161.5</v>
      </c>
      <c r="P318">
        <f>TN_deep!K30</f>
        <v>2.3970000000000002</v>
      </c>
      <c r="Q318">
        <f>TKN_deep!K30</f>
        <v>1.8</v>
      </c>
      <c r="R318">
        <f>NOx_deep!K30</f>
        <v>0.59699999999999998</v>
      </c>
      <c r="S318">
        <f>NH3_deep!K30</f>
        <v>0.214</v>
      </c>
      <c r="T318">
        <f>TP_deep!K30</f>
        <v>217</v>
      </c>
      <c r="U318" t="str">
        <f>P_dissolved_deep!K30</f>
        <v>na</v>
      </c>
      <c r="V318">
        <f>TOC_deep!K30</f>
        <v>8.1999999999999993</v>
      </c>
    </row>
    <row r="319" spans="1:22" x14ac:dyDescent="0.3">
      <c r="A319">
        <v>2016</v>
      </c>
      <c r="B319" t="s">
        <v>10</v>
      </c>
      <c r="C319">
        <f>TN_surface!K31</f>
        <v>0.92195454545454558</v>
      </c>
      <c r="D319">
        <f>TKN_surface!K31</f>
        <v>0.87827272727272743</v>
      </c>
      <c r="E319">
        <f>NOx_surface!K31</f>
        <v>4.3681818181818183E-2</v>
      </c>
      <c r="F319">
        <f>TOC_surface!K31</f>
        <v>9.0890909090909098</v>
      </c>
      <c r="G319">
        <f>NH3_surface!K31</f>
        <v>0.10954090909090906</v>
      </c>
      <c r="H319">
        <f>TN_inflow!K31</f>
        <v>1.3080000000000001</v>
      </c>
      <c r="I319">
        <f>TKN_inflow!K31</f>
        <v>0.76600000000000001</v>
      </c>
      <c r="J319">
        <f>NOx_inflow!K31</f>
        <v>0.54200000000000004</v>
      </c>
      <c r="K319">
        <f>NH3_inflow!K31</f>
        <v>4.7699999999999999E-2</v>
      </c>
      <c r="L319">
        <f>TOC_inflow!K31</f>
        <v>8.92</v>
      </c>
      <c r="M319">
        <f>TP_surface!K31</f>
        <v>82.36363636363636</v>
      </c>
      <c r="N319" t="str">
        <f>P_dissolved_surface!K31</f>
        <v>na</v>
      </c>
      <c r="O319">
        <f>TP_inflow!K31</f>
        <v>215</v>
      </c>
      <c r="P319">
        <f>TN_deep!K31</f>
        <v>0.78349999999999997</v>
      </c>
      <c r="Q319">
        <f>TKN_deep!K31</f>
        <v>0.69750000000000001</v>
      </c>
      <c r="R319">
        <f>NOx_deep!K31</f>
        <v>8.6000000000000007E-2</v>
      </c>
      <c r="S319">
        <f>NH3_deep!K31</f>
        <v>0.23500000000000001</v>
      </c>
      <c r="T319">
        <f>TP_deep!K31</f>
        <v>110.5</v>
      </c>
      <c r="U319" t="str">
        <f>P_dissolved_deep!K31</f>
        <v>na</v>
      </c>
      <c r="V319">
        <f>TOC_deep!K31</f>
        <v>8.44</v>
      </c>
    </row>
    <row r="320" spans="1:22" x14ac:dyDescent="0.3">
      <c r="A320">
        <v>2017</v>
      </c>
      <c r="B320" t="s">
        <v>10</v>
      </c>
      <c r="C320">
        <f>TN_surface!K32</f>
        <v>1.7853818181818182</v>
      </c>
      <c r="D320">
        <f>TKN_surface!K32</f>
        <v>1.6672727272727272</v>
      </c>
      <c r="E320">
        <f>NOx_surface!K32</f>
        <v>0.11810909090909094</v>
      </c>
      <c r="F320">
        <f>TOC_surface!K32</f>
        <v>11.979545454545455</v>
      </c>
      <c r="G320">
        <f>NH3_surface!K32</f>
        <v>0.11513636363636365</v>
      </c>
      <c r="H320">
        <f>TN_inflow!K32</f>
        <v>1.5660000000000001</v>
      </c>
      <c r="I320">
        <f>TKN_inflow!K32</f>
        <v>0.66500000000000004</v>
      </c>
      <c r="J320">
        <f>NOx_inflow!K32</f>
        <v>0.90100000000000002</v>
      </c>
      <c r="K320">
        <f>NH3_inflow!K32</f>
        <v>8.6749999999999994E-2</v>
      </c>
      <c r="L320">
        <f>TOC_inflow!K32</f>
        <v>7.8849999999999998</v>
      </c>
      <c r="M320">
        <f>TP_surface!K32</f>
        <v>165.68181818181819</v>
      </c>
      <c r="N320">
        <f>P_dissolved_surface!K32</f>
        <v>175.5</v>
      </c>
      <c r="O320">
        <f>TP_inflow!K32</f>
        <v>263</v>
      </c>
      <c r="P320">
        <f>TN_deep!K32</f>
        <v>1.7046666666666668</v>
      </c>
      <c r="Q320">
        <f>TKN_deep!K32</f>
        <v>0.88</v>
      </c>
      <c r="R320">
        <f>NOx_deep!K32</f>
        <v>0.82466666666666677</v>
      </c>
      <c r="S320">
        <f>NH3_deep!K32</f>
        <v>0.18466666666666667</v>
      </c>
      <c r="T320">
        <f>TP_deep!K32</f>
        <v>266.66666666666669</v>
      </c>
      <c r="U320">
        <f>P_dissolved_deep!K32</f>
        <v>247.66666666666666</v>
      </c>
      <c r="V320">
        <f>TOC_deep!K32</f>
        <v>8.3433333333333337</v>
      </c>
    </row>
    <row r="321" spans="1:22" x14ac:dyDescent="0.3">
      <c r="A321">
        <v>2018</v>
      </c>
      <c r="B321" t="s">
        <v>10</v>
      </c>
      <c r="C321">
        <f>TN_surface!K33</f>
        <v>1.5535779999999999</v>
      </c>
      <c r="D321">
        <f>TKN_surface!K33</f>
        <v>1.2773999999999999</v>
      </c>
      <c r="E321">
        <f>NOx_surface!K33</f>
        <v>0.27617800000000003</v>
      </c>
      <c r="F321">
        <f>TOC_surface!K33</f>
        <v>11.0428</v>
      </c>
      <c r="G321">
        <f>NH3_surface!K33</f>
        <v>0.21767999999999998</v>
      </c>
      <c r="H321">
        <f>TN_inflow!K33</f>
        <v>2.6105</v>
      </c>
      <c r="I321">
        <f>TKN_inflow!K33</f>
        <v>1.2504999999999999</v>
      </c>
      <c r="J321">
        <f>NOx_inflow!K33</f>
        <v>1.3599999999999999</v>
      </c>
      <c r="K321">
        <f>NH3_inflow!K33</f>
        <v>0.13850000000000001</v>
      </c>
      <c r="L321">
        <f>TOC_inflow!K33</f>
        <v>12.399999999999999</v>
      </c>
      <c r="M321">
        <f>TP_surface!K33</f>
        <v>140.19999999999999</v>
      </c>
      <c r="N321">
        <f>P_dissolved_surface!K33</f>
        <v>28.95</v>
      </c>
      <c r="O321">
        <f>TP_inflow!K33</f>
        <v>452.5</v>
      </c>
      <c r="P321">
        <f>TN_deep!K33</f>
        <v>1.22</v>
      </c>
      <c r="Q321">
        <f>TKN_deep!K33</f>
        <v>0.71433333333333326</v>
      </c>
      <c r="R321">
        <f>NOx_deep!K33</f>
        <v>0.50566666666666671</v>
      </c>
      <c r="S321">
        <f>NH3_deep!K33</f>
        <v>0.154</v>
      </c>
      <c r="T321">
        <f>TP_deep!K33</f>
        <v>155</v>
      </c>
      <c r="U321">
        <f>P_dissolved_deep!K33</f>
        <v>126.83333333333333</v>
      </c>
      <c r="V321">
        <f>TOC_deep!K33</f>
        <v>8.2166666666666668</v>
      </c>
    </row>
    <row r="322" spans="1:22" x14ac:dyDescent="0.3">
      <c r="A322">
        <v>1987</v>
      </c>
      <c r="B322" t="s">
        <v>11</v>
      </c>
      <c r="C322">
        <f>TN_surface!L2</f>
        <v>0.4</v>
      </c>
      <c r="D322">
        <f>TKN_surface!L2</f>
        <v>0.1</v>
      </c>
      <c r="E322">
        <f>NOx_surface!L2</f>
        <v>0.3</v>
      </c>
      <c r="F322">
        <f>TOC_surface!L2</f>
        <v>1</v>
      </c>
      <c r="G322">
        <f>NH3_surface!L2</f>
        <v>0.05</v>
      </c>
      <c r="H322">
        <f>TN_inflow!L2</f>
        <v>0.22499999999999998</v>
      </c>
      <c r="I322">
        <f>TKN_inflow!L2</f>
        <v>0.17499999999999999</v>
      </c>
      <c r="J322">
        <f>NOx_inflow!L2</f>
        <v>0.05</v>
      </c>
      <c r="K322">
        <f>NH3_inflow!L2</f>
        <v>0</v>
      </c>
      <c r="L322">
        <f>TOC_inflow!L2</f>
        <v>2</v>
      </c>
      <c r="M322">
        <f>TP_surface!L2</f>
        <v>5</v>
      </c>
      <c r="N322">
        <f>P_dissolved_surface!L2</f>
        <v>5</v>
      </c>
      <c r="O322">
        <f>TP_inflow!L2</f>
        <v>8.5</v>
      </c>
      <c r="P322">
        <f>TN_deep!L2</f>
        <v>0.79999999999999993</v>
      </c>
      <c r="Q322">
        <f>TKN_deep!L2</f>
        <v>0.1</v>
      </c>
      <c r="R322">
        <f>NOx_deep!L2</f>
        <v>0.7</v>
      </c>
      <c r="S322">
        <f>NH3_deep!L2</f>
        <v>0.05</v>
      </c>
      <c r="T322" t="str">
        <f>TP_deep!L2</f>
        <v>na</v>
      </c>
      <c r="U322">
        <f>P_dissolved_deep!L2</f>
        <v>5</v>
      </c>
      <c r="V322">
        <f>TOC_deep!L2</f>
        <v>0.5</v>
      </c>
    </row>
    <row r="323" spans="1:22" x14ac:dyDescent="0.3">
      <c r="A323">
        <v>1988</v>
      </c>
      <c r="B323" t="s">
        <v>11</v>
      </c>
      <c r="C323">
        <f>TN_surface!L3</f>
        <v>0.85000000000000009</v>
      </c>
      <c r="D323">
        <f>TKN_surface!L3</f>
        <v>0.4</v>
      </c>
      <c r="E323">
        <f>NOx_surface!L3</f>
        <v>0.45</v>
      </c>
      <c r="F323">
        <f>TOC_surface!L3</f>
        <v>1.25</v>
      </c>
      <c r="G323">
        <f>NH3_surface!L3</f>
        <v>0.05</v>
      </c>
      <c r="H323">
        <f>TN_inflow!L3</f>
        <v>0.33333333333333331</v>
      </c>
      <c r="I323">
        <f>TKN_inflow!L3</f>
        <v>0.26666666666666666</v>
      </c>
      <c r="J323">
        <f>NOx_inflow!L3</f>
        <v>6.6666666666666666E-2</v>
      </c>
      <c r="K323">
        <f>NH3_inflow!L3</f>
        <v>0</v>
      </c>
      <c r="L323">
        <f>TOC_inflow!L3</f>
        <v>1.6666666666666667</v>
      </c>
      <c r="M323">
        <f>TP_surface!L3</f>
        <v>50</v>
      </c>
      <c r="N323" t="str">
        <f>P_dissolved_surface!L3</f>
        <v>na</v>
      </c>
      <c r="O323">
        <f>TP_inflow!L3</f>
        <v>103.33333333333333</v>
      </c>
      <c r="P323">
        <f>TN_deep!L3</f>
        <v>1.1000000000000001</v>
      </c>
      <c r="Q323">
        <f>TKN_deep!L3</f>
        <v>0.3</v>
      </c>
      <c r="R323">
        <f>NOx_deep!L3</f>
        <v>0.8</v>
      </c>
      <c r="S323">
        <f>NH3_deep!L3</f>
        <v>0.05</v>
      </c>
      <c r="T323" t="str">
        <f>TP_deep!L3</f>
        <v>na</v>
      </c>
      <c r="U323" t="str">
        <f>P_dissolved_deep!L3</f>
        <v>na</v>
      </c>
      <c r="V323">
        <f>TOC_deep!L3</f>
        <v>1</v>
      </c>
    </row>
    <row r="324" spans="1:22" x14ac:dyDescent="0.3">
      <c r="A324">
        <v>1989</v>
      </c>
      <c r="B324" t="s">
        <v>11</v>
      </c>
      <c r="C324" t="str">
        <f>TN_surface!L4</f>
        <v>na</v>
      </c>
      <c r="D324">
        <f>TKN_surface!L4</f>
        <v>0.20000000000000004</v>
      </c>
      <c r="E324" t="str">
        <f>NOx_surface!L4</f>
        <v>na</v>
      </c>
      <c r="F324" t="str">
        <f>TOC_surface!L4</f>
        <v>na</v>
      </c>
      <c r="G324" t="str">
        <f>NH3_surface!L4</f>
        <v>na</v>
      </c>
      <c r="H324">
        <f>TN_inflow!L4</f>
        <v>1.1499999999999999</v>
      </c>
      <c r="I324">
        <f>TKN_inflow!L4</f>
        <v>0.25</v>
      </c>
      <c r="J324">
        <f>NOx_inflow!L4</f>
        <v>0.9</v>
      </c>
      <c r="K324">
        <f>NH3_inflow!L4</f>
        <v>0.1</v>
      </c>
      <c r="L324">
        <f>TOC_inflow!L4</f>
        <v>2</v>
      </c>
      <c r="M324">
        <f>TP_surface!L4</f>
        <v>7.333333333333333</v>
      </c>
      <c r="N324">
        <f>P_dissolved_surface!L4</f>
        <v>5</v>
      </c>
      <c r="O324">
        <f>TP_inflow!L4</f>
        <v>21.5</v>
      </c>
      <c r="P324" t="str">
        <f>TN_deep!L4</f>
        <v>na</v>
      </c>
      <c r="Q324">
        <f>TKN_deep!L4</f>
        <v>0.2</v>
      </c>
      <c r="R324" t="str">
        <f>NOx_deep!L4</f>
        <v>na</v>
      </c>
      <c r="S324" t="str">
        <f>NH3_deep!L4</f>
        <v>na</v>
      </c>
      <c r="T324">
        <f>TP_deep!L4</f>
        <v>5</v>
      </c>
      <c r="U324">
        <f>P_dissolved_deep!L4</f>
        <v>5</v>
      </c>
      <c r="V324" t="str">
        <f>TOC_deep!L4</f>
        <v>na</v>
      </c>
    </row>
    <row r="325" spans="1:22" x14ac:dyDescent="0.3">
      <c r="A325">
        <v>1990</v>
      </c>
      <c r="B325" t="s">
        <v>11</v>
      </c>
      <c r="C325" t="str">
        <f>TN_surface!L5</f>
        <v>na</v>
      </c>
      <c r="D325">
        <f>TKN_surface!L5</f>
        <v>0.15000000000000002</v>
      </c>
      <c r="E325" t="str">
        <f>NOx_surface!L5</f>
        <v>na</v>
      </c>
      <c r="F325">
        <f>TOC_surface!L5</f>
        <v>2.5</v>
      </c>
      <c r="G325">
        <f>NH3_surface!L5</f>
        <v>4.9999999999999996E-2</v>
      </c>
      <c r="H325">
        <f>TN_inflow!L5</f>
        <v>0.2</v>
      </c>
      <c r="I325">
        <f>TKN_inflow!L5</f>
        <v>0.1</v>
      </c>
      <c r="J325">
        <f>NOx_inflow!L5</f>
        <v>0.1</v>
      </c>
      <c r="K325">
        <f>NH3_inflow!L5</f>
        <v>0</v>
      </c>
      <c r="L325">
        <f>TOC_inflow!L5</f>
        <v>1</v>
      </c>
      <c r="M325">
        <f>TP_surface!L5</f>
        <v>7.2</v>
      </c>
      <c r="N325">
        <f>P_dissolved_surface!L5</f>
        <v>5</v>
      </c>
      <c r="O325">
        <f>TP_inflow!L5</f>
        <v>42</v>
      </c>
      <c r="P325">
        <f>TN_deep!L5</f>
        <v>0.65</v>
      </c>
      <c r="Q325">
        <f>TKN_deep!L5</f>
        <v>0.45</v>
      </c>
      <c r="R325">
        <f>NOx_deep!L5</f>
        <v>0.2</v>
      </c>
      <c r="S325">
        <f>NH3_deep!L5</f>
        <v>0.45</v>
      </c>
      <c r="T325">
        <f>TP_deep!L5</f>
        <v>106</v>
      </c>
      <c r="U325">
        <f>P_dissolved_deep!L5</f>
        <v>16.5</v>
      </c>
      <c r="V325">
        <f>TOC_deep!L5</f>
        <v>3</v>
      </c>
    </row>
    <row r="326" spans="1:22" x14ac:dyDescent="0.3">
      <c r="A326">
        <v>1991</v>
      </c>
      <c r="B326" t="s">
        <v>11</v>
      </c>
      <c r="C326" t="str">
        <f>TN_surface!L6</f>
        <v>na</v>
      </c>
      <c r="D326" t="str">
        <f>TKN_surface!L6</f>
        <v>na</v>
      </c>
      <c r="E326" t="str">
        <f>NOx_surface!L6</f>
        <v>na</v>
      </c>
      <c r="F326">
        <f>TOC_surface!L6</f>
        <v>2</v>
      </c>
      <c r="G326" t="str">
        <f>NH3_surface!L6</f>
        <v>na</v>
      </c>
      <c r="H326" t="str">
        <f>TN_inflow!L6</f>
        <v>na</v>
      </c>
      <c r="I326" t="str">
        <f>TKN_inflow!L6</f>
        <v>na</v>
      </c>
      <c r="J326" t="str">
        <f>NOx_inflow!L6</f>
        <v>na</v>
      </c>
      <c r="K326">
        <f>NH3_inflow!L6</f>
        <v>0</v>
      </c>
      <c r="L326">
        <f>TOC_inflow!L6</f>
        <v>4</v>
      </c>
      <c r="M326" t="str">
        <f>TP_surface!L6</f>
        <v>na</v>
      </c>
      <c r="N326" t="str">
        <f>P_dissolved_surface!L6</f>
        <v>na</v>
      </c>
      <c r="O326" t="str">
        <f>TP_inflow!L6</f>
        <v>na</v>
      </c>
      <c r="P326" t="str">
        <f>TN_deep!L6</f>
        <v>na</v>
      </c>
      <c r="Q326" t="str">
        <f>TKN_deep!L6</f>
        <v>na</v>
      </c>
      <c r="R326" t="str">
        <f>NOx_deep!L6</f>
        <v>na</v>
      </c>
      <c r="S326" t="str">
        <f>NH3_deep!L6</f>
        <v>na</v>
      </c>
      <c r="T326" t="str">
        <f>TP_deep!L6</f>
        <v>na</v>
      </c>
      <c r="U326" t="str">
        <f>P_dissolved_deep!L6</f>
        <v>na</v>
      </c>
      <c r="V326">
        <f>TOC_deep!L6</f>
        <v>2</v>
      </c>
    </row>
    <row r="327" spans="1:22" x14ac:dyDescent="0.3">
      <c r="A327">
        <v>1992</v>
      </c>
      <c r="B327" t="s">
        <v>11</v>
      </c>
      <c r="C327">
        <f>TN_surface!L7</f>
        <v>1.1499999999999999</v>
      </c>
      <c r="D327">
        <f>TKN_surface!L7</f>
        <v>0.95</v>
      </c>
      <c r="E327">
        <f>NOx_surface!L7</f>
        <v>0.2</v>
      </c>
      <c r="F327">
        <f>TOC_surface!L7</f>
        <v>4.1111111111111107</v>
      </c>
      <c r="G327">
        <f>NH3_surface!L7</f>
        <v>6.4285714285714279E-2</v>
      </c>
      <c r="H327">
        <f>TN_inflow!L7</f>
        <v>1.6</v>
      </c>
      <c r="I327">
        <f>TKN_inflow!L7</f>
        <v>0.9</v>
      </c>
      <c r="J327">
        <f>NOx_inflow!L7</f>
        <v>0.7</v>
      </c>
      <c r="K327">
        <f>NH3_inflow!L7</f>
        <v>0.05</v>
      </c>
      <c r="L327">
        <f>TOC_inflow!L7</f>
        <v>3.6666666666666665</v>
      </c>
      <c r="M327">
        <f>TP_surface!L7</f>
        <v>44.285714285714285</v>
      </c>
      <c r="N327">
        <f>P_dissolved_surface!L7</f>
        <v>52</v>
      </c>
      <c r="O327">
        <f>TP_inflow!L7</f>
        <v>276</v>
      </c>
      <c r="P327">
        <f>TN_deep!L7</f>
        <v>1.8</v>
      </c>
      <c r="Q327">
        <f>TKN_deep!L7</f>
        <v>1.5</v>
      </c>
      <c r="R327">
        <f>NOx_deep!L7</f>
        <v>0.3</v>
      </c>
      <c r="S327">
        <f>NH3_deep!L7</f>
        <v>0.39</v>
      </c>
      <c r="T327">
        <f>TP_deep!L7</f>
        <v>216.2</v>
      </c>
      <c r="U327">
        <f>P_dissolved_deep!L7</f>
        <v>86.666666666666671</v>
      </c>
      <c r="V327">
        <f>TOC_deep!L7</f>
        <v>3.875</v>
      </c>
    </row>
    <row r="328" spans="1:22" x14ac:dyDescent="0.3">
      <c r="A328">
        <v>1993</v>
      </c>
      <c r="B328" t="s">
        <v>11</v>
      </c>
      <c r="C328" t="str">
        <f>TN_surface!L8</f>
        <v>na</v>
      </c>
      <c r="D328" t="str">
        <f>TKN_surface!L8</f>
        <v>na</v>
      </c>
      <c r="E328" t="str">
        <f>NOx_surface!L8</f>
        <v>na</v>
      </c>
      <c r="F328" t="str">
        <f>TOC_surface!L8</f>
        <v>na</v>
      </c>
      <c r="G328" t="str">
        <f>NH3_surface!L8</f>
        <v>na</v>
      </c>
      <c r="H328" t="str">
        <f>TN_inflow!L8</f>
        <v>na</v>
      </c>
      <c r="I328" t="str">
        <f>TKN_inflow!L8</f>
        <v>na</v>
      </c>
      <c r="J328" t="str">
        <f>NOx_inflow!L8</f>
        <v>na</v>
      </c>
      <c r="K328" t="str">
        <f>NH3_inflow!L8</f>
        <v>na</v>
      </c>
      <c r="L328" t="str">
        <f>TOC_inflow!L8</f>
        <v>na</v>
      </c>
      <c r="M328" t="str">
        <f>TP_surface!L8</f>
        <v>na</v>
      </c>
      <c r="N328" t="str">
        <f>P_dissolved_surface!L8</f>
        <v>na</v>
      </c>
      <c r="O328" t="str">
        <f>TP_inflow!L8</f>
        <v>na</v>
      </c>
      <c r="P328" t="str">
        <f>TN_deep!L8</f>
        <v>na</v>
      </c>
      <c r="Q328" t="str">
        <f>TKN_deep!L8</f>
        <v>na</v>
      </c>
      <c r="R328" t="str">
        <f>NOx_deep!L8</f>
        <v>na</v>
      </c>
      <c r="S328" t="str">
        <f>NH3_deep!L8</f>
        <v>na</v>
      </c>
      <c r="T328" t="str">
        <f>TP_deep!L8</f>
        <v>na</v>
      </c>
      <c r="U328" t="str">
        <f>P_dissolved_deep!L8</f>
        <v>na</v>
      </c>
      <c r="V328" t="str">
        <f>TOC_deep!L8</f>
        <v>na</v>
      </c>
    </row>
    <row r="329" spans="1:22" x14ac:dyDescent="0.3">
      <c r="A329">
        <v>1994</v>
      </c>
      <c r="B329" t="s">
        <v>11</v>
      </c>
      <c r="C329" t="str">
        <f>TN_surface!L9</f>
        <v>na</v>
      </c>
      <c r="D329" t="str">
        <f>TKN_surface!L9</f>
        <v>na</v>
      </c>
      <c r="E329" t="str">
        <f>NOx_surface!L9</f>
        <v>na</v>
      </c>
      <c r="F329">
        <f>TOC_surface!L9</f>
        <v>4.25</v>
      </c>
      <c r="G329" t="str">
        <f>NH3_surface!L9</f>
        <v>na</v>
      </c>
      <c r="H329" t="str">
        <f>TN_inflow!L9</f>
        <v>na</v>
      </c>
      <c r="I329" t="str">
        <f>TKN_inflow!L9</f>
        <v>na</v>
      </c>
      <c r="J329" t="str">
        <f>NOx_inflow!L9</f>
        <v>na</v>
      </c>
      <c r="K329" t="str">
        <f>NH3_inflow!L9</f>
        <v>na</v>
      </c>
      <c r="L329">
        <f>TOC_inflow!L9</f>
        <v>6.5</v>
      </c>
      <c r="M329" t="str">
        <f>TP_surface!L9</f>
        <v>na</v>
      </c>
      <c r="N329" t="str">
        <f>P_dissolved_surface!L9</f>
        <v>na</v>
      </c>
      <c r="O329" t="str">
        <f>TP_inflow!L9</f>
        <v>na</v>
      </c>
      <c r="P329" t="str">
        <f>TN_deep!L9</f>
        <v>na</v>
      </c>
      <c r="Q329" t="str">
        <f>TKN_deep!L9</f>
        <v>na</v>
      </c>
      <c r="R329" t="str">
        <f>NOx_deep!L9</f>
        <v>na</v>
      </c>
      <c r="S329" t="str">
        <f>NH3_deep!L9</f>
        <v>na</v>
      </c>
      <c r="T329" t="str">
        <f>TP_deep!L9</f>
        <v>na</v>
      </c>
      <c r="U329" t="str">
        <f>P_dissolved_deep!L9</f>
        <v>na</v>
      </c>
      <c r="V329">
        <f>TOC_deep!L9</f>
        <v>5</v>
      </c>
    </row>
    <row r="330" spans="1:22" x14ac:dyDescent="0.3">
      <c r="A330">
        <v>1995</v>
      </c>
      <c r="B330" t="s">
        <v>11</v>
      </c>
      <c r="C330" t="str">
        <f>TN_surface!L10</f>
        <v>na</v>
      </c>
      <c r="D330" t="str">
        <f>TKN_surface!L10</f>
        <v>na</v>
      </c>
      <c r="E330" t="str">
        <f>NOx_surface!L10</f>
        <v>na</v>
      </c>
      <c r="F330">
        <f>TOC_surface!L10</f>
        <v>6.083333333333333</v>
      </c>
      <c r="G330" t="str">
        <f>NH3_surface!L10</f>
        <v>na</v>
      </c>
      <c r="H330" t="str">
        <f>TN_inflow!L10</f>
        <v>na</v>
      </c>
      <c r="I330" t="str">
        <f>TKN_inflow!L10</f>
        <v>na</v>
      </c>
      <c r="J330" t="str">
        <f>NOx_inflow!L10</f>
        <v>na</v>
      </c>
      <c r="K330" t="str">
        <f>NH3_inflow!L10</f>
        <v>na</v>
      </c>
      <c r="L330">
        <f>TOC_inflow!L10</f>
        <v>4.666666666666667</v>
      </c>
      <c r="M330" t="str">
        <f>TP_surface!L10</f>
        <v>na</v>
      </c>
      <c r="N330" t="str">
        <f>P_dissolved_surface!L10</f>
        <v>na</v>
      </c>
      <c r="O330" t="str">
        <f>TP_inflow!L10</f>
        <v>na</v>
      </c>
      <c r="P330" t="str">
        <f>TN_deep!L10</f>
        <v>na</v>
      </c>
      <c r="Q330" t="str">
        <f>TKN_deep!L10</f>
        <v>na</v>
      </c>
      <c r="R330" t="str">
        <f>NOx_deep!L10</f>
        <v>na</v>
      </c>
      <c r="S330" t="str">
        <f>NH3_deep!L10</f>
        <v>na</v>
      </c>
      <c r="T330" t="str">
        <f>TP_deep!L10</f>
        <v>na</v>
      </c>
      <c r="U330" t="str">
        <f>P_dissolved_deep!L10</f>
        <v>na</v>
      </c>
      <c r="V330">
        <f>TOC_deep!L10</f>
        <v>7.0399999999999991</v>
      </c>
    </row>
    <row r="331" spans="1:22" x14ac:dyDescent="0.3">
      <c r="A331">
        <v>1996</v>
      </c>
      <c r="B331" t="s">
        <v>11</v>
      </c>
      <c r="C331" t="str">
        <f>TN_surface!L11</f>
        <v>na</v>
      </c>
      <c r="D331" t="str">
        <f>TKN_surface!L11</f>
        <v>na</v>
      </c>
      <c r="E331" t="str">
        <f>NOx_surface!L11</f>
        <v>na</v>
      </c>
      <c r="F331">
        <f>TOC_surface!L11</f>
        <v>3.9050000000000002</v>
      </c>
      <c r="G331" t="str">
        <f>NH3_surface!L11</f>
        <v>na</v>
      </c>
      <c r="H331" t="str">
        <f>TN_inflow!L11</f>
        <v>na</v>
      </c>
      <c r="I331" t="str">
        <f>TKN_inflow!L11</f>
        <v>na</v>
      </c>
      <c r="J331">
        <f>NOx_inflow!L11</f>
        <v>0.441</v>
      </c>
      <c r="K331" t="str">
        <f>NH3_inflow!L11</f>
        <v>na</v>
      </c>
      <c r="L331">
        <f>TOC_inflow!L11</f>
        <v>3.1666666666666665</v>
      </c>
      <c r="M331" t="str">
        <f>TP_surface!L11</f>
        <v>na</v>
      </c>
      <c r="N331" t="str">
        <f>P_dissolved_surface!L11</f>
        <v>na</v>
      </c>
      <c r="O331" t="str">
        <f>TP_inflow!L11</f>
        <v>na</v>
      </c>
      <c r="P331" t="str">
        <f>TN_deep!L11</f>
        <v>na</v>
      </c>
      <c r="Q331" t="str">
        <f>TKN_deep!L11</f>
        <v>na</v>
      </c>
      <c r="R331" t="str">
        <f>NOx_deep!L11</f>
        <v>na</v>
      </c>
      <c r="S331" t="str">
        <f>NH3_deep!L11</f>
        <v>na</v>
      </c>
      <c r="T331" t="str">
        <f>TP_deep!L11</f>
        <v>na</v>
      </c>
      <c r="U331" t="str">
        <f>P_dissolved_deep!L11</f>
        <v>na</v>
      </c>
      <c r="V331">
        <f>TOC_deep!L11</f>
        <v>3.7600000000000002</v>
      </c>
    </row>
    <row r="332" spans="1:22" x14ac:dyDescent="0.3">
      <c r="A332">
        <v>1997</v>
      </c>
      <c r="B332" t="s">
        <v>11</v>
      </c>
      <c r="C332" t="str">
        <f>TN_surface!L12</f>
        <v>na</v>
      </c>
      <c r="D332" t="str">
        <f>TKN_surface!L12</f>
        <v>na</v>
      </c>
      <c r="E332">
        <f>NOx_surface!L12</f>
        <v>5.0000000000000001E-3</v>
      </c>
      <c r="F332">
        <f>TOC_surface!L12</f>
        <v>5.4649999999999999</v>
      </c>
      <c r="G332" t="str">
        <f>NH3_surface!L12</f>
        <v>na</v>
      </c>
      <c r="H332" t="str">
        <f>TN_inflow!L12</f>
        <v>na</v>
      </c>
      <c r="I332" t="str">
        <f>TKN_inflow!L12</f>
        <v>na</v>
      </c>
      <c r="J332">
        <f>NOx_inflow!L12</f>
        <v>5.0000000000000001E-3</v>
      </c>
      <c r="K332" t="str">
        <f>NH3_inflow!L12</f>
        <v>na</v>
      </c>
      <c r="L332">
        <f>TOC_inflow!L12</f>
        <v>4.0366666666666662</v>
      </c>
      <c r="M332" t="str">
        <f>TP_surface!L12</f>
        <v>na</v>
      </c>
      <c r="N332" t="str">
        <f>P_dissolved_surface!L12</f>
        <v>na</v>
      </c>
      <c r="O332" t="str">
        <f>TP_inflow!L12</f>
        <v>na</v>
      </c>
      <c r="P332" t="str">
        <f>TN_deep!L12</f>
        <v>na</v>
      </c>
      <c r="Q332" t="str">
        <f>TKN_deep!L12</f>
        <v>na</v>
      </c>
      <c r="R332">
        <f>NOx_deep!L12</f>
        <v>0.33749999999999997</v>
      </c>
      <c r="S332" t="str">
        <f>NH3_deep!L12</f>
        <v>na</v>
      </c>
      <c r="T332" t="str">
        <f>TP_deep!L12</f>
        <v>na</v>
      </c>
      <c r="U332" t="str">
        <f>P_dissolved_deep!L12</f>
        <v>na</v>
      </c>
      <c r="V332">
        <f>TOC_deep!L12</f>
        <v>3.8885714285714283</v>
      </c>
    </row>
    <row r="333" spans="1:22" x14ac:dyDescent="0.3">
      <c r="A333">
        <v>1998</v>
      </c>
      <c r="B333" t="s">
        <v>11</v>
      </c>
      <c r="C333" t="str">
        <f>TN_surface!L13</f>
        <v>na</v>
      </c>
      <c r="D333" t="str">
        <f>TKN_surface!L13</f>
        <v>na</v>
      </c>
      <c r="E333" t="str">
        <f>NOx_surface!L13</f>
        <v>na</v>
      </c>
      <c r="F333" t="str">
        <f>TOC_surface!L13</f>
        <v>na</v>
      </c>
      <c r="G333" t="str">
        <f>NH3_surface!L13</f>
        <v>na</v>
      </c>
      <c r="H333" t="str">
        <f>TN_inflow!L13</f>
        <v>na</v>
      </c>
      <c r="I333" t="str">
        <f>TKN_inflow!L13</f>
        <v>na</v>
      </c>
      <c r="J333" t="str">
        <f>NOx_inflow!L13</f>
        <v>na</v>
      </c>
      <c r="K333" t="str">
        <f>NH3_inflow!L13</f>
        <v>na</v>
      </c>
      <c r="L333" t="str">
        <f>TOC_inflow!L13</f>
        <v>na</v>
      </c>
      <c r="M333" t="str">
        <f>TP_surface!L13</f>
        <v>na</v>
      </c>
      <c r="N333" t="str">
        <f>P_dissolved_surface!L13</f>
        <v>na</v>
      </c>
      <c r="O333" t="str">
        <f>TP_inflow!L13</f>
        <v>na</v>
      </c>
      <c r="P333" t="str">
        <f>TN_deep!L13</f>
        <v>na</v>
      </c>
      <c r="Q333" t="str">
        <f>TKN_deep!L13</f>
        <v>na</v>
      </c>
      <c r="R333" t="str">
        <f>NOx_deep!L13</f>
        <v>na</v>
      </c>
      <c r="S333" t="str">
        <f>NH3_deep!L13</f>
        <v>na</v>
      </c>
      <c r="T333" t="str">
        <f>TP_deep!L13</f>
        <v>na</v>
      </c>
      <c r="U333" t="str">
        <f>P_dissolved_deep!L13</f>
        <v>na</v>
      </c>
      <c r="V333" t="str">
        <f>TOC_deep!L13</f>
        <v>na</v>
      </c>
    </row>
    <row r="334" spans="1:22" x14ac:dyDescent="0.3">
      <c r="A334">
        <v>1999</v>
      </c>
      <c r="B334" t="s">
        <v>11</v>
      </c>
      <c r="C334">
        <f>TN_surface!L14</f>
        <v>0.6399999999999999</v>
      </c>
      <c r="D334">
        <f>TKN_surface!L14</f>
        <v>0.35</v>
      </c>
      <c r="E334">
        <f>NOx_surface!L14</f>
        <v>0.28999999999999998</v>
      </c>
      <c r="F334">
        <f>TOC_surface!L14</f>
        <v>3.1333333333333333</v>
      </c>
      <c r="G334" t="str">
        <f>NH3_surface!L14</f>
        <v>na</v>
      </c>
      <c r="H334">
        <f>TN_inflow!L14</f>
        <v>0.44</v>
      </c>
      <c r="I334">
        <f>TKN_inflow!L14</f>
        <v>0.3</v>
      </c>
      <c r="J334">
        <f>NOx_inflow!L14</f>
        <v>0.14000000000000001</v>
      </c>
      <c r="K334" t="str">
        <f>NH3_inflow!L14</f>
        <v>na</v>
      </c>
      <c r="L334">
        <f>TOC_inflow!L14</f>
        <v>2.3666666666666667</v>
      </c>
      <c r="M334">
        <f>TP_surface!L14</f>
        <v>9.1666666666666661</v>
      </c>
      <c r="N334">
        <f>P_dissolved_surface!L14</f>
        <v>5.833333333333333</v>
      </c>
      <c r="O334">
        <f>TP_inflow!L14</f>
        <v>16.666666666666668</v>
      </c>
      <c r="P334">
        <f>TN_deep!L14</f>
        <v>1.06</v>
      </c>
      <c r="Q334">
        <f>TKN_deep!L14</f>
        <v>0.2</v>
      </c>
      <c r="R334">
        <f>NOx_deep!L14</f>
        <v>0.86</v>
      </c>
      <c r="S334" t="str">
        <f>NH3_deep!L14</f>
        <v>na</v>
      </c>
      <c r="T334">
        <f>TP_deep!L14</f>
        <v>30.833333333333332</v>
      </c>
      <c r="U334">
        <f>P_dissolved_deep!L14</f>
        <v>22.5</v>
      </c>
      <c r="V334">
        <f>TOC_deep!L14</f>
        <v>2.5166666666666666</v>
      </c>
    </row>
    <row r="335" spans="1:22" x14ac:dyDescent="0.3">
      <c r="A335">
        <v>2000</v>
      </c>
      <c r="B335" t="s">
        <v>11</v>
      </c>
      <c r="C335" t="str">
        <f>TN_surface!L15</f>
        <v>na</v>
      </c>
      <c r="D335" t="str">
        <f>TKN_surface!L15</f>
        <v>na</v>
      </c>
      <c r="E335" t="str">
        <f>NOx_surface!L15</f>
        <v>na</v>
      </c>
      <c r="F335" t="str">
        <f>TOC_surface!L15</f>
        <v>na</v>
      </c>
      <c r="G335" t="str">
        <f>NH3_surface!L15</f>
        <v>na</v>
      </c>
      <c r="H335" t="str">
        <f>TN_inflow!L15</f>
        <v>na</v>
      </c>
      <c r="I335" t="str">
        <f>TKN_inflow!L15</f>
        <v>na</v>
      </c>
      <c r="J335" t="str">
        <f>NOx_inflow!L15</f>
        <v>na</v>
      </c>
      <c r="K335" t="str">
        <f>NH3_inflow!L15</f>
        <v>na</v>
      </c>
      <c r="L335" t="str">
        <f>TOC_inflow!L15</f>
        <v>na</v>
      </c>
      <c r="M335" t="str">
        <f>TP_surface!L15</f>
        <v>na</v>
      </c>
      <c r="N335" t="str">
        <f>P_dissolved_surface!L15</f>
        <v>na</v>
      </c>
      <c r="O335" t="str">
        <f>TP_inflow!L15</f>
        <v>na</v>
      </c>
      <c r="P335" t="str">
        <f>TN_deep!L15</f>
        <v>na</v>
      </c>
      <c r="Q335" t="str">
        <f>TKN_deep!L15</f>
        <v>na</v>
      </c>
      <c r="R335" t="str">
        <f>NOx_deep!L15</f>
        <v>na</v>
      </c>
      <c r="S335" t="str">
        <f>NH3_deep!L15</f>
        <v>na</v>
      </c>
      <c r="T335" t="str">
        <f>TP_deep!L15</f>
        <v>na</v>
      </c>
      <c r="U335" t="str">
        <f>P_dissolved_deep!L15</f>
        <v>na</v>
      </c>
      <c r="V335" t="str">
        <f>TOC_deep!L15</f>
        <v>na</v>
      </c>
    </row>
    <row r="336" spans="1:22" x14ac:dyDescent="0.3">
      <c r="A336">
        <v>2001</v>
      </c>
      <c r="B336" t="s">
        <v>11</v>
      </c>
      <c r="C336" t="str">
        <f>TN_surface!L16</f>
        <v>na</v>
      </c>
      <c r="D336" t="str">
        <f>TKN_surface!L16</f>
        <v>na</v>
      </c>
      <c r="E336" t="str">
        <f>NOx_surface!L16</f>
        <v>na</v>
      </c>
      <c r="F336" t="str">
        <f>TOC_surface!L16</f>
        <v>na</v>
      </c>
      <c r="G336" t="str">
        <f>NH3_surface!L16</f>
        <v>na</v>
      </c>
      <c r="H336" t="str">
        <f>TN_inflow!L16</f>
        <v>na</v>
      </c>
      <c r="I336" t="str">
        <f>TKN_inflow!L16</f>
        <v>na</v>
      </c>
      <c r="J336" t="str">
        <f>NOx_inflow!L16</f>
        <v>na</v>
      </c>
      <c r="K336" t="str">
        <f>NH3_inflow!L16</f>
        <v>na</v>
      </c>
      <c r="L336" t="str">
        <f>TOC_inflow!L16</f>
        <v>na</v>
      </c>
      <c r="M336" t="str">
        <f>TP_surface!L16</f>
        <v>na</v>
      </c>
      <c r="N336" t="str">
        <f>P_dissolved_surface!L16</f>
        <v>na</v>
      </c>
      <c r="O336" t="str">
        <f>TP_inflow!L16</f>
        <v>na</v>
      </c>
      <c r="P336" t="str">
        <f>TN_deep!L16</f>
        <v>na</v>
      </c>
      <c r="Q336" t="str">
        <f>TKN_deep!L16</f>
        <v>na</v>
      </c>
      <c r="R336" t="str">
        <f>NOx_deep!L16</f>
        <v>na</v>
      </c>
      <c r="S336" t="str">
        <f>NH3_deep!L16</f>
        <v>na</v>
      </c>
      <c r="T336" t="str">
        <f>TP_deep!L16</f>
        <v>na</v>
      </c>
      <c r="U336" t="str">
        <f>P_dissolved_deep!L16</f>
        <v>na</v>
      </c>
      <c r="V336" t="str">
        <f>TOC_deep!L16</f>
        <v>na</v>
      </c>
    </row>
    <row r="337" spans="1:22" x14ac:dyDescent="0.3">
      <c r="A337">
        <v>2002</v>
      </c>
      <c r="B337" t="s">
        <v>11</v>
      </c>
      <c r="C337" t="str">
        <f>TN_surface!L17</f>
        <v>na</v>
      </c>
      <c r="D337" t="str">
        <f>TKN_surface!L17</f>
        <v>na</v>
      </c>
      <c r="E337" t="str">
        <f>NOx_surface!L17</f>
        <v>na</v>
      </c>
      <c r="F337" t="str">
        <f>TOC_surface!L17</f>
        <v>na</v>
      </c>
      <c r="G337" t="str">
        <f>NH3_surface!L17</f>
        <v>na</v>
      </c>
      <c r="H337" t="str">
        <f>TN_inflow!L17</f>
        <v>na</v>
      </c>
      <c r="I337" t="str">
        <f>TKN_inflow!L17</f>
        <v>na</v>
      </c>
      <c r="J337" t="str">
        <f>NOx_inflow!L17</f>
        <v>na</v>
      </c>
      <c r="K337" t="str">
        <f>NH3_inflow!L17</f>
        <v>na</v>
      </c>
      <c r="L337" t="str">
        <f>TOC_inflow!L17</f>
        <v>na</v>
      </c>
      <c r="M337" t="str">
        <f>TP_surface!L17</f>
        <v>na</v>
      </c>
      <c r="N337" t="str">
        <f>P_dissolved_surface!L17</f>
        <v>na</v>
      </c>
      <c r="O337" t="str">
        <f>TP_inflow!L17</f>
        <v>na</v>
      </c>
      <c r="P337" t="str">
        <f>TN_deep!L17</f>
        <v>na</v>
      </c>
      <c r="Q337" t="str">
        <f>TKN_deep!L17</f>
        <v>na</v>
      </c>
      <c r="R337" t="str">
        <f>NOx_deep!L17</f>
        <v>na</v>
      </c>
      <c r="S337" t="str">
        <f>NH3_deep!L17</f>
        <v>na</v>
      </c>
      <c r="T337" t="str">
        <f>TP_deep!L17</f>
        <v>na</v>
      </c>
      <c r="U337" t="str">
        <f>P_dissolved_deep!L17</f>
        <v>na</v>
      </c>
      <c r="V337" t="str">
        <f>TOC_deep!L17</f>
        <v>na</v>
      </c>
    </row>
    <row r="338" spans="1:22" x14ac:dyDescent="0.3">
      <c r="A338">
        <v>2003</v>
      </c>
      <c r="B338" t="s">
        <v>11</v>
      </c>
      <c r="C338" t="str">
        <f>TN_surface!L18</f>
        <v>na</v>
      </c>
      <c r="D338" t="str">
        <f>TKN_surface!L18</f>
        <v>na</v>
      </c>
      <c r="E338" t="str">
        <f>NOx_surface!L18</f>
        <v>na</v>
      </c>
      <c r="F338" t="str">
        <f>TOC_surface!L18</f>
        <v>na</v>
      </c>
      <c r="G338" t="str">
        <f>NH3_surface!L18</f>
        <v>na</v>
      </c>
      <c r="H338" t="str">
        <f>TN_inflow!L18</f>
        <v>na</v>
      </c>
      <c r="I338" t="str">
        <f>TKN_inflow!L18</f>
        <v>na</v>
      </c>
      <c r="J338" t="str">
        <f>NOx_inflow!L18</f>
        <v>na</v>
      </c>
      <c r="K338" t="str">
        <f>NH3_inflow!L18</f>
        <v>na</v>
      </c>
      <c r="L338" t="str">
        <f>TOC_inflow!L18</f>
        <v>na</v>
      </c>
      <c r="M338" t="str">
        <f>TP_surface!L18</f>
        <v>na</v>
      </c>
      <c r="N338" t="str">
        <f>P_dissolved_surface!L18</f>
        <v>na</v>
      </c>
      <c r="O338" t="str">
        <f>TP_inflow!L18</f>
        <v>na</v>
      </c>
      <c r="P338" t="str">
        <f>TN_deep!L18</f>
        <v>na</v>
      </c>
      <c r="Q338" t="str">
        <f>TKN_deep!L18</f>
        <v>na</v>
      </c>
      <c r="R338" t="str">
        <f>NOx_deep!L18</f>
        <v>na</v>
      </c>
      <c r="S338" t="str">
        <f>NH3_deep!L18</f>
        <v>na</v>
      </c>
      <c r="T338" t="str">
        <f>TP_deep!L18</f>
        <v>na</v>
      </c>
      <c r="U338" t="str">
        <f>P_dissolved_deep!L18</f>
        <v>na</v>
      </c>
      <c r="V338" t="str">
        <f>TOC_deep!L18</f>
        <v>na</v>
      </c>
    </row>
    <row r="339" spans="1:22" x14ac:dyDescent="0.3">
      <c r="A339">
        <v>2004</v>
      </c>
      <c r="B339" t="s">
        <v>11</v>
      </c>
      <c r="C339" t="str">
        <f>TN_surface!L19</f>
        <v>na</v>
      </c>
      <c r="D339" t="str">
        <f>TKN_surface!L19</f>
        <v>na</v>
      </c>
      <c r="E339" t="str">
        <f>NOx_surface!L19</f>
        <v>na</v>
      </c>
      <c r="F339" t="str">
        <f>TOC_surface!L19</f>
        <v>na</v>
      </c>
      <c r="G339" t="str">
        <f>NH3_surface!L19</f>
        <v>na</v>
      </c>
      <c r="H339" t="str">
        <f>TN_inflow!L19</f>
        <v>na</v>
      </c>
      <c r="I339" t="str">
        <f>TKN_inflow!L19</f>
        <v>na</v>
      </c>
      <c r="J339" t="str">
        <f>NOx_inflow!L19</f>
        <v>na</v>
      </c>
      <c r="K339" t="str">
        <f>NH3_inflow!L19</f>
        <v>na</v>
      </c>
      <c r="L339" t="str">
        <f>TOC_inflow!L19</f>
        <v>na</v>
      </c>
      <c r="M339" t="str">
        <f>TP_surface!L19</f>
        <v>na</v>
      </c>
      <c r="N339" t="str">
        <f>P_dissolved_surface!L19</f>
        <v>na</v>
      </c>
      <c r="O339" t="str">
        <f>TP_inflow!L19</f>
        <v>na</v>
      </c>
      <c r="P339" t="str">
        <f>TN_deep!L19</f>
        <v>na</v>
      </c>
      <c r="Q339" t="str">
        <f>TKN_deep!L19</f>
        <v>na</v>
      </c>
      <c r="R339" t="str">
        <f>NOx_deep!L19</f>
        <v>na</v>
      </c>
      <c r="S339" t="str">
        <f>NH3_deep!L19</f>
        <v>na</v>
      </c>
      <c r="T339" t="str">
        <f>TP_deep!L19</f>
        <v>na</v>
      </c>
      <c r="U339" t="str">
        <f>P_dissolved_deep!L19</f>
        <v>na</v>
      </c>
      <c r="V339" t="str">
        <f>TOC_deep!L19</f>
        <v>na</v>
      </c>
    </row>
    <row r="340" spans="1:22" x14ac:dyDescent="0.3">
      <c r="A340">
        <v>2005</v>
      </c>
      <c r="B340" t="s">
        <v>11</v>
      </c>
      <c r="C340" t="str">
        <f>TN_surface!L20</f>
        <v>na</v>
      </c>
      <c r="D340" t="str">
        <f>TKN_surface!L20</f>
        <v>na</v>
      </c>
      <c r="E340" t="str">
        <f>NOx_surface!L20</f>
        <v>na</v>
      </c>
      <c r="F340" t="str">
        <f>TOC_surface!L20</f>
        <v>na</v>
      </c>
      <c r="G340" t="str">
        <f>NH3_surface!L20</f>
        <v>na</v>
      </c>
      <c r="H340" t="str">
        <f>TN_inflow!L20</f>
        <v>na</v>
      </c>
      <c r="I340" t="str">
        <f>TKN_inflow!L20</f>
        <v>na</v>
      </c>
      <c r="J340" t="str">
        <f>NOx_inflow!L20</f>
        <v>na</v>
      </c>
      <c r="K340" t="str">
        <f>NH3_inflow!L20</f>
        <v>na</v>
      </c>
      <c r="L340" t="str">
        <f>TOC_inflow!L20</f>
        <v>na</v>
      </c>
      <c r="M340" t="str">
        <f>TP_surface!L20</f>
        <v>na</v>
      </c>
      <c r="N340" t="str">
        <f>P_dissolved_surface!L20</f>
        <v>na</v>
      </c>
      <c r="O340" t="str">
        <f>TP_inflow!L20</f>
        <v>na</v>
      </c>
      <c r="P340" t="str">
        <f>TN_deep!L20</f>
        <v>na</v>
      </c>
      <c r="Q340" t="str">
        <f>TKN_deep!L20</f>
        <v>na</v>
      </c>
      <c r="R340" t="str">
        <f>NOx_deep!L20</f>
        <v>na</v>
      </c>
      <c r="S340" t="str">
        <f>NH3_deep!L20</f>
        <v>na</v>
      </c>
      <c r="T340" t="str">
        <f>TP_deep!L20</f>
        <v>na</v>
      </c>
      <c r="U340" t="str">
        <f>P_dissolved_deep!L20</f>
        <v>na</v>
      </c>
      <c r="V340" t="str">
        <f>TOC_deep!L20</f>
        <v>na</v>
      </c>
    </row>
    <row r="341" spans="1:22" x14ac:dyDescent="0.3">
      <c r="A341">
        <v>2006</v>
      </c>
      <c r="B341" t="s">
        <v>11</v>
      </c>
      <c r="C341">
        <f>TN_surface!L21</f>
        <v>0.67142857142857137</v>
      </c>
      <c r="D341">
        <f>TKN_surface!L21</f>
        <v>0.5585714285714285</v>
      </c>
      <c r="E341">
        <f>NOx_surface!L21</f>
        <v>0.11285714285714286</v>
      </c>
      <c r="F341">
        <f>TOC_surface!L21</f>
        <v>3.56</v>
      </c>
      <c r="G341" t="str">
        <f>NH3_surface!L21</f>
        <v>na</v>
      </c>
      <c r="H341">
        <f>TN_inflow!L21</f>
        <v>1.1233333333333335</v>
      </c>
      <c r="I341">
        <f>TKN_inflow!L21</f>
        <v>0.58666666666666678</v>
      </c>
      <c r="J341">
        <f>NOx_inflow!L21</f>
        <v>0.53666666666666674</v>
      </c>
      <c r="K341" t="str">
        <f>NH3_inflow!L21</f>
        <v>na</v>
      </c>
      <c r="L341">
        <f>TOC_inflow!L21</f>
        <v>4</v>
      </c>
      <c r="M341">
        <f>TP_surface!L21</f>
        <v>30</v>
      </c>
      <c r="N341" t="str">
        <f>P_dissolved_surface!L21</f>
        <v>na</v>
      </c>
      <c r="O341">
        <f>TP_inflow!L21</f>
        <v>83.333333333333329</v>
      </c>
      <c r="P341">
        <f>TN_deep!L21</f>
        <v>1.3399999999999999</v>
      </c>
      <c r="Q341">
        <f>TKN_deep!L21</f>
        <v>0.98999999999999988</v>
      </c>
      <c r="R341">
        <f>NOx_deep!L21</f>
        <v>0.35</v>
      </c>
      <c r="S341" t="str">
        <f>NH3_deep!L21</f>
        <v>na</v>
      </c>
      <c r="T341">
        <f>TP_deep!L21</f>
        <v>192</v>
      </c>
      <c r="U341" t="str">
        <f>P_dissolved_deep!L21</f>
        <v>na</v>
      </c>
      <c r="V341">
        <f>TOC_deep!L21</f>
        <v>3.1333333333333329</v>
      </c>
    </row>
    <row r="342" spans="1:22" x14ac:dyDescent="0.3">
      <c r="A342">
        <v>2007</v>
      </c>
      <c r="B342" t="s">
        <v>11</v>
      </c>
      <c r="C342">
        <f>TN_surface!L22</f>
        <v>0.32400000000000001</v>
      </c>
      <c r="D342">
        <f>TKN_surface!L22</f>
        <v>0.316</v>
      </c>
      <c r="E342">
        <f>NOx_surface!L22</f>
        <v>8.0000000000000002E-3</v>
      </c>
      <c r="F342">
        <f>TOC_surface!L22</f>
        <v>2.52</v>
      </c>
      <c r="G342">
        <f>NH3_surface!L22</f>
        <v>1.7500000000000002E-2</v>
      </c>
      <c r="H342">
        <f>TN_inflow!L22</f>
        <v>0.35499999999999998</v>
      </c>
      <c r="I342">
        <f>TKN_inflow!L22</f>
        <v>0.34699999999999998</v>
      </c>
      <c r="J342">
        <f>NOx_inflow!L22</f>
        <v>8.0000000000000002E-3</v>
      </c>
      <c r="K342">
        <f>NH3_inflow!L22</f>
        <v>0</v>
      </c>
      <c r="L342">
        <f>TOC_inflow!L22</f>
        <v>2.6859999999999999</v>
      </c>
      <c r="M342" t="str">
        <f>TP_surface!L22</f>
        <v>na</v>
      </c>
      <c r="N342" t="str">
        <f>P_dissolved_surface!L22</f>
        <v>na</v>
      </c>
      <c r="O342">
        <f>TP_inflow!L22</f>
        <v>9</v>
      </c>
      <c r="P342">
        <f>TN_deep!L22</f>
        <v>0.98</v>
      </c>
      <c r="Q342">
        <f>TKN_deep!L22</f>
        <v>0.159</v>
      </c>
      <c r="R342">
        <f>NOx_deep!L22</f>
        <v>0.82099999999999995</v>
      </c>
      <c r="S342">
        <f>NH3_deep!L22</f>
        <v>1.7500000000000002E-2</v>
      </c>
      <c r="T342">
        <f>TP_deep!L22</f>
        <v>9</v>
      </c>
      <c r="U342" t="str">
        <f>P_dissolved_deep!L22</f>
        <v>na</v>
      </c>
      <c r="V342">
        <f>TOC_deep!L22</f>
        <v>2.169</v>
      </c>
    </row>
    <row r="343" spans="1:22" x14ac:dyDescent="0.3">
      <c r="A343">
        <v>2008</v>
      </c>
      <c r="B343" t="s">
        <v>11</v>
      </c>
      <c r="C343" t="str">
        <f>TN_surface!L23</f>
        <v>na</v>
      </c>
      <c r="D343" t="str">
        <f>TKN_surface!L23</f>
        <v>na</v>
      </c>
      <c r="E343">
        <f>NOx_surface!L23</f>
        <v>3.8166666666666675E-2</v>
      </c>
      <c r="F343">
        <f>TOC_surface!L23</f>
        <v>8.1666666666666661</v>
      </c>
      <c r="G343">
        <f>NH3_surface!L23</f>
        <v>2.2666666666666668E-2</v>
      </c>
      <c r="H343" t="str">
        <f>TN_inflow!L23</f>
        <v>na</v>
      </c>
      <c r="I343" t="str">
        <f>TKN_inflow!L23</f>
        <v>na</v>
      </c>
      <c r="J343" t="str">
        <f>NOx_inflow!L23</f>
        <v>na</v>
      </c>
      <c r="K343" t="str">
        <f>NH3_inflow!L23</f>
        <v>na</v>
      </c>
      <c r="L343" t="str">
        <f>TOC_inflow!L23</f>
        <v>na</v>
      </c>
      <c r="M343">
        <f>TP_surface!L23</f>
        <v>42.399999999999991</v>
      </c>
      <c r="N343" t="str">
        <f>P_dissolved_surface!L23</f>
        <v>na</v>
      </c>
      <c r="O343" t="str">
        <f>TP_inflow!L23</f>
        <v>na</v>
      </c>
      <c r="P343" t="str">
        <f>TN_deep!L23</f>
        <v>na</v>
      </c>
      <c r="Q343" t="str">
        <f>TKN_deep!L23</f>
        <v>na</v>
      </c>
      <c r="R343">
        <f>NOx_deep!L23</f>
        <v>0.25</v>
      </c>
      <c r="S343">
        <f>NH3_deep!L23</f>
        <v>8.2000000000000003E-2</v>
      </c>
      <c r="T343">
        <f>TP_deep!L23</f>
        <v>0.7</v>
      </c>
      <c r="U343" t="str">
        <f>P_dissolved_deep!L23</f>
        <v>na</v>
      </c>
      <c r="V343">
        <f>TOC_deep!L23</f>
        <v>8.8999999999999986</v>
      </c>
    </row>
    <row r="344" spans="1:22" x14ac:dyDescent="0.3">
      <c r="A344">
        <v>2009</v>
      </c>
      <c r="B344" t="s">
        <v>11</v>
      </c>
      <c r="C344">
        <f>TN_surface!L24</f>
        <v>1.6427777777777777</v>
      </c>
      <c r="D344">
        <f>TKN_surface!L24</f>
        <v>0.78444444444444439</v>
      </c>
      <c r="E344">
        <f>NOx_surface!L24</f>
        <v>0.85833333333333328</v>
      </c>
      <c r="F344">
        <f>TOC_surface!L24</f>
        <v>6.5</v>
      </c>
      <c r="G344">
        <f>NH3_surface!L24</f>
        <v>3.888888888888889E-2</v>
      </c>
      <c r="H344">
        <f>TN_inflow!L24</f>
        <v>3.54</v>
      </c>
      <c r="I344">
        <f>TKN_inflow!L24</f>
        <v>0.66</v>
      </c>
      <c r="J344">
        <f>NOx_inflow!L24</f>
        <v>2.88</v>
      </c>
      <c r="K344">
        <f>NH3_inflow!L24</f>
        <v>6.0999999999999999E-2</v>
      </c>
      <c r="L344">
        <f>TOC_inflow!L24</f>
        <v>7.3</v>
      </c>
      <c r="M344">
        <f>TP_surface!L24</f>
        <v>51.111111111111114</v>
      </c>
      <c r="N344" t="str">
        <f>P_dissolved_surface!L24</f>
        <v>na</v>
      </c>
      <c r="O344">
        <f>TP_inflow!L24</f>
        <v>165</v>
      </c>
      <c r="P344">
        <f>TN_deep!L24</f>
        <v>3.4965000000000002</v>
      </c>
      <c r="Q344">
        <f>TKN_deep!L24</f>
        <v>1.365</v>
      </c>
      <c r="R344">
        <f>NOx_deep!L24</f>
        <v>2.1315</v>
      </c>
      <c r="S344">
        <f>NH3_deep!L24</f>
        <v>0.64500000000000002</v>
      </c>
      <c r="T344">
        <f>TP_deep!L24</f>
        <v>46.5</v>
      </c>
      <c r="U344" t="str">
        <f>P_dissolved_deep!L24</f>
        <v>na</v>
      </c>
      <c r="V344">
        <f>TOC_deep!L24</f>
        <v>6.6999999999999993</v>
      </c>
    </row>
    <row r="345" spans="1:22" x14ac:dyDescent="0.3">
      <c r="A345">
        <v>2010</v>
      </c>
      <c r="B345" t="s">
        <v>11</v>
      </c>
      <c r="C345" t="str">
        <f>TN_surface!L25</f>
        <v>na</v>
      </c>
      <c r="D345" t="str">
        <f>TKN_surface!L25</f>
        <v>na</v>
      </c>
      <c r="E345" t="str">
        <f>NOx_surface!L25</f>
        <v>na</v>
      </c>
      <c r="F345" t="str">
        <f>TOC_surface!L25</f>
        <v>na</v>
      </c>
      <c r="G345" t="str">
        <f>NH3_surface!L25</f>
        <v>na</v>
      </c>
      <c r="H345" t="str">
        <f>TN_inflow!L25</f>
        <v>na</v>
      </c>
      <c r="I345" t="str">
        <f>TKN_inflow!L25</f>
        <v>na</v>
      </c>
      <c r="J345" t="str">
        <f>NOx_inflow!L25</f>
        <v>na</v>
      </c>
      <c r="K345" t="str">
        <f>NH3_inflow!L25</f>
        <v>na</v>
      </c>
      <c r="L345" t="str">
        <f>TOC_inflow!L25</f>
        <v>na</v>
      </c>
      <c r="M345" t="str">
        <f>TP_surface!L25</f>
        <v>na</v>
      </c>
      <c r="N345" t="str">
        <f>P_dissolved_surface!L25</f>
        <v>na</v>
      </c>
      <c r="O345" t="str">
        <f>TP_inflow!L25</f>
        <v>na</v>
      </c>
      <c r="P345" t="str">
        <f>TN_deep!L25</f>
        <v>na</v>
      </c>
      <c r="Q345" t="str">
        <f>TKN_deep!L25</f>
        <v>na</v>
      </c>
      <c r="R345" t="str">
        <f>NOx_deep!L25</f>
        <v>na</v>
      </c>
      <c r="S345" t="str">
        <f>NH3_deep!L25</f>
        <v>na</v>
      </c>
      <c r="T345" t="str">
        <f>TP_deep!L25</f>
        <v>na</v>
      </c>
      <c r="U345" t="str">
        <f>P_dissolved_deep!L25</f>
        <v>na</v>
      </c>
      <c r="V345" t="str">
        <f>TOC_deep!L25</f>
        <v>na</v>
      </c>
    </row>
    <row r="346" spans="1:22" x14ac:dyDescent="0.3">
      <c r="A346">
        <v>2011</v>
      </c>
      <c r="B346" t="s">
        <v>11</v>
      </c>
      <c r="C346">
        <f>TN_surface!L26</f>
        <v>0.61149999999999993</v>
      </c>
      <c r="D346">
        <f>TKN_surface!L26</f>
        <v>0.46333333333333332</v>
      </c>
      <c r="E346">
        <f>NOx_surface!L26</f>
        <v>0.14816666666666667</v>
      </c>
      <c r="F346">
        <f>TOC_surface!L26</f>
        <v>4.3500000000000005</v>
      </c>
      <c r="G346">
        <f>NH3_surface!L26</f>
        <v>1.0999999999999998E-2</v>
      </c>
      <c r="H346">
        <f>TN_inflow!L26</f>
        <v>0.56000000000000005</v>
      </c>
      <c r="I346">
        <f>TKN_inflow!L26</f>
        <v>0.14000000000000001</v>
      </c>
      <c r="J346">
        <f>NOx_inflow!L26</f>
        <v>0.42</v>
      </c>
      <c r="K346">
        <f>NH3_inflow!L26</f>
        <v>0</v>
      </c>
      <c r="L346">
        <f>TOC_inflow!L26</f>
        <v>4</v>
      </c>
      <c r="M346">
        <f>TP_surface!L26</f>
        <v>13.75</v>
      </c>
      <c r="N346" t="str">
        <f>P_dissolved_surface!L26</f>
        <v>na</v>
      </c>
      <c r="O346">
        <f>TP_inflow!L26</f>
        <v>23</v>
      </c>
      <c r="P346">
        <f>TN_deep!L26</f>
        <v>1</v>
      </c>
      <c r="Q346">
        <f>TKN_deep!L26</f>
        <v>0.35</v>
      </c>
      <c r="R346">
        <f>NOx_deep!L26</f>
        <v>0.65</v>
      </c>
      <c r="S346">
        <f>NH3_deep!L26</f>
        <v>1.0999999999999999E-2</v>
      </c>
      <c r="T346">
        <f>TP_deep!L26</f>
        <v>8.3000000000000007</v>
      </c>
      <c r="U346" t="str">
        <f>P_dissolved_deep!L26</f>
        <v>na</v>
      </c>
      <c r="V346">
        <f>TOC_deep!L26</f>
        <v>2.2000000000000002</v>
      </c>
    </row>
    <row r="347" spans="1:22" x14ac:dyDescent="0.3">
      <c r="A347">
        <v>2012</v>
      </c>
      <c r="B347" t="s">
        <v>11</v>
      </c>
      <c r="C347" t="str">
        <f>TN_surface!L27</f>
        <v>na</v>
      </c>
      <c r="D347">
        <f>TKN_surface!L27</f>
        <v>1.06</v>
      </c>
      <c r="E347" t="str">
        <f>NOx_surface!L27</f>
        <v>na</v>
      </c>
      <c r="F347">
        <f>TOC_surface!L27</f>
        <v>3.3142857142857136</v>
      </c>
      <c r="G347">
        <f>NH3_surface!L27</f>
        <v>4.5071428571428575E-2</v>
      </c>
      <c r="H347" t="str">
        <f>TN_inflow!L27</f>
        <v>na</v>
      </c>
      <c r="I347" t="str">
        <f>TKN_inflow!L27</f>
        <v>na</v>
      </c>
      <c r="J347" t="str">
        <f>NOx_inflow!L27</f>
        <v>na</v>
      </c>
      <c r="K347" t="str">
        <f>NH3_inflow!L27</f>
        <v>na</v>
      </c>
      <c r="L347" t="str">
        <f>TOC_inflow!L27</f>
        <v>na</v>
      </c>
      <c r="M347">
        <f>TP_surface!L27</f>
        <v>8.7428571428571438</v>
      </c>
      <c r="N347" t="str">
        <f>P_dissolved_surface!L27</f>
        <v>na</v>
      </c>
      <c r="O347" t="str">
        <f>TP_inflow!L27</f>
        <v>na</v>
      </c>
      <c r="P347" t="str">
        <f>TN_deep!L27</f>
        <v>na</v>
      </c>
      <c r="Q347">
        <f>TKN_deep!L27</f>
        <v>1.6</v>
      </c>
      <c r="R347" t="str">
        <f>NOx_deep!L27</f>
        <v>na</v>
      </c>
      <c r="S347">
        <f>NH3_deep!L27</f>
        <v>0.64</v>
      </c>
      <c r="T347">
        <f>TP_deep!L27</f>
        <v>23</v>
      </c>
      <c r="U347" t="str">
        <f>P_dissolved_deep!L27</f>
        <v>na</v>
      </c>
      <c r="V347">
        <f>TOC_deep!L27</f>
        <v>2.5</v>
      </c>
    </row>
    <row r="348" spans="1:22" x14ac:dyDescent="0.3">
      <c r="A348">
        <v>2013</v>
      </c>
      <c r="B348" t="s">
        <v>11</v>
      </c>
      <c r="C348">
        <f>TN_surface!L28</f>
        <v>0.44999999999999996</v>
      </c>
      <c r="D348">
        <f>TKN_surface!L28</f>
        <v>0.28999999999999998</v>
      </c>
      <c r="E348">
        <f>NOx_surface!L28</f>
        <v>0.16</v>
      </c>
      <c r="F348">
        <f>TOC_surface!L28</f>
        <v>2.8600000000000003</v>
      </c>
      <c r="G348">
        <f>NH3_surface!L28</f>
        <v>1.0999999999999999E-2</v>
      </c>
      <c r="H348">
        <f>TN_inflow!L28</f>
        <v>0.80999999999999994</v>
      </c>
      <c r="I348">
        <f>TKN_inflow!L28</f>
        <v>0.57999999999999996</v>
      </c>
      <c r="J348">
        <f>NOx_inflow!L28</f>
        <v>0.23</v>
      </c>
      <c r="K348">
        <f>NH3_inflow!L28</f>
        <v>0</v>
      </c>
      <c r="L348">
        <f>TOC_inflow!L28</f>
        <v>4.9000000000000004</v>
      </c>
      <c r="M348">
        <f>TP_surface!L28</f>
        <v>11.24</v>
      </c>
      <c r="N348" t="str">
        <f>P_dissolved_surface!L28</f>
        <v>na</v>
      </c>
      <c r="O348">
        <f>TP_inflow!L28</f>
        <v>20</v>
      </c>
      <c r="P348">
        <f>TN_deep!L28</f>
        <v>0.82000000000000006</v>
      </c>
      <c r="Q348">
        <f>TKN_deep!L28</f>
        <v>0.53</v>
      </c>
      <c r="R348">
        <f>NOx_deep!L28</f>
        <v>0.28999999999999998</v>
      </c>
      <c r="S348">
        <f>NH3_deep!L28</f>
        <v>5.6000000000000001E-2</v>
      </c>
      <c r="T348">
        <f>TP_deep!L28</f>
        <v>13</v>
      </c>
      <c r="U348" t="str">
        <f>P_dissolved_deep!L28</f>
        <v>na</v>
      </c>
      <c r="V348">
        <f>TOC_deep!L28</f>
        <v>2.7</v>
      </c>
    </row>
    <row r="349" spans="1:22" x14ac:dyDescent="0.3">
      <c r="A349">
        <v>2014</v>
      </c>
      <c r="B349" t="s">
        <v>11</v>
      </c>
      <c r="C349">
        <f>TN_surface!L29</f>
        <v>0.91100000000000003</v>
      </c>
      <c r="D349">
        <f>TKN_surface!L29</f>
        <v>0.9</v>
      </c>
      <c r="E349">
        <f>NOx_surface!L29</f>
        <v>1.0999999999999999E-2</v>
      </c>
      <c r="F349">
        <f>TOC_surface!L29</f>
        <v>3.5</v>
      </c>
      <c r="G349">
        <f>NH3_surface!L29</f>
        <v>5.9400000000000001E-2</v>
      </c>
      <c r="H349">
        <f>TN_inflow!L29</f>
        <v>0.92149999999999999</v>
      </c>
      <c r="I349">
        <f>TKN_inflow!L29</f>
        <v>0.9</v>
      </c>
      <c r="J349">
        <f>NOx_inflow!L29</f>
        <v>2.1499999999999998E-2</v>
      </c>
      <c r="K349">
        <f>NH3_inflow!L29</f>
        <v>6.4600000000000005E-2</v>
      </c>
      <c r="L349">
        <f>TOC_inflow!L29</f>
        <v>2.7</v>
      </c>
      <c r="M349">
        <f>TP_surface!L29</f>
        <v>8.1</v>
      </c>
      <c r="N349" t="str">
        <f>P_dissolved_surface!L29</f>
        <v>na</v>
      </c>
      <c r="O349">
        <f>TP_inflow!L29</f>
        <v>28.7</v>
      </c>
      <c r="P349">
        <f>TN_deep!L29</f>
        <v>1.105</v>
      </c>
      <c r="Q349">
        <f>TKN_deep!L29</f>
        <v>0.9</v>
      </c>
      <c r="R349">
        <f>NOx_deep!L29</f>
        <v>0.20499999999999999</v>
      </c>
      <c r="S349">
        <f>NH3_deep!L29</f>
        <v>0.13100000000000001</v>
      </c>
      <c r="T349">
        <f>TP_deep!L29</f>
        <v>12.1</v>
      </c>
      <c r="U349" t="str">
        <f>P_dissolved_deep!L29</f>
        <v>na</v>
      </c>
      <c r="V349">
        <f>TOC_deep!L29</f>
        <v>3.3</v>
      </c>
    </row>
    <row r="350" spans="1:22" x14ac:dyDescent="0.3">
      <c r="A350">
        <v>2015</v>
      </c>
      <c r="B350" t="s">
        <v>11</v>
      </c>
      <c r="C350">
        <f>TN_surface!L30</f>
        <v>0.72833999999999999</v>
      </c>
      <c r="D350">
        <f>TKN_surface!L30</f>
        <v>0.72</v>
      </c>
      <c r="E350">
        <f>NOx_surface!L30</f>
        <v>8.3399999999999985E-3</v>
      </c>
      <c r="F350">
        <f>TOC_surface!L30</f>
        <v>4.22</v>
      </c>
      <c r="G350">
        <f>NH3_surface!L30</f>
        <v>0.24045999999999998</v>
      </c>
      <c r="H350">
        <f>TN_inflow!L30</f>
        <v>1.2130000000000001</v>
      </c>
      <c r="I350">
        <f>TKN_inflow!L30</f>
        <v>0.8</v>
      </c>
      <c r="J350">
        <f>NOx_inflow!L30</f>
        <v>0.41299999999999998</v>
      </c>
      <c r="K350">
        <f>NH3_inflow!L30</f>
        <v>0.17399999999999999</v>
      </c>
      <c r="L350">
        <f>TOC_inflow!L30</f>
        <v>3.9</v>
      </c>
      <c r="M350">
        <f>TP_surface!L30</f>
        <v>49</v>
      </c>
      <c r="N350" t="str">
        <f>P_dissolved_surface!L30</f>
        <v>na</v>
      </c>
      <c r="O350">
        <f>TP_inflow!L30</f>
        <v>70</v>
      </c>
      <c r="P350">
        <f>TN_deep!L30</f>
        <v>1.272</v>
      </c>
      <c r="Q350">
        <f>TKN_deep!L30</f>
        <v>0.6</v>
      </c>
      <c r="R350">
        <f>NOx_deep!L30</f>
        <v>0.67200000000000004</v>
      </c>
      <c r="S350">
        <f>NH3_deep!L30</f>
        <v>0.23699999999999999</v>
      </c>
      <c r="T350">
        <f>TP_deep!L30</f>
        <v>53</v>
      </c>
      <c r="U350" t="str">
        <f>P_dissolved_deep!L30</f>
        <v>na</v>
      </c>
      <c r="V350">
        <f>TOC_deep!L30</f>
        <v>4</v>
      </c>
    </row>
    <row r="351" spans="1:22" x14ac:dyDescent="0.3">
      <c r="A351">
        <v>2016</v>
      </c>
      <c r="B351" t="s">
        <v>11</v>
      </c>
      <c r="C351">
        <f>TN_surface!L31</f>
        <v>0.53816666666666668</v>
      </c>
      <c r="D351">
        <f>TKN_surface!L31</f>
        <v>0.50516666666666665</v>
      </c>
      <c r="E351">
        <f>NOx_surface!L31</f>
        <v>3.2999999999999995E-2</v>
      </c>
      <c r="F351">
        <f>TOC_surface!L31</f>
        <v>5.125</v>
      </c>
      <c r="G351">
        <f>NH3_surface!L31</f>
        <v>0.13998333333333332</v>
      </c>
      <c r="H351">
        <f>TN_inflow!L31</f>
        <v>1.375</v>
      </c>
      <c r="I351">
        <f>TKN_inflow!L31</f>
        <v>0.91900000000000004</v>
      </c>
      <c r="J351">
        <f>NOx_inflow!L31</f>
        <v>0.45600000000000002</v>
      </c>
      <c r="K351">
        <f>NH3_inflow!L31</f>
        <v>0.21299999999999999</v>
      </c>
      <c r="L351">
        <f>TOC_inflow!L31</f>
        <v>5.98</v>
      </c>
      <c r="M351">
        <f>TP_surface!L31</f>
        <v>74.333333333333329</v>
      </c>
      <c r="N351" t="str">
        <f>P_dissolved_surface!L31</f>
        <v>na</v>
      </c>
      <c r="O351">
        <f>TP_inflow!L31</f>
        <v>104</v>
      </c>
      <c r="P351">
        <f>TN_deep!L31</f>
        <v>1.1200000000000001</v>
      </c>
      <c r="Q351">
        <f>TKN_deep!L31</f>
        <v>1.1000000000000001</v>
      </c>
      <c r="R351">
        <f>NOx_deep!L31</f>
        <v>0.02</v>
      </c>
      <c r="S351">
        <f>NH3_deep!L31</f>
        <v>0.996</v>
      </c>
      <c r="T351">
        <f>TP_deep!L31</f>
        <v>246</v>
      </c>
      <c r="U351" t="str">
        <f>P_dissolved_deep!L31</f>
        <v>na</v>
      </c>
      <c r="V351">
        <f>TOC_deep!L31</f>
        <v>4.55</v>
      </c>
    </row>
    <row r="352" spans="1:22" x14ac:dyDescent="0.3">
      <c r="A352">
        <v>2017</v>
      </c>
      <c r="B352" t="s">
        <v>11</v>
      </c>
      <c r="C352">
        <f>TN_surface!L32</f>
        <v>0.53178571428571431</v>
      </c>
      <c r="D352">
        <f>TKN_surface!L32</f>
        <v>0.52142857142857146</v>
      </c>
      <c r="E352">
        <f>NOx_surface!L32</f>
        <v>1.0357142857142858E-2</v>
      </c>
      <c r="F352">
        <f>TOC_surface!L32</f>
        <v>5.234285714285714</v>
      </c>
      <c r="G352">
        <f>NH3_surface!L32</f>
        <v>7.0999999999999994E-2</v>
      </c>
      <c r="H352">
        <f>TN_inflow!L32</f>
        <v>1.28</v>
      </c>
      <c r="I352">
        <f>TKN_inflow!L32</f>
        <v>0.26</v>
      </c>
      <c r="J352">
        <f>NOx_inflow!L32</f>
        <v>1.02</v>
      </c>
      <c r="K352">
        <f>NH3_inflow!L32</f>
        <v>7.1800000000000003E-2</v>
      </c>
      <c r="L352">
        <f>TOC_inflow!L32</f>
        <v>3.61</v>
      </c>
      <c r="M352">
        <f>TP_surface!L32</f>
        <v>4.5714285714285712</v>
      </c>
      <c r="N352">
        <f>P_dissolved_surface!L32</f>
        <v>2</v>
      </c>
      <c r="O352">
        <f>TP_inflow!L32</f>
        <v>17</v>
      </c>
      <c r="P352">
        <f>TN_deep!L32</f>
        <v>0.80800000000000005</v>
      </c>
      <c r="Q352">
        <f>TKN_deep!L32</f>
        <v>0.34</v>
      </c>
      <c r="R352">
        <f>NOx_deep!L32</f>
        <v>0.46800000000000003</v>
      </c>
      <c r="S352">
        <f>NH3_deep!L32</f>
        <v>7.1199999999999999E-2</v>
      </c>
      <c r="T352">
        <f>TP_deep!L32</f>
        <v>2</v>
      </c>
      <c r="U352">
        <f>P_dissolved_deep!L32</f>
        <v>2</v>
      </c>
      <c r="V352">
        <f>TOC_deep!L32</f>
        <v>4.05</v>
      </c>
    </row>
    <row r="353" spans="1:22" x14ac:dyDescent="0.3">
      <c r="A353">
        <v>2018</v>
      </c>
      <c r="B353" t="s">
        <v>11</v>
      </c>
      <c r="C353">
        <f>TN_surface!L33</f>
        <v>0.50266666666666671</v>
      </c>
      <c r="D353">
        <f>TKN_surface!L33</f>
        <v>0.4965</v>
      </c>
      <c r="E353">
        <f>NOx_surface!L33</f>
        <v>6.1666666666666667E-3</v>
      </c>
      <c r="F353">
        <f>TOC_surface!L33</f>
        <v>4.665</v>
      </c>
      <c r="G353">
        <f>NH3_surface!L33</f>
        <v>0.13683333333333333</v>
      </c>
      <c r="H353">
        <f>TN_inflow!L33</f>
        <v>0.45500000000000002</v>
      </c>
      <c r="I353">
        <f>TKN_inflow!L33</f>
        <v>0.27100000000000002</v>
      </c>
      <c r="J353">
        <f>NOx_inflow!L33</f>
        <v>0.184</v>
      </c>
      <c r="K353">
        <f>NH3_inflow!L33</f>
        <v>0.13400000000000001</v>
      </c>
      <c r="L353">
        <f>TOC_inflow!L33</f>
        <v>2.72</v>
      </c>
      <c r="M353">
        <f>TP_surface!L33</f>
        <v>78</v>
      </c>
      <c r="N353">
        <f>P_dissolved_surface!L33</f>
        <v>60.699999999999996</v>
      </c>
      <c r="O353">
        <f>TP_inflow!L33</f>
        <v>35</v>
      </c>
      <c r="P353">
        <f>TN_deep!L33</f>
        <v>0.82599999999999996</v>
      </c>
      <c r="Q353">
        <f>TKN_deep!L33</f>
        <v>0.69199999999999995</v>
      </c>
      <c r="R353">
        <f>NOx_deep!L33</f>
        <v>0.13400000000000001</v>
      </c>
      <c r="S353">
        <f>NH3_deep!L33</f>
        <v>0.56399999999999995</v>
      </c>
      <c r="T353">
        <f>TP_deep!L33</f>
        <v>105</v>
      </c>
      <c r="U353">
        <f>P_dissolved_deep!L33</f>
        <v>70.400000000000006</v>
      </c>
      <c r="V353">
        <f>TOC_deep!L33</f>
        <v>3.48</v>
      </c>
    </row>
    <row r="354" spans="1:22" x14ac:dyDescent="0.3">
      <c r="A354">
        <v>1987</v>
      </c>
      <c r="B354" t="s">
        <v>12</v>
      </c>
      <c r="C354">
        <f>TN_surface!M2</f>
        <v>8.5</v>
      </c>
      <c r="D354">
        <f>TKN_surface!M2</f>
        <v>1.3</v>
      </c>
      <c r="E354">
        <f>NOx_surface!M2</f>
        <v>7.2</v>
      </c>
      <c r="F354">
        <f>TOC_surface!M2</f>
        <v>7</v>
      </c>
      <c r="G354">
        <f>NH3_surface!M2</f>
        <v>0.2</v>
      </c>
      <c r="H354">
        <f>TN_inflow!M2</f>
        <v>2.75</v>
      </c>
      <c r="I354">
        <f>TKN_inflow!M2</f>
        <v>0.75</v>
      </c>
      <c r="J354">
        <f>NOx_inflow!M2</f>
        <v>2</v>
      </c>
      <c r="K354">
        <f>NH3_inflow!M2</f>
        <v>0.1</v>
      </c>
      <c r="L354">
        <f>TOC_inflow!M2</f>
        <v>9</v>
      </c>
      <c r="M354">
        <f>TP_surface!M2</f>
        <v>164</v>
      </c>
      <c r="N354">
        <f>P_dissolved_surface!M2</f>
        <v>157.5</v>
      </c>
      <c r="O354">
        <f>TP_inflow!M2</f>
        <v>348</v>
      </c>
      <c r="P354">
        <f>TN_deep!M2</f>
        <v>0.79999999999999993</v>
      </c>
      <c r="Q354">
        <f>TKN_deep!M2</f>
        <v>0.7</v>
      </c>
      <c r="R354">
        <f>NOx_deep!M2</f>
        <v>0.1</v>
      </c>
      <c r="S354">
        <f>NH3_deep!M2</f>
        <v>0.65</v>
      </c>
      <c r="T354" t="str">
        <f>TP_deep!M2</f>
        <v>na</v>
      </c>
      <c r="U354">
        <f>P_dissolved_deep!M2</f>
        <v>44.5</v>
      </c>
      <c r="V354">
        <f>TOC_deep!M2</f>
        <v>2.5</v>
      </c>
    </row>
    <row r="355" spans="1:22" x14ac:dyDescent="0.3">
      <c r="A355">
        <v>1988</v>
      </c>
      <c r="B355" t="s">
        <v>12</v>
      </c>
      <c r="C355">
        <f>TN_surface!M3</f>
        <v>1.55</v>
      </c>
      <c r="D355">
        <f>TKN_surface!M3</f>
        <v>0.95000000000000007</v>
      </c>
      <c r="E355">
        <f>NOx_surface!M3</f>
        <v>0.6</v>
      </c>
      <c r="F355">
        <f>TOC_surface!M3</f>
        <v>4.5</v>
      </c>
      <c r="G355">
        <f>NH3_surface!M3</f>
        <v>0.05</v>
      </c>
      <c r="H355">
        <f>TN_inflow!M3</f>
        <v>0.93333333333333335</v>
      </c>
      <c r="I355">
        <f>TKN_inflow!M3</f>
        <v>0.6</v>
      </c>
      <c r="J355">
        <f>NOx_inflow!M3</f>
        <v>0.33333333333333331</v>
      </c>
      <c r="K355">
        <f>NH3_inflow!M3</f>
        <v>0.16666666666666666</v>
      </c>
      <c r="L355">
        <f>TOC_inflow!M3</f>
        <v>3.6666666666666665</v>
      </c>
      <c r="M355">
        <f>TP_surface!M3</f>
        <v>65</v>
      </c>
      <c r="N355">
        <f>P_dissolved_surface!M3</f>
        <v>13.5</v>
      </c>
      <c r="O355">
        <f>TP_inflow!M3</f>
        <v>223.33333333333334</v>
      </c>
      <c r="P355">
        <f>TN_deep!M3</f>
        <v>1</v>
      </c>
      <c r="Q355">
        <f>TKN_deep!M3</f>
        <v>0.8</v>
      </c>
      <c r="R355">
        <f>NOx_deep!M3</f>
        <v>0.2</v>
      </c>
      <c r="S355">
        <f>NH3_deep!M3</f>
        <v>0.65</v>
      </c>
      <c r="T355" t="str">
        <f>TP_deep!M3</f>
        <v>na</v>
      </c>
      <c r="U355">
        <f>P_dissolved_deep!M3</f>
        <v>69.5</v>
      </c>
      <c r="V355">
        <f>TOC_deep!M3</f>
        <v>2</v>
      </c>
    </row>
    <row r="356" spans="1:22" x14ac:dyDescent="0.3">
      <c r="A356">
        <v>1989</v>
      </c>
      <c r="B356" t="s">
        <v>12</v>
      </c>
      <c r="C356" t="str">
        <f>TN_surface!M4</f>
        <v>na</v>
      </c>
      <c r="D356" t="str">
        <f>TKN_surface!M4</f>
        <v>na</v>
      </c>
      <c r="E356" t="str">
        <f>NOx_surface!M4</f>
        <v>na</v>
      </c>
      <c r="F356" t="str">
        <f>TOC_surface!M4</f>
        <v>na</v>
      </c>
      <c r="G356" t="str">
        <f>NH3_surface!M4</f>
        <v>na</v>
      </c>
      <c r="H356">
        <f>TN_inflow!M4</f>
        <v>3.1999999999999997</v>
      </c>
      <c r="I356">
        <f>TKN_inflow!M4</f>
        <v>0.64999999999999991</v>
      </c>
      <c r="J356">
        <f>NOx_inflow!M4</f>
        <v>2.5499999999999998</v>
      </c>
      <c r="K356">
        <f>NH3_inflow!M4</f>
        <v>0.2</v>
      </c>
      <c r="L356">
        <f>TOC_inflow!M4</f>
        <v>5.5</v>
      </c>
      <c r="M356" t="str">
        <f>TP_surface!M4</f>
        <v>na</v>
      </c>
      <c r="N356" t="str">
        <f>P_dissolved_surface!M4</f>
        <v>na</v>
      </c>
      <c r="O356">
        <f>TP_inflow!M4</f>
        <v>168</v>
      </c>
      <c r="P356">
        <f>TN_deep!M4</f>
        <v>0.56666666666666665</v>
      </c>
      <c r="Q356">
        <f>TKN_deep!M4</f>
        <v>0.39999999999999997</v>
      </c>
      <c r="R356">
        <f>NOx_deep!M4</f>
        <v>0.16666666666666666</v>
      </c>
      <c r="S356">
        <f>NH3_deep!M4</f>
        <v>0.26666666666666666</v>
      </c>
      <c r="T356">
        <f>TP_deep!M4</f>
        <v>21.333333333333332</v>
      </c>
      <c r="U356">
        <f>P_dissolved_deep!M4</f>
        <v>5</v>
      </c>
      <c r="V356">
        <f>TOC_deep!M4</f>
        <v>2</v>
      </c>
    </row>
    <row r="357" spans="1:22" x14ac:dyDescent="0.3">
      <c r="A357">
        <v>1990</v>
      </c>
      <c r="B357" t="s">
        <v>12</v>
      </c>
      <c r="C357" t="str">
        <f>TN_surface!M5</f>
        <v>na</v>
      </c>
      <c r="D357" t="str">
        <f>TKN_surface!M5</f>
        <v>na</v>
      </c>
      <c r="E357" t="str">
        <f>NOx_surface!M5</f>
        <v>na</v>
      </c>
      <c r="F357" t="str">
        <f>TOC_surface!M5</f>
        <v>na</v>
      </c>
      <c r="G357" t="str">
        <f>NH3_surface!M5</f>
        <v>na</v>
      </c>
      <c r="H357" t="str">
        <f>TN_inflow!M5</f>
        <v>na</v>
      </c>
      <c r="I357" t="str">
        <f>TKN_inflow!M5</f>
        <v>na</v>
      </c>
      <c r="J357" t="str">
        <f>NOx_inflow!M5</f>
        <v>na</v>
      </c>
      <c r="K357" t="str">
        <f>NH3_inflow!M5</f>
        <v>na</v>
      </c>
      <c r="L357" t="str">
        <f>TOC_inflow!M5</f>
        <v>na</v>
      </c>
      <c r="M357" t="str">
        <f>TP_surface!M5</f>
        <v>na</v>
      </c>
      <c r="N357" t="str">
        <f>P_dissolved_surface!M5</f>
        <v>na</v>
      </c>
      <c r="O357" t="str">
        <f>TP_inflow!M5</f>
        <v>na</v>
      </c>
      <c r="P357">
        <f>TN_deep!M5</f>
        <v>0.60000000000000009</v>
      </c>
      <c r="Q357">
        <f>TKN_deep!M5</f>
        <v>0.45</v>
      </c>
      <c r="R357">
        <f>NOx_deep!M5</f>
        <v>0.15000000000000002</v>
      </c>
      <c r="S357">
        <f>NH3_deep!M5</f>
        <v>0.22500000000000001</v>
      </c>
      <c r="T357">
        <f>TP_deep!M5</f>
        <v>172</v>
      </c>
      <c r="U357">
        <f>P_dissolved_deep!M5</f>
        <v>22.5</v>
      </c>
      <c r="V357">
        <f>TOC_deep!M5</f>
        <v>3</v>
      </c>
    </row>
    <row r="358" spans="1:22" x14ac:dyDescent="0.3">
      <c r="A358">
        <v>1991</v>
      </c>
      <c r="B358" t="s">
        <v>12</v>
      </c>
      <c r="C358">
        <f>TN_surface!M6</f>
        <v>9.2999999999999989</v>
      </c>
      <c r="D358">
        <f>TKN_surface!M6</f>
        <v>1.1333333333333335</v>
      </c>
      <c r="E358">
        <f>NOx_surface!M6</f>
        <v>8.1666666666666661</v>
      </c>
      <c r="F358">
        <f>TOC_surface!M6</f>
        <v>5.666666666666667</v>
      </c>
      <c r="G358">
        <f>NH3_surface!M6</f>
        <v>0.41666666666666669</v>
      </c>
      <c r="H358">
        <f>TN_inflow!M6</f>
        <v>1.8</v>
      </c>
      <c r="I358">
        <f>TKN_inflow!M6</f>
        <v>0.5</v>
      </c>
      <c r="J358">
        <f>NOx_inflow!M6</f>
        <v>1.3</v>
      </c>
      <c r="K358">
        <f>NH3_inflow!M6</f>
        <v>0.05</v>
      </c>
      <c r="L358">
        <f>TOC_inflow!M6</f>
        <v>6</v>
      </c>
      <c r="M358">
        <f>TP_surface!M6</f>
        <v>39</v>
      </c>
      <c r="N358">
        <f>P_dissolved_surface!M6</f>
        <v>11</v>
      </c>
      <c r="O358">
        <f>TP_inflow!M6</f>
        <v>91.5</v>
      </c>
      <c r="P358">
        <f>TN_deep!M6</f>
        <v>1.1666666666666665</v>
      </c>
      <c r="Q358">
        <f>TKN_deep!M6</f>
        <v>0.76666666666666661</v>
      </c>
      <c r="R358">
        <f>NOx_deep!M6</f>
        <v>0.4</v>
      </c>
      <c r="S358">
        <f>NH3_deep!M6</f>
        <v>0.6</v>
      </c>
      <c r="T358">
        <f>TP_deep!M6</f>
        <v>35</v>
      </c>
      <c r="U358">
        <f>P_dissolved_deep!M6</f>
        <v>5</v>
      </c>
      <c r="V358">
        <f>TOC_deep!M6</f>
        <v>5.333333333333333</v>
      </c>
    </row>
    <row r="359" spans="1:22" x14ac:dyDescent="0.3">
      <c r="A359">
        <v>1992</v>
      </c>
      <c r="B359" t="s">
        <v>12</v>
      </c>
      <c r="C359">
        <f>TN_surface!M7</f>
        <v>5.05</v>
      </c>
      <c r="D359">
        <f>TKN_surface!M7</f>
        <v>1.2000000000000002</v>
      </c>
      <c r="E359">
        <f>NOx_surface!M7</f>
        <v>3.8499999999999996</v>
      </c>
      <c r="F359">
        <f>TOC_surface!M7</f>
        <v>5.5</v>
      </c>
      <c r="G359">
        <f>NH3_surface!M7</f>
        <v>0.05</v>
      </c>
      <c r="H359" t="str">
        <f>TN_inflow!M7</f>
        <v>na</v>
      </c>
      <c r="I359" t="str">
        <f>TKN_inflow!M7</f>
        <v>na</v>
      </c>
      <c r="J359">
        <f>NOx_inflow!M7</f>
        <v>0.05</v>
      </c>
      <c r="K359">
        <f>NH3_inflow!M7</f>
        <v>0.05</v>
      </c>
      <c r="L359">
        <f>TOC_inflow!M7</f>
        <v>6</v>
      </c>
      <c r="M359">
        <f>TP_surface!M7</f>
        <v>5</v>
      </c>
      <c r="N359">
        <f>P_dissolved_surface!M7</f>
        <v>5</v>
      </c>
      <c r="O359">
        <f>TP_inflow!M7</f>
        <v>400</v>
      </c>
      <c r="P359">
        <f>TN_deep!M7</f>
        <v>1.5</v>
      </c>
      <c r="Q359">
        <f>TKN_deep!M7</f>
        <v>0.5</v>
      </c>
      <c r="R359">
        <f>NOx_deep!M7</f>
        <v>1</v>
      </c>
      <c r="S359">
        <f>NH3_deep!M7</f>
        <v>0.5</v>
      </c>
      <c r="T359">
        <f>TP_deep!M7</f>
        <v>206</v>
      </c>
      <c r="U359">
        <f>P_dissolved_deep!M7</f>
        <v>105</v>
      </c>
      <c r="V359">
        <f>TOC_deep!M7</f>
        <v>4.5999999999999996</v>
      </c>
    </row>
    <row r="360" spans="1:22" x14ac:dyDescent="0.3">
      <c r="A360">
        <v>1993</v>
      </c>
      <c r="B360" t="s">
        <v>12</v>
      </c>
      <c r="C360" t="str">
        <f>TN_surface!M8</f>
        <v>na</v>
      </c>
      <c r="D360" t="str">
        <f>TKN_surface!M8</f>
        <v>na</v>
      </c>
      <c r="E360" t="str">
        <f>NOx_surface!M8</f>
        <v>na</v>
      </c>
      <c r="F360">
        <f>TOC_surface!M8</f>
        <v>6</v>
      </c>
      <c r="G360">
        <f>NH3_surface!M8</f>
        <v>0.25</v>
      </c>
      <c r="H360" t="str">
        <f>TN_inflow!M8</f>
        <v>na</v>
      </c>
      <c r="I360" t="str">
        <f>TKN_inflow!M8</f>
        <v>na</v>
      </c>
      <c r="J360" t="str">
        <f>NOx_inflow!M8</f>
        <v>na</v>
      </c>
      <c r="K360">
        <f>NH3_inflow!M8</f>
        <v>6.6666666666666666E-2</v>
      </c>
      <c r="L360">
        <f>TOC_inflow!M8</f>
        <v>9.5</v>
      </c>
      <c r="M360" t="str">
        <f>TP_surface!M8</f>
        <v>na</v>
      </c>
      <c r="N360" t="str">
        <f>P_dissolved_surface!M8</f>
        <v>na</v>
      </c>
      <c r="O360" t="str">
        <f>TP_inflow!M8</f>
        <v>na</v>
      </c>
      <c r="P360" t="str">
        <f>TN_deep!M8</f>
        <v>na</v>
      </c>
      <c r="Q360" t="str">
        <f>TKN_deep!M8</f>
        <v>na</v>
      </c>
      <c r="R360" t="str">
        <f>NOx_deep!M8</f>
        <v>na</v>
      </c>
      <c r="S360">
        <f>NH3_deep!M8</f>
        <v>0.45714285714285713</v>
      </c>
      <c r="T360" t="str">
        <f>TP_deep!M8</f>
        <v>na</v>
      </c>
      <c r="U360" t="str">
        <f>P_dissolved_deep!M8</f>
        <v>na</v>
      </c>
      <c r="V360">
        <f>TOC_deep!M8</f>
        <v>3.8571428571428572</v>
      </c>
    </row>
    <row r="361" spans="1:22" x14ac:dyDescent="0.3">
      <c r="A361">
        <v>1994</v>
      </c>
      <c r="B361" t="s">
        <v>12</v>
      </c>
      <c r="C361" t="str">
        <f>TN_surface!M9</f>
        <v>na</v>
      </c>
      <c r="D361" t="str">
        <f>TKN_surface!M9</f>
        <v>na</v>
      </c>
      <c r="E361" t="str">
        <f>NOx_surface!M9</f>
        <v>na</v>
      </c>
      <c r="F361">
        <f>TOC_surface!M9</f>
        <v>18</v>
      </c>
      <c r="G361" t="str">
        <f>NH3_surface!M9</f>
        <v>na</v>
      </c>
      <c r="H361" t="str">
        <f>TN_inflow!M9</f>
        <v>na</v>
      </c>
      <c r="I361" t="str">
        <f>TKN_inflow!M9</f>
        <v>na</v>
      </c>
      <c r="J361" t="str">
        <f>NOx_inflow!M9</f>
        <v>na</v>
      </c>
      <c r="K361" t="str">
        <f>NH3_inflow!M9</f>
        <v>na</v>
      </c>
      <c r="L361">
        <f>TOC_inflow!M9</f>
        <v>16.5</v>
      </c>
      <c r="M361" t="str">
        <f>TP_surface!M9</f>
        <v>na</v>
      </c>
      <c r="N361" t="str">
        <f>P_dissolved_surface!M9</f>
        <v>na</v>
      </c>
      <c r="O361" t="str">
        <f>TP_inflow!M9</f>
        <v>na</v>
      </c>
      <c r="P361" t="str">
        <f>TN_deep!M9</f>
        <v>na</v>
      </c>
      <c r="Q361" t="str">
        <f>TKN_deep!M9</f>
        <v>na</v>
      </c>
      <c r="R361" t="str">
        <f>NOx_deep!M9</f>
        <v>na</v>
      </c>
      <c r="S361" t="str">
        <f>NH3_deep!M9</f>
        <v>na</v>
      </c>
      <c r="T361" t="str">
        <f>TP_deep!M9</f>
        <v>na</v>
      </c>
      <c r="U361" t="str">
        <f>P_dissolved_deep!M9</f>
        <v>na</v>
      </c>
      <c r="V361">
        <f>TOC_deep!M9</f>
        <v>6.0769230769230766</v>
      </c>
    </row>
    <row r="362" spans="1:22" x14ac:dyDescent="0.3">
      <c r="A362">
        <v>1995</v>
      </c>
      <c r="B362" t="s">
        <v>12</v>
      </c>
      <c r="C362" t="str">
        <f>TN_surface!M10</f>
        <v>na</v>
      </c>
      <c r="D362" t="str">
        <f>TKN_surface!M10</f>
        <v>na</v>
      </c>
      <c r="E362" t="str">
        <f>NOx_surface!M10</f>
        <v>na</v>
      </c>
      <c r="F362">
        <f>TOC_surface!M10</f>
        <v>13.850000000000001</v>
      </c>
      <c r="G362" t="str">
        <f>NH3_surface!M10</f>
        <v>na</v>
      </c>
      <c r="H362" t="str">
        <f>TN_inflow!M10</f>
        <v>na</v>
      </c>
      <c r="I362" t="str">
        <f>TKN_inflow!M10</f>
        <v>na</v>
      </c>
      <c r="J362">
        <f>NOx_inflow!M10</f>
        <v>0.41199999999999998</v>
      </c>
      <c r="K362" t="str">
        <f>NH3_inflow!M10</f>
        <v>na</v>
      </c>
      <c r="L362">
        <f>TOC_inflow!M10</f>
        <v>15.45</v>
      </c>
      <c r="M362" t="str">
        <f>TP_surface!M10</f>
        <v>na</v>
      </c>
      <c r="N362" t="str">
        <f>P_dissolved_surface!M10</f>
        <v>na</v>
      </c>
      <c r="O362" t="str">
        <f>TP_inflow!M10</f>
        <v>na</v>
      </c>
      <c r="P362" t="str">
        <f>TN_deep!M10</f>
        <v>na</v>
      </c>
      <c r="Q362" t="str">
        <f>TKN_deep!M10</f>
        <v>na</v>
      </c>
      <c r="R362" t="str">
        <f>NOx_deep!M10</f>
        <v>na</v>
      </c>
      <c r="S362" t="str">
        <f>NH3_deep!M10</f>
        <v>na</v>
      </c>
      <c r="T362" t="str">
        <f>TP_deep!M10</f>
        <v>na</v>
      </c>
      <c r="U362" t="str">
        <f>P_dissolved_deep!M10</f>
        <v>na</v>
      </c>
      <c r="V362">
        <f>TOC_deep!M10</f>
        <v>8.66</v>
      </c>
    </row>
    <row r="363" spans="1:22" x14ac:dyDescent="0.3">
      <c r="A363">
        <v>1996</v>
      </c>
      <c r="B363" t="s">
        <v>12</v>
      </c>
      <c r="C363" t="str">
        <f>TN_surface!M11</f>
        <v>na</v>
      </c>
      <c r="D363" t="str">
        <f>TKN_surface!M11</f>
        <v>na</v>
      </c>
      <c r="E363" t="str">
        <f>NOx_surface!M11</f>
        <v>na</v>
      </c>
      <c r="F363">
        <f>TOC_surface!M11</f>
        <v>7.12</v>
      </c>
      <c r="G363" t="str">
        <f>NH3_surface!M11</f>
        <v>na</v>
      </c>
      <c r="H363" t="str">
        <f>TN_inflow!M11</f>
        <v>na</v>
      </c>
      <c r="I363" t="str">
        <f>TKN_inflow!M11</f>
        <v>na</v>
      </c>
      <c r="J363">
        <f>NOx_inflow!M11</f>
        <v>8.7200000000000006</v>
      </c>
      <c r="K363" t="str">
        <f>NH3_inflow!M11</f>
        <v>na</v>
      </c>
      <c r="L363">
        <f>TOC_inflow!M11</f>
        <v>6.92</v>
      </c>
      <c r="M363" t="str">
        <f>TP_surface!M11</f>
        <v>na</v>
      </c>
      <c r="N363" t="str">
        <f>P_dissolved_surface!M11</f>
        <v>na</v>
      </c>
      <c r="O363" t="str">
        <f>TP_inflow!M11</f>
        <v>na</v>
      </c>
      <c r="P363" t="str">
        <f>TN_deep!M11</f>
        <v>na</v>
      </c>
      <c r="Q363" t="str">
        <f>TKN_deep!M11</f>
        <v>na</v>
      </c>
      <c r="R363" t="str">
        <f>NOx_deep!M11</f>
        <v>na</v>
      </c>
      <c r="S363" t="str">
        <f>NH3_deep!M11</f>
        <v>na</v>
      </c>
      <c r="T363" t="str">
        <f>TP_deep!M11</f>
        <v>na</v>
      </c>
      <c r="U363" t="str">
        <f>P_dissolved_deep!M11</f>
        <v>na</v>
      </c>
      <c r="V363">
        <f>TOC_deep!M11</f>
        <v>5.17</v>
      </c>
    </row>
    <row r="364" spans="1:22" x14ac:dyDescent="0.3">
      <c r="A364">
        <v>1997</v>
      </c>
      <c r="B364" t="s">
        <v>12</v>
      </c>
      <c r="C364" t="str">
        <f>TN_surface!M12</f>
        <v>na</v>
      </c>
      <c r="D364" t="str">
        <f>TKN_surface!M12</f>
        <v>na</v>
      </c>
      <c r="E364">
        <f>NOx_surface!M12</f>
        <v>2.4450000000000003</v>
      </c>
      <c r="F364">
        <f>TOC_surface!M12</f>
        <v>10.7</v>
      </c>
      <c r="G364" t="str">
        <f>NH3_surface!M12</f>
        <v>na</v>
      </c>
      <c r="H364" t="str">
        <f>TN_inflow!M12</f>
        <v>na</v>
      </c>
      <c r="I364" t="str">
        <f>TKN_inflow!M12</f>
        <v>na</v>
      </c>
      <c r="J364">
        <f>NOx_inflow!M12</f>
        <v>1.1299999999999999</v>
      </c>
      <c r="K364" t="str">
        <f>NH3_inflow!M12</f>
        <v>na</v>
      </c>
      <c r="L364">
        <f>TOC_inflow!M12</f>
        <v>12.066666666666668</v>
      </c>
      <c r="M364" t="str">
        <f>TP_surface!M12</f>
        <v>na</v>
      </c>
      <c r="N364" t="str">
        <f>P_dissolved_surface!M12</f>
        <v>na</v>
      </c>
      <c r="O364" t="str">
        <f>TP_inflow!M12</f>
        <v>na</v>
      </c>
      <c r="P364" t="str">
        <f>TN_deep!M12</f>
        <v>na</v>
      </c>
      <c r="Q364" t="str">
        <f>TKN_deep!M12</f>
        <v>na</v>
      </c>
      <c r="R364" t="str">
        <f>NOx_deep!M12</f>
        <v>na</v>
      </c>
      <c r="S364" t="str">
        <f>NH3_deep!M12</f>
        <v>na</v>
      </c>
      <c r="T364" t="str">
        <f>TP_deep!M12</f>
        <v>na</v>
      </c>
      <c r="U364" t="str">
        <f>P_dissolved_deep!M12</f>
        <v>na</v>
      </c>
      <c r="V364">
        <f>TOC_deep!M12</f>
        <v>3.2066666666666666</v>
      </c>
    </row>
    <row r="365" spans="1:22" x14ac:dyDescent="0.3">
      <c r="A365">
        <v>1998</v>
      </c>
      <c r="B365" t="s">
        <v>12</v>
      </c>
      <c r="C365" t="str">
        <f>TN_surface!M13</f>
        <v>na</v>
      </c>
      <c r="D365" t="str">
        <f>TKN_surface!M13</f>
        <v>na</v>
      </c>
      <c r="E365" t="str">
        <f>NOx_surface!M13</f>
        <v>na</v>
      </c>
      <c r="F365" t="str">
        <f>TOC_surface!M13</f>
        <v>na</v>
      </c>
      <c r="G365" t="str">
        <f>NH3_surface!M13</f>
        <v>na</v>
      </c>
      <c r="H365" t="str">
        <f>TN_inflow!M13</f>
        <v>na</v>
      </c>
      <c r="I365" t="str">
        <f>TKN_inflow!M13</f>
        <v>na</v>
      </c>
      <c r="J365" t="str">
        <f>NOx_inflow!M13</f>
        <v>na</v>
      </c>
      <c r="K365" t="str">
        <f>NH3_inflow!M13</f>
        <v>na</v>
      </c>
      <c r="L365" t="str">
        <f>TOC_inflow!M13</f>
        <v>na</v>
      </c>
      <c r="M365" t="str">
        <f>TP_surface!M13</f>
        <v>na</v>
      </c>
      <c r="N365" t="str">
        <f>P_dissolved_surface!M13</f>
        <v>na</v>
      </c>
      <c r="O365" t="str">
        <f>TP_inflow!M13</f>
        <v>na</v>
      </c>
      <c r="P365" t="str">
        <f>TN_deep!M13</f>
        <v>na</v>
      </c>
      <c r="Q365">
        <f>TKN_deep!M13</f>
        <v>0.65</v>
      </c>
      <c r="R365" t="str">
        <f>NOx_deep!M13</f>
        <v>na</v>
      </c>
      <c r="S365" t="str">
        <f>NH3_deep!M13</f>
        <v>na</v>
      </c>
      <c r="T365" t="str">
        <f>TP_deep!M13</f>
        <v>na</v>
      </c>
      <c r="U365" t="str">
        <f>P_dissolved_deep!M13</f>
        <v>na</v>
      </c>
      <c r="V365">
        <f>TOC_deep!M13</f>
        <v>4.8599999999999994</v>
      </c>
    </row>
    <row r="366" spans="1:22" x14ac:dyDescent="0.3">
      <c r="A366">
        <v>1999</v>
      </c>
      <c r="B366" t="s">
        <v>12</v>
      </c>
      <c r="C366" t="str">
        <f>TN_surface!M14</f>
        <v>na</v>
      </c>
      <c r="D366" t="str">
        <f>TKN_surface!M14</f>
        <v>na</v>
      </c>
      <c r="E366" t="str">
        <f>NOx_surface!M14</f>
        <v>na</v>
      </c>
      <c r="F366">
        <f>TOC_surface!M14</f>
        <v>6.8</v>
      </c>
      <c r="G366" t="str">
        <f>NH3_surface!M14</f>
        <v>na</v>
      </c>
      <c r="H366">
        <f>TN_inflow!M14</f>
        <v>2.1</v>
      </c>
      <c r="I366">
        <f>TKN_inflow!M14</f>
        <v>1.7</v>
      </c>
      <c r="J366">
        <f>NOx_inflow!M14</f>
        <v>0.4</v>
      </c>
      <c r="K366" t="str">
        <f>NH3_inflow!M14</f>
        <v>na</v>
      </c>
      <c r="L366">
        <f>TOC_inflow!M14</f>
        <v>6.5500000000000007</v>
      </c>
      <c r="M366">
        <f>TP_surface!M14</f>
        <v>80</v>
      </c>
      <c r="N366">
        <f>P_dissolved_surface!M14</f>
        <v>35</v>
      </c>
      <c r="O366">
        <f>TP_inflow!M14</f>
        <v>200</v>
      </c>
      <c r="P366">
        <f>TN_deep!M14</f>
        <v>0.59</v>
      </c>
      <c r="Q366">
        <f>TKN_deep!M14</f>
        <v>0.5</v>
      </c>
      <c r="R366">
        <f>NOx_deep!M14</f>
        <v>0.09</v>
      </c>
      <c r="S366" t="str">
        <f>NH3_deep!M14</f>
        <v>na</v>
      </c>
      <c r="T366">
        <f>TP_deep!M14</f>
        <v>70</v>
      </c>
      <c r="U366">
        <f>P_dissolved_deep!M14</f>
        <v>65</v>
      </c>
      <c r="V366">
        <f>TOC_deep!M14</f>
        <v>4.2</v>
      </c>
    </row>
    <row r="367" spans="1:22" x14ac:dyDescent="0.3">
      <c r="A367">
        <v>2000</v>
      </c>
      <c r="B367" t="s">
        <v>12</v>
      </c>
      <c r="C367" t="str">
        <f>TN_surface!M15</f>
        <v>na</v>
      </c>
      <c r="D367" t="str">
        <f>TKN_surface!M15</f>
        <v>na</v>
      </c>
      <c r="E367" t="str">
        <f>NOx_surface!M15</f>
        <v>na</v>
      </c>
      <c r="F367" t="str">
        <f>TOC_surface!M15</f>
        <v>na</v>
      </c>
      <c r="G367" t="str">
        <f>NH3_surface!M15</f>
        <v>na</v>
      </c>
      <c r="H367" t="str">
        <f>TN_inflow!M15</f>
        <v>na</v>
      </c>
      <c r="I367" t="str">
        <f>TKN_inflow!M15</f>
        <v>na</v>
      </c>
      <c r="J367" t="str">
        <f>NOx_inflow!M15</f>
        <v>na</v>
      </c>
      <c r="K367" t="str">
        <f>NH3_inflow!M15</f>
        <v>na</v>
      </c>
      <c r="L367" t="str">
        <f>TOC_inflow!M15</f>
        <v>na</v>
      </c>
      <c r="M367" t="str">
        <f>TP_surface!M15</f>
        <v>na</v>
      </c>
      <c r="N367" t="str">
        <f>P_dissolved_surface!M15</f>
        <v>na</v>
      </c>
      <c r="O367" t="str">
        <f>TP_inflow!M15</f>
        <v>na</v>
      </c>
      <c r="P367" t="str">
        <f>TN_deep!M15</f>
        <v>na</v>
      </c>
      <c r="Q367" t="str">
        <f>TKN_deep!M15</f>
        <v>na</v>
      </c>
      <c r="R367" t="str">
        <f>NOx_deep!M15</f>
        <v>na</v>
      </c>
      <c r="S367" t="str">
        <f>NH3_deep!M15</f>
        <v>na</v>
      </c>
      <c r="T367" t="str">
        <f>TP_deep!M15</f>
        <v>na</v>
      </c>
      <c r="U367" t="str">
        <f>P_dissolved_deep!M15</f>
        <v>na</v>
      </c>
      <c r="V367" t="str">
        <f>TOC_deep!M15</f>
        <v>na</v>
      </c>
    </row>
    <row r="368" spans="1:22" x14ac:dyDescent="0.3">
      <c r="A368">
        <v>2001</v>
      </c>
      <c r="B368" t="s">
        <v>12</v>
      </c>
      <c r="C368" t="str">
        <f>TN_surface!M16</f>
        <v>na</v>
      </c>
      <c r="D368" t="str">
        <f>TKN_surface!M16</f>
        <v>na</v>
      </c>
      <c r="E368" t="str">
        <f>NOx_surface!M16</f>
        <v>na</v>
      </c>
      <c r="F368" t="str">
        <f>TOC_surface!M16</f>
        <v>na</v>
      </c>
      <c r="G368" t="str">
        <f>NH3_surface!M16</f>
        <v>na</v>
      </c>
      <c r="H368" t="str">
        <f>TN_inflow!M16</f>
        <v>na</v>
      </c>
      <c r="I368" t="str">
        <f>TKN_inflow!M16</f>
        <v>na</v>
      </c>
      <c r="J368" t="str">
        <f>NOx_inflow!M16</f>
        <v>na</v>
      </c>
      <c r="K368" t="str">
        <f>NH3_inflow!M16</f>
        <v>na</v>
      </c>
      <c r="L368" t="str">
        <f>TOC_inflow!M16</f>
        <v>na</v>
      </c>
      <c r="M368" t="str">
        <f>TP_surface!M16</f>
        <v>na</v>
      </c>
      <c r="N368" t="str">
        <f>P_dissolved_surface!M16</f>
        <v>na</v>
      </c>
      <c r="O368" t="str">
        <f>TP_inflow!M16</f>
        <v>na</v>
      </c>
      <c r="P368" t="str">
        <f>TN_deep!M16</f>
        <v>na</v>
      </c>
      <c r="Q368" t="str">
        <f>TKN_deep!M16</f>
        <v>na</v>
      </c>
      <c r="R368" t="str">
        <f>NOx_deep!M16</f>
        <v>na</v>
      </c>
      <c r="S368" t="str">
        <f>NH3_deep!M16</f>
        <v>na</v>
      </c>
      <c r="T368" t="str">
        <f>TP_deep!M16</f>
        <v>na</v>
      </c>
      <c r="U368" t="str">
        <f>P_dissolved_deep!M16</f>
        <v>na</v>
      </c>
      <c r="V368" t="str">
        <f>TOC_deep!M16</f>
        <v>na</v>
      </c>
    </row>
    <row r="369" spans="1:22" x14ac:dyDescent="0.3">
      <c r="A369">
        <v>2002</v>
      </c>
      <c r="B369" t="s">
        <v>12</v>
      </c>
      <c r="C369" t="str">
        <f>TN_surface!M17</f>
        <v>na</v>
      </c>
      <c r="D369" t="str">
        <f>TKN_surface!M17</f>
        <v>na</v>
      </c>
      <c r="E369" t="str">
        <f>NOx_surface!M17</f>
        <v>na</v>
      </c>
      <c r="F369" t="str">
        <f>TOC_surface!M17</f>
        <v>na</v>
      </c>
      <c r="G369" t="str">
        <f>NH3_surface!M17</f>
        <v>na</v>
      </c>
      <c r="H369" t="str">
        <f>TN_inflow!M17</f>
        <v>na</v>
      </c>
      <c r="I369" t="str">
        <f>TKN_inflow!M17</f>
        <v>na</v>
      </c>
      <c r="J369" t="str">
        <f>NOx_inflow!M17</f>
        <v>na</v>
      </c>
      <c r="K369" t="str">
        <f>NH3_inflow!M17</f>
        <v>na</v>
      </c>
      <c r="L369" t="str">
        <f>TOC_inflow!M17</f>
        <v>na</v>
      </c>
      <c r="M369" t="str">
        <f>TP_surface!M17</f>
        <v>na</v>
      </c>
      <c r="N369" t="str">
        <f>P_dissolved_surface!M17</f>
        <v>na</v>
      </c>
      <c r="O369" t="str">
        <f>TP_inflow!M17</f>
        <v>na</v>
      </c>
      <c r="P369" t="str">
        <f>TN_deep!M17</f>
        <v>na</v>
      </c>
      <c r="Q369" t="str">
        <f>TKN_deep!M17</f>
        <v>na</v>
      </c>
      <c r="R369" t="str">
        <f>NOx_deep!M17</f>
        <v>na</v>
      </c>
      <c r="S369" t="str">
        <f>NH3_deep!M17</f>
        <v>na</v>
      </c>
      <c r="T369" t="str">
        <f>TP_deep!M17</f>
        <v>na</v>
      </c>
      <c r="U369" t="str">
        <f>P_dissolved_deep!M17</f>
        <v>na</v>
      </c>
      <c r="V369" t="str">
        <f>TOC_deep!M17</f>
        <v>na</v>
      </c>
    </row>
    <row r="370" spans="1:22" x14ac:dyDescent="0.3">
      <c r="A370">
        <v>2003</v>
      </c>
      <c r="B370" t="s">
        <v>12</v>
      </c>
      <c r="C370" t="str">
        <f>TN_surface!M18</f>
        <v>na</v>
      </c>
      <c r="D370" t="str">
        <f>TKN_surface!M18</f>
        <v>na</v>
      </c>
      <c r="E370" t="str">
        <f>NOx_surface!M18</f>
        <v>na</v>
      </c>
      <c r="F370" t="str">
        <f>TOC_surface!M18</f>
        <v>na</v>
      </c>
      <c r="G370" t="str">
        <f>NH3_surface!M18</f>
        <v>na</v>
      </c>
      <c r="H370" t="str">
        <f>TN_inflow!M18</f>
        <v>na</v>
      </c>
      <c r="I370" t="str">
        <f>TKN_inflow!M18</f>
        <v>na</v>
      </c>
      <c r="J370" t="str">
        <f>NOx_inflow!M18</f>
        <v>na</v>
      </c>
      <c r="K370" t="str">
        <f>NH3_inflow!M18</f>
        <v>na</v>
      </c>
      <c r="L370" t="str">
        <f>TOC_inflow!M18</f>
        <v>na</v>
      </c>
      <c r="M370" t="str">
        <f>TP_surface!M18</f>
        <v>na</v>
      </c>
      <c r="N370" t="str">
        <f>P_dissolved_surface!M18</f>
        <v>na</v>
      </c>
      <c r="O370" t="str">
        <f>TP_inflow!M18</f>
        <v>na</v>
      </c>
      <c r="P370" t="str">
        <f>TN_deep!M18</f>
        <v>na</v>
      </c>
      <c r="Q370" t="str">
        <f>TKN_deep!M18</f>
        <v>na</v>
      </c>
      <c r="R370" t="str">
        <f>NOx_deep!M18</f>
        <v>na</v>
      </c>
      <c r="S370" t="str">
        <f>NH3_deep!M18</f>
        <v>na</v>
      </c>
      <c r="T370" t="str">
        <f>TP_deep!M18</f>
        <v>na</v>
      </c>
      <c r="U370" t="str">
        <f>P_dissolved_deep!M18</f>
        <v>na</v>
      </c>
      <c r="V370" t="str">
        <f>TOC_deep!M18</f>
        <v>na</v>
      </c>
    </row>
    <row r="371" spans="1:22" x14ac:dyDescent="0.3">
      <c r="A371">
        <v>2004</v>
      </c>
      <c r="B371" t="s">
        <v>12</v>
      </c>
      <c r="C371" t="str">
        <f>TN_surface!M19</f>
        <v>na</v>
      </c>
      <c r="D371" t="str">
        <f>TKN_surface!M19</f>
        <v>na</v>
      </c>
      <c r="E371" t="str">
        <f>NOx_surface!M19</f>
        <v>na</v>
      </c>
      <c r="F371" t="str">
        <f>TOC_surface!M19</f>
        <v>na</v>
      </c>
      <c r="G371" t="str">
        <f>NH3_surface!M19</f>
        <v>na</v>
      </c>
      <c r="H371" t="str">
        <f>TN_inflow!M19</f>
        <v>na</v>
      </c>
      <c r="I371" t="str">
        <f>TKN_inflow!M19</f>
        <v>na</v>
      </c>
      <c r="J371" t="str">
        <f>NOx_inflow!M19</f>
        <v>na</v>
      </c>
      <c r="K371" t="str">
        <f>NH3_inflow!M19</f>
        <v>na</v>
      </c>
      <c r="L371" t="str">
        <f>TOC_inflow!M19</f>
        <v>na</v>
      </c>
      <c r="M371" t="str">
        <f>TP_surface!M19</f>
        <v>na</v>
      </c>
      <c r="N371" t="str">
        <f>P_dissolved_surface!M19</f>
        <v>na</v>
      </c>
      <c r="O371" t="str">
        <f>TP_inflow!M19</f>
        <v>na</v>
      </c>
      <c r="P371" t="str">
        <f>TN_deep!M19</f>
        <v>na</v>
      </c>
      <c r="Q371" t="str">
        <f>TKN_deep!M19</f>
        <v>na</v>
      </c>
      <c r="R371" t="str">
        <f>NOx_deep!M19</f>
        <v>na</v>
      </c>
      <c r="S371" t="str">
        <f>NH3_deep!M19</f>
        <v>na</v>
      </c>
      <c r="T371" t="str">
        <f>TP_deep!M19</f>
        <v>na</v>
      </c>
      <c r="U371" t="str">
        <f>P_dissolved_deep!M19</f>
        <v>na</v>
      </c>
      <c r="V371" t="str">
        <f>TOC_deep!M19</f>
        <v>na</v>
      </c>
    </row>
    <row r="372" spans="1:22" x14ac:dyDescent="0.3">
      <c r="A372">
        <v>2005</v>
      </c>
      <c r="B372" t="s">
        <v>12</v>
      </c>
      <c r="C372" t="str">
        <f>TN_surface!M20</f>
        <v>na</v>
      </c>
      <c r="D372" t="str">
        <f>TKN_surface!M20</f>
        <v>na</v>
      </c>
      <c r="E372" t="str">
        <f>NOx_surface!M20</f>
        <v>na</v>
      </c>
      <c r="F372" t="str">
        <f>TOC_surface!M20</f>
        <v>na</v>
      </c>
      <c r="G372" t="str">
        <f>NH3_surface!M20</f>
        <v>na</v>
      </c>
      <c r="H372" t="str">
        <f>TN_inflow!M20</f>
        <v>na</v>
      </c>
      <c r="I372" t="str">
        <f>TKN_inflow!M20</f>
        <v>na</v>
      </c>
      <c r="J372" t="str">
        <f>NOx_inflow!M20</f>
        <v>na</v>
      </c>
      <c r="K372" t="str">
        <f>NH3_inflow!M20</f>
        <v>na</v>
      </c>
      <c r="L372" t="str">
        <f>TOC_inflow!M20</f>
        <v>na</v>
      </c>
      <c r="M372" t="str">
        <f>TP_surface!M20</f>
        <v>na</v>
      </c>
      <c r="N372" t="str">
        <f>P_dissolved_surface!M20</f>
        <v>na</v>
      </c>
      <c r="O372" t="str">
        <f>TP_inflow!M20</f>
        <v>na</v>
      </c>
      <c r="P372" t="str">
        <f>TN_deep!M20</f>
        <v>na</v>
      </c>
      <c r="Q372" t="str">
        <f>TKN_deep!M20</f>
        <v>na</v>
      </c>
      <c r="R372" t="str">
        <f>NOx_deep!M20</f>
        <v>na</v>
      </c>
      <c r="S372" t="str">
        <f>NH3_deep!M20</f>
        <v>na</v>
      </c>
      <c r="T372" t="str">
        <f>TP_deep!M20</f>
        <v>na</v>
      </c>
      <c r="U372" t="str">
        <f>P_dissolved_deep!M20</f>
        <v>na</v>
      </c>
      <c r="V372" t="str">
        <f>TOC_deep!M20</f>
        <v>na</v>
      </c>
    </row>
    <row r="373" spans="1:22" x14ac:dyDescent="0.3">
      <c r="A373">
        <v>2006</v>
      </c>
      <c r="B373" t="s">
        <v>12</v>
      </c>
      <c r="C373">
        <f>TN_surface!M21</f>
        <v>2.9420000000000002</v>
      </c>
      <c r="D373">
        <f>TKN_surface!M21</f>
        <v>2.16</v>
      </c>
      <c r="E373">
        <f>NOx_surface!M21</f>
        <v>0.78200000000000003</v>
      </c>
      <c r="F373" t="str">
        <f>TOC_surface!M21</f>
        <v>na</v>
      </c>
      <c r="G373" t="str">
        <f>NH3_surface!M21</f>
        <v>na</v>
      </c>
      <c r="H373">
        <f>TN_inflow!M21</f>
        <v>2.46</v>
      </c>
      <c r="I373">
        <f>TKN_inflow!M21</f>
        <v>1.7</v>
      </c>
      <c r="J373">
        <f>NOx_inflow!M21</f>
        <v>0.76</v>
      </c>
      <c r="K373" t="str">
        <f>NH3_inflow!M21</f>
        <v>na</v>
      </c>
      <c r="L373" t="str">
        <f>TOC_inflow!M21</f>
        <v>na</v>
      </c>
      <c r="M373">
        <f>TP_surface!M21</f>
        <v>346</v>
      </c>
      <c r="N373" t="str">
        <f>P_dissolved_surface!M21</f>
        <v>na</v>
      </c>
      <c r="O373">
        <f>TP_inflow!M21</f>
        <v>470</v>
      </c>
      <c r="P373" t="str">
        <f>TN_deep!M21</f>
        <v>na</v>
      </c>
      <c r="Q373" t="str">
        <f>TKN_deep!M21</f>
        <v>na</v>
      </c>
      <c r="R373" t="str">
        <f>NOx_deep!M21</f>
        <v>na</v>
      </c>
      <c r="S373" t="str">
        <f>NH3_deep!M21</f>
        <v>na</v>
      </c>
      <c r="T373" t="str">
        <f>TP_deep!M21</f>
        <v>na</v>
      </c>
      <c r="U373" t="str">
        <f>P_dissolved_deep!M21</f>
        <v>na</v>
      </c>
      <c r="V373" t="str">
        <f>TOC_deep!M21</f>
        <v>na</v>
      </c>
    </row>
    <row r="374" spans="1:22" x14ac:dyDescent="0.3">
      <c r="A374">
        <v>2007</v>
      </c>
      <c r="B374" t="s">
        <v>12</v>
      </c>
      <c r="C374">
        <f>TN_surface!M22</f>
        <v>1.6915</v>
      </c>
      <c r="D374">
        <f>TKN_surface!M22</f>
        <v>1.6835</v>
      </c>
      <c r="E374">
        <f>NOx_surface!M22</f>
        <v>8.0000000000000002E-3</v>
      </c>
      <c r="F374">
        <f>TOC_surface!M22</f>
        <v>7.0785</v>
      </c>
      <c r="G374">
        <f>NH3_surface!M22</f>
        <v>9.2249999999999999E-2</v>
      </c>
      <c r="H374">
        <f>TN_inflow!M22</f>
        <v>4.4809999999999999</v>
      </c>
      <c r="I374">
        <f>TKN_inflow!M22</f>
        <v>0.58299999999999996</v>
      </c>
      <c r="J374">
        <f>NOx_inflow!M22</f>
        <v>3.8980000000000001</v>
      </c>
      <c r="K374">
        <f>NH3_inflow!M22</f>
        <v>0</v>
      </c>
      <c r="L374">
        <f>TOC_inflow!M22</f>
        <v>7.3280000000000003</v>
      </c>
      <c r="M374" t="str">
        <f>TP_surface!M22</f>
        <v>na</v>
      </c>
      <c r="N374" t="str">
        <f>P_dissolved_surface!M22</f>
        <v>na</v>
      </c>
      <c r="O374">
        <f>TP_inflow!M22</f>
        <v>9</v>
      </c>
      <c r="P374">
        <f>TN_deep!M22</f>
        <v>1.0549999999999999</v>
      </c>
      <c r="Q374">
        <f>TKN_deep!M22</f>
        <v>1.0469999999999999</v>
      </c>
      <c r="R374">
        <f>NOx_deep!M22</f>
        <v>8.0000000000000002E-3</v>
      </c>
      <c r="S374">
        <f>NH3_deep!M22</f>
        <v>0.46600000000000003</v>
      </c>
      <c r="T374">
        <f>TP_deep!M22</f>
        <v>106</v>
      </c>
      <c r="U374" t="str">
        <f>P_dissolved_deep!M22</f>
        <v>na</v>
      </c>
      <c r="V374">
        <f>TOC_deep!M22</f>
        <v>5.5350000000000001</v>
      </c>
    </row>
    <row r="375" spans="1:22" x14ac:dyDescent="0.3">
      <c r="A375">
        <v>2008</v>
      </c>
      <c r="B375" t="s">
        <v>12</v>
      </c>
      <c r="C375">
        <f>TN_surface!M23</f>
        <v>1.5314285714285716</v>
      </c>
      <c r="D375">
        <f>TKN_surface!M23</f>
        <v>1.0085714285714287</v>
      </c>
      <c r="E375">
        <f>NOx_surface!M23</f>
        <v>0.5228571428571428</v>
      </c>
      <c r="F375">
        <f>TOC_surface!M23</f>
        <v>18.285714285714285</v>
      </c>
      <c r="G375">
        <f>NH3_surface!M23</f>
        <v>0.40428571428571425</v>
      </c>
      <c r="H375">
        <f>TN_inflow!M23</f>
        <v>3.7</v>
      </c>
      <c r="I375">
        <f>TKN_inflow!M23</f>
        <v>1.05</v>
      </c>
      <c r="J375">
        <f>NOx_inflow!M23</f>
        <v>2.6500000000000004</v>
      </c>
      <c r="K375">
        <f>NH3_inflow!M23</f>
        <v>9.9000000000000005E-2</v>
      </c>
      <c r="L375">
        <f>TOC_inflow!M23</f>
        <v>20.5</v>
      </c>
      <c r="M375">
        <f>TP_surface!M23</f>
        <v>206.71428571428572</v>
      </c>
      <c r="N375" t="str">
        <f>P_dissolved_surface!M23</f>
        <v>na</v>
      </c>
      <c r="O375">
        <f>TP_inflow!M23</f>
        <v>170</v>
      </c>
      <c r="P375">
        <f>TN_deep!M23</f>
        <v>0.56000000000000005</v>
      </c>
      <c r="Q375">
        <f>TKN_deep!M23</f>
        <v>0.4</v>
      </c>
      <c r="R375">
        <f>NOx_deep!M23</f>
        <v>0.16</v>
      </c>
      <c r="S375">
        <f>NH3_deep!M23</f>
        <v>0.01</v>
      </c>
      <c r="T375">
        <f>TP_deep!M23</f>
        <v>22</v>
      </c>
      <c r="U375" t="str">
        <f>P_dissolved_deep!M23</f>
        <v>na</v>
      </c>
      <c r="V375">
        <f>TOC_deep!M23</f>
        <v>6.2</v>
      </c>
    </row>
    <row r="376" spans="1:22" x14ac:dyDescent="0.3">
      <c r="A376">
        <v>2009</v>
      </c>
      <c r="B376" t="s">
        <v>12</v>
      </c>
      <c r="C376">
        <f>TN_surface!M24</f>
        <v>14.799666666666688</v>
      </c>
      <c r="D376">
        <f>TKN_surface!M24</f>
        <v>2.2438888888888884</v>
      </c>
      <c r="E376">
        <f>NOx_surface!M24</f>
        <v>12.5557777777778</v>
      </c>
      <c r="F376">
        <f>TOC_surface!M24</f>
        <v>18.461111111111112</v>
      </c>
      <c r="G376">
        <f>NH3_surface!M24</f>
        <v>0.61183333333333345</v>
      </c>
      <c r="H376">
        <f>TN_inflow!M24</f>
        <v>5.0199999999999996</v>
      </c>
      <c r="I376">
        <f>TKN_inflow!M24</f>
        <v>1.5699999999999998</v>
      </c>
      <c r="J376">
        <f>NOx_inflow!M24</f>
        <v>3.45</v>
      </c>
      <c r="K376">
        <f>NH3_inflow!M24</f>
        <v>0.67500000000000004</v>
      </c>
      <c r="L376">
        <f>TOC_inflow!M24</f>
        <v>22</v>
      </c>
      <c r="M376">
        <f>TP_surface!M24</f>
        <v>557.05555555555554</v>
      </c>
      <c r="N376" t="str">
        <f>P_dissolved_surface!M24</f>
        <v>na</v>
      </c>
      <c r="O376">
        <f>TP_inflow!M24</f>
        <v>705</v>
      </c>
      <c r="P376">
        <f>TN_deep!M24</f>
        <v>1.6850000000000001</v>
      </c>
      <c r="Q376">
        <f>TKN_deep!M24</f>
        <v>1.1499999999999999</v>
      </c>
      <c r="R376">
        <f>NOx_deep!M24</f>
        <v>0.53500000000000003</v>
      </c>
      <c r="S376">
        <f>NH3_deep!M24</f>
        <v>0.48</v>
      </c>
      <c r="T376">
        <f>TP_deep!M24</f>
        <v>390</v>
      </c>
      <c r="U376" t="str">
        <f>P_dissolved_deep!M24</f>
        <v>na</v>
      </c>
      <c r="V376">
        <f>TOC_deep!M24</f>
        <v>8.3500000000000014</v>
      </c>
    </row>
    <row r="377" spans="1:22" x14ac:dyDescent="0.3">
      <c r="A377">
        <v>2010</v>
      </c>
      <c r="B377" t="s">
        <v>12</v>
      </c>
      <c r="C377" t="str">
        <f>TN_surface!M25</f>
        <v>na</v>
      </c>
      <c r="D377" t="str">
        <f>TKN_surface!M25</f>
        <v>na</v>
      </c>
      <c r="E377" t="str">
        <f>NOx_surface!M25</f>
        <v>na</v>
      </c>
      <c r="F377" t="str">
        <f>TOC_surface!M25</f>
        <v>na</v>
      </c>
      <c r="G377" t="str">
        <f>NH3_surface!M25</f>
        <v>na</v>
      </c>
      <c r="H377" t="str">
        <f>TN_inflow!M25</f>
        <v>na</v>
      </c>
      <c r="I377" t="str">
        <f>TKN_inflow!M25</f>
        <v>na</v>
      </c>
      <c r="J377" t="str">
        <f>NOx_inflow!M25</f>
        <v>na</v>
      </c>
      <c r="K377" t="str">
        <f>NH3_inflow!M25</f>
        <v>na</v>
      </c>
      <c r="L377" t="str">
        <f>TOC_inflow!M25</f>
        <v>na</v>
      </c>
      <c r="M377" t="str">
        <f>TP_surface!M25</f>
        <v>na</v>
      </c>
      <c r="N377" t="str">
        <f>P_dissolved_surface!M25</f>
        <v>na</v>
      </c>
      <c r="O377" t="str">
        <f>TP_inflow!M25</f>
        <v>na</v>
      </c>
      <c r="P377">
        <f>TN_deep!M25</f>
        <v>0.92900000000000005</v>
      </c>
      <c r="Q377">
        <f>TKN_deep!M25</f>
        <v>0.92</v>
      </c>
      <c r="R377">
        <f>NOx_deep!M25</f>
        <v>8.9999999999999993E-3</v>
      </c>
      <c r="S377">
        <f>NH3_deep!M25</f>
        <v>0.61</v>
      </c>
      <c r="T377">
        <f>TP_deep!M25</f>
        <v>250</v>
      </c>
      <c r="U377" t="str">
        <f>P_dissolved_deep!M25</f>
        <v>na</v>
      </c>
      <c r="V377">
        <f>TOC_deep!M25</f>
        <v>4.8</v>
      </c>
    </row>
    <row r="378" spans="1:22" x14ac:dyDescent="0.3">
      <c r="A378">
        <v>2011</v>
      </c>
      <c r="B378" t="s">
        <v>12</v>
      </c>
      <c r="C378" t="str">
        <f>TN_surface!M26</f>
        <v>na</v>
      </c>
      <c r="D378" t="str">
        <f>TKN_surface!M26</f>
        <v>na</v>
      </c>
      <c r="E378" t="str">
        <f>NOx_surface!M26</f>
        <v>na</v>
      </c>
      <c r="F378" t="str">
        <f>TOC_surface!M26</f>
        <v>na</v>
      </c>
      <c r="G378" t="str">
        <f>NH3_surface!M26</f>
        <v>na</v>
      </c>
      <c r="H378" t="str">
        <f>TN_inflow!M26</f>
        <v>na</v>
      </c>
      <c r="I378" t="str">
        <f>TKN_inflow!M26</f>
        <v>na</v>
      </c>
      <c r="J378" t="str">
        <f>NOx_inflow!M26</f>
        <v>na</v>
      </c>
      <c r="K378" t="str">
        <f>NH3_inflow!M26</f>
        <v>na</v>
      </c>
      <c r="L378" t="str">
        <f>TOC_inflow!M26</f>
        <v>na</v>
      </c>
      <c r="M378" t="str">
        <f>TP_surface!M26</f>
        <v>na</v>
      </c>
      <c r="N378" t="str">
        <f>P_dissolved_surface!M26</f>
        <v>na</v>
      </c>
      <c r="O378" t="str">
        <f>TP_inflow!M26</f>
        <v>na</v>
      </c>
      <c r="P378" t="str">
        <f>TN_deep!M26</f>
        <v>na</v>
      </c>
      <c r="Q378" t="str">
        <f>TKN_deep!M26</f>
        <v>na</v>
      </c>
      <c r="R378" t="str">
        <f>NOx_deep!M26</f>
        <v>na</v>
      </c>
      <c r="S378" t="str">
        <f>NH3_deep!M26</f>
        <v>na</v>
      </c>
      <c r="T378" t="str">
        <f>TP_deep!M26</f>
        <v>na</v>
      </c>
      <c r="U378" t="str">
        <f>P_dissolved_deep!M26</f>
        <v>na</v>
      </c>
      <c r="V378" t="str">
        <f>TOC_deep!M26</f>
        <v>na</v>
      </c>
    </row>
    <row r="379" spans="1:22" x14ac:dyDescent="0.3">
      <c r="A379">
        <v>2012</v>
      </c>
      <c r="B379" t="s">
        <v>12</v>
      </c>
      <c r="C379" t="str">
        <f>TN_surface!M27</f>
        <v>na</v>
      </c>
      <c r="D379">
        <f>TKN_surface!M27</f>
        <v>2.3600000000000003</v>
      </c>
      <c r="E379">
        <f>NOx_surface!M27</f>
        <v>9.68</v>
      </c>
      <c r="F379">
        <f>TOC_surface!M27</f>
        <v>5.6</v>
      </c>
      <c r="G379">
        <f>NH3_surface!M27</f>
        <v>7.7600000000000002E-2</v>
      </c>
      <c r="H379">
        <f>TN_inflow!M27</f>
        <v>13.4</v>
      </c>
      <c r="I379">
        <f>TKN_inflow!M27</f>
        <v>1.4</v>
      </c>
      <c r="J379">
        <f>NOx_inflow!M27</f>
        <v>12</v>
      </c>
      <c r="K379">
        <f>NH3_inflow!M27</f>
        <v>0</v>
      </c>
      <c r="L379">
        <f>TOC_inflow!M27</f>
        <v>4</v>
      </c>
      <c r="M379">
        <f>TP_surface!M27</f>
        <v>190</v>
      </c>
      <c r="N379" t="str">
        <f>P_dissolved_surface!M27</f>
        <v>na</v>
      </c>
      <c r="O379">
        <f>TP_inflow!M27</f>
        <v>140</v>
      </c>
      <c r="P379" t="str">
        <f>TN_deep!M27</f>
        <v>na</v>
      </c>
      <c r="Q379" t="str">
        <f>TKN_deep!M27</f>
        <v>na</v>
      </c>
      <c r="R379" t="str">
        <f>NOx_deep!M27</f>
        <v>na</v>
      </c>
      <c r="S379" t="str">
        <f>NH3_deep!M27</f>
        <v>na</v>
      </c>
      <c r="T379" t="str">
        <f>TP_deep!M27</f>
        <v>na</v>
      </c>
      <c r="U379" t="str">
        <f>P_dissolved_deep!M27</f>
        <v>na</v>
      </c>
      <c r="V379" t="str">
        <f>TOC_deep!M27</f>
        <v>na</v>
      </c>
    </row>
    <row r="380" spans="1:22" x14ac:dyDescent="0.3">
      <c r="A380">
        <v>2013</v>
      </c>
      <c r="B380" t="s">
        <v>12</v>
      </c>
      <c r="C380">
        <f>TN_surface!M28</f>
        <v>1.5056666666666667</v>
      </c>
      <c r="D380">
        <f>TKN_surface!M28</f>
        <v>1.2666666666666666</v>
      </c>
      <c r="E380">
        <f>NOx_surface!M28</f>
        <v>0.23900000000000002</v>
      </c>
      <c r="F380">
        <f>TOC_surface!M28</f>
        <v>7.1833333333333336</v>
      </c>
      <c r="G380">
        <f>NH3_surface!M28</f>
        <v>2.7666666666666669E-2</v>
      </c>
      <c r="H380" t="str">
        <f>TN_inflow!M28</f>
        <v>na</v>
      </c>
      <c r="I380" t="str">
        <f>TKN_inflow!M28</f>
        <v>na</v>
      </c>
      <c r="J380" t="str">
        <f>NOx_inflow!M28</f>
        <v>na</v>
      </c>
      <c r="K380" t="str">
        <f>NH3_inflow!M28</f>
        <v>na</v>
      </c>
      <c r="L380" t="str">
        <f>TOC_inflow!M28</f>
        <v>na</v>
      </c>
      <c r="M380">
        <f>TP_surface!M28</f>
        <v>106.5</v>
      </c>
      <c r="N380" t="str">
        <f>P_dissolved_surface!M28</f>
        <v>na</v>
      </c>
      <c r="O380" t="str">
        <f>TP_inflow!M28</f>
        <v>na</v>
      </c>
      <c r="P380">
        <f>TN_deep!M28</f>
        <v>1.3</v>
      </c>
      <c r="Q380">
        <f>TKN_deep!M28</f>
        <v>1.2</v>
      </c>
      <c r="R380">
        <f>NOx_deep!M28</f>
        <v>0.1</v>
      </c>
      <c r="S380">
        <f>NH3_deep!M28</f>
        <v>0.88</v>
      </c>
      <c r="T380">
        <f>TP_deep!M28</f>
        <v>310</v>
      </c>
      <c r="U380" t="str">
        <f>P_dissolved_deep!M28</f>
        <v>na</v>
      </c>
      <c r="V380">
        <f>TOC_deep!M28</f>
        <v>4.0999999999999996</v>
      </c>
    </row>
    <row r="381" spans="1:22" x14ac:dyDescent="0.3">
      <c r="A381">
        <v>2014</v>
      </c>
      <c r="B381" t="s">
        <v>12</v>
      </c>
      <c r="C381">
        <f>TN_surface!M29</f>
        <v>4.43</v>
      </c>
      <c r="D381">
        <f>TKN_surface!M29</f>
        <v>2.5</v>
      </c>
      <c r="E381">
        <f>NOx_surface!M29</f>
        <v>1.9300000000000002</v>
      </c>
      <c r="F381">
        <f>TOC_surface!M29</f>
        <v>7.45</v>
      </c>
      <c r="G381">
        <f>NH3_surface!M29</f>
        <v>0.183</v>
      </c>
      <c r="H381" t="str">
        <f>TN_inflow!M29</f>
        <v>na</v>
      </c>
      <c r="I381" t="str">
        <f>TKN_inflow!M29</f>
        <v>na</v>
      </c>
      <c r="J381" t="str">
        <f>NOx_inflow!M29</f>
        <v>na</v>
      </c>
      <c r="K381" t="str">
        <f>NH3_inflow!M29</f>
        <v>na</v>
      </c>
      <c r="L381" t="str">
        <f>TOC_inflow!M29</f>
        <v>na</v>
      </c>
      <c r="M381">
        <f>TP_surface!M29</f>
        <v>121</v>
      </c>
      <c r="N381" t="str">
        <f>P_dissolved_surface!M29</f>
        <v>na</v>
      </c>
      <c r="O381" t="str">
        <f>TP_inflow!M29</f>
        <v>na</v>
      </c>
      <c r="P381">
        <f>TN_deep!M29</f>
        <v>2.4049999999999998</v>
      </c>
      <c r="Q381">
        <f>TKN_deep!M29</f>
        <v>2.4</v>
      </c>
      <c r="R381">
        <f>NOx_deep!M29</f>
        <v>5.0000000000000001E-3</v>
      </c>
      <c r="S381">
        <f>NH3_deep!M29</f>
        <v>1.05</v>
      </c>
      <c r="T381">
        <f>TP_deep!M29</f>
        <v>308</v>
      </c>
      <c r="U381" t="str">
        <f>P_dissolved_deep!M29</f>
        <v>na</v>
      </c>
      <c r="V381">
        <f>TOC_deep!M29</f>
        <v>5.6</v>
      </c>
    </row>
    <row r="382" spans="1:22" x14ac:dyDescent="0.3">
      <c r="A382">
        <v>2015</v>
      </c>
      <c r="B382" t="s">
        <v>12</v>
      </c>
      <c r="C382">
        <f>TN_surface!M30</f>
        <v>3.6584999999999996</v>
      </c>
      <c r="D382">
        <f>TKN_surface!M30</f>
        <v>3.2166666666666663</v>
      </c>
      <c r="E382">
        <f>NOx_surface!M30</f>
        <v>0.4418333333333333</v>
      </c>
      <c r="F382">
        <f>TOC_surface!M30</f>
        <v>7.1999999999999993</v>
      </c>
      <c r="G382">
        <f>NH3_surface!M30</f>
        <v>0.5721666666666666</v>
      </c>
      <c r="H382">
        <f>TN_inflow!M30</f>
        <v>4.41</v>
      </c>
      <c r="I382">
        <f>TKN_inflow!M30</f>
        <v>4.4000000000000004</v>
      </c>
      <c r="J382">
        <f>NOx_inflow!M30</f>
        <v>0.01</v>
      </c>
      <c r="K382">
        <f>NH3_inflow!M30</f>
        <v>0.14399999999999999</v>
      </c>
      <c r="L382">
        <f>TOC_inflow!M30</f>
        <v>7.4</v>
      </c>
      <c r="M382">
        <f>TP_surface!M30</f>
        <v>169.83333333333334</v>
      </c>
      <c r="N382" t="str">
        <f>P_dissolved_surface!M30</f>
        <v>na</v>
      </c>
      <c r="O382">
        <f>TP_inflow!M30</f>
        <v>259</v>
      </c>
      <c r="P382" t="str">
        <f>TN_deep!M30</f>
        <v>na</v>
      </c>
      <c r="Q382" t="str">
        <f>TKN_deep!M30</f>
        <v>na</v>
      </c>
      <c r="R382" t="str">
        <f>NOx_deep!M30</f>
        <v>na</v>
      </c>
      <c r="S382" t="str">
        <f>NH3_deep!M30</f>
        <v>na</v>
      </c>
      <c r="T382" t="str">
        <f>TP_deep!M30</f>
        <v>na</v>
      </c>
      <c r="U382" t="str">
        <f>P_dissolved_deep!M30</f>
        <v>na</v>
      </c>
      <c r="V382" t="str">
        <f>TOC_deep!M30</f>
        <v>na</v>
      </c>
    </row>
    <row r="383" spans="1:22" x14ac:dyDescent="0.3">
      <c r="A383">
        <v>2016</v>
      </c>
      <c r="B383" t="s">
        <v>12</v>
      </c>
      <c r="C383">
        <f>TN_surface!M31</f>
        <v>3.3015555555555558</v>
      </c>
      <c r="D383">
        <f>TKN_surface!M31</f>
        <v>1.2744444444444445</v>
      </c>
      <c r="E383">
        <f>NOx_surface!M31</f>
        <v>2.0271111111111111</v>
      </c>
      <c r="F383">
        <f>TOC_surface!M31</f>
        <v>11.944444444444445</v>
      </c>
      <c r="G383">
        <f>NH3_surface!M31</f>
        <v>0.12334444444444442</v>
      </c>
      <c r="H383">
        <f>TN_inflow!M31</f>
        <v>2.3380000000000001</v>
      </c>
      <c r="I383">
        <f>TKN_inflow!M31</f>
        <v>0.94799999999999995</v>
      </c>
      <c r="J383">
        <f>NOx_inflow!M31</f>
        <v>1.39</v>
      </c>
      <c r="K383">
        <f>NH3_inflow!M31</f>
        <v>2.63E-2</v>
      </c>
      <c r="L383">
        <f>TOC_inflow!M31</f>
        <v>10.4</v>
      </c>
      <c r="M383">
        <f>TP_surface!M31</f>
        <v>215</v>
      </c>
      <c r="N383" t="str">
        <f>P_dissolved_surface!M31</f>
        <v>na</v>
      </c>
      <c r="O383">
        <f>TP_inflow!M31</f>
        <v>471</v>
      </c>
      <c r="P383" t="str">
        <f>TN_deep!M31</f>
        <v>na</v>
      </c>
      <c r="Q383" t="str">
        <f>TKN_deep!M31</f>
        <v>na</v>
      </c>
      <c r="R383" t="str">
        <f>NOx_deep!M31</f>
        <v>na</v>
      </c>
      <c r="S383" t="str">
        <f>NH3_deep!M31</f>
        <v>na</v>
      </c>
      <c r="T383" t="str">
        <f>TP_deep!M31</f>
        <v>na</v>
      </c>
      <c r="U383" t="str">
        <f>P_dissolved_deep!M31</f>
        <v>na</v>
      </c>
      <c r="V383" t="str">
        <f>TOC_deep!M31</f>
        <v>na</v>
      </c>
    </row>
    <row r="384" spans="1:22" x14ac:dyDescent="0.3">
      <c r="A384">
        <v>2017</v>
      </c>
      <c r="B384" t="s">
        <v>12</v>
      </c>
      <c r="C384">
        <f>TN_surface!M32</f>
        <v>5.4599999999999991</v>
      </c>
      <c r="D384">
        <f>TKN_surface!M32</f>
        <v>2.5877777777777777</v>
      </c>
      <c r="E384">
        <f>NOx_surface!M32</f>
        <v>2.8722222222222218</v>
      </c>
      <c r="F384">
        <f>TOC_surface!M32</f>
        <v>14.375555555555556</v>
      </c>
      <c r="G384">
        <f>NH3_surface!M32</f>
        <v>0.16633333333333333</v>
      </c>
      <c r="H384">
        <f>TN_inflow!M32</f>
        <v>4.84</v>
      </c>
      <c r="I384">
        <f>TKN_inflow!M32</f>
        <v>1.1100000000000001</v>
      </c>
      <c r="J384">
        <f>NOx_inflow!M32</f>
        <v>3.73</v>
      </c>
      <c r="K384">
        <f>NH3_inflow!M32</f>
        <v>8.4099999999999994E-2</v>
      </c>
      <c r="L384">
        <f>TOC_inflow!M32</f>
        <v>9.23</v>
      </c>
      <c r="M384">
        <f>TP_surface!M32</f>
        <v>97</v>
      </c>
      <c r="N384">
        <f>P_dissolved_surface!M32</f>
        <v>166</v>
      </c>
      <c r="O384">
        <f>TP_inflow!M32</f>
        <v>70</v>
      </c>
      <c r="P384">
        <f>TN_deep!M32</f>
        <v>0.253</v>
      </c>
      <c r="Q384">
        <f>TKN_deep!M32</f>
        <v>0.25</v>
      </c>
      <c r="R384">
        <f>NOx_deep!M32</f>
        <v>3.0000000000000001E-3</v>
      </c>
      <c r="S384">
        <f>NH3_deep!M32</f>
        <v>6.2100000000000002E-2</v>
      </c>
      <c r="T384">
        <f>TP_deep!M32</f>
        <v>14</v>
      </c>
      <c r="U384">
        <f>P_dissolved_deep!M32</f>
        <v>7.6</v>
      </c>
      <c r="V384">
        <f>TOC_deep!M32</f>
        <v>3.8</v>
      </c>
    </row>
    <row r="385" spans="1:22" x14ac:dyDescent="0.3">
      <c r="A385">
        <v>2018</v>
      </c>
      <c r="B385" t="s">
        <v>12</v>
      </c>
      <c r="C385">
        <f>TN_surface!M33</f>
        <v>3.754285714285714</v>
      </c>
      <c r="D385">
        <f>TKN_surface!M33</f>
        <v>1.387142857142857</v>
      </c>
      <c r="E385">
        <f>NOx_surface!M33</f>
        <v>2.367142857142857</v>
      </c>
      <c r="F385">
        <f>TOC_surface!M33</f>
        <v>10.874285714285714</v>
      </c>
      <c r="G385">
        <f>NH3_surface!M33</f>
        <v>0.24957142857142858</v>
      </c>
      <c r="H385">
        <f>TN_inflow!M33</f>
        <v>5.5</v>
      </c>
      <c r="I385">
        <f>TKN_inflow!M33</f>
        <v>1.82</v>
      </c>
      <c r="J385">
        <f>NOx_inflow!M33</f>
        <v>3.68</v>
      </c>
      <c r="K385">
        <f>NH3_inflow!M33</f>
        <v>0.19</v>
      </c>
      <c r="L385">
        <f>TOC_inflow!M33</f>
        <v>13.3</v>
      </c>
      <c r="M385">
        <f>TP_surface!M33</f>
        <v>398.42857142857144</v>
      </c>
      <c r="N385">
        <f>P_dissolved_surface!M33</f>
        <v>257</v>
      </c>
      <c r="O385">
        <f>TP_inflow!M33</f>
        <v>518</v>
      </c>
      <c r="P385" t="str">
        <f>TN_deep!M33</f>
        <v>na</v>
      </c>
      <c r="Q385" t="str">
        <f>TKN_deep!M33</f>
        <v>na</v>
      </c>
      <c r="R385" t="str">
        <f>NOx_deep!M33</f>
        <v>na</v>
      </c>
      <c r="S385" t="str">
        <f>NH3_deep!M33</f>
        <v>na</v>
      </c>
      <c r="T385" t="str">
        <f>TP_deep!M33</f>
        <v>na</v>
      </c>
      <c r="U385" t="str">
        <f>P_dissolved_deep!M33</f>
        <v>na</v>
      </c>
      <c r="V385" t="str">
        <f>TOC_deep!M33</f>
        <v>na</v>
      </c>
    </row>
    <row r="386" spans="1:22" x14ac:dyDescent="0.3">
      <c r="A386">
        <v>1987</v>
      </c>
      <c r="B386" t="s">
        <v>13</v>
      </c>
      <c r="C386">
        <f>TN_surface!N2</f>
        <v>0.25</v>
      </c>
      <c r="D386">
        <f>TKN_surface!N2</f>
        <v>0.15000000000000002</v>
      </c>
      <c r="E386">
        <f>NOx_surface!N2</f>
        <v>0.1</v>
      </c>
      <c r="F386">
        <f>TOC_surface!N2</f>
        <v>1.5</v>
      </c>
      <c r="G386">
        <f>NH3_surface!N2</f>
        <v>0.05</v>
      </c>
      <c r="H386">
        <f>TN_inflow!N2</f>
        <v>0.5714285714285714</v>
      </c>
      <c r="I386">
        <f>TKN_inflow!N2</f>
        <v>0.27142857142857146</v>
      </c>
      <c r="J386">
        <f>NOx_inflow!N2</f>
        <v>0.29999999999999993</v>
      </c>
      <c r="K386">
        <f>NH3_inflow!N2</f>
        <v>0</v>
      </c>
      <c r="L386">
        <f>TOC_inflow!N2</f>
        <v>3.2857142857142856</v>
      </c>
      <c r="M386">
        <f>TP_surface!N2</f>
        <v>11</v>
      </c>
      <c r="N386">
        <f>P_dissolved_surface!N2</f>
        <v>8.5</v>
      </c>
      <c r="O386">
        <f>TP_inflow!N2</f>
        <v>35.571428571428569</v>
      </c>
      <c r="P386">
        <f>TN_deep!N2</f>
        <v>3.9</v>
      </c>
      <c r="Q386">
        <f>TKN_deep!N2</f>
        <v>0.4</v>
      </c>
      <c r="R386">
        <f>NOx_deep!N2</f>
        <v>3.5</v>
      </c>
      <c r="S386">
        <f>NH3_deep!N2</f>
        <v>0.05</v>
      </c>
      <c r="T386" t="str">
        <f>TP_deep!N2</f>
        <v>na</v>
      </c>
      <c r="U386">
        <f>P_dissolved_deep!N2</f>
        <v>11.5</v>
      </c>
      <c r="V386">
        <f>TOC_deep!N2</f>
        <v>3.5</v>
      </c>
    </row>
    <row r="387" spans="1:22" x14ac:dyDescent="0.3">
      <c r="A387">
        <v>1988</v>
      </c>
      <c r="B387" t="s">
        <v>13</v>
      </c>
      <c r="C387">
        <f>TN_surface!N3</f>
        <v>0.66142857142857148</v>
      </c>
      <c r="D387">
        <f>TKN_surface!N3</f>
        <v>0.39</v>
      </c>
      <c r="E387">
        <f>NOx_surface!N3</f>
        <v>0.27142857142857141</v>
      </c>
      <c r="F387">
        <f>TOC_surface!N3</f>
        <v>2.2000000000000002</v>
      </c>
      <c r="G387">
        <f>NH3_surface!N3</f>
        <v>4.9999999999999996E-2</v>
      </c>
      <c r="H387">
        <f>TN_inflow!N3</f>
        <v>0.6166666666666667</v>
      </c>
      <c r="I387">
        <f>TKN_inflow!N3</f>
        <v>0.53333333333333333</v>
      </c>
      <c r="J387">
        <f>NOx_inflow!N3</f>
        <v>8.3333333333333329E-2</v>
      </c>
      <c r="K387">
        <f>NH3_inflow!N3</f>
        <v>0.10000000000000002</v>
      </c>
      <c r="L387">
        <f>TOC_inflow!N3</f>
        <v>3.3333333333333335</v>
      </c>
      <c r="M387">
        <f>TP_surface!N3</f>
        <v>35.555555555555557</v>
      </c>
      <c r="N387">
        <f>P_dissolved_surface!N3</f>
        <v>282.5</v>
      </c>
      <c r="O387">
        <f>TP_inflow!N3</f>
        <v>40.25</v>
      </c>
      <c r="P387">
        <f>TN_deep!N3</f>
        <v>5.05</v>
      </c>
      <c r="Q387">
        <f>TKN_deep!N3</f>
        <v>0.57499999999999996</v>
      </c>
      <c r="R387">
        <f>NOx_deep!N3</f>
        <v>4.4749999999999996</v>
      </c>
      <c r="S387">
        <f>NH3_deep!N3</f>
        <v>0.15000000000000002</v>
      </c>
      <c r="T387" t="str">
        <f>TP_deep!N3</f>
        <v>na</v>
      </c>
      <c r="U387">
        <f>P_dissolved_deep!N3</f>
        <v>31.333333333333332</v>
      </c>
      <c r="V387">
        <f>TOC_deep!N3</f>
        <v>4.75</v>
      </c>
    </row>
    <row r="388" spans="1:22" x14ac:dyDescent="0.3">
      <c r="A388">
        <v>1989</v>
      </c>
      <c r="B388" t="s">
        <v>13</v>
      </c>
      <c r="C388">
        <f>TN_surface!N4</f>
        <v>0.36</v>
      </c>
      <c r="D388">
        <f>TKN_surface!N4</f>
        <v>0.2</v>
      </c>
      <c r="E388">
        <f>NOx_surface!N4</f>
        <v>0.15999999999999998</v>
      </c>
      <c r="F388">
        <f>TOC_surface!N4</f>
        <v>2.2000000000000002</v>
      </c>
      <c r="G388">
        <f>NH3_surface!N4</f>
        <v>4.9999999999999996E-2</v>
      </c>
      <c r="H388">
        <f>TN_inflow!N4</f>
        <v>0.7047619047619047</v>
      </c>
      <c r="I388">
        <f>TKN_inflow!N4</f>
        <v>0.27142857142857141</v>
      </c>
      <c r="J388">
        <f>NOx_inflow!N4</f>
        <v>0.43333333333333335</v>
      </c>
      <c r="K388">
        <f>NH3_inflow!N4</f>
        <v>0.13333333333333333</v>
      </c>
      <c r="L388">
        <f>TOC_inflow!N4</f>
        <v>3.7142857142857144</v>
      </c>
      <c r="M388">
        <f>TP_surface!N4</f>
        <v>21.3</v>
      </c>
      <c r="N388">
        <f>P_dissolved_surface!N4</f>
        <v>12</v>
      </c>
      <c r="O388">
        <f>TP_inflow!N4</f>
        <v>37.857142857142854</v>
      </c>
      <c r="P388">
        <f>TN_deep!N4</f>
        <v>4.5</v>
      </c>
      <c r="Q388">
        <f>TKN_deep!N4</f>
        <v>0.70000000000000007</v>
      </c>
      <c r="R388">
        <f>NOx_deep!N4</f>
        <v>3.8</v>
      </c>
      <c r="S388">
        <f>NH3_deep!N4</f>
        <v>0.28333333333333333</v>
      </c>
      <c r="T388">
        <f>TP_deep!N4</f>
        <v>92.666666666666671</v>
      </c>
      <c r="U388">
        <f>P_dissolved_deep!N4</f>
        <v>55</v>
      </c>
      <c r="V388">
        <f>TOC_deep!N4</f>
        <v>3.6666666666666665</v>
      </c>
    </row>
    <row r="389" spans="1:22" x14ac:dyDescent="0.3">
      <c r="A389">
        <v>1990</v>
      </c>
      <c r="B389" t="s">
        <v>13</v>
      </c>
      <c r="C389">
        <f>TN_surface!N5</f>
        <v>0.50661764705882351</v>
      </c>
      <c r="D389">
        <f>TKN_surface!N5</f>
        <v>0.39411764705882346</v>
      </c>
      <c r="E389">
        <f>NOx_surface!N5</f>
        <v>0.11249999999999999</v>
      </c>
      <c r="F389">
        <f>TOC_surface!N5</f>
        <v>3.7647058823529411</v>
      </c>
      <c r="G389">
        <f>NH3_surface!N5</f>
        <v>6.1764705882352944E-2</v>
      </c>
      <c r="H389">
        <f>TN_inflow!N5</f>
        <v>0.4</v>
      </c>
      <c r="I389">
        <f>TKN_inflow!N5</f>
        <v>0.25</v>
      </c>
      <c r="J389">
        <f>NOx_inflow!N5</f>
        <v>0.15000000000000002</v>
      </c>
      <c r="K389">
        <f>NH3_inflow!N5</f>
        <v>0.25</v>
      </c>
      <c r="L389">
        <f>TOC_inflow!N5</f>
        <v>4.5</v>
      </c>
      <c r="M389">
        <f>TP_surface!N5</f>
        <v>117.47058823529412</v>
      </c>
      <c r="N389">
        <f>P_dissolved_surface!N5</f>
        <v>5</v>
      </c>
      <c r="O389">
        <f>TP_inflow!N5</f>
        <v>62.5</v>
      </c>
      <c r="P389" t="str">
        <f>TN_deep!N5</f>
        <v>na</v>
      </c>
      <c r="Q389" t="str">
        <f>TKN_deep!N5</f>
        <v>na</v>
      </c>
      <c r="R389" t="str">
        <f>NOx_deep!N5</f>
        <v>na</v>
      </c>
      <c r="S389" t="str">
        <f>NH3_deep!N5</f>
        <v>na</v>
      </c>
      <c r="T389" t="str">
        <f>TP_deep!N5</f>
        <v>na</v>
      </c>
      <c r="U389" t="str">
        <f>P_dissolved_deep!N5</f>
        <v>na</v>
      </c>
      <c r="V389" t="str">
        <f>TOC_deep!N5</f>
        <v>na</v>
      </c>
    </row>
    <row r="390" spans="1:22" x14ac:dyDescent="0.3">
      <c r="A390">
        <v>1991</v>
      </c>
      <c r="B390" t="s">
        <v>13</v>
      </c>
      <c r="C390">
        <f>TN_surface!N6</f>
        <v>0.72666666666666679</v>
      </c>
      <c r="D390">
        <f>TKN_surface!N6</f>
        <v>0.42666666666666669</v>
      </c>
      <c r="E390">
        <f>NOx_surface!N6</f>
        <v>0.30000000000000004</v>
      </c>
      <c r="F390">
        <f>TOC_surface!N6</f>
        <v>4.2</v>
      </c>
      <c r="G390">
        <f>NH3_surface!N6</f>
        <v>0.16999999999999998</v>
      </c>
      <c r="H390">
        <f>TN_inflow!N6</f>
        <v>0.875</v>
      </c>
      <c r="I390">
        <f>TKN_inflow!N6</f>
        <v>0.75</v>
      </c>
      <c r="J390">
        <f>NOx_inflow!N6</f>
        <v>0.125</v>
      </c>
      <c r="K390">
        <f>NH3_inflow!N6</f>
        <v>0.15</v>
      </c>
      <c r="L390">
        <f>TOC_inflow!N6</f>
        <v>5</v>
      </c>
      <c r="M390">
        <f>TP_surface!N6</f>
        <v>21.733333333333334</v>
      </c>
      <c r="N390">
        <f>P_dissolved_surface!N6</f>
        <v>6.75</v>
      </c>
      <c r="O390">
        <f>TP_inflow!N6</f>
        <v>5</v>
      </c>
      <c r="P390" t="str">
        <f>TN_deep!N6</f>
        <v>na</v>
      </c>
      <c r="Q390" t="str">
        <f>TKN_deep!N6</f>
        <v>na</v>
      </c>
      <c r="R390" t="str">
        <f>NOx_deep!N6</f>
        <v>na</v>
      </c>
      <c r="S390">
        <f>NH3_deep!N6</f>
        <v>0.125</v>
      </c>
      <c r="T390" t="str">
        <f>TP_deep!N6</f>
        <v>na</v>
      </c>
      <c r="U390" t="str">
        <f>P_dissolved_deep!N6</f>
        <v>na</v>
      </c>
      <c r="V390">
        <f>TOC_deep!N6</f>
        <v>5.333333333333333</v>
      </c>
    </row>
    <row r="391" spans="1:22" x14ac:dyDescent="0.3">
      <c r="A391">
        <v>1992</v>
      </c>
      <c r="B391" t="s">
        <v>13</v>
      </c>
      <c r="C391" t="str">
        <f>TN_surface!N7</f>
        <v>na</v>
      </c>
      <c r="D391">
        <f>TKN_surface!N7</f>
        <v>0.63333333333333341</v>
      </c>
      <c r="E391" t="str">
        <f>NOx_surface!N7</f>
        <v>na</v>
      </c>
      <c r="F391">
        <f>TOC_surface!N7</f>
        <v>5</v>
      </c>
      <c r="G391">
        <f>NH3_surface!N7</f>
        <v>0.27999999999999997</v>
      </c>
      <c r="H391">
        <f>TN_inflow!N7</f>
        <v>1.2666666666666666</v>
      </c>
      <c r="I391">
        <f>TKN_inflow!N7</f>
        <v>0.3666666666666667</v>
      </c>
      <c r="J391">
        <f>NOx_inflow!N7</f>
        <v>0.9</v>
      </c>
      <c r="K391">
        <f>NH3_inflow!N7</f>
        <v>0.13333333333333333</v>
      </c>
      <c r="L391">
        <f>TOC_inflow!N7</f>
        <v>5</v>
      </c>
      <c r="M391">
        <f>TP_surface!N7</f>
        <v>126.83333333333333</v>
      </c>
      <c r="N391">
        <f>P_dissolved_surface!N7</f>
        <v>42.75</v>
      </c>
      <c r="O391">
        <f>TP_inflow!N7</f>
        <v>42.333333333333336</v>
      </c>
      <c r="P391">
        <f>TN_deep!N7</f>
        <v>5.8</v>
      </c>
      <c r="Q391">
        <f>TKN_deep!N7</f>
        <v>1.25</v>
      </c>
      <c r="R391">
        <f>NOx_deep!N7</f>
        <v>4.55</v>
      </c>
      <c r="S391">
        <f>NH3_deep!N7</f>
        <v>0.05</v>
      </c>
      <c r="T391">
        <f>TP_deep!N7</f>
        <v>5</v>
      </c>
      <c r="U391">
        <f>P_dissolved_deep!N7</f>
        <v>5</v>
      </c>
      <c r="V391">
        <f>TOC_deep!N7</f>
        <v>6</v>
      </c>
    </row>
    <row r="392" spans="1:22" x14ac:dyDescent="0.3">
      <c r="A392">
        <v>1993</v>
      </c>
      <c r="B392" t="s">
        <v>13</v>
      </c>
      <c r="C392" t="str">
        <f>TN_surface!N8</f>
        <v>na</v>
      </c>
      <c r="D392" t="str">
        <f>TKN_surface!N8</f>
        <v>na</v>
      </c>
      <c r="E392" t="str">
        <f>NOx_surface!N8</f>
        <v>na</v>
      </c>
      <c r="F392">
        <f>TOC_surface!N8</f>
        <v>4.2</v>
      </c>
      <c r="G392">
        <f>NH3_surface!N8</f>
        <v>0.13</v>
      </c>
      <c r="H392" t="str">
        <f>TN_inflow!N8</f>
        <v>na</v>
      </c>
      <c r="I392" t="str">
        <f>TKN_inflow!N8</f>
        <v>na</v>
      </c>
      <c r="J392" t="str">
        <f>NOx_inflow!N8</f>
        <v>na</v>
      </c>
      <c r="K392">
        <f>NH3_inflow!N8</f>
        <v>0.33333333333333331</v>
      </c>
      <c r="L392">
        <f>TOC_inflow!N8</f>
        <v>4.5</v>
      </c>
      <c r="M392" t="str">
        <f>TP_surface!N8</f>
        <v>na</v>
      </c>
      <c r="N392" t="str">
        <f>P_dissolved_surface!N8</f>
        <v>na</v>
      </c>
      <c r="O392" t="str">
        <f>TP_inflow!N8</f>
        <v>na</v>
      </c>
      <c r="P392" t="str">
        <f>TN_deep!N8</f>
        <v>na</v>
      </c>
      <c r="Q392" t="str">
        <f>TKN_deep!N8</f>
        <v>na</v>
      </c>
      <c r="R392" t="str">
        <f>NOx_deep!N8</f>
        <v>na</v>
      </c>
      <c r="S392">
        <f>NH3_deep!N8</f>
        <v>0.28000000000000003</v>
      </c>
      <c r="T392" t="str">
        <f>TP_deep!N8</f>
        <v>na</v>
      </c>
      <c r="U392" t="str">
        <f>P_dissolved_deep!N8</f>
        <v>na</v>
      </c>
      <c r="V392">
        <f>TOC_deep!N8</f>
        <v>5.7</v>
      </c>
    </row>
    <row r="393" spans="1:22" x14ac:dyDescent="0.3">
      <c r="A393">
        <v>1994</v>
      </c>
      <c r="B393" t="s">
        <v>13</v>
      </c>
      <c r="C393" t="str">
        <f>TN_surface!N9</f>
        <v>na</v>
      </c>
      <c r="D393" t="str">
        <f>TKN_surface!N9</f>
        <v>na</v>
      </c>
      <c r="E393" t="str">
        <f>NOx_surface!N9</f>
        <v>na</v>
      </c>
      <c r="F393">
        <f>TOC_surface!N9</f>
        <v>6.0166666666666666</v>
      </c>
      <c r="G393" t="str">
        <f>NH3_surface!N9</f>
        <v>na</v>
      </c>
      <c r="H393" t="str">
        <f>TN_inflow!N9</f>
        <v>na</v>
      </c>
      <c r="I393" t="str">
        <f>TKN_inflow!N9</f>
        <v>na</v>
      </c>
      <c r="J393" t="str">
        <f>NOx_inflow!N9</f>
        <v>na</v>
      </c>
      <c r="K393" t="str">
        <f>NH3_inflow!N9</f>
        <v>na</v>
      </c>
      <c r="L393">
        <f>TOC_inflow!N9</f>
        <v>8</v>
      </c>
      <c r="M393" t="str">
        <f>TP_surface!N9</f>
        <v>na</v>
      </c>
      <c r="N393" t="str">
        <f>P_dissolved_surface!N9</f>
        <v>na</v>
      </c>
      <c r="O393" t="str">
        <f>TP_inflow!N9</f>
        <v>na</v>
      </c>
      <c r="P393" t="str">
        <f>TN_deep!N9</f>
        <v>na</v>
      </c>
      <c r="Q393" t="str">
        <f>TKN_deep!N9</f>
        <v>na</v>
      </c>
      <c r="R393" t="str">
        <f>NOx_deep!N9</f>
        <v>na</v>
      </c>
      <c r="S393" t="str">
        <f>NH3_deep!N9</f>
        <v>na</v>
      </c>
      <c r="T393" t="str">
        <f>TP_deep!N9</f>
        <v>na</v>
      </c>
      <c r="U393" t="str">
        <f>P_dissolved_deep!N9</f>
        <v>na</v>
      </c>
      <c r="V393">
        <f>TOC_deep!N9</f>
        <v>12.454545454545455</v>
      </c>
    </row>
    <row r="394" spans="1:22" x14ac:dyDescent="0.3">
      <c r="A394">
        <v>1995</v>
      </c>
      <c r="B394" t="s">
        <v>13</v>
      </c>
      <c r="C394" t="str">
        <f>TN_surface!N10</f>
        <v>na</v>
      </c>
      <c r="D394" t="str">
        <f>TKN_surface!N10</f>
        <v>na</v>
      </c>
      <c r="E394" t="str">
        <f>NOx_surface!N10</f>
        <v>na</v>
      </c>
      <c r="F394">
        <f>TOC_surface!N10</f>
        <v>5.6571428571428566</v>
      </c>
      <c r="G394" t="str">
        <f>NH3_surface!N10</f>
        <v>na</v>
      </c>
      <c r="H394" t="str">
        <f>TN_inflow!N10</f>
        <v>na</v>
      </c>
      <c r="I394" t="str">
        <f>TKN_inflow!N10</f>
        <v>na</v>
      </c>
      <c r="J394">
        <f>NOx_inflow!N10</f>
        <v>4.5000000000000005E-2</v>
      </c>
      <c r="K394" t="str">
        <f>NH3_inflow!N10</f>
        <v>na</v>
      </c>
      <c r="L394">
        <f>TOC_inflow!N10</f>
        <v>7.3500000000000005</v>
      </c>
      <c r="M394" t="str">
        <f>TP_surface!N10</f>
        <v>na</v>
      </c>
      <c r="N394" t="str">
        <f>P_dissolved_surface!N10</f>
        <v>na</v>
      </c>
      <c r="O394" t="str">
        <f>TP_inflow!N10</f>
        <v>na</v>
      </c>
      <c r="P394" t="str">
        <f>TN_deep!N10</f>
        <v>na</v>
      </c>
      <c r="Q394" t="str">
        <f>TKN_deep!N10</f>
        <v>na</v>
      </c>
      <c r="R394" t="str">
        <f>NOx_deep!N10</f>
        <v>na</v>
      </c>
      <c r="S394" t="str">
        <f>NH3_deep!N10</f>
        <v>na</v>
      </c>
      <c r="T394" t="str">
        <f>TP_deep!N10</f>
        <v>na</v>
      </c>
      <c r="U394" t="str">
        <f>P_dissolved_deep!N10</f>
        <v>na</v>
      </c>
      <c r="V394">
        <f>TOC_deep!N10</f>
        <v>11.950000000000001</v>
      </c>
    </row>
    <row r="395" spans="1:22" x14ac:dyDescent="0.3">
      <c r="A395">
        <v>1996</v>
      </c>
      <c r="B395" t="s">
        <v>13</v>
      </c>
      <c r="C395" t="str">
        <f>TN_surface!N11</f>
        <v>na</v>
      </c>
      <c r="D395" t="str">
        <f>TKN_surface!N11</f>
        <v>na</v>
      </c>
      <c r="E395" t="str">
        <f>NOx_surface!N11</f>
        <v>na</v>
      </c>
      <c r="F395">
        <f>TOC_surface!N11</f>
        <v>5.2627272727272727</v>
      </c>
      <c r="G395" t="str">
        <f>NH3_surface!N11</f>
        <v>na</v>
      </c>
      <c r="H395" t="str">
        <f>TN_inflow!N11</f>
        <v>na</v>
      </c>
      <c r="I395" t="str">
        <f>TKN_inflow!N11</f>
        <v>na</v>
      </c>
      <c r="J395">
        <f>NOx_inflow!N11</f>
        <v>4.5000000000000005E-2</v>
      </c>
      <c r="K395" t="str">
        <f>NH3_inflow!N11</f>
        <v>na</v>
      </c>
      <c r="L395">
        <f>TOC_inflow!N11</f>
        <v>6.5750000000000002</v>
      </c>
      <c r="M395" t="str">
        <f>TP_surface!N11</f>
        <v>na</v>
      </c>
      <c r="N395" t="str">
        <f>P_dissolved_surface!N11</f>
        <v>na</v>
      </c>
      <c r="O395" t="str">
        <f>TP_inflow!N11</f>
        <v>na</v>
      </c>
      <c r="P395" t="str">
        <f>TN_deep!N11</f>
        <v>na</v>
      </c>
      <c r="Q395" t="str">
        <f>TKN_deep!N11</f>
        <v>na</v>
      </c>
      <c r="R395" t="str">
        <f>NOx_deep!N11</f>
        <v>na</v>
      </c>
      <c r="S395" t="str">
        <f>NH3_deep!N11</f>
        <v>na</v>
      </c>
      <c r="T395" t="str">
        <f>TP_deep!N11</f>
        <v>na</v>
      </c>
      <c r="U395" t="str">
        <f>P_dissolved_deep!N11</f>
        <v>na</v>
      </c>
      <c r="V395">
        <f>TOC_deep!N11</f>
        <v>7.8928571428571432</v>
      </c>
    </row>
    <row r="396" spans="1:22" x14ac:dyDescent="0.3">
      <c r="A396">
        <v>1997</v>
      </c>
      <c r="B396" t="s">
        <v>13</v>
      </c>
      <c r="C396" t="str">
        <f>TN_surface!N12</f>
        <v>na</v>
      </c>
      <c r="D396" t="str">
        <f>TKN_surface!N12</f>
        <v>na</v>
      </c>
      <c r="E396">
        <f>NOx_surface!N12</f>
        <v>9.1874999999999998E-2</v>
      </c>
      <c r="F396">
        <f>TOC_surface!N12</f>
        <v>4.7287499999999998</v>
      </c>
      <c r="G396" t="str">
        <f>NH3_surface!N12</f>
        <v>na</v>
      </c>
      <c r="H396" t="str">
        <f>TN_inflow!N12</f>
        <v>na</v>
      </c>
      <c r="I396" t="str">
        <f>TKN_inflow!N12</f>
        <v>na</v>
      </c>
      <c r="J396">
        <f>NOx_inflow!N12</f>
        <v>0.55300000000000005</v>
      </c>
      <c r="K396" t="str">
        <f>NH3_inflow!N12</f>
        <v>na</v>
      </c>
      <c r="L396">
        <f>TOC_inflow!N12</f>
        <v>4.0422222222222217</v>
      </c>
      <c r="M396">
        <f>TP_surface!N12</f>
        <v>20.399999999999999</v>
      </c>
      <c r="N396" t="str">
        <f>P_dissolved_surface!N12</f>
        <v>na</v>
      </c>
      <c r="O396" t="str">
        <f>TP_inflow!N12</f>
        <v>na</v>
      </c>
      <c r="P396" t="str">
        <f>TN_deep!N12</f>
        <v>na</v>
      </c>
      <c r="Q396" t="str">
        <f>TKN_deep!N12</f>
        <v>na</v>
      </c>
      <c r="R396" t="str">
        <f>NOx_deep!N12</f>
        <v>na</v>
      </c>
      <c r="S396" t="str">
        <f>NH3_deep!N12</f>
        <v>na</v>
      </c>
      <c r="T396" t="str">
        <f>TP_deep!N12</f>
        <v>na</v>
      </c>
      <c r="U396" t="str">
        <f>P_dissolved_deep!N12</f>
        <v>na</v>
      </c>
      <c r="V396">
        <f>TOC_deep!N12</f>
        <v>9.2249999999999996</v>
      </c>
    </row>
    <row r="397" spans="1:22" x14ac:dyDescent="0.3">
      <c r="A397">
        <v>1998</v>
      </c>
      <c r="B397" t="s">
        <v>13</v>
      </c>
      <c r="C397" t="str">
        <f>TN_surface!N13</f>
        <v>na</v>
      </c>
      <c r="D397">
        <f>TKN_surface!N13</f>
        <v>0.51538461538461533</v>
      </c>
      <c r="E397" t="str">
        <f>NOx_surface!N13</f>
        <v>na</v>
      </c>
      <c r="F397">
        <f>TOC_surface!N13</f>
        <v>4.5088235294117656</v>
      </c>
      <c r="G397" t="str">
        <f>NH3_surface!N13</f>
        <v>na</v>
      </c>
      <c r="H397" t="str">
        <f>TN_inflow!N13</f>
        <v>na</v>
      </c>
      <c r="I397">
        <f>TKN_inflow!N13</f>
        <v>0.56666666666666676</v>
      </c>
      <c r="J397" t="str">
        <f>NOx_inflow!N13</f>
        <v>na</v>
      </c>
      <c r="K397" t="str">
        <f>NH3_inflow!N13</f>
        <v>na</v>
      </c>
      <c r="L397">
        <f>TOC_inflow!N13</f>
        <v>3.1666666666666665</v>
      </c>
      <c r="M397" t="str">
        <f>TP_surface!N13</f>
        <v>na</v>
      </c>
      <c r="N397" t="str">
        <f>P_dissolved_surface!N13</f>
        <v>na</v>
      </c>
      <c r="O397" t="str">
        <f>TP_inflow!N13</f>
        <v>na</v>
      </c>
      <c r="P397" t="str">
        <f>TN_deep!N13</f>
        <v>na</v>
      </c>
      <c r="Q397">
        <f>TKN_deep!N13</f>
        <v>0.45</v>
      </c>
      <c r="R397" t="str">
        <f>NOx_deep!N13</f>
        <v>na</v>
      </c>
      <c r="S397" t="str">
        <f>NH3_deep!N13</f>
        <v>na</v>
      </c>
      <c r="T397" t="str">
        <f>TP_deep!N13</f>
        <v>na</v>
      </c>
      <c r="U397" t="str">
        <f>P_dissolved_deep!N13</f>
        <v>na</v>
      </c>
      <c r="V397">
        <f>TOC_deep!N13</f>
        <v>5.5375000000000005</v>
      </c>
    </row>
    <row r="398" spans="1:22" x14ac:dyDescent="0.3">
      <c r="A398">
        <v>1999</v>
      </c>
      <c r="B398" t="s">
        <v>13</v>
      </c>
      <c r="C398">
        <f>TN_surface!N14</f>
        <v>0.17874999999999999</v>
      </c>
      <c r="D398">
        <f>TKN_surface!N14</f>
        <v>0.13749999999999998</v>
      </c>
      <c r="E398">
        <f>NOx_surface!N14</f>
        <v>4.1250000000000016E-2</v>
      </c>
      <c r="F398">
        <f>TOC_surface!N14</f>
        <v>4.1958333333333329</v>
      </c>
      <c r="G398" t="str">
        <f>NH3_surface!N14</f>
        <v>na</v>
      </c>
      <c r="H398">
        <f>TN_inflow!N14</f>
        <v>0.63666666666666671</v>
      </c>
      <c r="I398">
        <f>TKN_inflow!N14</f>
        <v>0.25</v>
      </c>
      <c r="J398">
        <f>NOx_inflow!N14</f>
        <v>0.38666666666666671</v>
      </c>
      <c r="K398" t="str">
        <f>NH3_inflow!N14</f>
        <v>na</v>
      </c>
      <c r="L398">
        <f>TOC_inflow!N14</f>
        <v>4.4666666666666659</v>
      </c>
      <c r="M398">
        <f>TP_surface!N14</f>
        <v>23.958333333333332</v>
      </c>
      <c r="N398">
        <f>P_dissolved_surface!N14</f>
        <v>5</v>
      </c>
      <c r="O398">
        <f>TP_inflow!N14</f>
        <v>33.333333333333336</v>
      </c>
      <c r="P398">
        <f>TN_deep!N14</f>
        <v>4.1500000000000004</v>
      </c>
      <c r="Q398">
        <f>TKN_deep!N14</f>
        <v>2</v>
      </c>
      <c r="R398">
        <f>NOx_deep!N14</f>
        <v>2.15</v>
      </c>
      <c r="S398" t="str">
        <f>NH3_deep!N14</f>
        <v>na</v>
      </c>
      <c r="T398">
        <f>TP_deep!N14</f>
        <v>29.166666666666668</v>
      </c>
      <c r="U398">
        <f>P_dissolved_deep!N14</f>
        <v>15.833333333333334</v>
      </c>
      <c r="V398">
        <f>TOC_deep!N14</f>
        <v>4.9333333333333336</v>
      </c>
    </row>
    <row r="399" spans="1:22" x14ac:dyDescent="0.3">
      <c r="A399">
        <v>2000</v>
      </c>
      <c r="B399" t="s">
        <v>13</v>
      </c>
      <c r="C399" t="str">
        <f>TN_surface!N15</f>
        <v>na</v>
      </c>
      <c r="D399" t="str">
        <f>TKN_surface!N15</f>
        <v>na</v>
      </c>
      <c r="E399" t="str">
        <f>NOx_surface!N15</f>
        <v>na</v>
      </c>
      <c r="F399" t="str">
        <f>TOC_surface!N15</f>
        <v>na</v>
      </c>
      <c r="G399" t="str">
        <f>NH3_surface!N15</f>
        <v>na</v>
      </c>
      <c r="H399" t="str">
        <f>TN_inflow!N15</f>
        <v>na</v>
      </c>
      <c r="I399" t="str">
        <f>TKN_inflow!N15</f>
        <v>na</v>
      </c>
      <c r="J399" t="str">
        <f>NOx_inflow!N15</f>
        <v>na</v>
      </c>
      <c r="K399" t="str">
        <f>NH3_inflow!N15</f>
        <v>na</v>
      </c>
      <c r="L399" t="str">
        <f>TOC_inflow!N15</f>
        <v>na</v>
      </c>
      <c r="M399" t="str">
        <f>TP_surface!N15</f>
        <v>na</v>
      </c>
      <c r="N399" t="str">
        <f>P_dissolved_surface!N15</f>
        <v>na</v>
      </c>
      <c r="O399" t="str">
        <f>TP_inflow!N15</f>
        <v>na</v>
      </c>
      <c r="P399" t="str">
        <f>TN_deep!N15</f>
        <v>na</v>
      </c>
      <c r="Q399" t="str">
        <f>TKN_deep!N15</f>
        <v>na</v>
      </c>
      <c r="R399" t="str">
        <f>NOx_deep!N15</f>
        <v>na</v>
      </c>
      <c r="S399" t="str">
        <f>NH3_deep!N15</f>
        <v>na</v>
      </c>
      <c r="T399" t="str">
        <f>TP_deep!N15</f>
        <v>na</v>
      </c>
      <c r="U399" t="str">
        <f>P_dissolved_deep!N15</f>
        <v>na</v>
      </c>
      <c r="V399" t="str">
        <f>TOC_deep!N15</f>
        <v>na</v>
      </c>
    </row>
    <row r="400" spans="1:22" x14ac:dyDescent="0.3">
      <c r="A400">
        <v>2001</v>
      </c>
      <c r="B400" t="s">
        <v>13</v>
      </c>
      <c r="C400" t="str">
        <f>TN_surface!N16</f>
        <v>na</v>
      </c>
      <c r="D400" t="str">
        <f>TKN_surface!N16</f>
        <v>na</v>
      </c>
      <c r="E400" t="str">
        <f>NOx_surface!N16</f>
        <v>na</v>
      </c>
      <c r="F400" t="str">
        <f>TOC_surface!N16</f>
        <v>na</v>
      </c>
      <c r="G400" t="str">
        <f>NH3_surface!N16</f>
        <v>na</v>
      </c>
      <c r="H400" t="str">
        <f>TN_inflow!N16</f>
        <v>na</v>
      </c>
      <c r="I400" t="str">
        <f>TKN_inflow!N16</f>
        <v>na</v>
      </c>
      <c r="J400" t="str">
        <f>NOx_inflow!N16</f>
        <v>na</v>
      </c>
      <c r="K400" t="str">
        <f>NH3_inflow!N16</f>
        <v>na</v>
      </c>
      <c r="L400" t="str">
        <f>TOC_inflow!N16</f>
        <v>na</v>
      </c>
      <c r="M400" t="str">
        <f>TP_surface!N16</f>
        <v>na</v>
      </c>
      <c r="N400" t="str">
        <f>P_dissolved_surface!N16</f>
        <v>na</v>
      </c>
      <c r="O400" t="str">
        <f>TP_inflow!N16</f>
        <v>na</v>
      </c>
      <c r="P400" t="str">
        <f>TN_deep!N16</f>
        <v>na</v>
      </c>
      <c r="Q400" t="str">
        <f>TKN_deep!N16</f>
        <v>na</v>
      </c>
      <c r="R400" t="str">
        <f>NOx_deep!N16</f>
        <v>na</v>
      </c>
      <c r="S400" t="str">
        <f>NH3_deep!N16</f>
        <v>na</v>
      </c>
      <c r="T400" t="str">
        <f>TP_deep!N16</f>
        <v>na</v>
      </c>
      <c r="U400" t="str">
        <f>P_dissolved_deep!N16</f>
        <v>na</v>
      </c>
      <c r="V400" t="str">
        <f>TOC_deep!N16</f>
        <v>na</v>
      </c>
    </row>
    <row r="401" spans="1:22" x14ac:dyDescent="0.3">
      <c r="A401">
        <v>2002</v>
      </c>
      <c r="B401" t="s">
        <v>13</v>
      </c>
      <c r="C401" t="str">
        <f>TN_surface!N17</f>
        <v>na</v>
      </c>
      <c r="D401" t="str">
        <f>TKN_surface!N17</f>
        <v>na</v>
      </c>
      <c r="E401" t="str">
        <f>NOx_surface!N17</f>
        <v>na</v>
      </c>
      <c r="F401" t="str">
        <f>TOC_surface!N17</f>
        <v>na</v>
      </c>
      <c r="G401" t="str">
        <f>NH3_surface!N17</f>
        <v>na</v>
      </c>
      <c r="H401" t="str">
        <f>TN_inflow!N17</f>
        <v>na</v>
      </c>
      <c r="I401" t="str">
        <f>TKN_inflow!N17</f>
        <v>na</v>
      </c>
      <c r="J401" t="str">
        <f>NOx_inflow!N17</f>
        <v>na</v>
      </c>
      <c r="K401" t="str">
        <f>NH3_inflow!N17</f>
        <v>na</v>
      </c>
      <c r="L401" t="str">
        <f>TOC_inflow!N17</f>
        <v>na</v>
      </c>
      <c r="M401" t="str">
        <f>TP_surface!N17</f>
        <v>na</v>
      </c>
      <c r="N401" t="str">
        <f>P_dissolved_surface!N17</f>
        <v>na</v>
      </c>
      <c r="O401" t="str">
        <f>TP_inflow!N17</f>
        <v>na</v>
      </c>
      <c r="P401" t="str">
        <f>TN_deep!N17</f>
        <v>na</v>
      </c>
      <c r="Q401" t="str">
        <f>TKN_deep!N17</f>
        <v>na</v>
      </c>
      <c r="R401" t="str">
        <f>NOx_deep!N17</f>
        <v>na</v>
      </c>
      <c r="S401" t="str">
        <f>NH3_deep!N17</f>
        <v>na</v>
      </c>
      <c r="T401" t="str">
        <f>TP_deep!N17</f>
        <v>na</v>
      </c>
      <c r="U401" t="str">
        <f>P_dissolved_deep!N17</f>
        <v>na</v>
      </c>
      <c r="V401" t="str">
        <f>TOC_deep!N17</f>
        <v>na</v>
      </c>
    </row>
    <row r="402" spans="1:22" x14ac:dyDescent="0.3">
      <c r="A402">
        <v>2003</v>
      </c>
      <c r="B402" t="s">
        <v>13</v>
      </c>
      <c r="C402" t="str">
        <f>TN_surface!N18</f>
        <v>na</v>
      </c>
      <c r="D402" t="str">
        <f>TKN_surface!N18</f>
        <v>na</v>
      </c>
      <c r="E402" t="str">
        <f>NOx_surface!N18</f>
        <v>na</v>
      </c>
      <c r="F402" t="str">
        <f>TOC_surface!N18</f>
        <v>na</v>
      </c>
      <c r="G402" t="str">
        <f>NH3_surface!N18</f>
        <v>na</v>
      </c>
      <c r="H402" t="str">
        <f>TN_inflow!N18</f>
        <v>na</v>
      </c>
      <c r="I402" t="str">
        <f>TKN_inflow!N18</f>
        <v>na</v>
      </c>
      <c r="J402" t="str">
        <f>NOx_inflow!N18</f>
        <v>na</v>
      </c>
      <c r="K402" t="str">
        <f>NH3_inflow!N18</f>
        <v>na</v>
      </c>
      <c r="L402" t="str">
        <f>TOC_inflow!N18</f>
        <v>na</v>
      </c>
      <c r="M402" t="str">
        <f>TP_surface!N18</f>
        <v>na</v>
      </c>
      <c r="N402" t="str">
        <f>P_dissolved_surface!N18</f>
        <v>na</v>
      </c>
      <c r="O402" t="str">
        <f>TP_inflow!N18</f>
        <v>na</v>
      </c>
      <c r="P402" t="str">
        <f>TN_deep!N18</f>
        <v>na</v>
      </c>
      <c r="Q402" t="str">
        <f>TKN_deep!N18</f>
        <v>na</v>
      </c>
      <c r="R402" t="str">
        <f>NOx_deep!N18</f>
        <v>na</v>
      </c>
      <c r="S402" t="str">
        <f>NH3_deep!N18</f>
        <v>na</v>
      </c>
      <c r="T402" t="str">
        <f>TP_deep!N18</f>
        <v>na</v>
      </c>
      <c r="U402" t="str">
        <f>P_dissolved_deep!N18</f>
        <v>na</v>
      </c>
      <c r="V402" t="str">
        <f>TOC_deep!N18</f>
        <v>na</v>
      </c>
    </row>
    <row r="403" spans="1:22" x14ac:dyDescent="0.3">
      <c r="A403">
        <v>2004</v>
      </c>
      <c r="B403" t="s">
        <v>13</v>
      </c>
      <c r="C403" t="str">
        <f>TN_surface!N19</f>
        <v>na</v>
      </c>
      <c r="D403" t="str">
        <f>TKN_surface!N19</f>
        <v>na</v>
      </c>
      <c r="E403" t="str">
        <f>NOx_surface!N19</f>
        <v>na</v>
      </c>
      <c r="F403" t="str">
        <f>TOC_surface!N19</f>
        <v>na</v>
      </c>
      <c r="G403" t="str">
        <f>NH3_surface!N19</f>
        <v>na</v>
      </c>
      <c r="H403" t="str">
        <f>TN_inflow!N19</f>
        <v>na</v>
      </c>
      <c r="I403" t="str">
        <f>TKN_inflow!N19</f>
        <v>na</v>
      </c>
      <c r="J403" t="str">
        <f>NOx_inflow!N19</f>
        <v>na</v>
      </c>
      <c r="K403" t="str">
        <f>NH3_inflow!N19</f>
        <v>na</v>
      </c>
      <c r="L403" t="str">
        <f>TOC_inflow!N19</f>
        <v>na</v>
      </c>
      <c r="M403" t="str">
        <f>TP_surface!N19</f>
        <v>na</v>
      </c>
      <c r="N403" t="str">
        <f>P_dissolved_surface!N19</f>
        <v>na</v>
      </c>
      <c r="O403" t="str">
        <f>TP_inflow!N19</f>
        <v>na</v>
      </c>
      <c r="P403" t="str">
        <f>TN_deep!N19</f>
        <v>na</v>
      </c>
      <c r="Q403" t="str">
        <f>TKN_deep!N19</f>
        <v>na</v>
      </c>
      <c r="R403" t="str">
        <f>NOx_deep!N19</f>
        <v>na</v>
      </c>
      <c r="S403" t="str">
        <f>NH3_deep!N19</f>
        <v>na</v>
      </c>
      <c r="T403" t="str">
        <f>TP_deep!N19</f>
        <v>na</v>
      </c>
      <c r="U403" t="str">
        <f>P_dissolved_deep!N19</f>
        <v>na</v>
      </c>
      <c r="V403" t="str">
        <f>TOC_deep!N19</f>
        <v>na</v>
      </c>
    </row>
    <row r="404" spans="1:22" x14ac:dyDescent="0.3">
      <c r="A404">
        <v>2005</v>
      </c>
      <c r="B404" t="s">
        <v>13</v>
      </c>
      <c r="C404" t="str">
        <f>TN_surface!N20</f>
        <v>na</v>
      </c>
      <c r="D404" t="str">
        <f>TKN_surface!N20</f>
        <v>na</v>
      </c>
      <c r="E404" t="str">
        <f>NOx_surface!N20</f>
        <v>na</v>
      </c>
      <c r="F404" t="str">
        <f>TOC_surface!N20</f>
        <v>na</v>
      </c>
      <c r="G404" t="str">
        <f>NH3_surface!N20</f>
        <v>na</v>
      </c>
      <c r="H404" t="str">
        <f>TN_inflow!N20</f>
        <v>na</v>
      </c>
      <c r="I404" t="str">
        <f>TKN_inflow!N20</f>
        <v>na</v>
      </c>
      <c r="J404" t="str">
        <f>NOx_inflow!N20</f>
        <v>na</v>
      </c>
      <c r="K404" t="str">
        <f>NH3_inflow!N20</f>
        <v>na</v>
      </c>
      <c r="L404" t="str">
        <f>TOC_inflow!N20</f>
        <v>na</v>
      </c>
      <c r="M404" t="str">
        <f>TP_surface!N20</f>
        <v>na</v>
      </c>
      <c r="N404" t="str">
        <f>P_dissolved_surface!N20</f>
        <v>na</v>
      </c>
      <c r="O404" t="str">
        <f>TP_inflow!N20</f>
        <v>na</v>
      </c>
      <c r="P404" t="str">
        <f>TN_deep!N20</f>
        <v>na</v>
      </c>
      <c r="Q404" t="str">
        <f>TKN_deep!N20</f>
        <v>na</v>
      </c>
      <c r="R404" t="str">
        <f>NOx_deep!N20</f>
        <v>na</v>
      </c>
      <c r="S404" t="str">
        <f>NH3_deep!N20</f>
        <v>na</v>
      </c>
      <c r="T404" t="str">
        <f>TP_deep!N20</f>
        <v>na</v>
      </c>
      <c r="U404" t="str">
        <f>P_dissolved_deep!N20</f>
        <v>na</v>
      </c>
      <c r="V404" t="str">
        <f>TOC_deep!N20</f>
        <v>na</v>
      </c>
    </row>
    <row r="405" spans="1:22" x14ac:dyDescent="0.3">
      <c r="A405">
        <v>2006</v>
      </c>
      <c r="B405" t="s">
        <v>13</v>
      </c>
      <c r="C405" t="str">
        <f>TN_surface!N21</f>
        <v>na</v>
      </c>
      <c r="D405" t="str">
        <f>TKN_surface!N21</f>
        <v>na</v>
      </c>
      <c r="E405" t="str">
        <f>NOx_surface!N21</f>
        <v>na</v>
      </c>
      <c r="F405" t="str">
        <f>TOC_surface!N21</f>
        <v>na</v>
      </c>
      <c r="G405" t="str">
        <f>NH3_surface!N21</f>
        <v>na</v>
      </c>
      <c r="H405" t="str">
        <f>TN_inflow!N21</f>
        <v>na</v>
      </c>
      <c r="I405" t="str">
        <f>TKN_inflow!N21</f>
        <v>na</v>
      </c>
      <c r="J405" t="str">
        <f>NOx_inflow!N21</f>
        <v>na</v>
      </c>
      <c r="K405" t="str">
        <f>NH3_inflow!N21</f>
        <v>na</v>
      </c>
      <c r="L405" t="str">
        <f>TOC_inflow!N21</f>
        <v>na</v>
      </c>
      <c r="M405" t="str">
        <f>TP_surface!N21</f>
        <v>na</v>
      </c>
      <c r="N405" t="str">
        <f>P_dissolved_surface!N21</f>
        <v>na</v>
      </c>
      <c r="O405" t="str">
        <f>TP_inflow!N21</f>
        <v>na</v>
      </c>
      <c r="P405">
        <f>TN_deep!N21</f>
        <v>3.3</v>
      </c>
      <c r="Q405">
        <f>TKN_deep!N21</f>
        <v>1.2</v>
      </c>
      <c r="R405">
        <f>NOx_deep!N21</f>
        <v>2.1</v>
      </c>
      <c r="S405" t="str">
        <f>NH3_deep!N21</f>
        <v>na</v>
      </c>
      <c r="T405">
        <f>TP_deep!N21</f>
        <v>85</v>
      </c>
      <c r="U405" t="str">
        <f>P_dissolved_deep!N21</f>
        <v>na</v>
      </c>
      <c r="V405">
        <f>TOC_deep!N21</f>
        <v>5.1999999999999993</v>
      </c>
    </row>
    <row r="406" spans="1:22" x14ac:dyDescent="0.3">
      <c r="A406">
        <v>2007</v>
      </c>
      <c r="B406" t="s">
        <v>13</v>
      </c>
      <c r="C406">
        <f>TN_surface!N22</f>
        <v>0.38700000000000001</v>
      </c>
      <c r="D406">
        <f>TKN_surface!N22</f>
        <v>0.379</v>
      </c>
      <c r="E406">
        <f>NOx_surface!N22</f>
        <v>8.0000000000000002E-3</v>
      </c>
      <c r="F406">
        <f>TOC_surface!N22</f>
        <v>2.9590000000000001</v>
      </c>
      <c r="G406">
        <f>NH3_surface!N22</f>
        <v>1.7500000000000002E-2</v>
      </c>
      <c r="H406">
        <f>TN_inflow!N22</f>
        <v>0.73424999999999996</v>
      </c>
      <c r="I406">
        <f>TKN_inflow!N22</f>
        <v>0.69599999999999995</v>
      </c>
      <c r="J406">
        <f>NOx_inflow!N22</f>
        <v>3.8250000000000006E-2</v>
      </c>
      <c r="K406">
        <f>NH3_inflow!N22</f>
        <v>0.26</v>
      </c>
      <c r="L406">
        <f>TOC_inflow!N22</f>
        <v>4.6812500000000004</v>
      </c>
      <c r="M406" t="str">
        <f>TP_surface!N22</f>
        <v>na</v>
      </c>
      <c r="N406" t="str">
        <f>P_dissolved_surface!N22</f>
        <v>na</v>
      </c>
      <c r="O406">
        <f>TP_inflow!N22</f>
        <v>17</v>
      </c>
      <c r="P406">
        <f>TN_deep!N22</f>
        <v>1.7530000000000001</v>
      </c>
      <c r="Q406">
        <f>TKN_deep!N22</f>
        <v>0.77900000000000003</v>
      </c>
      <c r="R406">
        <f>NOx_deep!N22</f>
        <v>0.97399999999999998</v>
      </c>
      <c r="S406">
        <f>NH3_deep!N22</f>
        <v>0.53</v>
      </c>
      <c r="T406">
        <f>TP_deep!N22</f>
        <v>63</v>
      </c>
      <c r="U406" t="str">
        <f>P_dissolved_deep!N22</f>
        <v>na</v>
      </c>
      <c r="V406">
        <f>TOC_deep!N22</f>
        <v>4.3689999999999998</v>
      </c>
    </row>
    <row r="407" spans="1:22" x14ac:dyDescent="0.3">
      <c r="A407">
        <v>2008</v>
      </c>
      <c r="B407" t="s">
        <v>13</v>
      </c>
      <c r="C407">
        <f>TN_surface!N23</f>
        <v>0.51433333333333331</v>
      </c>
      <c r="D407">
        <f>TKN_surface!N23</f>
        <v>0.48233333333333334</v>
      </c>
      <c r="E407">
        <f>NOx_surface!N23</f>
        <v>3.2000000000000001E-2</v>
      </c>
      <c r="F407">
        <f>TOC_surface!N23</f>
        <v>5.8999999999999995</v>
      </c>
      <c r="G407">
        <f>NH3_surface!N23</f>
        <v>0.01</v>
      </c>
      <c r="H407">
        <f>TN_inflow!N23</f>
        <v>1.8523333333333332</v>
      </c>
      <c r="I407">
        <f>TKN_inflow!N23</f>
        <v>0.54666666666666675</v>
      </c>
      <c r="J407">
        <f>NOx_inflow!N23</f>
        <v>1.3056666666666665</v>
      </c>
      <c r="K407">
        <f>NH3_inflow!N23</f>
        <v>0</v>
      </c>
      <c r="L407">
        <f>TOC_inflow!N23</f>
        <v>7.7333333333333343</v>
      </c>
      <c r="M407">
        <f>TP_surface!N23</f>
        <v>24</v>
      </c>
      <c r="N407" t="str">
        <f>P_dissolved_surface!N23</f>
        <v>na</v>
      </c>
      <c r="O407">
        <f>TP_inflow!N23</f>
        <v>75.666666666666671</v>
      </c>
      <c r="P407">
        <f>TN_deep!N23</f>
        <v>5.66</v>
      </c>
      <c r="Q407">
        <f>TKN_deep!N23</f>
        <v>1.3933333333333333</v>
      </c>
      <c r="R407">
        <f>NOx_deep!N23</f>
        <v>4.2666666666666666</v>
      </c>
      <c r="S407">
        <f>NH3_deep!N23</f>
        <v>0.31466666666666665</v>
      </c>
      <c r="T407">
        <f>TP_deep!N23</f>
        <v>201.66666666666666</v>
      </c>
      <c r="U407" t="str">
        <f>P_dissolved_deep!N23</f>
        <v>na</v>
      </c>
      <c r="V407">
        <f>TOC_deep!N23</f>
        <v>18.666666666666668</v>
      </c>
    </row>
    <row r="408" spans="1:22" x14ac:dyDescent="0.3">
      <c r="A408">
        <v>2009</v>
      </c>
      <c r="B408" t="s">
        <v>13</v>
      </c>
      <c r="C408">
        <f>TN_surface!N24</f>
        <v>1.0077307692307691</v>
      </c>
      <c r="D408">
        <f>TKN_surface!N24</f>
        <v>0.66538461538461546</v>
      </c>
      <c r="E408">
        <f>NOx_surface!N24</f>
        <v>0.34234615384615358</v>
      </c>
      <c r="F408">
        <f>TOC_surface!N24</f>
        <v>6.9692307692307702</v>
      </c>
      <c r="G408">
        <f>NH3_surface!N24</f>
        <v>6.3538461538461516E-2</v>
      </c>
      <c r="H408">
        <f>TN_inflow!N24</f>
        <v>2.3499999999999996</v>
      </c>
      <c r="I408">
        <f>TKN_inflow!N24</f>
        <v>0.51666666666666672</v>
      </c>
      <c r="J408">
        <f>NOx_inflow!N24</f>
        <v>1.833333333333333</v>
      </c>
      <c r="K408">
        <f>NH3_inflow!N24</f>
        <v>6.933333333333333E-2</v>
      </c>
      <c r="L408">
        <f>TOC_inflow!N24</f>
        <v>8.0499999999999989</v>
      </c>
      <c r="M408">
        <f>TP_surface!N24</f>
        <v>58.223076923076924</v>
      </c>
      <c r="N408" t="str">
        <f>P_dissolved_surface!N24</f>
        <v>na</v>
      </c>
      <c r="O408">
        <f>TP_inflow!N24</f>
        <v>103.66666666666667</v>
      </c>
      <c r="P408">
        <f>TN_deep!N24</f>
        <v>10.183333333333334</v>
      </c>
      <c r="Q408">
        <f>TKN_deep!N24</f>
        <v>1.0166666666666666</v>
      </c>
      <c r="R408">
        <f>NOx_deep!N24</f>
        <v>9.1666666666666661</v>
      </c>
      <c r="S408">
        <f>NH3_deep!N24</f>
        <v>0.64333333333333331</v>
      </c>
      <c r="T408">
        <f>TP_deep!N24</f>
        <v>243</v>
      </c>
      <c r="U408" t="str">
        <f>P_dissolved_deep!N24</f>
        <v>na</v>
      </c>
      <c r="V408">
        <f>TOC_deep!N24</f>
        <v>18.333333333333332</v>
      </c>
    </row>
    <row r="409" spans="1:22" x14ac:dyDescent="0.3">
      <c r="A409">
        <v>2010</v>
      </c>
      <c r="B409" t="s">
        <v>13</v>
      </c>
      <c r="C409">
        <f>TN_surface!N25</f>
        <v>0.48899999999999999</v>
      </c>
      <c r="D409">
        <f>TKN_surface!N25</f>
        <v>0.45</v>
      </c>
      <c r="E409">
        <f>NOx_surface!N25</f>
        <v>3.9E-2</v>
      </c>
      <c r="F409">
        <f>TOC_surface!N25</f>
        <v>3.9</v>
      </c>
      <c r="G409">
        <f>NH3_surface!N25</f>
        <v>2.5000000000000001E-2</v>
      </c>
      <c r="H409">
        <f>TN_inflow!N25</f>
        <v>0.46566666666666673</v>
      </c>
      <c r="I409">
        <f>TKN_inflow!N25</f>
        <v>0.38666666666666671</v>
      </c>
      <c r="J409">
        <f>NOx_inflow!N25</f>
        <v>7.9000000000000001E-2</v>
      </c>
      <c r="K409">
        <f>NH3_inflow!N25</f>
        <v>0</v>
      </c>
      <c r="L409">
        <f>TOC_inflow!N25</f>
        <v>4.1333333333333337</v>
      </c>
      <c r="M409">
        <f>TP_surface!N25</f>
        <v>18</v>
      </c>
      <c r="N409" t="str">
        <f>P_dissolved_surface!N25</f>
        <v>na</v>
      </c>
      <c r="O409">
        <f>TP_inflow!N25</f>
        <v>41.666666666666664</v>
      </c>
      <c r="P409">
        <f>TN_deep!N25</f>
        <v>2.86</v>
      </c>
      <c r="Q409">
        <f>TKN_deep!N25</f>
        <v>1.02</v>
      </c>
      <c r="R409">
        <f>NOx_deep!N25</f>
        <v>1.8399999999999999</v>
      </c>
      <c r="S409">
        <f>NH3_deep!N25</f>
        <v>2.5000000000000001E-2</v>
      </c>
      <c r="T409">
        <f>TP_deep!N25</f>
        <v>124.5</v>
      </c>
      <c r="U409" t="str">
        <f>P_dissolved_deep!N25</f>
        <v>na</v>
      </c>
      <c r="V409">
        <f>TOC_deep!N25</f>
        <v>4.6500000000000004</v>
      </c>
    </row>
    <row r="410" spans="1:22" x14ac:dyDescent="0.3">
      <c r="A410">
        <v>2011</v>
      </c>
      <c r="B410" t="s">
        <v>13</v>
      </c>
      <c r="C410" t="str">
        <f>TN_surface!N26</f>
        <v>na</v>
      </c>
      <c r="D410" t="str">
        <f>TKN_surface!N26</f>
        <v>na</v>
      </c>
      <c r="E410" t="str">
        <f>NOx_surface!N26</f>
        <v>na</v>
      </c>
      <c r="F410" t="str">
        <f>TOC_surface!N26</f>
        <v>na</v>
      </c>
      <c r="G410" t="str">
        <f>NH3_surface!N26</f>
        <v>na</v>
      </c>
      <c r="H410" t="str">
        <f>TN_inflow!N26</f>
        <v>na</v>
      </c>
      <c r="I410" t="str">
        <f>TKN_inflow!N26</f>
        <v>na</v>
      </c>
      <c r="J410" t="str">
        <f>NOx_inflow!N26</f>
        <v>na</v>
      </c>
      <c r="K410" t="str">
        <f>NH3_inflow!N26</f>
        <v>na</v>
      </c>
      <c r="L410" t="str">
        <f>TOC_inflow!N26</f>
        <v>na</v>
      </c>
      <c r="M410" t="str">
        <f>TP_surface!N26</f>
        <v>na</v>
      </c>
      <c r="N410" t="str">
        <f>P_dissolved_surface!N26</f>
        <v>na</v>
      </c>
      <c r="O410" t="str">
        <f>TP_inflow!N26</f>
        <v>na</v>
      </c>
      <c r="P410" t="str">
        <f>TN_deep!N26</f>
        <v>na</v>
      </c>
      <c r="Q410" t="str">
        <f>TKN_deep!N26</f>
        <v>na</v>
      </c>
      <c r="R410" t="str">
        <f>NOx_deep!N26</f>
        <v>na</v>
      </c>
      <c r="S410" t="str">
        <f>NH3_deep!N26</f>
        <v>na</v>
      </c>
      <c r="T410" t="str">
        <f>TP_deep!N26</f>
        <v>na</v>
      </c>
      <c r="U410" t="str">
        <f>P_dissolved_deep!N26</f>
        <v>na</v>
      </c>
      <c r="V410" t="str">
        <f>TOC_deep!N26</f>
        <v>na</v>
      </c>
    </row>
    <row r="411" spans="1:22" x14ac:dyDescent="0.3">
      <c r="A411">
        <v>2012</v>
      </c>
      <c r="B411" t="s">
        <v>13</v>
      </c>
      <c r="C411" t="str">
        <f>TN_surface!N27</f>
        <v>na</v>
      </c>
      <c r="D411" t="str">
        <f>TKN_surface!N27</f>
        <v>na</v>
      </c>
      <c r="E411" t="str">
        <f>NOx_surface!N27</f>
        <v>na</v>
      </c>
      <c r="F411" t="str">
        <f>TOC_surface!N27</f>
        <v>na</v>
      </c>
      <c r="G411" t="str">
        <f>NH3_surface!N27</f>
        <v>na</v>
      </c>
      <c r="H411" t="str">
        <f>TN_inflow!N27</f>
        <v>na</v>
      </c>
      <c r="I411" t="str">
        <f>TKN_inflow!N27</f>
        <v>na</v>
      </c>
      <c r="J411" t="str">
        <f>NOx_inflow!N27</f>
        <v>na</v>
      </c>
      <c r="K411" t="str">
        <f>NH3_inflow!N27</f>
        <v>na</v>
      </c>
      <c r="L411" t="str">
        <f>TOC_inflow!N27</f>
        <v>na</v>
      </c>
      <c r="M411" t="str">
        <f>TP_surface!N27</f>
        <v>na</v>
      </c>
      <c r="N411" t="str">
        <f>P_dissolved_surface!N27</f>
        <v>na</v>
      </c>
      <c r="O411" t="str">
        <f>TP_inflow!N27</f>
        <v>na</v>
      </c>
      <c r="P411">
        <f>TN_deep!N27</f>
        <v>5.4</v>
      </c>
      <c r="Q411">
        <f>TKN_deep!N27</f>
        <v>2.2000000000000002</v>
      </c>
      <c r="R411">
        <f>NOx_deep!N27</f>
        <v>3.2</v>
      </c>
      <c r="S411">
        <f>NH3_deep!N27</f>
        <v>0.16</v>
      </c>
      <c r="T411">
        <f>TP_deep!N27</f>
        <v>73</v>
      </c>
      <c r="U411" t="str">
        <f>P_dissolved_deep!N27</f>
        <v>na</v>
      </c>
      <c r="V411">
        <f>TOC_deep!N27</f>
        <v>2.2000000000000002</v>
      </c>
    </row>
    <row r="412" spans="1:22" x14ac:dyDescent="0.3">
      <c r="A412">
        <v>2013</v>
      </c>
      <c r="B412" t="s">
        <v>13</v>
      </c>
      <c r="C412">
        <f>TN_surface!N28</f>
        <v>0.84175824175824177</v>
      </c>
      <c r="D412">
        <f>TKN_surface!N28</f>
        <v>0.72461538461538466</v>
      </c>
      <c r="E412">
        <f>NOx_surface!N28</f>
        <v>0.11714285714285715</v>
      </c>
      <c r="F412">
        <f>TOC_surface!N28</f>
        <v>5.0076923076923077</v>
      </c>
      <c r="G412">
        <f>NH3_surface!N28</f>
        <v>1.0999999999999999E-2</v>
      </c>
      <c r="H412">
        <f>TN_inflow!N28</f>
        <v>1.335</v>
      </c>
      <c r="I412">
        <f>TKN_inflow!N28</f>
        <v>0.89500000000000002</v>
      </c>
      <c r="J412">
        <f>NOx_inflow!N28</f>
        <v>0.44</v>
      </c>
      <c r="K412">
        <f>NH3_inflow!N28</f>
        <v>8.1000000000000003E-2</v>
      </c>
      <c r="L412">
        <f>TOC_inflow!N28</f>
        <v>6</v>
      </c>
      <c r="M412">
        <f>TP_surface!N28</f>
        <v>19.969230769230769</v>
      </c>
      <c r="N412" t="str">
        <f>P_dissolved_surface!N28</f>
        <v>na</v>
      </c>
      <c r="O412">
        <f>TP_inflow!N28</f>
        <v>36</v>
      </c>
      <c r="P412" t="str">
        <f>TN_deep!N28</f>
        <v>na</v>
      </c>
      <c r="Q412" t="str">
        <f>TKN_deep!N28</f>
        <v>na</v>
      </c>
      <c r="R412" t="str">
        <f>NOx_deep!N28</f>
        <v>na</v>
      </c>
      <c r="S412" t="str">
        <f>NH3_deep!N28</f>
        <v>na</v>
      </c>
      <c r="T412" t="str">
        <f>TP_deep!N28</f>
        <v>na</v>
      </c>
      <c r="U412" t="str">
        <f>P_dissolved_deep!N28</f>
        <v>na</v>
      </c>
      <c r="V412" t="str">
        <f>TOC_deep!N28</f>
        <v>na</v>
      </c>
    </row>
    <row r="413" spans="1:22" x14ac:dyDescent="0.3">
      <c r="A413">
        <v>2014</v>
      </c>
      <c r="B413" t="s">
        <v>13</v>
      </c>
      <c r="C413">
        <f>TN_surface!N29</f>
        <v>1.6261714285714286</v>
      </c>
      <c r="D413">
        <f>TKN_surface!N29</f>
        <v>1.6142857142857143</v>
      </c>
      <c r="E413">
        <f>NOx_surface!N29</f>
        <v>1.1885714285714289E-2</v>
      </c>
      <c r="F413">
        <f>TOC_surface!N29</f>
        <v>5.0285714285714294</v>
      </c>
      <c r="G413">
        <f>NH3_surface!N29</f>
        <v>0.13494285714285711</v>
      </c>
      <c r="H413" t="str">
        <f>TN_inflow!N29</f>
        <v>na</v>
      </c>
      <c r="I413" t="str">
        <f>TKN_inflow!N29</f>
        <v>na</v>
      </c>
      <c r="J413" t="str">
        <f>NOx_inflow!N29</f>
        <v>na</v>
      </c>
      <c r="K413" t="str">
        <f>NH3_inflow!N29</f>
        <v>na</v>
      </c>
      <c r="L413" t="str">
        <f>TOC_inflow!N29</f>
        <v>na</v>
      </c>
      <c r="M413">
        <f>TP_surface!N29</f>
        <v>38.699999999999996</v>
      </c>
      <c r="N413" t="str">
        <f>P_dissolved_surface!N29</f>
        <v>na</v>
      </c>
      <c r="O413" t="str">
        <f>TP_inflow!N29</f>
        <v>na</v>
      </c>
      <c r="P413">
        <f>TN_deep!N29</f>
        <v>2.2729999999999997</v>
      </c>
      <c r="Q413">
        <f>TKN_deep!N29</f>
        <v>1.45</v>
      </c>
      <c r="R413">
        <f>NOx_deep!N29</f>
        <v>0.82299999999999995</v>
      </c>
      <c r="S413">
        <f>NH3_deep!N29</f>
        <v>0.19409999999999999</v>
      </c>
      <c r="T413">
        <f>TP_deep!N29</f>
        <v>86.75</v>
      </c>
      <c r="U413" t="str">
        <f>P_dissolved_deep!N29</f>
        <v>na</v>
      </c>
      <c r="V413">
        <f>TOC_deep!N29</f>
        <v>5.2</v>
      </c>
    </row>
    <row r="414" spans="1:22" x14ac:dyDescent="0.3">
      <c r="A414">
        <v>2015</v>
      </c>
      <c r="B414" t="s">
        <v>13</v>
      </c>
      <c r="C414">
        <f>TN_surface!N30</f>
        <v>1.1475333333333333</v>
      </c>
      <c r="D414">
        <f>TKN_surface!N30</f>
        <v>1</v>
      </c>
      <c r="E414">
        <f>NOx_surface!N30</f>
        <v>0.14753333333333332</v>
      </c>
      <c r="F414">
        <f>TOC_surface!N30</f>
        <v>7.3583333333333334</v>
      </c>
      <c r="G414">
        <f>NH3_surface!N30</f>
        <v>0.16791666666666669</v>
      </c>
      <c r="H414">
        <f>TN_inflow!N30</f>
        <v>1.7723333333333335</v>
      </c>
      <c r="I414">
        <f>TKN_inflow!N30</f>
        <v>1.6000000000000003</v>
      </c>
      <c r="J414">
        <f>NOx_inflow!N30</f>
        <v>0.17233333333333334</v>
      </c>
      <c r="K414">
        <f>NH3_inflow!N30</f>
        <v>0.17733333333333334</v>
      </c>
      <c r="L414">
        <f>TOC_inflow!N30</f>
        <v>12</v>
      </c>
      <c r="M414">
        <f>TP_surface!N30</f>
        <v>30.333333333333332</v>
      </c>
      <c r="N414" t="str">
        <f>P_dissolved_surface!N30</f>
        <v>na</v>
      </c>
      <c r="O414">
        <f>TP_inflow!N30</f>
        <v>58</v>
      </c>
      <c r="P414" t="str">
        <f>TN_deep!N30</f>
        <v>na</v>
      </c>
      <c r="Q414" t="str">
        <f>TKN_deep!N30</f>
        <v>na</v>
      </c>
      <c r="R414" t="str">
        <f>NOx_deep!N30</f>
        <v>na</v>
      </c>
      <c r="S414" t="str">
        <f>NH3_deep!N30</f>
        <v>na</v>
      </c>
      <c r="T414" t="str">
        <f>TP_deep!N30</f>
        <v>na</v>
      </c>
      <c r="U414" t="str">
        <f>P_dissolved_deep!N30</f>
        <v>na</v>
      </c>
      <c r="V414" t="str">
        <f>TOC_deep!N30</f>
        <v>na</v>
      </c>
    </row>
    <row r="415" spans="1:22" x14ac:dyDescent="0.3">
      <c r="A415">
        <v>2016</v>
      </c>
      <c r="B415" t="s">
        <v>13</v>
      </c>
      <c r="C415">
        <f>TN_surface!N31</f>
        <v>0.87620000000000009</v>
      </c>
      <c r="D415">
        <f>TKN_surface!N31</f>
        <v>0.62100000000000011</v>
      </c>
      <c r="E415">
        <f>NOx_surface!N31</f>
        <v>0.25519999999999998</v>
      </c>
      <c r="F415">
        <f>TOC_surface!N31</f>
        <v>9.1740000000000013</v>
      </c>
      <c r="G415">
        <f>NH3_surface!N31</f>
        <v>0.10503999999999998</v>
      </c>
      <c r="H415">
        <f>TN_inflow!N31</f>
        <v>1.4093333333333333</v>
      </c>
      <c r="I415">
        <f>TKN_inflow!N31</f>
        <v>0.96766666666666667</v>
      </c>
      <c r="J415">
        <f>NOx_inflow!N31</f>
        <v>0.44166666666666671</v>
      </c>
      <c r="K415">
        <f>NH3_inflow!N31</f>
        <v>9.5066666666666674E-2</v>
      </c>
      <c r="L415">
        <f>TOC_inflow!N31</f>
        <v>10.303333333333333</v>
      </c>
      <c r="M415">
        <f>TP_surface!N31</f>
        <v>63.133333333333333</v>
      </c>
      <c r="N415" t="str">
        <f>P_dissolved_surface!N31</f>
        <v>na</v>
      </c>
      <c r="O415">
        <f>TP_inflow!N31</f>
        <v>101.66666666666667</v>
      </c>
      <c r="P415">
        <f>TN_deep!N31</f>
        <v>1.6240000000000001</v>
      </c>
      <c r="Q415">
        <f>TKN_deep!N31</f>
        <v>1.51</v>
      </c>
      <c r="R415">
        <f>NOx_deep!N31</f>
        <v>0.114</v>
      </c>
      <c r="S415">
        <f>NH3_deep!N31</f>
        <v>1.19</v>
      </c>
      <c r="T415">
        <f>TP_deep!N31</f>
        <v>88</v>
      </c>
      <c r="U415" t="str">
        <f>P_dissolved_deep!N31</f>
        <v>na</v>
      </c>
      <c r="V415">
        <f>TOC_deep!N31</f>
        <v>5.45</v>
      </c>
    </row>
    <row r="416" spans="1:22" x14ac:dyDescent="0.3">
      <c r="A416">
        <v>2017</v>
      </c>
      <c r="B416" t="s">
        <v>13</v>
      </c>
      <c r="C416">
        <f>TN_surface!N32</f>
        <v>0.63476470588235301</v>
      </c>
      <c r="D416">
        <f>TKN_surface!N32</f>
        <v>0.63176470588235301</v>
      </c>
      <c r="E416">
        <f>NOx_surface!N32</f>
        <v>3.0000000000000005E-3</v>
      </c>
      <c r="F416">
        <f>TOC_surface!N32</f>
        <v>6.4241176470588224</v>
      </c>
      <c r="G416">
        <f>NH3_surface!N32</f>
        <v>8.5935294117647068E-2</v>
      </c>
      <c r="H416">
        <f>TN_inflow!N32</f>
        <v>0.66100000000000003</v>
      </c>
      <c r="I416">
        <f>TKN_inflow!N32</f>
        <v>0.35666666666666663</v>
      </c>
      <c r="J416">
        <f>NOx_inflow!N32</f>
        <v>0.30433333333333334</v>
      </c>
      <c r="K416">
        <f>NH3_inflow!N32</f>
        <v>0.13666666666666669</v>
      </c>
      <c r="L416">
        <f>TOC_inflow!N32</f>
        <v>3.83</v>
      </c>
      <c r="M416">
        <f>TP_surface!N32</f>
        <v>25.882352941176471</v>
      </c>
      <c r="N416">
        <f>P_dissolved_surface!N32</f>
        <v>9.1</v>
      </c>
      <c r="O416">
        <f>TP_inflow!N32</f>
        <v>44.333333333333336</v>
      </c>
      <c r="P416">
        <f>TN_deep!N32</f>
        <v>5.36</v>
      </c>
      <c r="Q416">
        <f>TKN_deep!N32</f>
        <v>0.75</v>
      </c>
      <c r="R416">
        <f>NOx_deep!N32</f>
        <v>4.6100000000000003</v>
      </c>
      <c r="S416">
        <f>NH3_deep!N32</f>
        <v>9.5299999999999996E-2</v>
      </c>
      <c r="T416">
        <f>TP_deep!N32</f>
        <v>97</v>
      </c>
      <c r="U416">
        <f>P_dissolved_deep!N32</f>
        <v>116</v>
      </c>
      <c r="V416">
        <f>TOC_deep!N32</f>
        <v>5.9</v>
      </c>
    </row>
    <row r="417" spans="1:22" x14ac:dyDescent="0.3">
      <c r="A417">
        <v>2018</v>
      </c>
      <c r="B417" t="s">
        <v>13</v>
      </c>
      <c r="C417">
        <f>TN_surface!N33</f>
        <v>0.63366666666666682</v>
      </c>
      <c r="D417">
        <f>TKN_surface!N33</f>
        <v>0.63066666666666682</v>
      </c>
      <c r="E417">
        <f>NOx_surface!N33</f>
        <v>2.9999999999999996E-3</v>
      </c>
      <c r="F417">
        <f>TOC_surface!N33</f>
        <v>7.004999999999999</v>
      </c>
      <c r="G417">
        <f>NH3_surface!N33</f>
        <v>0.12916666666666668</v>
      </c>
      <c r="H417">
        <f>TN_inflow!N33</f>
        <v>0.99276666666666669</v>
      </c>
      <c r="I417">
        <f>TKN_inflow!N33</f>
        <v>0.77033333333333331</v>
      </c>
      <c r="J417">
        <f>NOx_inflow!N33</f>
        <v>0.22243333333333334</v>
      </c>
      <c r="K417">
        <f>NH3_inflow!N33</f>
        <v>0.15590000000000001</v>
      </c>
      <c r="L417">
        <f>TOC_inflow!N33</f>
        <v>5.2133333333333338</v>
      </c>
      <c r="M417">
        <f>TP_surface!N33</f>
        <v>47.083333333333336</v>
      </c>
      <c r="N417">
        <f>P_dissolved_surface!N33</f>
        <v>26</v>
      </c>
      <c r="O417">
        <f>TP_inflow!N33</f>
        <v>59.333333333333336</v>
      </c>
      <c r="P417">
        <f>TN_deep!N33</f>
        <v>2.2755000000000001</v>
      </c>
      <c r="Q417">
        <f>TKN_deep!N33</f>
        <v>0.8105</v>
      </c>
      <c r="R417">
        <f>NOx_deep!N33</f>
        <v>1.4649999999999999</v>
      </c>
      <c r="S417">
        <f>NH3_deep!N33</f>
        <v>0.29399999999999998</v>
      </c>
      <c r="T417">
        <f>TP_deep!N33</f>
        <v>98</v>
      </c>
      <c r="U417">
        <f>P_dissolved_deep!N33</f>
        <v>82</v>
      </c>
      <c r="V417">
        <f>TOC_deep!N33</f>
        <v>5.085</v>
      </c>
    </row>
    <row r="418" spans="1:22" x14ac:dyDescent="0.3">
      <c r="A418">
        <v>1987</v>
      </c>
      <c r="B418" t="s">
        <v>14</v>
      </c>
      <c r="C418">
        <f>TN_surface!O2</f>
        <v>3.9500000000000006</v>
      </c>
      <c r="D418">
        <f>TKN_surface!O2</f>
        <v>0.32500000000000001</v>
      </c>
      <c r="E418">
        <f>NOx_surface!O2</f>
        <v>3.6250000000000004</v>
      </c>
      <c r="F418">
        <f>TOC_surface!O2</f>
        <v>3.5</v>
      </c>
      <c r="G418">
        <f>NH3_surface!O2</f>
        <v>0.05</v>
      </c>
      <c r="H418">
        <f>TN_inflow!O2</f>
        <v>2.5499999999999998</v>
      </c>
      <c r="I418">
        <f>TKN_inflow!O2</f>
        <v>0.44999999999999996</v>
      </c>
      <c r="J418">
        <f>NOx_inflow!O2</f>
        <v>2.0999999999999996</v>
      </c>
      <c r="K418">
        <f>NH3_inflow!O2</f>
        <v>0.1</v>
      </c>
      <c r="L418">
        <f>TOC_inflow!O2</f>
        <v>7.5</v>
      </c>
      <c r="M418">
        <f>TP_surface!O2</f>
        <v>9</v>
      </c>
      <c r="N418">
        <f>P_dissolved_surface!O2</f>
        <v>9</v>
      </c>
      <c r="O418">
        <f>TP_inflow!O2</f>
        <v>256</v>
      </c>
      <c r="P418">
        <f>TN_deep!O2</f>
        <v>1.45</v>
      </c>
      <c r="Q418">
        <f>TKN_deep!O2</f>
        <v>0.05</v>
      </c>
      <c r="R418">
        <f>NOx_deep!O2</f>
        <v>1.4</v>
      </c>
      <c r="S418">
        <f>NH3_deep!O2</f>
        <v>0.05</v>
      </c>
      <c r="T418" t="str">
        <f>TP_deep!O2</f>
        <v>na</v>
      </c>
      <c r="U418">
        <f>P_dissolved_deep!O2</f>
        <v>5</v>
      </c>
      <c r="V418">
        <f>TOC_deep!O2</f>
        <v>1</v>
      </c>
    </row>
    <row r="419" spans="1:22" x14ac:dyDescent="0.3">
      <c r="A419">
        <v>1988</v>
      </c>
      <c r="B419" t="s">
        <v>14</v>
      </c>
      <c r="C419">
        <f>TN_surface!O3</f>
        <v>4.3166666666666664</v>
      </c>
      <c r="D419">
        <f>TKN_surface!O3</f>
        <v>0.56666666666666676</v>
      </c>
      <c r="E419">
        <f>NOx_surface!O3</f>
        <v>3.75</v>
      </c>
      <c r="F419">
        <f>TOC_surface!O3</f>
        <v>3.5</v>
      </c>
      <c r="G419">
        <f>NH3_surface!O3</f>
        <v>7.4999999999999997E-2</v>
      </c>
      <c r="H419">
        <f>TN_inflow!O3</f>
        <v>2.6</v>
      </c>
      <c r="I419">
        <f>TKN_inflow!O3</f>
        <v>0.8</v>
      </c>
      <c r="J419">
        <f>NOx_inflow!O3</f>
        <v>1.8</v>
      </c>
      <c r="K419">
        <f>NH3_inflow!O3</f>
        <v>0.1</v>
      </c>
      <c r="L419">
        <f>TOC_inflow!O3</f>
        <v>4.5</v>
      </c>
      <c r="M419">
        <f>TP_surface!O3</f>
        <v>85</v>
      </c>
      <c r="N419">
        <f>P_dissolved_surface!O3</f>
        <v>14.4</v>
      </c>
      <c r="O419">
        <f>TP_inflow!O3</f>
        <v>145</v>
      </c>
      <c r="P419">
        <f>TN_deep!O3</f>
        <v>1.8</v>
      </c>
      <c r="Q419">
        <f>TKN_deep!O3</f>
        <v>0.2</v>
      </c>
      <c r="R419">
        <f>NOx_deep!O3</f>
        <v>1.6</v>
      </c>
      <c r="S419">
        <f>NH3_deep!O3</f>
        <v>0.05</v>
      </c>
      <c r="T419" t="str">
        <f>TP_deep!O3</f>
        <v>na</v>
      </c>
      <c r="U419">
        <f>P_dissolved_deep!O3</f>
        <v>1300</v>
      </c>
      <c r="V419">
        <f>TOC_deep!O3</f>
        <v>1</v>
      </c>
    </row>
    <row r="420" spans="1:22" x14ac:dyDescent="0.3">
      <c r="A420">
        <v>1989</v>
      </c>
      <c r="B420" t="s">
        <v>14</v>
      </c>
      <c r="C420">
        <f>TN_surface!O4</f>
        <v>3.86</v>
      </c>
      <c r="D420">
        <f>TKN_surface!O4</f>
        <v>0.55999999999999994</v>
      </c>
      <c r="E420">
        <f>NOx_surface!O4</f>
        <v>3.3</v>
      </c>
      <c r="F420">
        <f>TOC_surface!O4</f>
        <v>3.8</v>
      </c>
      <c r="G420">
        <f>NH3_surface!O4</f>
        <v>0.15</v>
      </c>
      <c r="H420">
        <f>TN_inflow!O4</f>
        <v>5.1000000000000005</v>
      </c>
      <c r="I420">
        <f>TKN_inflow!O4</f>
        <v>0.55000000000000004</v>
      </c>
      <c r="J420">
        <f>NOx_inflow!O4</f>
        <v>4.5500000000000007</v>
      </c>
      <c r="K420">
        <f>NH3_inflow!O4</f>
        <v>0.3</v>
      </c>
      <c r="L420">
        <f>TOC_inflow!O4</f>
        <v>4</v>
      </c>
      <c r="M420">
        <f>TP_surface!O4</f>
        <v>69.400000000000006</v>
      </c>
      <c r="N420">
        <f>P_dissolved_surface!O4</f>
        <v>32.6</v>
      </c>
      <c r="O420">
        <f>TP_inflow!O4</f>
        <v>77</v>
      </c>
      <c r="P420">
        <f>TN_deep!O4</f>
        <v>1.3</v>
      </c>
      <c r="Q420">
        <f>TKN_deep!O4</f>
        <v>0.3</v>
      </c>
      <c r="R420">
        <f>NOx_deep!O4</f>
        <v>1</v>
      </c>
      <c r="S420">
        <f>NH3_deep!O4</f>
        <v>0.05</v>
      </c>
      <c r="T420">
        <f>TP_deep!O4</f>
        <v>10</v>
      </c>
      <c r="U420">
        <f>P_dissolved_deep!O4</f>
        <v>13</v>
      </c>
      <c r="V420">
        <f>TOC_deep!O4</f>
        <v>3</v>
      </c>
    </row>
    <row r="421" spans="1:22" x14ac:dyDescent="0.3">
      <c r="A421">
        <v>1990</v>
      </c>
      <c r="B421" t="s">
        <v>14</v>
      </c>
      <c r="C421" t="str">
        <f>TN_surface!O5</f>
        <v>na</v>
      </c>
      <c r="D421" t="str">
        <f>TKN_surface!O5</f>
        <v>na</v>
      </c>
      <c r="E421" t="str">
        <f>NOx_surface!O5</f>
        <v>na</v>
      </c>
      <c r="F421" t="str">
        <f>TOC_surface!O5</f>
        <v>na</v>
      </c>
      <c r="G421" t="str">
        <f>NH3_surface!O5</f>
        <v>na</v>
      </c>
      <c r="H421" t="str">
        <f>TN_inflow!O5</f>
        <v>na</v>
      </c>
      <c r="I421" t="str">
        <f>TKN_inflow!O5</f>
        <v>na</v>
      </c>
      <c r="J421" t="str">
        <f>NOx_inflow!O5</f>
        <v>na</v>
      </c>
      <c r="K421" t="str">
        <f>NH3_inflow!O5</f>
        <v>na</v>
      </c>
      <c r="L421" t="str">
        <f>TOC_inflow!O5</f>
        <v>na</v>
      </c>
      <c r="M421" t="str">
        <f>TP_surface!O5</f>
        <v>na</v>
      </c>
      <c r="N421" t="str">
        <f>P_dissolved_surface!O5</f>
        <v>na</v>
      </c>
      <c r="O421" t="str">
        <f>TP_inflow!O5</f>
        <v>na</v>
      </c>
      <c r="P421">
        <f>TN_deep!O5</f>
        <v>1.0214285714285714</v>
      </c>
      <c r="Q421">
        <f>TKN_deep!O5</f>
        <v>0.37142857142857144</v>
      </c>
      <c r="R421">
        <f>NOx_deep!O5</f>
        <v>0.65</v>
      </c>
      <c r="S421">
        <f>NH3_deep!O5</f>
        <v>0.25714285714285717</v>
      </c>
      <c r="T421">
        <f>TP_deep!O5</f>
        <v>58.857142857142854</v>
      </c>
      <c r="U421">
        <f>P_dissolved_deep!O5</f>
        <v>11.857142857142858</v>
      </c>
      <c r="V421">
        <f>TOC_deep!O5</f>
        <v>2.5714285714285716</v>
      </c>
    </row>
    <row r="422" spans="1:22" x14ac:dyDescent="0.3">
      <c r="A422">
        <v>1991</v>
      </c>
      <c r="B422" t="s">
        <v>14</v>
      </c>
      <c r="C422" t="str">
        <f>TN_surface!O6</f>
        <v>na</v>
      </c>
      <c r="D422" t="str">
        <f>TKN_surface!O6</f>
        <v>na</v>
      </c>
      <c r="E422" t="str">
        <f>NOx_surface!O6</f>
        <v>na</v>
      </c>
      <c r="F422">
        <f>TOC_surface!O6</f>
        <v>4.2</v>
      </c>
      <c r="G422">
        <f>NH3_surface!O6</f>
        <v>6.25E-2</v>
      </c>
      <c r="H422">
        <f>TN_inflow!O6</f>
        <v>1.3</v>
      </c>
      <c r="I422">
        <f>TKN_inflow!O6</f>
        <v>0.5</v>
      </c>
      <c r="J422">
        <f>NOx_inflow!O6</f>
        <v>0.8</v>
      </c>
      <c r="K422">
        <f>NH3_inflow!O6</f>
        <v>0</v>
      </c>
      <c r="L422">
        <f>TOC_inflow!O6</f>
        <v>5</v>
      </c>
      <c r="M422" t="str">
        <f>TP_surface!O6</f>
        <v>na</v>
      </c>
      <c r="N422" t="str">
        <f>P_dissolved_surface!O6</f>
        <v>na</v>
      </c>
      <c r="O422">
        <f>TP_inflow!O6</f>
        <v>97.5</v>
      </c>
      <c r="P422">
        <f>TN_deep!O6</f>
        <v>1.2</v>
      </c>
      <c r="Q422">
        <f>TKN_deep!O6</f>
        <v>0.25</v>
      </c>
      <c r="R422">
        <f>NOx_deep!O6</f>
        <v>0.95</v>
      </c>
      <c r="S422">
        <f>NH3_deep!O6</f>
        <v>0.05</v>
      </c>
      <c r="T422">
        <f>TP_deep!O6</f>
        <v>46.5</v>
      </c>
      <c r="U422">
        <f>P_dissolved_deep!O6</f>
        <v>5</v>
      </c>
      <c r="V422">
        <f>TOC_deep!O6</f>
        <v>1.5</v>
      </c>
    </row>
    <row r="423" spans="1:22" x14ac:dyDescent="0.3">
      <c r="A423">
        <v>1992</v>
      </c>
      <c r="B423" t="s">
        <v>14</v>
      </c>
      <c r="C423">
        <f>TN_surface!O7</f>
        <v>6.1</v>
      </c>
      <c r="D423">
        <f>TKN_surface!O7</f>
        <v>1.5499999999999998</v>
      </c>
      <c r="E423">
        <f>NOx_surface!O7</f>
        <v>4.55</v>
      </c>
      <c r="F423">
        <f>TOC_surface!O7</f>
        <v>7</v>
      </c>
      <c r="G423">
        <f>NH3_surface!O7</f>
        <v>0.05</v>
      </c>
      <c r="H423">
        <f>TN_inflow!O7</f>
        <v>4.1499999999999995</v>
      </c>
      <c r="I423">
        <f>TKN_inflow!O7</f>
        <v>1.3</v>
      </c>
      <c r="J423">
        <f>NOx_inflow!O7</f>
        <v>2.8499999999999996</v>
      </c>
      <c r="K423">
        <f>NH3_inflow!O7</f>
        <v>0.05</v>
      </c>
      <c r="L423">
        <f>TOC_inflow!O7</f>
        <v>6.5</v>
      </c>
      <c r="M423">
        <f>TP_surface!O7</f>
        <v>5</v>
      </c>
      <c r="N423">
        <f>P_dissolved_surface!O7</f>
        <v>5</v>
      </c>
      <c r="O423">
        <f>TP_inflow!O7</f>
        <v>92.5</v>
      </c>
      <c r="P423" t="str">
        <f>TN_deep!O7</f>
        <v>na</v>
      </c>
      <c r="Q423" t="str">
        <f>TKN_deep!O7</f>
        <v>na</v>
      </c>
      <c r="R423">
        <f>NOx_deep!O7</f>
        <v>0.43333333333333335</v>
      </c>
      <c r="S423">
        <f>NH3_deep!O7</f>
        <v>0.55000000000000004</v>
      </c>
      <c r="T423">
        <f>TP_deep!O7</f>
        <v>110</v>
      </c>
      <c r="U423">
        <f>P_dissolved_deep!O7</f>
        <v>102</v>
      </c>
      <c r="V423">
        <f>TOC_deep!O7</f>
        <v>5.2</v>
      </c>
    </row>
    <row r="424" spans="1:22" x14ac:dyDescent="0.3">
      <c r="A424">
        <v>1993</v>
      </c>
      <c r="B424" t="s">
        <v>14</v>
      </c>
      <c r="C424" t="str">
        <f>TN_surface!O8</f>
        <v>na</v>
      </c>
      <c r="D424" t="str">
        <f>TKN_surface!O8</f>
        <v>na</v>
      </c>
      <c r="E424" t="str">
        <f>NOx_surface!O8</f>
        <v>na</v>
      </c>
      <c r="F424">
        <f>TOC_surface!O8</f>
        <v>5.8571428571428568</v>
      </c>
      <c r="G424">
        <f>NH3_surface!O8</f>
        <v>0.14285714285714285</v>
      </c>
      <c r="H424" t="str">
        <f>TN_inflow!O8</f>
        <v>na</v>
      </c>
      <c r="I424" t="str">
        <f>TKN_inflow!O8</f>
        <v>na</v>
      </c>
      <c r="J424" t="str">
        <f>NOx_inflow!O8</f>
        <v>na</v>
      </c>
      <c r="K424">
        <f>NH3_inflow!O8</f>
        <v>3.3333333333333333E-2</v>
      </c>
      <c r="L424">
        <f>TOC_inflow!O8</f>
        <v>6.666666666666667</v>
      </c>
      <c r="M424" t="str">
        <f>TP_surface!O8</f>
        <v>na</v>
      </c>
      <c r="N424" t="str">
        <f>P_dissolved_surface!O8</f>
        <v>na</v>
      </c>
      <c r="O424" t="str">
        <f>TP_inflow!O8</f>
        <v>na</v>
      </c>
      <c r="P424" t="str">
        <f>TN_deep!O8</f>
        <v>na</v>
      </c>
      <c r="Q424" t="str">
        <f>TKN_deep!O8</f>
        <v>na</v>
      </c>
      <c r="R424" t="str">
        <f>NOx_deep!O8</f>
        <v>na</v>
      </c>
      <c r="S424" t="str">
        <f>NH3_deep!O8</f>
        <v>na</v>
      </c>
      <c r="T424" t="str">
        <f>TP_deep!O8</f>
        <v>na</v>
      </c>
      <c r="U424" t="str">
        <f>P_dissolved_deep!O8</f>
        <v>na</v>
      </c>
      <c r="V424" t="str">
        <f>TOC_deep!O8</f>
        <v>na</v>
      </c>
    </row>
    <row r="425" spans="1:22" x14ac:dyDescent="0.3">
      <c r="A425">
        <v>1994</v>
      </c>
      <c r="B425" t="s">
        <v>14</v>
      </c>
      <c r="C425" t="str">
        <f>TN_surface!O9</f>
        <v>na</v>
      </c>
      <c r="D425" t="str">
        <f>TKN_surface!O9</f>
        <v>na</v>
      </c>
      <c r="E425" t="str">
        <f>NOx_surface!O9</f>
        <v>na</v>
      </c>
      <c r="F425">
        <f>TOC_surface!O9</f>
        <v>11.666666666666666</v>
      </c>
      <c r="G425" t="str">
        <f>NH3_surface!O9</f>
        <v>na</v>
      </c>
      <c r="H425" t="str">
        <f>TN_inflow!O9</f>
        <v>na</v>
      </c>
      <c r="I425" t="str">
        <f>TKN_inflow!O9</f>
        <v>na</v>
      </c>
      <c r="J425" t="str">
        <f>NOx_inflow!O9</f>
        <v>na</v>
      </c>
      <c r="K425" t="str">
        <f>NH3_inflow!O9</f>
        <v>na</v>
      </c>
      <c r="L425">
        <f>TOC_inflow!O9</f>
        <v>13.5</v>
      </c>
      <c r="M425" t="str">
        <f>TP_surface!O9</f>
        <v>na</v>
      </c>
      <c r="N425" t="str">
        <f>P_dissolved_surface!O9</f>
        <v>na</v>
      </c>
      <c r="O425" t="str">
        <f>TP_inflow!O9</f>
        <v>na</v>
      </c>
      <c r="P425" t="str">
        <f>TN_deep!O9</f>
        <v>na</v>
      </c>
      <c r="Q425" t="str">
        <f>TKN_deep!O9</f>
        <v>na</v>
      </c>
      <c r="R425" t="str">
        <f>NOx_deep!O9</f>
        <v>na</v>
      </c>
      <c r="S425" t="str">
        <f>NH3_deep!O9</f>
        <v>na</v>
      </c>
      <c r="T425" t="str">
        <f>TP_deep!O9</f>
        <v>na</v>
      </c>
      <c r="U425" t="str">
        <f>P_dissolved_deep!O9</f>
        <v>na</v>
      </c>
      <c r="V425">
        <f>TOC_deep!O9</f>
        <v>14.777777777777779</v>
      </c>
    </row>
    <row r="426" spans="1:22" x14ac:dyDescent="0.3">
      <c r="A426">
        <v>1995</v>
      </c>
      <c r="B426" t="s">
        <v>14</v>
      </c>
      <c r="C426" t="str">
        <f>TN_surface!O10</f>
        <v>na</v>
      </c>
      <c r="D426" t="str">
        <f>TKN_surface!O10</f>
        <v>na</v>
      </c>
      <c r="E426" t="str">
        <f>NOx_surface!O10</f>
        <v>na</v>
      </c>
      <c r="F426">
        <f>TOC_surface!O10</f>
        <v>9.8333333333333339</v>
      </c>
      <c r="G426" t="str">
        <f>NH3_surface!O10</f>
        <v>na</v>
      </c>
      <c r="H426" t="str">
        <f>TN_inflow!O10</f>
        <v>na</v>
      </c>
      <c r="I426" t="str">
        <f>TKN_inflow!O10</f>
        <v>na</v>
      </c>
      <c r="J426">
        <f>NOx_inflow!O10</f>
        <v>3.77</v>
      </c>
      <c r="K426" t="str">
        <f>NH3_inflow!O10</f>
        <v>na</v>
      </c>
      <c r="L426">
        <f>TOC_inflow!O10</f>
        <v>12.25</v>
      </c>
      <c r="M426" t="str">
        <f>TP_surface!O10</f>
        <v>na</v>
      </c>
      <c r="N426" t="str">
        <f>P_dissolved_surface!O10</f>
        <v>na</v>
      </c>
      <c r="O426" t="str">
        <f>TP_inflow!O10</f>
        <v>na</v>
      </c>
      <c r="P426" t="str">
        <f>TN_deep!O10</f>
        <v>na</v>
      </c>
      <c r="Q426" t="str">
        <f>TKN_deep!O10</f>
        <v>na</v>
      </c>
      <c r="R426" t="str">
        <f>NOx_deep!O10</f>
        <v>na</v>
      </c>
      <c r="S426" t="str">
        <f>NH3_deep!O10</f>
        <v>na</v>
      </c>
      <c r="T426" t="str">
        <f>TP_deep!O10</f>
        <v>na</v>
      </c>
      <c r="U426" t="str">
        <f>P_dissolved_deep!O10</f>
        <v>na</v>
      </c>
      <c r="V426">
        <f>TOC_deep!O10</f>
        <v>7.7500000000000009</v>
      </c>
    </row>
    <row r="427" spans="1:22" x14ac:dyDescent="0.3">
      <c r="A427">
        <v>1996</v>
      </c>
      <c r="B427" t="s">
        <v>14</v>
      </c>
      <c r="C427" t="str">
        <f>TN_surface!O11</f>
        <v>na</v>
      </c>
      <c r="D427" t="str">
        <f>TKN_surface!O11</f>
        <v>na</v>
      </c>
      <c r="E427" t="str">
        <f>NOx_surface!O11</f>
        <v>na</v>
      </c>
      <c r="F427">
        <f>TOC_surface!O11</f>
        <v>7.3649999999999993</v>
      </c>
      <c r="G427" t="str">
        <f>NH3_surface!O11</f>
        <v>na</v>
      </c>
      <c r="H427" t="str">
        <f>TN_inflow!O11</f>
        <v>na</v>
      </c>
      <c r="I427" t="str">
        <f>TKN_inflow!O11</f>
        <v>na</v>
      </c>
      <c r="J427">
        <f>NOx_inflow!O11</f>
        <v>4.26</v>
      </c>
      <c r="K427" t="str">
        <f>NH3_inflow!O11</f>
        <v>na</v>
      </c>
      <c r="L427">
        <f>TOC_inflow!O11</f>
        <v>5.8250000000000002</v>
      </c>
      <c r="M427" t="str">
        <f>TP_surface!O11</f>
        <v>na</v>
      </c>
      <c r="N427" t="str">
        <f>P_dissolved_surface!O11</f>
        <v>na</v>
      </c>
      <c r="O427" t="str">
        <f>TP_inflow!O11</f>
        <v>na</v>
      </c>
      <c r="P427" t="str">
        <f>TN_deep!O11</f>
        <v>na</v>
      </c>
      <c r="Q427" t="str">
        <f>TKN_deep!O11</f>
        <v>na</v>
      </c>
      <c r="R427" t="str">
        <f>NOx_deep!O11</f>
        <v>na</v>
      </c>
      <c r="S427" t="str">
        <f>NH3_deep!O11</f>
        <v>na</v>
      </c>
      <c r="T427" t="str">
        <f>TP_deep!O11</f>
        <v>na</v>
      </c>
      <c r="U427" t="str">
        <f>P_dissolved_deep!O11</f>
        <v>na</v>
      </c>
      <c r="V427">
        <f>TOC_deep!O11</f>
        <v>4.7249999999999996</v>
      </c>
    </row>
    <row r="428" spans="1:22" x14ac:dyDescent="0.3">
      <c r="A428">
        <v>1997</v>
      </c>
      <c r="B428" t="s">
        <v>14</v>
      </c>
      <c r="C428" t="str">
        <f>TN_surface!O12</f>
        <v>na</v>
      </c>
      <c r="D428" t="str">
        <f>TKN_surface!O12</f>
        <v>na</v>
      </c>
      <c r="E428">
        <f>NOx_surface!O12</f>
        <v>2.3250000000000002</v>
      </c>
      <c r="F428">
        <f>TOC_surface!O12</f>
        <v>8.516</v>
      </c>
      <c r="G428" t="str">
        <f>NH3_surface!O12</f>
        <v>na</v>
      </c>
      <c r="H428" t="str">
        <f>TN_inflow!O12</f>
        <v>na</v>
      </c>
      <c r="I428" t="str">
        <f>TKN_inflow!O12</f>
        <v>na</v>
      </c>
      <c r="J428">
        <f>NOx_inflow!O12</f>
        <v>0.59899999999999998</v>
      </c>
      <c r="K428" t="str">
        <f>NH3_inflow!O12</f>
        <v>na</v>
      </c>
      <c r="L428">
        <f>TOC_inflow!O12</f>
        <v>12.266666666666666</v>
      </c>
      <c r="M428" t="str">
        <f>TP_surface!O12</f>
        <v>na</v>
      </c>
      <c r="N428" t="str">
        <f>P_dissolved_surface!O12</f>
        <v>na</v>
      </c>
      <c r="O428" t="str">
        <f>TP_inflow!O12</f>
        <v>na</v>
      </c>
      <c r="P428" t="str">
        <f>TN_deep!O12</f>
        <v>na</v>
      </c>
      <c r="Q428" t="str">
        <f>TKN_deep!O12</f>
        <v>na</v>
      </c>
      <c r="R428">
        <f>NOx_deep!O12</f>
        <v>0.45200000000000001</v>
      </c>
      <c r="S428" t="str">
        <f>NH3_deep!O12</f>
        <v>na</v>
      </c>
      <c r="T428" t="str">
        <f>TP_deep!O12</f>
        <v>na</v>
      </c>
      <c r="U428" t="str">
        <f>P_dissolved_deep!O12</f>
        <v>na</v>
      </c>
      <c r="V428">
        <f>TOC_deep!O12</f>
        <v>5.1449999999999996</v>
      </c>
    </row>
    <row r="429" spans="1:22" x14ac:dyDescent="0.3">
      <c r="A429">
        <v>1998</v>
      </c>
      <c r="B429" t="s">
        <v>14</v>
      </c>
      <c r="C429" t="str">
        <f>TN_surface!O13</f>
        <v>na</v>
      </c>
      <c r="D429">
        <f>TKN_surface!O13</f>
        <v>0.56666666666666665</v>
      </c>
      <c r="E429" t="str">
        <f>NOx_surface!O13</f>
        <v>na</v>
      </c>
      <c r="F429">
        <f>TOC_surface!O13</f>
        <v>5.7</v>
      </c>
      <c r="G429" t="str">
        <f>NH3_surface!O13</f>
        <v>na</v>
      </c>
      <c r="H429" t="str">
        <f>TN_inflow!O13</f>
        <v>na</v>
      </c>
      <c r="I429">
        <f>TKN_inflow!O13</f>
        <v>0.8</v>
      </c>
      <c r="J429" t="str">
        <f>NOx_inflow!O13</f>
        <v>na</v>
      </c>
      <c r="K429" t="str">
        <f>NH3_inflow!O13</f>
        <v>na</v>
      </c>
      <c r="L429">
        <f>TOC_inflow!O13</f>
        <v>7.3</v>
      </c>
      <c r="M429" t="str">
        <f>TP_surface!O13</f>
        <v>na</v>
      </c>
      <c r="N429" t="str">
        <f>P_dissolved_surface!O13</f>
        <v>na</v>
      </c>
      <c r="O429" t="str">
        <f>TP_inflow!O13</f>
        <v>na</v>
      </c>
      <c r="P429" t="str">
        <f>TN_deep!O13</f>
        <v>na</v>
      </c>
      <c r="Q429">
        <f>TKN_deep!O13</f>
        <v>0.47500000000000003</v>
      </c>
      <c r="R429" t="str">
        <f>NOx_deep!O13</f>
        <v>na</v>
      </c>
      <c r="S429" t="str">
        <f>NH3_deep!O13</f>
        <v>na</v>
      </c>
      <c r="T429" t="str">
        <f>TP_deep!O13</f>
        <v>na</v>
      </c>
      <c r="U429" t="str">
        <f>P_dissolved_deep!O13</f>
        <v>na</v>
      </c>
      <c r="V429">
        <f>TOC_deep!O13</f>
        <v>3.35</v>
      </c>
    </row>
    <row r="430" spans="1:22" x14ac:dyDescent="0.3">
      <c r="A430">
        <v>1999</v>
      </c>
      <c r="B430" t="s">
        <v>14</v>
      </c>
      <c r="C430">
        <f>TN_surface!O14</f>
        <v>3.9000000000000004</v>
      </c>
      <c r="D430">
        <f>TKN_surface!O14</f>
        <v>0.7</v>
      </c>
      <c r="E430">
        <f>NOx_surface!O14</f>
        <v>3.2</v>
      </c>
      <c r="F430">
        <f>TOC_surface!O14</f>
        <v>5.3166666666666664</v>
      </c>
      <c r="G430" t="str">
        <f>NH3_surface!O14</f>
        <v>na</v>
      </c>
      <c r="H430">
        <f>TN_inflow!O14</f>
        <v>2.2000000000000002</v>
      </c>
      <c r="I430">
        <f>TKN_inflow!O14</f>
        <v>1.1000000000000001</v>
      </c>
      <c r="J430">
        <f>NOx_inflow!O14</f>
        <v>1.1000000000000001</v>
      </c>
      <c r="K430" t="str">
        <f>NH3_inflow!O14</f>
        <v>na</v>
      </c>
      <c r="L430">
        <f>TOC_inflow!O14</f>
        <v>4.8</v>
      </c>
      <c r="M430">
        <f>TP_surface!O14</f>
        <v>20</v>
      </c>
      <c r="N430">
        <f>P_dissolved_surface!O14</f>
        <v>10.833333333333334</v>
      </c>
      <c r="O430">
        <f>TP_inflow!O14</f>
        <v>155</v>
      </c>
      <c r="P430">
        <f>TN_deep!O14</f>
        <v>1.4966666666666666</v>
      </c>
      <c r="Q430">
        <f>TKN_deep!O14</f>
        <v>0.3</v>
      </c>
      <c r="R430">
        <f>NOx_deep!O14</f>
        <v>1.1966666666666665</v>
      </c>
      <c r="S430" t="str">
        <f>NH3_deep!O14</f>
        <v>na</v>
      </c>
      <c r="T430">
        <f>TP_deep!O14</f>
        <v>6.666666666666667</v>
      </c>
      <c r="U430">
        <f>P_dissolved_deep!O14</f>
        <v>5</v>
      </c>
      <c r="V430">
        <f>TOC_deep!O14</f>
        <v>2.0555555555555554</v>
      </c>
    </row>
    <row r="431" spans="1:22" x14ac:dyDescent="0.3">
      <c r="A431">
        <v>2000</v>
      </c>
      <c r="B431" t="s">
        <v>14</v>
      </c>
      <c r="C431" t="str">
        <f>TN_surface!O15</f>
        <v>na</v>
      </c>
      <c r="D431" t="str">
        <f>TKN_surface!O15</f>
        <v>na</v>
      </c>
      <c r="E431" t="str">
        <f>NOx_surface!O15</f>
        <v>na</v>
      </c>
      <c r="F431" t="str">
        <f>TOC_surface!O15</f>
        <v>na</v>
      </c>
      <c r="G431" t="str">
        <f>NH3_surface!O15</f>
        <v>na</v>
      </c>
      <c r="H431" t="str">
        <f>TN_inflow!O15</f>
        <v>na</v>
      </c>
      <c r="I431" t="str">
        <f>TKN_inflow!O15</f>
        <v>na</v>
      </c>
      <c r="J431" t="str">
        <f>NOx_inflow!O15</f>
        <v>na</v>
      </c>
      <c r="K431" t="str">
        <f>NH3_inflow!O15</f>
        <v>na</v>
      </c>
      <c r="L431" t="str">
        <f>TOC_inflow!O15</f>
        <v>na</v>
      </c>
      <c r="M431" t="str">
        <f>TP_surface!O15</f>
        <v>na</v>
      </c>
      <c r="N431" t="str">
        <f>P_dissolved_surface!O15</f>
        <v>na</v>
      </c>
      <c r="O431" t="str">
        <f>TP_inflow!O15</f>
        <v>na</v>
      </c>
      <c r="P431" t="str">
        <f>TN_deep!O15</f>
        <v>na</v>
      </c>
      <c r="Q431" t="str">
        <f>TKN_deep!O15</f>
        <v>na</v>
      </c>
      <c r="R431" t="str">
        <f>NOx_deep!O15</f>
        <v>na</v>
      </c>
      <c r="S431" t="str">
        <f>NH3_deep!O15</f>
        <v>na</v>
      </c>
      <c r="T431" t="str">
        <f>TP_deep!O15</f>
        <v>na</v>
      </c>
      <c r="U431" t="str">
        <f>P_dissolved_deep!O15</f>
        <v>na</v>
      </c>
      <c r="V431" t="str">
        <f>TOC_deep!O15</f>
        <v>na</v>
      </c>
    </row>
    <row r="432" spans="1:22" x14ac:dyDescent="0.3">
      <c r="A432">
        <v>2001</v>
      </c>
      <c r="B432" t="s">
        <v>14</v>
      </c>
      <c r="C432" t="str">
        <f>TN_surface!O16</f>
        <v>na</v>
      </c>
      <c r="D432" t="str">
        <f>TKN_surface!O16</f>
        <v>na</v>
      </c>
      <c r="E432" t="str">
        <f>NOx_surface!O16</f>
        <v>na</v>
      </c>
      <c r="F432" t="str">
        <f>TOC_surface!O16</f>
        <v>na</v>
      </c>
      <c r="G432" t="str">
        <f>NH3_surface!O16</f>
        <v>na</v>
      </c>
      <c r="H432" t="str">
        <f>TN_inflow!O16</f>
        <v>na</v>
      </c>
      <c r="I432" t="str">
        <f>TKN_inflow!O16</f>
        <v>na</v>
      </c>
      <c r="J432" t="str">
        <f>NOx_inflow!O16</f>
        <v>na</v>
      </c>
      <c r="K432" t="str">
        <f>NH3_inflow!O16</f>
        <v>na</v>
      </c>
      <c r="L432" t="str">
        <f>TOC_inflow!O16</f>
        <v>na</v>
      </c>
      <c r="M432" t="str">
        <f>TP_surface!O16</f>
        <v>na</v>
      </c>
      <c r="N432" t="str">
        <f>P_dissolved_surface!O16</f>
        <v>na</v>
      </c>
      <c r="O432" t="str">
        <f>TP_inflow!O16</f>
        <v>na</v>
      </c>
      <c r="P432" t="str">
        <f>TN_deep!O16</f>
        <v>na</v>
      </c>
      <c r="Q432" t="str">
        <f>TKN_deep!O16</f>
        <v>na</v>
      </c>
      <c r="R432" t="str">
        <f>NOx_deep!O16</f>
        <v>na</v>
      </c>
      <c r="S432" t="str">
        <f>NH3_deep!O16</f>
        <v>na</v>
      </c>
      <c r="T432" t="str">
        <f>TP_deep!O16</f>
        <v>na</v>
      </c>
      <c r="U432" t="str">
        <f>P_dissolved_deep!O16</f>
        <v>na</v>
      </c>
      <c r="V432" t="str">
        <f>TOC_deep!O16</f>
        <v>na</v>
      </c>
    </row>
    <row r="433" spans="1:22" x14ac:dyDescent="0.3">
      <c r="A433">
        <v>2002</v>
      </c>
      <c r="B433" t="s">
        <v>14</v>
      </c>
      <c r="C433" t="str">
        <f>TN_surface!O17</f>
        <v>na</v>
      </c>
      <c r="D433" t="str">
        <f>TKN_surface!O17</f>
        <v>na</v>
      </c>
      <c r="E433" t="str">
        <f>NOx_surface!O17</f>
        <v>na</v>
      </c>
      <c r="F433" t="str">
        <f>TOC_surface!O17</f>
        <v>na</v>
      </c>
      <c r="G433" t="str">
        <f>NH3_surface!O17</f>
        <v>na</v>
      </c>
      <c r="H433" t="str">
        <f>TN_inflow!O17</f>
        <v>na</v>
      </c>
      <c r="I433" t="str">
        <f>TKN_inflow!O17</f>
        <v>na</v>
      </c>
      <c r="J433" t="str">
        <f>NOx_inflow!O17</f>
        <v>na</v>
      </c>
      <c r="K433" t="str">
        <f>NH3_inflow!O17</f>
        <v>na</v>
      </c>
      <c r="L433" t="str">
        <f>TOC_inflow!O17</f>
        <v>na</v>
      </c>
      <c r="M433" t="str">
        <f>TP_surface!O17</f>
        <v>na</v>
      </c>
      <c r="N433" t="str">
        <f>P_dissolved_surface!O17</f>
        <v>na</v>
      </c>
      <c r="O433" t="str">
        <f>TP_inflow!O17</f>
        <v>na</v>
      </c>
      <c r="P433" t="str">
        <f>TN_deep!O17</f>
        <v>na</v>
      </c>
      <c r="Q433" t="str">
        <f>TKN_deep!O17</f>
        <v>na</v>
      </c>
      <c r="R433" t="str">
        <f>NOx_deep!O17</f>
        <v>na</v>
      </c>
      <c r="S433" t="str">
        <f>NH3_deep!O17</f>
        <v>na</v>
      </c>
      <c r="T433" t="str">
        <f>TP_deep!O17</f>
        <v>na</v>
      </c>
      <c r="U433" t="str">
        <f>P_dissolved_deep!O17</f>
        <v>na</v>
      </c>
      <c r="V433" t="str">
        <f>TOC_deep!O17</f>
        <v>na</v>
      </c>
    </row>
    <row r="434" spans="1:22" x14ac:dyDescent="0.3">
      <c r="A434">
        <v>2003</v>
      </c>
      <c r="B434" t="s">
        <v>14</v>
      </c>
      <c r="C434" t="str">
        <f>TN_surface!O18</f>
        <v>na</v>
      </c>
      <c r="D434" t="str">
        <f>TKN_surface!O18</f>
        <v>na</v>
      </c>
      <c r="E434" t="str">
        <f>NOx_surface!O18</f>
        <v>na</v>
      </c>
      <c r="F434" t="str">
        <f>TOC_surface!O18</f>
        <v>na</v>
      </c>
      <c r="G434" t="str">
        <f>NH3_surface!O18</f>
        <v>na</v>
      </c>
      <c r="H434" t="str">
        <f>TN_inflow!O18</f>
        <v>na</v>
      </c>
      <c r="I434" t="str">
        <f>TKN_inflow!O18</f>
        <v>na</v>
      </c>
      <c r="J434" t="str">
        <f>NOx_inflow!O18</f>
        <v>na</v>
      </c>
      <c r="K434" t="str">
        <f>NH3_inflow!O18</f>
        <v>na</v>
      </c>
      <c r="L434" t="str">
        <f>TOC_inflow!O18</f>
        <v>na</v>
      </c>
      <c r="M434" t="str">
        <f>TP_surface!O18</f>
        <v>na</v>
      </c>
      <c r="N434" t="str">
        <f>P_dissolved_surface!O18</f>
        <v>na</v>
      </c>
      <c r="O434" t="str">
        <f>TP_inflow!O18</f>
        <v>na</v>
      </c>
      <c r="P434" t="str">
        <f>TN_deep!O18</f>
        <v>na</v>
      </c>
      <c r="Q434" t="str">
        <f>TKN_deep!O18</f>
        <v>na</v>
      </c>
      <c r="R434" t="str">
        <f>NOx_deep!O18</f>
        <v>na</v>
      </c>
      <c r="S434" t="str">
        <f>NH3_deep!O18</f>
        <v>na</v>
      </c>
      <c r="T434" t="str">
        <f>TP_deep!O18</f>
        <v>na</v>
      </c>
      <c r="U434" t="str">
        <f>P_dissolved_deep!O18</f>
        <v>na</v>
      </c>
      <c r="V434" t="str">
        <f>TOC_deep!O18</f>
        <v>na</v>
      </c>
    </row>
    <row r="435" spans="1:22" x14ac:dyDescent="0.3">
      <c r="A435">
        <v>2004</v>
      </c>
      <c r="B435" t="s">
        <v>14</v>
      </c>
      <c r="C435" t="str">
        <f>TN_surface!O19</f>
        <v>na</v>
      </c>
      <c r="D435" t="str">
        <f>TKN_surface!O19</f>
        <v>na</v>
      </c>
      <c r="E435" t="str">
        <f>NOx_surface!O19</f>
        <v>na</v>
      </c>
      <c r="F435" t="str">
        <f>TOC_surface!O19</f>
        <v>na</v>
      </c>
      <c r="G435" t="str">
        <f>NH3_surface!O19</f>
        <v>na</v>
      </c>
      <c r="H435" t="str">
        <f>TN_inflow!O19</f>
        <v>na</v>
      </c>
      <c r="I435" t="str">
        <f>TKN_inflow!O19</f>
        <v>na</v>
      </c>
      <c r="J435" t="str">
        <f>NOx_inflow!O19</f>
        <v>na</v>
      </c>
      <c r="K435" t="str">
        <f>NH3_inflow!O19</f>
        <v>na</v>
      </c>
      <c r="L435" t="str">
        <f>TOC_inflow!O19</f>
        <v>na</v>
      </c>
      <c r="M435" t="str">
        <f>TP_surface!O19</f>
        <v>na</v>
      </c>
      <c r="N435" t="str">
        <f>P_dissolved_surface!O19</f>
        <v>na</v>
      </c>
      <c r="O435" t="str">
        <f>TP_inflow!O19</f>
        <v>na</v>
      </c>
      <c r="P435" t="str">
        <f>TN_deep!O19</f>
        <v>na</v>
      </c>
      <c r="Q435" t="str">
        <f>TKN_deep!O19</f>
        <v>na</v>
      </c>
      <c r="R435" t="str">
        <f>NOx_deep!O19</f>
        <v>na</v>
      </c>
      <c r="S435" t="str">
        <f>NH3_deep!O19</f>
        <v>na</v>
      </c>
      <c r="T435" t="str">
        <f>TP_deep!O19</f>
        <v>na</v>
      </c>
      <c r="U435" t="str">
        <f>P_dissolved_deep!O19</f>
        <v>na</v>
      </c>
      <c r="V435" t="str">
        <f>TOC_deep!O19</f>
        <v>na</v>
      </c>
    </row>
    <row r="436" spans="1:22" x14ac:dyDescent="0.3">
      <c r="A436">
        <v>2005</v>
      </c>
      <c r="B436" t="s">
        <v>14</v>
      </c>
      <c r="C436" t="str">
        <f>TN_surface!O20</f>
        <v>na</v>
      </c>
      <c r="D436" t="str">
        <f>TKN_surface!O20</f>
        <v>na</v>
      </c>
      <c r="E436" t="str">
        <f>NOx_surface!O20</f>
        <v>na</v>
      </c>
      <c r="F436" t="str">
        <f>TOC_surface!O20</f>
        <v>na</v>
      </c>
      <c r="G436" t="str">
        <f>NH3_surface!O20</f>
        <v>na</v>
      </c>
      <c r="H436" t="str">
        <f>TN_inflow!O20</f>
        <v>na</v>
      </c>
      <c r="I436" t="str">
        <f>TKN_inflow!O20</f>
        <v>na</v>
      </c>
      <c r="J436" t="str">
        <f>NOx_inflow!O20</f>
        <v>na</v>
      </c>
      <c r="K436" t="str">
        <f>NH3_inflow!O20</f>
        <v>na</v>
      </c>
      <c r="L436" t="str">
        <f>TOC_inflow!O20</f>
        <v>na</v>
      </c>
      <c r="M436" t="str">
        <f>TP_surface!O20</f>
        <v>na</v>
      </c>
      <c r="N436" t="str">
        <f>P_dissolved_surface!O20</f>
        <v>na</v>
      </c>
      <c r="O436" t="str">
        <f>TP_inflow!O20</f>
        <v>na</v>
      </c>
      <c r="P436" t="str">
        <f>TN_deep!O20</f>
        <v>na</v>
      </c>
      <c r="Q436" t="str">
        <f>TKN_deep!O20</f>
        <v>na</v>
      </c>
      <c r="R436" t="str">
        <f>NOx_deep!O20</f>
        <v>na</v>
      </c>
      <c r="S436" t="str">
        <f>NH3_deep!O20</f>
        <v>na</v>
      </c>
      <c r="T436" t="str">
        <f>TP_deep!O20</f>
        <v>na</v>
      </c>
      <c r="U436" t="str">
        <f>P_dissolved_deep!O20</f>
        <v>na</v>
      </c>
      <c r="V436" t="str">
        <f>TOC_deep!O20</f>
        <v>na</v>
      </c>
    </row>
    <row r="437" spans="1:22" x14ac:dyDescent="0.3">
      <c r="A437">
        <v>2006</v>
      </c>
      <c r="B437" t="s">
        <v>14</v>
      </c>
      <c r="C437">
        <f>TN_surface!O21</f>
        <v>2.822857142857143</v>
      </c>
      <c r="D437">
        <f>TKN_surface!O21</f>
        <v>1.092857142857143</v>
      </c>
      <c r="E437">
        <f>NOx_surface!O21</f>
        <v>1.73</v>
      </c>
      <c r="F437">
        <f>TOC_surface!O21</f>
        <v>5.3999999999999995</v>
      </c>
      <c r="G437" t="str">
        <f>NH3_surface!O21</f>
        <v>na</v>
      </c>
      <c r="H437">
        <f>TN_inflow!O21</f>
        <v>2.4300000000000002</v>
      </c>
      <c r="I437">
        <f>TKN_inflow!O21</f>
        <v>0.83</v>
      </c>
      <c r="J437">
        <f>NOx_inflow!O21</f>
        <v>1.6</v>
      </c>
      <c r="K437" t="str">
        <f>NH3_inflow!O21</f>
        <v>na</v>
      </c>
      <c r="L437">
        <f>TOC_inflow!O21</f>
        <v>4.2</v>
      </c>
      <c r="M437">
        <f>TP_surface!O21</f>
        <v>134.28571428571428</v>
      </c>
      <c r="N437" t="str">
        <f>P_dissolved_surface!O21</f>
        <v>na</v>
      </c>
      <c r="O437">
        <f>TP_inflow!O21</f>
        <v>300</v>
      </c>
      <c r="P437">
        <f>TN_deep!O21</f>
        <v>1.5833333333333333</v>
      </c>
      <c r="Q437">
        <f>TKN_deep!O21</f>
        <v>0.66333333333333333</v>
      </c>
      <c r="R437">
        <f>NOx_deep!O21</f>
        <v>0.91999999999999993</v>
      </c>
      <c r="S437" t="str">
        <f>NH3_deep!O21</f>
        <v>na</v>
      </c>
      <c r="T437">
        <f>TP_deep!O21</f>
        <v>46.666666666666664</v>
      </c>
      <c r="U437" t="str">
        <f>P_dissolved_deep!O21</f>
        <v>na</v>
      </c>
      <c r="V437">
        <f>TOC_deep!O21</f>
        <v>4.05</v>
      </c>
    </row>
    <row r="438" spans="1:22" x14ac:dyDescent="0.3">
      <c r="A438">
        <v>2007</v>
      </c>
      <c r="B438" t="s">
        <v>14</v>
      </c>
      <c r="C438" t="str">
        <f>TN_surface!O22</f>
        <v>na</v>
      </c>
      <c r="D438" t="str">
        <f>TKN_surface!O22</f>
        <v>na</v>
      </c>
      <c r="E438" t="str">
        <f>NOx_surface!O22</f>
        <v>na</v>
      </c>
      <c r="F438" t="str">
        <f>TOC_surface!O22</f>
        <v>na</v>
      </c>
      <c r="G438" t="str">
        <f>NH3_surface!O22</f>
        <v>na</v>
      </c>
      <c r="H438">
        <f>TN_inflow!O22</f>
        <v>2.431</v>
      </c>
      <c r="I438">
        <f>TKN_inflow!O22</f>
        <v>0.30499999999999999</v>
      </c>
      <c r="J438">
        <f>NOx_inflow!O22</f>
        <v>2.1259999999999999</v>
      </c>
      <c r="K438">
        <f>NH3_inflow!O22</f>
        <v>0</v>
      </c>
      <c r="L438">
        <f>TOC_inflow!O22</f>
        <v>3.7669999999999999</v>
      </c>
      <c r="M438" t="str">
        <f>TP_surface!O22</f>
        <v>na</v>
      </c>
      <c r="N438" t="str">
        <f>P_dissolved_surface!O22</f>
        <v>na</v>
      </c>
      <c r="O438">
        <f>TP_inflow!O22</f>
        <v>78</v>
      </c>
      <c r="P438">
        <f>TN_deep!O22</f>
        <v>1.3260000000000001</v>
      </c>
      <c r="Q438">
        <f>TKN_deep!O22</f>
        <v>0.49299999999999999</v>
      </c>
      <c r="R438">
        <f>NOx_deep!O22</f>
        <v>0.83299999999999996</v>
      </c>
      <c r="S438">
        <f>NH3_deep!O22</f>
        <v>0.38200000000000001</v>
      </c>
      <c r="T438">
        <f>TP_deep!O22</f>
        <v>9</v>
      </c>
      <c r="U438" t="str">
        <f>P_dissolved_deep!O22</f>
        <v>na</v>
      </c>
      <c r="V438">
        <f>TOC_deep!O22</f>
        <v>3.1760000000000002</v>
      </c>
    </row>
    <row r="439" spans="1:22" x14ac:dyDescent="0.3">
      <c r="A439">
        <v>2008</v>
      </c>
      <c r="B439" t="s">
        <v>14</v>
      </c>
      <c r="C439">
        <f>TN_surface!O23</f>
        <v>3.5019999999999998</v>
      </c>
      <c r="D439">
        <f>TKN_surface!O23</f>
        <v>0.90399999999999991</v>
      </c>
      <c r="E439">
        <f>NOx_surface!O23</f>
        <v>2.5979999999999999</v>
      </c>
      <c r="F439">
        <f>TOC_surface!O23</f>
        <v>17.2</v>
      </c>
      <c r="G439">
        <f>NH3_surface!O23</f>
        <v>5.800000000000001E-2</v>
      </c>
      <c r="H439">
        <f>TN_inflow!O23</f>
        <v>1.46</v>
      </c>
      <c r="I439">
        <f>TKN_inflow!O23</f>
        <v>1.2849999999999999</v>
      </c>
      <c r="J439">
        <f>NOx_inflow!O23</f>
        <v>0.17499999999999999</v>
      </c>
      <c r="K439">
        <f>NH3_inflow!O23</f>
        <v>1.4E-2</v>
      </c>
      <c r="L439">
        <f>TOC_inflow!O23</f>
        <v>18.5</v>
      </c>
      <c r="M439">
        <f>TP_surface!O23</f>
        <v>56.339999999999996</v>
      </c>
      <c r="N439" t="str">
        <f>P_dissolved_surface!O23</f>
        <v>na</v>
      </c>
      <c r="O439">
        <f>TP_inflow!O23</f>
        <v>560</v>
      </c>
      <c r="P439" t="str">
        <f>TN_deep!O23</f>
        <v>na</v>
      </c>
      <c r="Q439" t="str">
        <f>TKN_deep!O23</f>
        <v>na</v>
      </c>
      <c r="R439">
        <f>NOx_deep!O23</f>
        <v>0.4</v>
      </c>
      <c r="S439">
        <f>NH3_deep!O23</f>
        <v>3.5999999999999997E-2</v>
      </c>
      <c r="T439">
        <f>TP_deep!O23</f>
        <v>0.7</v>
      </c>
      <c r="U439" t="str">
        <f>P_dissolved_deep!O23</f>
        <v>na</v>
      </c>
      <c r="V439">
        <f>TOC_deep!O23</f>
        <v>12</v>
      </c>
    </row>
    <row r="440" spans="1:22" x14ac:dyDescent="0.3">
      <c r="A440">
        <v>2009</v>
      </c>
      <c r="B440" t="s">
        <v>14</v>
      </c>
      <c r="C440">
        <f>TN_surface!O24</f>
        <v>11.269</v>
      </c>
      <c r="D440">
        <f>TKN_surface!O24</f>
        <v>0.96899999999999997</v>
      </c>
      <c r="E440">
        <f>NOx_surface!O24</f>
        <v>10.3</v>
      </c>
      <c r="F440">
        <f>TOC_surface!O24</f>
        <v>16.899999999999999</v>
      </c>
      <c r="G440">
        <f>NH3_surface!O24</f>
        <v>0.1182</v>
      </c>
      <c r="H440">
        <f>TN_inflow!O24</f>
        <v>5.8525</v>
      </c>
      <c r="I440">
        <f>TKN_inflow!O24</f>
        <v>0.72750000000000004</v>
      </c>
      <c r="J440">
        <f>NOx_inflow!O24</f>
        <v>5.125</v>
      </c>
      <c r="K440">
        <f>NH3_inflow!O24</f>
        <v>6.7500000000000004E-2</v>
      </c>
      <c r="L440">
        <f>TOC_inflow!O24</f>
        <v>16.024999999999999</v>
      </c>
      <c r="M440">
        <f>TP_surface!O24</f>
        <v>118.6</v>
      </c>
      <c r="N440" t="str">
        <f>P_dissolved_surface!O24</f>
        <v>na</v>
      </c>
      <c r="O440">
        <f>TP_inflow!O24</f>
        <v>275</v>
      </c>
      <c r="P440">
        <f>TN_deep!O24</f>
        <v>4.7633333333333336</v>
      </c>
      <c r="Q440">
        <f>TKN_deep!O24</f>
        <v>0.99333333333333329</v>
      </c>
      <c r="R440">
        <f>NOx_deep!O24</f>
        <v>3.77</v>
      </c>
      <c r="S440">
        <f>NH3_deep!O24</f>
        <v>0.61</v>
      </c>
      <c r="T440">
        <f>TP_deep!O24</f>
        <v>17.533333333333335</v>
      </c>
      <c r="U440" t="str">
        <f>P_dissolved_deep!O24</f>
        <v>na</v>
      </c>
      <c r="V440">
        <f>TOC_deep!O24</f>
        <v>13</v>
      </c>
    </row>
    <row r="441" spans="1:22" x14ac:dyDescent="0.3">
      <c r="A441">
        <v>2010</v>
      </c>
      <c r="B441" t="s">
        <v>14</v>
      </c>
      <c r="C441">
        <f>TN_surface!O25</f>
        <v>3.6611111111111114</v>
      </c>
      <c r="D441">
        <f>TKN_surface!O25</f>
        <v>2.0044444444444443</v>
      </c>
      <c r="E441">
        <f>NOx_surface!O25</f>
        <v>1.656666666666667</v>
      </c>
      <c r="F441">
        <f>TOC_surface!O25</f>
        <v>5.6777777777777771</v>
      </c>
      <c r="G441">
        <f>NH3_surface!O25</f>
        <v>2.4999999999999998E-2</v>
      </c>
      <c r="H441">
        <f>TN_inflow!O25</f>
        <v>3.9</v>
      </c>
      <c r="I441">
        <f>TKN_inflow!O25</f>
        <v>1.1000000000000001</v>
      </c>
      <c r="J441">
        <f>NOx_inflow!O25</f>
        <v>2.8</v>
      </c>
      <c r="K441">
        <f>NH3_inflow!O25</f>
        <v>8.5000000000000006E-2</v>
      </c>
      <c r="L441">
        <f>TOC_inflow!O25</f>
        <v>4</v>
      </c>
      <c r="M441">
        <f>TP_surface!O25</f>
        <v>94.555555555555557</v>
      </c>
      <c r="N441" t="str">
        <f>P_dissolved_surface!O25</f>
        <v>na</v>
      </c>
      <c r="O441">
        <f>TP_inflow!O25</f>
        <v>140</v>
      </c>
      <c r="P441" t="str">
        <f>TN_deep!O25</f>
        <v>na</v>
      </c>
      <c r="Q441" t="str">
        <f>TKN_deep!O25</f>
        <v>na</v>
      </c>
      <c r="R441" t="str">
        <f>NOx_deep!O25</f>
        <v>na</v>
      </c>
      <c r="S441" t="str">
        <f>NH3_deep!O25</f>
        <v>na</v>
      </c>
      <c r="T441" t="str">
        <f>TP_deep!O25</f>
        <v>na</v>
      </c>
      <c r="U441" t="str">
        <f>P_dissolved_deep!O25</f>
        <v>na</v>
      </c>
      <c r="V441" t="str">
        <f>TOC_deep!O25</f>
        <v>na</v>
      </c>
    </row>
    <row r="442" spans="1:22" x14ac:dyDescent="0.3">
      <c r="A442">
        <v>2011</v>
      </c>
      <c r="B442" t="s">
        <v>14</v>
      </c>
      <c r="C442" t="str">
        <f>TN_surface!O26</f>
        <v>na</v>
      </c>
      <c r="D442" t="str">
        <f>TKN_surface!O26</f>
        <v>na</v>
      </c>
      <c r="E442" t="str">
        <f>NOx_surface!O26</f>
        <v>na</v>
      </c>
      <c r="F442" t="str">
        <f>TOC_surface!O26</f>
        <v>na</v>
      </c>
      <c r="G442" t="str">
        <f>NH3_surface!O26</f>
        <v>na</v>
      </c>
      <c r="H442" t="str">
        <f>TN_inflow!O26</f>
        <v>na</v>
      </c>
      <c r="I442" t="str">
        <f>TKN_inflow!O26</f>
        <v>na</v>
      </c>
      <c r="J442" t="str">
        <f>NOx_inflow!O26</f>
        <v>na</v>
      </c>
      <c r="K442" t="str">
        <f>NH3_inflow!O26</f>
        <v>na</v>
      </c>
      <c r="L442" t="str">
        <f>TOC_inflow!O26</f>
        <v>na</v>
      </c>
      <c r="M442" t="str">
        <f>TP_surface!O26</f>
        <v>na</v>
      </c>
      <c r="N442" t="str">
        <f>P_dissolved_surface!O26</f>
        <v>na</v>
      </c>
      <c r="O442" t="str">
        <f>TP_inflow!O26</f>
        <v>na</v>
      </c>
      <c r="P442">
        <f>TN_deep!O26</f>
        <v>1.3399999999999999</v>
      </c>
      <c r="Q442">
        <f>TKN_deep!O26</f>
        <v>0.14000000000000001</v>
      </c>
      <c r="R442">
        <f>NOx_deep!O26</f>
        <v>1.2</v>
      </c>
      <c r="S442">
        <f>NH3_deep!O26</f>
        <v>3.4000000000000002E-2</v>
      </c>
      <c r="T442">
        <f>TP_deep!O26</f>
        <v>30</v>
      </c>
      <c r="U442" t="str">
        <f>P_dissolved_deep!O26</f>
        <v>na</v>
      </c>
      <c r="V442">
        <f>TOC_deep!O26</f>
        <v>3.2</v>
      </c>
    </row>
    <row r="443" spans="1:22" x14ac:dyDescent="0.3">
      <c r="A443">
        <v>2012</v>
      </c>
      <c r="B443" t="s">
        <v>14</v>
      </c>
      <c r="C443">
        <f>TN_surface!O27</f>
        <v>4.2125000000000004</v>
      </c>
      <c r="D443">
        <f>TKN_surface!O27</f>
        <v>1.7</v>
      </c>
      <c r="E443">
        <f>NOx_surface!O27</f>
        <v>2.5125000000000002</v>
      </c>
      <c r="F443">
        <f>TOC_surface!O27</f>
        <v>2.3475000000000001</v>
      </c>
      <c r="G443">
        <f>NH3_surface!O27</f>
        <v>0.1825</v>
      </c>
      <c r="H443">
        <f>TN_inflow!O27</f>
        <v>14.4</v>
      </c>
      <c r="I443">
        <f>TKN_inflow!O27</f>
        <v>2.4</v>
      </c>
      <c r="J443">
        <f>NOx_inflow!O27</f>
        <v>12</v>
      </c>
      <c r="K443">
        <f>NH3_inflow!O27</f>
        <v>0.11</v>
      </c>
      <c r="L443">
        <f>TOC_inflow!O27</f>
        <v>6.5</v>
      </c>
      <c r="M443">
        <f>TP_surface!O27</f>
        <v>98.75</v>
      </c>
      <c r="N443" t="str">
        <f>P_dissolved_surface!O27</f>
        <v>na</v>
      </c>
      <c r="O443">
        <f>TP_inflow!O27</f>
        <v>240</v>
      </c>
      <c r="P443" t="str">
        <f>TN_deep!O27</f>
        <v>na</v>
      </c>
      <c r="Q443" t="str">
        <f>TKN_deep!O27</f>
        <v>na</v>
      </c>
      <c r="R443" t="str">
        <f>NOx_deep!O27</f>
        <v>na</v>
      </c>
      <c r="S443" t="str">
        <f>NH3_deep!O27</f>
        <v>na</v>
      </c>
      <c r="T443" t="str">
        <f>TP_deep!O27</f>
        <v>na</v>
      </c>
      <c r="U443" t="str">
        <f>P_dissolved_deep!O27</f>
        <v>na</v>
      </c>
      <c r="V443" t="str">
        <f>TOC_deep!O27</f>
        <v>na</v>
      </c>
    </row>
    <row r="444" spans="1:22" x14ac:dyDescent="0.3">
      <c r="A444">
        <v>2013</v>
      </c>
      <c r="B444" t="s">
        <v>14</v>
      </c>
      <c r="C444">
        <f>TN_surface!O28</f>
        <v>1.8780000000000001</v>
      </c>
      <c r="D444">
        <f>TKN_surface!O28</f>
        <v>0.96400000000000008</v>
      </c>
      <c r="E444">
        <f>NOx_surface!O28</f>
        <v>0.91400000000000003</v>
      </c>
      <c r="F444">
        <f>TOC_surface!O28</f>
        <v>5.3599999999999994</v>
      </c>
      <c r="G444">
        <f>NH3_surface!O28</f>
        <v>4.4400000000000002E-2</v>
      </c>
      <c r="H444" t="str">
        <f>TN_inflow!O28</f>
        <v>na</v>
      </c>
      <c r="I444" t="str">
        <f>TKN_inflow!O28</f>
        <v>na</v>
      </c>
      <c r="J444" t="str">
        <f>NOx_inflow!O28</f>
        <v>na</v>
      </c>
      <c r="K444" t="str">
        <f>NH3_inflow!O28</f>
        <v>na</v>
      </c>
      <c r="L444" t="str">
        <f>TOC_inflow!O28</f>
        <v>na</v>
      </c>
      <c r="M444">
        <f>TP_surface!O28</f>
        <v>31.4</v>
      </c>
      <c r="N444" t="str">
        <f>P_dissolved_surface!O28</f>
        <v>na</v>
      </c>
      <c r="O444" t="str">
        <f>TP_inflow!O28</f>
        <v>na</v>
      </c>
      <c r="P444" t="str">
        <f>TN_deep!O28</f>
        <v>na</v>
      </c>
      <c r="Q444" t="str">
        <f>TKN_deep!O28</f>
        <v>na</v>
      </c>
      <c r="R444" t="str">
        <f>NOx_deep!O28</f>
        <v>na</v>
      </c>
      <c r="S444" t="str">
        <f>NH3_deep!O28</f>
        <v>na</v>
      </c>
      <c r="T444" t="str">
        <f>TP_deep!O28</f>
        <v>na</v>
      </c>
      <c r="U444" t="str">
        <f>P_dissolved_deep!O28</f>
        <v>na</v>
      </c>
      <c r="V444" t="str">
        <f>TOC_deep!O28</f>
        <v>na</v>
      </c>
    </row>
    <row r="445" spans="1:22" x14ac:dyDescent="0.3">
      <c r="A445">
        <v>2014</v>
      </c>
      <c r="B445" t="s">
        <v>14</v>
      </c>
      <c r="C445">
        <f>TN_surface!O29</f>
        <v>2.7075</v>
      </c>
      <c r="D445">
        <f>TKN_surface!O29</f>
        <v>1.85</v>
      </c>
      <c r="E445">
        <f>NOx_surface!O29</f>
        <v>0.85750000000000004</v>
      </c>
      <c r="F445">
        <f>TOC_surface!O29</f>
        <v>6.1749999999999998</v>
      </c>
      <c r="G445">
        <f>NH3_surface!O29</f>
        <v>0.14094999999999999</v>
      </c>
      <c r="H445" t="str">
        <f>TN_inflow!O29</f>
        <v>na</v>
      </c>
      <c r="I445" t="str">
        <f>TKN_inflow!O29</f>
        <v>na</v>
      </c>
      <c r="J445" t="str">
        <f>NOx_inflow!O29</f>
        <v>na</v>
      </c>
      <c r="K445" t="str">
        <f>NH3_inflow!O29</f>
        <v>na</v>
      </c>
      <c r="L445" t="str">
        <f>TOC_inflow!O29</f>
        <v>na</v>
      </c>
      <c r="M445">
        <f>TP_surface!O29</f>
        <v>114.175</v>
      </c>
      <c r="N445" t="str">
        <f>P_dissolved_surface!O29</f>
        <v>na</v>
      </c>
      <c r="O445" t="str">
        <f>TP_inflow!O29</f>
        <v>na</v>
      </c>
      <c r="P445">
        <f>TN_deep!O29</f>
        <v>2.5860000000000003</v>
      </c>
      <c r="Q445">
        <f>TKN_deep!O29</f>
        <v>1.6</v>
      </c>
      <c r="R445">
        <f>NOx_deep!O29</f>
        <v>0.98599999999999999</v>
      </c>
      <c r="S445">
        <f>NH3_deep!O29</f>
        <v>0.308</v>
      </c>
      <c r="T445">
        <f>TP_deep!O29</f>
        <v>14.3</v>
      </c>
      <c r="U445" t="str">
        <f>P_dissolved_deep!O29</f>
        <v>na</v>
      </c>
      <c r="V445">
        <f>TOC_deep!O29</f>
        <v>5</v>
      </c>
    </row>
    <row r="446" spans="1:22" x14ac:dyDescent="0.3">
      <c r="A446">
        <v>2015</v>
      </c>
      <c r="B446" t="s">
        <v>14</v>
      </c>
      <c r="C446">
        <f>TN_surface!O30</f>
        <v>1.9592000000000001</v>
      </c>
      <c r="D446">
        <f>TKN_surface!O30</f>
        <v>1.6800000000000002</v>
      </c>
      <c r="E446">
        <f>NOx_surface!O30</f>
        <v>0.2792</v>
      </c>
      <c r="F446">
        <f>TOC_surface!O30</f>
        <v>5.6400000000000006</v>
      </c>
      <c r="G446">
        <f>NH3_surface!O30</f>
        <v>0.34439999999999998</v>
      </c>
      <c r="H446">
        <f>TN_inflow!O30</f>
        <v>3.84</v>
      </c>
      <c r="I446">
        <f>TKN_inflow!O30</f>
        <v>2.7</v>
      </c>
      <c r="J446">
        <f>NOx_inflow!O30</f>
        <v>1.1399999999999999</v>
      </c>
      <c r="K446">
        <f>NH3_inflow!O30</f>
        <v>0.22600000000000001</v>
      </c>
      <c r="L446">
        <f>TOC_inflow!O30</f>
        <v>5</v>
      </c>
      <c r="M446">
        <f>TP_surface!O30</f>
        <v>30.2</v>
      </c>
      <c r="N446" t="str">
        <f>P_dissolved_surface!O30</f>
        <v>na</v>
      </c>
      <c r="O446">
        <f>TP_inflow!O30</f>
        <v>117</v>
      </c>
      <c r="P446">
        <f>TN_deep!O30</f>
        <v>1.6515</v>
      </c>
      <c r="Q446">
        <f>TKN_deep!O30</f>
        <v>0.85</v>
      </c>
      <c r="R446">
        <f>NOx_deep!O30</f>
        <v>0.80149999999999999</v>
      </c>
      <c r="S446">
        <f>NH3_deep!O30</f>
        <v>0.215</v>
      </c>
      <c r="T446">
        <f>TP_deep!O30</f>
        <v>35</v>
      </c>
      <c r="U446" t="str">
        <f>P_dissolved_deep!O30</f>
        <v>na</v>
      </c>
      <c r="V446">
        <f>TOC_deep!O30</f>
        <v>3.3</v>
      </c>
    </row>
    <row r="447" spans="1:22" x14ac:dyDescent="0.3">
      <c r="A447">
        <v>2016</v>
      </c>
      <c r="B447" t="s">
        <v>14</v>
      </c>
      <c r="C447">
        <f>TN_surface!O31</f>
        <v>0.93925000000000003</v>
      </c>
      <c r="D447">
        <f>TKN_surface!O31</f>
        <v>0.72975000000000001</v>
      </c>
      <c r="E447">
        <f>NOx_surface!O31</f>
        <v>0.20950000000000002</v>
      </c>
      <c r="F447">
        <f>TOC_surface!O31</f>
        <v>6.6400000000000006</v>
      </c>
      <c r="G447">
        <f>NH3_surface!O31</f>
        <v>0.13624999999999998</v>
      </c>
      <c r="H447">
        <f>TN_inflow!O31</f>
        <v>2.1139999999999999</v>
      </c>
      <c r="I447">
        <f>TKN_inflow!O31</f>
        <v>0.97399999999999998</v>
      </c>
      <c r="J447">
        <f>NOx_inflow!O31</f>
        <v>1.1399999999999999</v>
      </c>
      <c r="K447">
        <f>NH3_inflow!O31</f>
        <v>0.23100000000000001</v>
      </c>
      <c r="L447">
        <f>TOC_inflow!O31</f>
        <v>6.76</v>
      </c>
      <c r="M447">
        <f>TP_surface!O31</f>
        <v>68.75</v>
      </c>
      <c r="N447" t="str">
        <f>P_dissolved_surface!O31</f>
        <v>na</v>
      </c>
      <c r="O447">
        <f>TP_inflow!O31</f>
        <v>188</v>
      </c>
      <c r="P447" t="str">
        <f>TN_deep!O31</f>
        <v>na</v>
      </c>
      <c r="Q447" t="str">
        <f>TKN_deep!O31</f>
        <v>na</v>
      </c>
      <c r="R447" t="str">
        <f>NOx_deep!O31</f>
        <v>na</v>
      </c>
      <c r="S447" t="str">
        <f>NH3_deep!O31</f>
        <v>na</v>
      </c>
      <c r="T447" t="str">
        <f>TP_deep!O31</f>
        <v>na</v>
      </c>
      <c r="U447" t="str">
        <f>P_dissolved_deep!O31</f>
        <v>na</v>
      </c>
      <c r="V447" t="str">
        <f>TOC_deep!O31</f>
        <v>na</v>
      </c>
    </row>
    <row r="448" spans="1:22" x14ac:dyDescent="0.3">
      <c r="A448">
        <v>2017</v>
      </c>
      <c r="B448" t="s">
        <v>14</v>
      </c>
      <c r="C448">
        <f>TN_surface!O32</f>
        <v>4.7057142857142864</v>
      </c>
      <c r="D448">
        <f>TKN_surface!O32</f>
        <v>1.0571428571428572</v>
      </c>
      <c r="E448">
        <f>NOx_surface!O32</f>
        <v>3.648571428571429</v>
      </c>
      <c r="F448">
        <f>TOC_surface!O32</f>
        <v>8.9671428571428571</v>
      </c>
      <c r="G448">
        <f>NH3_surface!O32</f>
        <v>0.10602857142857143</v>
      </c>
      <c r="H448">
        <f>TN_inflow!O32</f>
        <v>3.99</v>
      </c>
      <c r="I448">
        <f>TKN_inflow!O32</f>
        <v>0.51</v>
      </c>
      <c r="J448">
        <f>NOx_inflow!O32</f>
        <v>3.48</v>
      </c>
      <c r="K448">
        <f>NH3_inflow!O32</f>
        <v>8.4199999999999997E-2</v>
      </c>
      <c r="L448">
        <f>TOC_inflow!O32</f>
        <v>5.24</v>
      </c>
      <c r="M448">
        <f>TP_surface!O32</f>
        <v>23</v>
      </c>
      <c r="N448">
        <f>P_dissolved_surface!O32</f>
        <v>50.55</v>
      </c>
      <c r="O448">
        <f>TP_inflow!O32</f>
        <v>96</v>
      </c>
      <c r="P448">
        <f>TN_deep!O32</f>
        <v>1.1619999999999999</v>
      </c>
      <c r="Q448">
        <f>TKN_deep!O32</f>
        <v>0.49</v>
      </c>
      <c r="R448">
        <f>NOx_deep!O32</f>
        <v>0.67200000000000004</v>
      </c>
      <c r="S448">
        <f>NH3_deep!O32</f>
        <v>0.28100000000000003</v>
      </c>
      <c r="T448">
        <f>TP_deep!O32</f>
        <v>9</v>
      </c>
      <c r="U448">
        <f>P_dissolved_deep!O32</f>
        <v>10.8</v>
      </c>
      <c r="V448">
        <f>TOC_deep!O32</f>
        <v>4.28</v>
      </c>
    </row>
    <row r="449" spans="1:22" x14ac:dyDescent="0.3">
      <c r="A449">
        <v>2018</v>
      </c>
      <c r="B449" t="s">
        <v>14</v>
      </c>
      <c r="C449">
        <f>TN_surface!O33</f>
        <v>1.9964999999999999</v>
      </c>
      <c r="D449">
        <f>TKN_surface!O33</f>
        <v>0.92924999999999991</v>
      </c>
      <c r="E449">
        <f>NOx_surface!O33</f>
        <v>1.06725</v>
      </c>
      <c r="F449">
        <f>TOC_surface!O33</f>
        <v>6.65</v>
      </c>
      <c r="G449">
        <f>NH3_surface!O33</f>
        <v>0.1555</v>
      </c>
      <c r="H449">
        <f>TN_inflow!O33</f>
        <v>2.9299999999999997</v>
      </c>
      <c r="I449">
        <f>TKN_inflow!O33</f>
        <v>1.27</v>
      </c>
      <c r="J449">
        <f>NOx_inflow!O33</f>
        <v>1.66</v>
      </c>
      <c r="K449">
        <f>NH3_inflow!O33</f>
        <v>0.155</v>
      </c>
      <c r="L449">
        <f>TOC_inflow!O33</f>
        <v>11</v>
      </c>
      <c r="M449">
        <f>TP_surface!O33</f>
        <v>158.75</v>
      </c>
      <c r="N449">
        <f>P_dissolved_surface!O33</f>
        <v>93.3</v>
      </c>
      <c r="O449">
        <f>TP_inflow!O33</f>
        <v>345</v>
      </c>
      <c r="P449">
        <f>TN_deep!O33</f>
        <v>1.2404999999999999</v>
      </c>
      <c r="Q449">
        <f>TKN_deep!O33</f>
        <v>0.48599999999999999</v>
      </c>
      <c r="R449">
        <f>NOx_deep!O33</f>
        <v>0.75449999999999995</v>
      </c>
      <c r="S449">
        <f>NH3_deep!O33</f>
        <v>0.20500000000000002</v>
      </c>
      <c r="T449">
        <f>TP_deep!O33</f>
        <v>45</v>
      </c>
      <c r="U449">
        <f>P_dissolved_deep!O33</f>
        <v>42.15</v>
      </c>
      <c r="V449">
        <f>TOC_deep!O33</f>
        <v>4.08</v>
      </c>
    </row>
    <row r="450" spans="1:22" x14ac:dyDescent="0.3">
      <c r="A450">
        <v>1987</v>
      </c>
      <c r="B450" t="s">
        <v>15</v>
      </c>
      <c r="C450">
        <f>TN_surface!P2</f>
        <v>0.8</v>
      </c>
      <c r="D450">
        <f>TKN_surface!P2</f>
        <v>0.05</v>
      </c>
      <c r="E450">
        <f>NOx_surface!P2</f>
        <v>0.75</v>
      </c>
      <c r="F450">
        <f>TOC_surface!P2</f>
        <v>2</v>
      </c>
      <c r="G450">
        <f>NH3_surface!P2</f>
        <v>0.05</v>
      </c>
      <c r="H450">
        <f>TN_inflow!P2</f>
        <v>1.7250000000000001</v>
      </c>
      <c r="I450">
        <f>TKN_inflow!P2</f>
        <v>0.22500000000000001</v>
      </c>
      <c r="J450">
        <f>NOx_inflow!P2</f>
        <v>1.5</v>
      </c>
      <c r="K450">
        <f>NH3_inflow!P2</f>
        <v>0</v>
      </c>
      <c r="L450">
        <f>TOC_inflow!P2</f>
        <v>2.375</v>
      </c>
      <c r="M450">
        <f>TP_surface!P2</f>
        <v>5</v>
      </c>
      <c r="N450">
        <f>P_dissolved_surface!P2</f>
        <v>5</v>
      </c>
      <c r="O450">
        <f>TP_inflow!P2</f>
        <v>96.75</v>
      </c>
      <c r="P450">
        <f>TN_deep!P2</f>
        <v>0.76666666666666661</v>
      </c>
      <c r="Q450">
        <f>TKN_deep!P2</f>
        <v>0.66666666666666663</v>
      </c>
      <c r="R450">
        <f>NOx_deep!P2</f>
        <v>0.1</v>
      </c>
      <c r="S450">
        <f>NH3_deep!P2</f>
        <v>0.46666666666666662</v>
      </c>
      <c r="T450" t="str">
        <f>TP_deep!P2</f>
        <v>na</v>
      </c>
      <c r="U450">
        <f>P_dissolved_deep!P2</f>
        <v>14.333333333333334</v>
      </c>
      <c r="V450">
        <f>TOC_deep!P2</f>
        <v>2.6666666666666665</v>
      </c>
    </row>
    <row r="451" spans="1:22" x14ac:dyDescent="0.3">
      <c r="A451">
        <v>1988</v>
      </c>
      <c r="B451" t="s">
        <v>15</v>
      </c>
      <c r="C451">
        <f>TN_surface!P3</f>
        <v>1.6666666666666667</v>
      </c>
      <c r="D451">
        <f>TKN_surface!P3</f>
        <v>0.20000000000000004</v>
      </c>
      <c r="E451">
        <f>NOx_surface!P3</f>
        <v>1.4666666666666668</v>
      </c>
      <c r="F451">
        <f>TOC_surface!P3</f>
        <v>1</v>
      </c>
      <c r="G451">
        <f>NH3_surface!P3</f>
        <v>5.000000000000001E-2</v>
      </c>
      <c r="H451">
        <f>TN_inflow!P3</f>
        <v>1.6500000000000001</v>
      </c>
      <c r="I451">
        <f>TKN_inflow!P3</f>
        <v>0.2</v>
      </c>
      <c r="J451">
        <f>NOx_inflow!P3</f>
        <v>1.4500000000000002</v>
      </c>
      <c r="K451">
        <f>NH3_inflow!P3</f>
        <v>0.1</v>
      </c>
      <c r="L451">
        <f>TOC_inflow!P3</f>
        <v>0.75</v>
      </c>
      <c r="M451">
        <f>TP_surface!P3</f>
        <v>5</v>
      </c>
      <c r="N451">
        <f>P_dissolved_surface!P3</f>
        <v>52.5</v>
      </c>
      <c r="O451">
        <f>TP_inflow!P3</f>
        <v>96</v>
      </c>
      <c r="P451">
        <f>TN_deep!P3</f>
        <v>0.92500000000000004</v>
      </c>
      <c r="Q451">
        <f>TKN_deep!P3</f>
        <v>0.82500000000000007</v>
      </c>
      <c r="R451">
        <f>NOx_deep!P3</f>
        <v>0.1</v>
      </c>
      <c r="S451">
        <f>NH3_deep!P3</f>
        <v>0.55000000000000004</v>
      </c>
      <c r="T451" t="str">
        <f>TP_deep!P3</f>
        <v>na</v>
      </c>
      <c r="U451">
        <f>P_dissolved_deep!P3</f>
        <v>23.5</v>
      </c>
      <c r="V451">
        <f>TOC_deep!P3</f>
        <v>3.75</v>
      </c>
    </row>
    <row r="452" spans="1:22" x14ac:dyDescent="0.3">
      <c r="A452">
        <v>1989</v>
      </c>
      <c r="B452" t="s">
        <v>15</v>
      </c>
      <c r="C452">
        <f>TN_surface!P4</f>
        <v>0.70000000000000007</v>
      </c>
      <c r="D452">
        <f>TKN_surface!P4</f>
        <v>0.3</v>
      </c>
      <c r="E452">
        <f>NOx_surface!P4</f>
        <v>0.40000000000000008</v>
      </c>
      <c r="F452">
        <f>TOC_surface!P4</f>
        <v>1.6666666666666667</v>
      </c>
      <c r="G452">
        <f>NH3_surface!P4</f>
        <v>5.000000000000001E-2</v>
      </c>
      <c r="H452">
        <f>TN_inflow!P4</f>
        <v>1.675</v>
      </c>
      <c r="I452">
        <f>TKN_inflow!P4</f>
        <v>0.17499999999999999</v>
      </c>
      <c r="J452">
        <f>NOx_inflow!P4</f>
        <v>1.5</v>
      </c>
      <c r="K452">
        <f>NH3_inflow!P4</f>
        <v>0</v>
      </c>
      <c r="L452">
        <f>TOC_inflow!P4</f>
        <v>2.125</v>
      </c>
      <c r="M452">
        <f>TP_surface!P4</f>
        <v>13.666666666666666</v>
      </c>
      <c r="N452">
        <f>P_dissolved_surface!P4</f>
        <v>17</v>
      </c>
      <c r="O452">
        <f>TP_inflow!P4</f>
        <v>68.25</v>
      </c>
      <c r="P452">
        <f>TN_deep!P4</f>
        <v>0.7</v>
      </c>
      <c r="Q452">
        <f>TKN_deep!P4</f>
        <v>0.5</v>
      </c>
      <c r="R452">
        <f>NOx_deep!P4</f>
        <v>0.2</v>
      </c>
      <c r="S452">
        <f>NH3_deep!P4</f>
        <v>0.25</v>
      </c>
      <c r="T452">
        <f>TP_deep!P4</f>
        <v>16</v>
      </c>
      <c r="U452">
        <f>P_dissolved_deep!P4</f>
        <v>8</v>
      </c>
      <c r="V452">
        <f>TOC_deep!P4</f>
        <v>2.5</v>
      </c>
    </row>
    <row r="453" spans="1:22" x14ac:dyDescent="0.3">
      <c r="A453">
        <v>1990</v>
      </c>
      <c r="B453" t="s">
        <v>15</v>
      </c>
      <c r="C453">
        <f>TN_surface!P5</f>
        <v>0.8176470588235295</v>
      </c>
      <c r="D453">
        <f>TKN_surface!P5</f>
        <v>0.16764705882352937</v>
      </c>
      <c r="E453">
        <f>NOx_surface!P5</f>
        <v>0.65000000000000013</v>
      </c>
      <c r="F453">
        <f>TOC_surface!P5</f>
        <v>3.0555555555555554</v>
      </c>
      <c r="G453">
        <f>NH3_surface!P5</f>
        <v>8.0555555555555547E-2</v>
      </c>
      <c r="H453">
        <f>TN_inflow!P5</f>
        <v>1.7333333333333329</v>
      </c>
      <c r="I453">
        <f>TKN_inflow!P5</f>
        <v>0.21666666666666667</v>
      </c>
      <c r="J453">
        <f>NOx_inflow!P5</f>
        <v>1.5166666666666664</v>
      </c>
      <c r="K453">
        <f>NH3_inflow!P5</f>
        <v>5.000000000000001E-2</v>
      </c>
      <c r="L453">
        <f>TOC_inflow!P5</f>
        <v>1.5</v>
      </c>
      <c r="M453">
        <f>TP_surface!P5</f>
        <v>99.888888888888886</v>
      </c>
      <c r="N453">
        <f>P_dissolved_surface!P5</f>
        <v>29</v>
      </c>
      <c r="O453">
        <f>TP_inflow!P5</f>
        <v>125.5</v>
      </c>
      <c r="P453" t="str">
        <f>TN_deep!P5</f>
        <v>na</v>
      </c>
      <c r="Q453" t="str">
        <f>TKN_deep!P5</f>
        <v>na</v>
      </c>
      <c r="R453" t="str">
        <f>NOx_deep!P5</f>
        <v>na</v>
      </c>
      <c r="S453" t="str">
        <f>NH3_deep!P5</f>
        <v>na</v>
      </c>
      <c r="T453" t="str">
        <f>TP_deep!P5</f>
        <v>na</v>
      </c>
      <c r="U453" t="str">
        <f>P_dissolved_deep!P5</f>
        <v>na</v>
      </c>
      <c r="V453" t="str">
        <f>TOC_deep!P5</f>
        <v>na</v>
      </c>
    </row>
    <row r="454" spans="1:22" x14ac:dyDescent="0.3">
      <c r="A454">
        <v>1991</v>
      </c>
      <c r="B454" t="s">
        <v>15</v>
      </c>
      <c r="C454">
        <f>TN_surface!P6</f>
        <v>1.0000000000000002</v>
      </c>
      <c r="D454">
        <f>TKN_surface!P6</f>
        <v>0.20000000000000004</v>
      </c>
      <c r="E454">
        <f>NOx_surface!P6</f>
        <v>0.80000000000000016</v>
      </c>
      <c r="F454">
        <f>TOC_surface!P6</f>
        <v>2.3333333333333335</v>
      </c>
      <c r="G454">
        <f>NH3_surface!P6</f>
        <v>5.000000000000001E-2</v>
      </c>
      <c r="H454">
        <f>TN_inflow!P6</f>
        <v>1.7000000000000002</v>
      </c>
      <c r="I454">
        <f>TKN_inflow!P6</f>
        <v>0.35</v>
      </c>
      <c r="J454">
        <f>NOx_inflow!P6</f>
        <v>1.35</v>
      </c>
      <c r="K454">
        <f>NH3_inflow!P6</f>
        <v>0</v>
      </c>
      <c r="L454">
        <f>TOC_inflow!P6</f>
        <v>3.75</v>
      </c>
      <c r="M454">
        <f>TP_surface!P6</f>
        <v>25.333333333333332</v>
      </c>
      <c r="N454">
        <f>P_dissolved_surface!P6</f>
        <v>11.666666666666666</v>
      </c>
      <c r="O454">
        <f>TP_inflow!P6</f>
        <v>61</v>
      </c>
      <c r="P454" t="str">
        <f>TN_deep!P6</f>
        <v>na</v>
      </c>
      <c r="Q454" t="str">
        <f>TKN_deep!P6</f>
        <v>na</v>
      </c>
      <c r="R454" t="str">
        <f>NOx_deep!P6</f>
        <v>na</v>
      </c>
      <c r="S454">
        <f>NH3_deep!P6</f>
        <v>0.2</v>
      </c>
      <c r="T454" t="str">
        <f>TP_deep!P6</f>
        <v>na</v>
      </c>
      <c r="U454" t="str">
        <f>P_dissolved_deep!P6</f>
        <v>na</v>
      </c>
      <c r="V454" t="str">
        <f>TOC_deep!P6</f>
        <v>na</v>
      </c>
    </row>
    <row r="455" spans="1:22" x14ac:dyDescent="0.3">
      <c r="A455">
        <v>1992</v>
      </c>
      <c r="B455" t="s">
        <v>15</v>
      </c>
      <c r="C455">
        <f>TN_surface!P7</f>
        <v>0.9</v>
      </c>
      <c r="D455">
        <f>TKN_surface!P7</f>
        <v>0.4</v>
      </c>
      <c r="E455">
        <f>NOx_surface!P7</f>
        <v>0.5</v>
      </c>
      <c r="F455">
        <f>TOC_surface!P7</f>
        <v>5.7777777777777777</v>
      </c>
      <c r="G455">
        <f>NH3_surface!P7</f>
        <v>7.4999999999999997E-2</v>
      </c>
      <c r="H455" t="str">
        <f>TN_inflow!P7</f>
        <v>na</v>
      </c>
      <c r="I455" t="str">
        <f>TKN_inflow!P7</f>
        <v>na</v>
      </c>
      <c r="J455">
        <f>NOx_inflow!P7</f>
        <v>2.65</v>
      </c>
      <c r="K455">
        <f>NH3_inflow!P7</f>
        <v>8.3333333333333329E-2</v>
      </c>
      <c r="L455">
        <f>TOC_inflow!P7</f>
        <v>5.5</v>
      </c>
      <c r="M455">
        <f>TP_surface!P7</f>
        <v>188</v>
      </c>
      <c r="N455">
        <f>P_dissolved_surface!P7</f>
        <v>76</v>
      </c>
      <c r="O455">
        <f>TP_inflow!P7</f>
        <v>163.33333333333334</v>
      </c>
      <c r="P455" t="str">
        <f>TN_deep!P7</f>
        <v>na</v>
      </c>
      <c r="Q455" t="str">
        <f>TKN_deep!P7</f>
        <v>na</v>
      </c>
      <c r="R455" t="str">
        <f>NOx_deep!P7</f>
        <v>na</v>
      </c>
      <c r="S455">
        <f>NH3_deep!P7</f>
        <v>0.69999999999999984</v>
      </c>
      <c r="T455">
        <f>TP_deep!P7</f>
        <v>95</v>
      </c>
      <c r="U455">
        <f>P_dissolved_deep!P7</f>
        <v>35</v>
      </c>
      <c r="V455">
        <f>TOC_deep!P7</f>
        <v>4.75</v>
      </c>
    </row>
    <row r="456" spans="1:22" x14ac:dyDescent="0.3">
      <c r="A456">
        <v>1993</v>
      </c>
      <c r="B456" t="s">
        <v>15</v>
      </c>
      <c r="C456" t="str">
        <f>TN_surface!P8</f>
        <v>na</v>
      </c>
      <c r="D456" t="str">
        <f>TKN_surface!P8</f>
        <v>na</v>
      </c>
      <c r="E456" t="str">
        <f>NOx_surface!P8</f>
        <v>na</v>
      </c>
      <c r="F456" t="str">
        <f>TOC_surface!P8</f>
        <v>na</v>
      </c>
      <c r="G456" t="str">
        <f>NH3_surface!P8</f>
        <v>na</v>
      </c>
      <c r="H456" t="str">
        <f>TN_inflow!P8</f>
        <v>na</v>
      </c>
      <c r="I456" t="str">
        <f>TKN_inflow!P8</f>
        <v>na</v>
      </c>
      <c r="J456" t="str">
        <f>NOx_inflow!P8</f>
        <v>na</v>
      </c>
      <c r="K456" t="str">
        <f>NH3_inflow!P8</f>
        <v>na</v>
      </c>
      <c r="L456" t="str">
        <f>TOC_inflow!P8</f>
        <v>na</v>
      </c>
      <c r="M456" t="str">
        <f>TP_surface!P8</f>
        <v>na</v>
      </c>
      <c r="N456" t="str">
        <f>P_dissolved_surface!P8</f>
        <v>na</v>
      </c>
      <c r="O456" t="str">
        <f>TP_inflow!P8</f>
        <v>na</v>
      </c>
      <c r="P456" t="str">
        <f>TN_deep!P8</f>
        <v>na</v>
      </c>
      <c r="Q456" t="str">
        <f>TKN_deep!P8</f>
        <v>na</v>
      </c>
      <c r="R456" t="str">
        <f>NOx_deep!P8</f>
        <v>na</v>
      </c>
      <c r="S456" t="str">
        <f>NH3_deep!P8</f>
        <v>na</v>
      </c>
      <c r="T456" t="str">
        <f>TP_deep!P8</f>
        <v>na</v>
      </c>
      <c r="U456" t="str">
        <f>P_dissolved_deep!P8</f>
        <v>na</v>
      </c>
      <c r="V456" t="str">
        <f>TOC_deep!P8</f>
        <v>na</v>
      </c>
    </row>
    <row r="457" spans="1:22" x14ac:dyDescent="0.3">
      <c r="A457">
        <v>1994</v>
      </c>
      <c r="B457" t="s">
        <v>15</v>
      </c>
      <c r="C457" t="str">
        <f>TN_surface!P9</f>
        <v>na</v>
      </c>
      <c r="D457" t="str">
        <f>TKN_surface!P9</f>
        <v>na</v>
      </c>
      <c r="E457" t="str">
        <f>NOx_surface!P9</f>
        <v>na</v>
      </c>
      <c r="F457">
        <f>TOC_surface!P9</f>
        <v>9.8571428571428577</v>
      </c>
      <c r="G457" t="str">
        <f>NH3_surface!P9</f>
        <v>na</v>
      </c>
      <c r="H457" t="str">
        <f>TN_inflow!P9</f>
        <v>na</v>
      </c>
      <c r="I457" t="str">
        <f>TKN_inflow!P9</f>
        <v>na</v>
      </c>
      <c r="J457" t="str">
        <f>NOx_inflow!P9</f>
        <v>na</v>
      </c>
      <c r="K457" t="str">
        <f>NH3_inflow!P9</f>
        <v>na</v>
      </c>
      <c r="L457">
        <f>TOC_inflow!P9</f>
        <v>5.833333333333333</v>
      </c>
      <c r="M457" t="str">
        <f>TP_surface!P9</f>
        <v>na</v>
      </c>
      <c r="N457" t="str">
        <f>P_dissolved_surface!P9</f>
        <v>na</v>
      </c>
      <c r="O457" t="str">
        <f>TP_inflow!P9</f>
        <v>na</v>
      </c>
      <c r="P457" t="str">
        <f>TN_deep!P9</f>
        <v>na</v>
      </c>
      <c r="Q457" t="str">
        <f>TKN_deep!P9</f>
        <v>na</v>
      </c>
      <c r="R457" t="str">
        <f>NOx_deep!P9</f>
        <v>na</v>
      </c>
      <c r="S457" t="str">
        <f>NH3_deep!P9</f>
        <v>na</v>
      </c>
      <c r="T457" t="str">
        <f>TP_deep!P9</f>
        <v>na</v>
      </c>
      <c r="U457" t="str">
        <f>P_dissolved_deep!P9</f>
        <v>na</v>
      </c>
      <c r="V457">
        <f>TOC_deep!P9</f>
        <v>8</v>
      </c>
    </row>
    <row r="458" spans="1:22" x14ac:dyDescent="0.3">
      <c r="A458">
        <v>1995</v>
      </c>
      <c r="B458" t="s">
        <v>15</v>
      </c>
      <c r="C458" t="str">
        <f>TN_surface!P10</f>
        <v>na</v>
      </c>
      <c r="D458" t="str">
        <f>TKN_surface!P10</f>
        <v>na</v>
      </c>
      <c r="E458" t="str">
        <f>NOx_surface!P10</f>
        <v>na</v>
      </c>
      <c r="F458">
        <f>TOC_surface!P10</f>
        <v>6.6000000000000005</v>
      </c>
      <c r="G458" t="str">
        <f>NH3_surface!P10</f>
        <v>na</v>
      </c>
      <c r="H458" t="str">
        <f>TN_inflow!P10</f>
        <v>na</v>
      </c>
      <c r="I458" t="str">
        <f>TKN_inflow!P10</f>
        <v>na</v>
      </c>
      <c r="J458">
        <f>NOx_inflow!P10</f>
        <v>1.4289999999999998</v>
      </c>
      <c r="K458" t="str">
        <f>NH3_inflow!P10</f>
        <v>na</v>
      </c>
      <c r="L458">
        <f>TOC_inflow!P10</f>
        <v>8.8461538461538467</v>
      </c>
      <c r="M458" t="str">
        <f>TP_surface!P10</f>
        <v>na</v>
      </c>
      <c r="N458" t="str">
        <f>P_dissolved_surface!P10</f>
        <v>na</v>
      </c>
      <c r="O458" t="str">
        <f>TP_inflow!P10</f>
        <v>na</v>
      </c>
      <c r="P458" t="str">
        <f>TN_deep!P10</f>
        <v>na</v>
      </c>
      <c r="Q458" t="str">
        <f>TKN_deep!P10</f>
        <v>na</v>
      </c>
      <c r="R458" t="str">
        <f>NOx_deep!P10</f>
        <v>na</v>
      </c>
      <c r="S458" t="str">
        <f>NH3_deep!P10</f>
        <v>na</v>
      </c>
      <c r="T458" t="str">
        <f>TP_deep!P10</f>
        <v>na</v>
      </c>
      <c r="U458" t="str">
        <f>P_dissolved_deep!P10</f>
        <v>na</v>
      </c>
      <c r="V458">
        <f>TOC_deep!P10</f>
        <v>6.9749999999999996</v>
      </c>
    </row>
    <row r="459" spans="1:22" x14ac:dyDescent="0.3">
      <c r="A459">
        <v>1996</v>
      </c>
      <c r="B459" t="s">
        <v>15</v>
      </c>
      <c r="C459" t="str">
        <f>TN_surface!P11</f>
        <v>na</v>
      </c>
      <c r="D459" t="str">
        <f>TKN_surface!P11</f>
        <v>na</v>
      </c>
      <c r="E459" t="str">
        <f>NOx_surface!P11</f>
        <v>na</v>
      </c>
      <c r="F459">
        <f>TOC_surface!P11</f>
        <v>4.0033333333333339</v>
      </c>
      <c r="G459" t="str">
        <f>NH3_surface!P11</f>
        <v>na</v>
      </c>
      <c r="H459" t="str">
        <f>TN_inflow!P11</f>
        <v>na</v>
      </c>
      <c r="I459" t="str">
        <f>TKN_inflow!P11</f>
        <v>na</v>
      </c>
      <c r="J459">
        <f>NOx_inflow!P11</f>
        <v>1.4777499999999999</v>
      </c>
      <c r="K459" t="str">
        <f>NH3_inflow!P11</f>
        <v>na</v>
      </c>
      <c r="L459">
        <f>TOC_inflow!P11</f>
        <v>3.0416666666666665</v>
      </c>
      <c r="M459" t="str">
        <f>TP_surface!P11</f>
        <v>na</v>
      </c>
      <c r="N459" t="str">
        <f>P_dissolved_surface!P11</f>
        <v>na</v>
      </c>
      <c r="O459" t="str">
        <f>TP_inflow!P11</f>
        <v>na</v>
      </c>
      <c r="P459" t="str">
        <f>TN_deep!P11</f>
        <v>na</v>
      </c>
      <c r="Q459" t="str">
        <f>TKN_deep!P11</f>
        <v>na</v>
      </c>
      <c r="R459">
        <f>NOx_deep!P11</f>
        <v>0.32657142857142857</v>
      </c>
      <c r="S459" t="str">
        <f>NH3_deep!P11</f>
        <v>na</v>
      </c>
      <c r="T459" t="str">
        <f>TP_deep!P11</f>
        <v>na</v>
      </c>
      <c r="U459" t="str">
        <f>P_dissolved_deep!P11</f>
        <v>na</v>
      </c>
      <c r="V459">
        <f>TOC_deep!P11</f>
        <v>4.0253333333333332</v>
      </c>
    </row>
    <row r="460" spans="1:22" x14ac:dyDescent="0.3">
      <c r="A460">
        <v>1997</v>
      </c>
      <c r="B460" t="s">
        <v>15</v>
      </c>
      <c r="C460" t="str">
        <f>TN_surface!P12</f>
        <v>na</v>
      </c>
      <c r="D460" t="str">
        <f>TKN_surface!P12</f>
        <v>na</v>
      </c>
      <c r="E460">
        <f>NOx_surface!P12</f>
        <v>1.4163333333333334</v>
      </c>
      <c r="F460">
        <f>TOC_surface!P12</f>
        <v>4.4716666666666667</v>
      </c>
      <c r="G460" t="str">
        <f>NH3_surface!P12</f>
        <v>na</v>
      </c>
      <c r="H460" t="str">
        <f>TN_inflow!P12</f>
        <v>na</v>
      </c>
      <c r="I460" t="str">
        <f>TKN_inflow!P12</f>
        <v>na</v>
      </c>
      <c r="J460">
        <f>NOx_inflow!P12</f>
        <v>1.9609090909090909</v>
      </c>
      <c r="K460">
        <f>NH3_inflow!P12</f>
        <v>7.8555555555555559E-2</v>
      </c>
      <c r="L460">
        <f>TOC_inflow!P12</f>
        <v>5.7549999999999999</v>
      </c>
      <c r="M460">
        <f>TP_surface!P12</f>
        <v>10.3</v>
      </c>
      <c r="N460" t="str">
        <f>P_dissolved_surface!P12</f>
        <v>na</v>
      </c>
      <c r="O460" t="str">
        <f>TP_inflow!P12</f>
        <v>na</v>
      </c>
      <c r="P460" t="str">
        <f>TN_deep!P12</f>
        <v>na</v>
      </c>
      <c r="Q460" t="str">
        <f>TKN_deep!P12</f>
        <v>na</v>
      </c>
      <c r="R460">
        <f>NOx_deep!P12</f>
        <v>0.13700000000000001</v>
      </c>
      <c r="S460" t="str">
        <f>NH3_deep!P12</f>
        <v>na</v>
      </c>
      <c r="T460" t="str">
        <f>TP_deep!P12</f>
        <v>na</v>
      </c>
      <c r="U460" t="str">
        <f>P_dissolved_deep!P12</f>
        <v>na</v>
      </c>
      <c r="V460">
        <f>TOC_deep!P12</f>
        <v>4.7366666666666672</v>
      </c>
    </row>
    <row r="461" spans="1:22" x14ac:dyDescent="0.3">
      <c r="A461">
        <v>1998</v>
      </c>
      <c r="B461" t="s">
        <v>15</v>
      </c>
      <c r="C461" t="str">
        <f>TN_surface!P13</f>
        <v>na</v>
      </c>
      <c r="D461">
        <f>TKN_surface!P13</f>
        <v>0.125</v>
      </c>
      <c r="E461" t="str">
        <f>NOx_surface!P13</f>
        <v>na</v>
      </c>
      <c r="F461">
        <f>TOC_surface!P13</f>
        <v>3.4166666666666661</v>
      </c>
      <c r="G461" t="str">
        <f>NH3_surface!P13</f>
        <v>na</v>
      </c>
      <c r="H461" t="str">
        <f>TN_inflow!P13</f>
        <v>na</v>
      </c>
      <c r="I461">
        <f>TKN_inflow!P13</f>
        <v>0.75</v>
      </c>
      <c r="J461" t="str">
        <f>NOx_inflow!P13</f>
        <v>na</v>
      </c>
      <c r="K461">
        <f>NH3_inflow!P13</f>
        <v>0.12</v>
      </c>
      <c r="L461">
        <f>TOC_inflow!P13</f>
        <v>4.2</v>
      </c>
      <c r="M461" t="str">
        <f>TP_surface!P13</f>
        <v>na</v>
      </c>
      <c r="N461" t="str">
        <f>P_dissolved_surface!P13</f>
        <v>na</v>
      </c>
      <c r="O461" t="str">
        <f>TP_inflow!P13</f>
        <v>na</v>
      </c>
      <c r="P461" t="str">
        <f>TN_deep!P13</f>
        <v>na</v>
      </c>
      <c r="Q461">
        <f>TKN_deep!P13</f>
        <v>0.65</v>
      </c>
      <c r="R461" t="str">
        <f>NOx_deep!P13</f>
        <v>na</v>
      </c>
      <c r="S461" t="str">
        <f>NH3_deep!P13</f>
        <v>na</v>
      </c>
      <c r="T461" t="str">
        <f>TP_deep!P13</f>
        <v>na</v>
      </c>
      <c r="U461" t="str">
        <f>P_dissolved_deep!P13</f>
        <v>na</v>
      </c>
      <c r="V461">
        <f>TOC_deep!P13</f>
        <v>2.4249999999999998</v>
      </c>
    </row>
    <row r="462" spans="1:22" x14ac:dyDescent="0.3">
      <c r="A462">
        <v>1999</v>
      </c>
      <c r="B462" t="s">
        <v>15</v>
      </c>
      <c r="C462">
        <f>TN_surface!P14</f>
        <v>1.0649999999999999</v>
      </c>
      <c r="D462">
        <f>TKN_surface!P14</f>
        <v>0.3</v>
      </c>
      <c r="E462">
        <f>NOx_surface!P14</f>
        <v>0.76500000000000001</v>
      </c>
      <c r="F462">
        <f>TOC_surface!P14</f>
        <v>2.5</v>
      </c>
      <c r="G462" t="str">
        <f>NH3_surface!P14</f>
        <v>na</v>
      </c>
      <c r="H462">
        <f>TN_inflow!P14</f>
        <v>1.98</v>
      </c>
      <c r="I462">
        <f>TKN_inflow!P14</f>
        <v>0.44000000000000006</v>
      </c>
      <c r="J462">
        <f>NOx_inflow!P14</f>
        <v>1.54</v>
      </c>
      <c r="K462">
        <f>NH3_inflow!P14</f>
        <v>6.6666666666666666E-2</v>
      </c>
      <c r="L462">
        <f>TOC_inflow!P14</f>
        <v>3.4124999999999996</v>
      </c>
      <c r="M462">
        <f>TP_surface!P14</f>
        <v>5.833333333333333</v>
      </c>
      <c r="N462">
        <f>P_dissolved_surface!P14</f>
        <v>6.666666666666667</v>
      </c>
      <c r="O462">
        <f>TP_inflow!P14</f>
        <v>107.5</v>
      </c>
      <c r="P462">
        <f>TN_deep!P14</f>
        <v>0.30499999999999999</v>
      </c>
      <c r="Q462">
        <f>TKN_deep!P14</f>
        <v>0.05</v>
      </c>
      <c r="R462">
        <f>NOx_deep!P14</f>
        <v>0.255</v>
      </c>
      <c r="S462" t="str">
        <f>NH3_deep!P14</f>
        <v>na</v>
      </c>
      <c r="T462">
        <f>TP_deep!P14</f>
        <v>15</v>
      </c>
      <c r="U462">
        <f>P_dissolved_deep!P14</f>
        <v>20</v>
      </c>
      <c r="V462">
        <f>TOC_deep!P14</f>
        <v>2.6500000000000004</v>
      </c>
    </row>
    <row r="463" spans="1:22" x14ac:dyDescent="0.3">
      <c r="A463">
        <v>2000</v>
      </c>
      <c r="B463" t="s">
        <v>15</v>
      </c>
      <c r="C463" t="str">
        <f>TN_surface!P15</f>
        <v>na</v>
      </c>
      <c r="D463" t="str">
        <f>TKN_surface!P15</f>
        <v>na</v>
      </c>
      <c r="E463" t="str">
        <f>NOx_surface!P15</f>
        <v>na</v>
      </c>
      <c r="F463" t="str">
        <f>TOC_surface!P15</f>
        <v>na</v>
      </c>
      <c r="G463" t="str">
        <f>NH3_surface!P15</f>
        <v>na</v>
      </c>
      <c r="H463" t="str">
        <f>TN_inflow!P15</f>
        <v>na</v>
      </c>
      <c r="I463" t="str">
        <f>TKN_inflow!P15</f>
        <v>na</v>
      </c>
      <c r="J463" t="str">
        <f>NOx_inflow!P15</f>
        <v>na</v>
      </c>
      <c r="K463" t="str">
        <f>NH3_inflow!P15</f>
        <v>na</v>
      </c>
      <c r="L463" t="str">
        <f>TOC_inflow!P15</f>
        <v>na</v>
      </c>
      <c r="M463" t="str">
        <f>TP_surface!P15</f>
        <v>na</v>
      </c>
      <c r="N463" t="str">
        <f>P_dissolved_surface!P15</f>
        <v>na</v>
      </c>
      <c r="O463" t="str">
        <f>TP_inflow!P15</f>
        <v>na</v>
      </c>
      <c r="P463" t="str">
        <f>TN_deep!P15</f>
        <v>na</v>
      </c>
      <c r="Q463" t="str">
        <f>TKN_deep!P15</f>
        <v>na</v>
      </c>
      <c r="R463" t="str">
        <f>NOx_deep!P15</f>
        <v>na</v>
      </c>
      <c r="S463" t="str">
        <f>NH3_deep!P15</f>
        <v>na</v>
      </c>
      <c r="T463" t="str">
        <f>TP_deep!P15</f>
        <v>na</v>
      </c>
      <c r="U463" t="str">
        <f>P_dissolved_deep!P15</f>
        <v>na</v>
      </c>
      <c r="V463" t="str">
        <f>TOC_deep!P15</f>
        <v>na</v>
      </c>
    </row>
    <row r="464" spans="1:22" x14ac:dyDescent="0.3">
      <c r="A464">
        <v>2001</v>
      </c>
      <c r="B464" t="s">
        <v>15</v>
      </c>
      <c r="C464" t="str">
        <f>TN_surface!P16</f>
        <v>na</v>
      </c>
      <c r="D464" t="str">
        <f>TKN_surface!P16</f>
        <v>na</v>
      </c>
      <c r="E464" t="str">
        <f>NOx_surface!P16</f>
        <v>na</v>
      </c>
      <c r="F464" t="str">
        <f>TOC_surface!P16</f>
        <v>na</v>
      </c>
      <c r="G464" t="str">
        <f>NH3_surface!P16</f>
        <v>na</v>
      </c>
      <c r="H464" t="str">
        <f>TN_inflow!P16</f>
        <v>na</v>
      </c>
      <c r="I464" t="str">
        <f>TKN_inflow!P16</f>
        <v>na</v>
      </c>
      <c r="J464" t="str">
        <f>NOx_inflow!P16</f>
        <v>na</v>
      </c>
      <c r="K464" t="str">
        <f>NH3_inflow!P16</f>
        <v>na</v>
      </c>
      <c r="L464" t="str">
        <f>TOC_inflow!P16</f>
        <v>na</v>
      </c>
      <c r="M464" t="str">
        <f>TP_surface!P16</f>
        <v>na</v>
      </c>
      <c r="N464" t="str">
        <f>P_dissolved_surface!P16</f>
        <v>na</v>
      </c>
      <c r="O464" t="str">
        <f>TP_inflow!P16</f>
        <v>na</v>
      </c>
      <c r="P464" t="str">
        <f>TN_deep!P16</f>
        <v>na</v>
      </c>
      <c r="Q464" t="str">
        <f>TKN_deep!P16</f>
        <v>na</v>
      </c>
      <c r="R464" t="str">
        <f>NOx_deep!P16</f>
        <v>na</v>
      </c>
      <c r="S464" t="str">
        <f>NH3_deep!P16</f>
        <v>na</v>
      </c>
      <c r="T464" t="str">
        <f>TP_deep!P16</f>
        <v>na</v>
      </c>
      <c r="U464" t="str">
        <f>P_dissolved_deep!P16</f>
        <v>na</v>
      </c>
      <c r="V464" t="str">
        <f>TOC_deep!P16</f>
        <v>na</v>
      </c>
    </row>
    <row r="465" spans="1:22" x14ac:dyDescent="0.3">
      <c r="A465">
        <v>2002</v>
      </c>
      <c r="B465" t="s">
        <v>15</v>
      </c>
      <c r="C465" t="str">
        <f>TN_surface!P17</f>
        <v>na</v>
      </c>
      <c r="D465" t="str">
        <f>TKN_surface!P17</f>
        <v>na</v>
      </c>
      <c r="E465" t="str">
        <f>NOx_surface!P17</f>
        <v>na</v>
      </c>
      <c r="F465" t="str">
        <f>TOC_surface!P17</f>
        <v>na</v>
      </c>
      <c r="G465" t="str">
        <f>NH3_surface!P17</f>
        <v>na</v>
      </c>
      <c r="H465" t="str">
        <f>TN_inflow!P17</f>
        <v>na</v>
      </c>
      <c r="I465" t="str">
        <f>TKN_inflow!P17</f>
        <v>na</v>
      </c>
      <c r="J465" t="str">
        <f>NOx_inflow!P17</f>
        <v>na</v>
      </c>
      <c r="K465" t="str">
        <f>NH3_inflow!P17</f>
        <v>na</v>
      </c>
      <c r="L465" t="str">
        <f>TOC_inflow!P17</f>
        <v>na</v>
      </c>
      <c r="M465" t="str">
        <f>TP_surface!P17</f>
        <v>na</v>
      </c>
      <c r="N465" t="str">
        <f>P_dissolved_surface!P17</f>
        <v>na</v>
      </c>
      <c r="O465" t="str">
        <f>TP_inflow!P17</f>
        <v>na</v>
      </c>
      <c r="P465" t="str">
        <f>TN_deep!P17</f>
        <v>na</v>
      </c>
      <c r="Q465" t="str">
        <f>TKN_deep!P17</f>
        <v>na</v>
      </c>
      <c r="R465" t="str">
        <f>NOx_deep!P17</f>
        <v>na</v>
      </c>
      <c r="S465" t="str">
        <f>NH3_deep!P17</f>
        <v>na</v>
      </c>
      <c r="T465" t="str">
        <f>TP_deep!P17</f>
        <v>na</v>
      </c>
      <c r="U465" t="str">
        <f>P_dissolved_deep!P17</f>
        <v>na</v>
      </c>
      <c r="V465" t="str">
        <f>TOC_deep!P17</f>
        <v>na</v>
      </c>
    </row>
    <row r="466" spans="1:22" x14ac:dyDescent="0.3">
      <c r="A466">
        <v>2003</v>
      </c>
      <c r="B466" t="s">
        <v>15</v>
      </c>
      <c r="C466" t="str">
        <f>TN_surface!P18</f>
        <v>na</v>
      </c>
      <c r="D466" t="str">
        <f>TKN_surface!P18</f>
        <v>na</v>
      </c>
      <c r="E466" t="str">
        <f>NOx_surface!P18</f>
        <v>na</v>
      </c>
      <c r="F466" t="str">
        <f>TOC_surface!P18</f>
        <v>na</v>
      </c>
      <c r="G466" t="str">
        <f>NH3_surface!P18</f>
        <v>na</v>
      </c>
      <c r="H466" t="str">
        <f>TN_inflow!P18</f>
        <v>na</v>
      </c>
      <c r="I466" t="str">
        <f>TKN_inflow!P18</f>
        <v>na</v>
      </c>
      <c r="J466" t="str">
        <f>NOx_inflow!P18</f>
        <v>na</v>
      </c>
      <c r="K466" t="str">
        <f>NH3_inflow!P18</f>
        <v>na</v>
      </c>
      <c r="L466" t="str">
        <f>TOC_inflow!P18</f>
        <v>na</v>
      </c>
      <c r="M466" t="str">
        <f>TP_surface!P18</f>
        <v>na</v>
      </c>
      <c r="N466" t="str">
        <f>P_dissolved_surface!P18</f>
        <v>na</v>
      </c>
      <c r="O466" t="str">
        <f>TP_inflow!P18</f>
        <v>na</v>
      </c>
      <c r="P466" t="str">
        <f>TN_deep!P18</f>
        <v>na</v>
      </c>
      <c r="Q466" t="str">
        <f>TKN_deep!P18</f>
        <v>na</v>
      </c>
      <c r="R466" t="str">
        <f>NOx_deep!P18</f>
        <v>na</v>
      </c>
      <c r="S466" t="str">
        <f>NH3_deep!P18</f>
        <v>na</v>
      </c>
      <c r="T466" t="str">
        <f>TP_deep!P18</f>
        <v>na</v>
      </c>
      <c r="U466" t="str">
        <f>P_dissolved_deep!P18</f>
        <v>na</v>
      </c>
      <c r="V466" t="str">
        <f>TOC_deep!P18</f>
        <v>na</v>
      </c>
    </row>
    <row r="467" spans="1:22" x14ac:dyDescent="0.3">
      <c r="A467">
        <v>2004</v>
      </c>
      <c r="B467" t="s">
        <v>15</v>
      </c>
      <c r="C467" t="str">
        <f>TN_surface!P19</f>
        <v>na</v>
      </c>
      <c r="D467" t="str">
        <f>TKN_surface!P19</f>
        <v>na</v>
      </c>
      <c r="E467" t="str">
        <f>NOx_surface!P19</f>
        <v>na</v>
      </c>
      <c r="F467" t="str">
        <f>TOC_surface!P19</f>
        <v>na</v>
      </c>
      <c r="G467" t="str">
        <f>NH3_surface!P19</f>
        <v>na</v>
      </c>
      <c r="H467" t="str">
        <f>TN_inflow!P19</f>
        <v>na</v>
      </c>
      <c r="I467" t="str">
        <f>TKN_inflow!P19</f>
        <v>na</v>
      </c>
      <c r="J467" t="str">
        <f>NOx_inflow!P19</f>
        <v>na</v>
      </c>
      <c r="K467" t="str">
        <f>NH3_inflow!P19</f>
        <v>na</v>
      </c>
      <c r="L467" t="str">
        <f>TOC_inflow!P19</f>
        <v>na</v>
      </c>
      <c r="M467" t="str">
        <f>TP_surface!P19</f>
        <v>na</v>
      </c>
      <c r="N467" t="str">
        <f>P_dissolved_surface!P19</f>
        <v>na</v>
      </c>
      <c r="O467" t="str">
        <f>TP_inflow!P19</f>
        <v>na</v>
      </c>
      <c r="P467" t="str">
        <f>TN_deep!P19</f>
        <v>na</v>
      </c>
      <c r="Q467" t="str">
        <f>TKN_deep!P19</f>
        <v>na</v>
      </c>
      <c r="R467" t="str">
        <f>NOx_deep!P19</f>
        <v>na</v>
      </c>
      <c r="S467" t="str">
        <f>NH3_deep!P19</f>
        <v>na</v>
      </c>
      <c r="T467" t="str">
        <f>TP_deep!P19</f>
        <v>na</v>
      </c>
      <c r="U467" t="str">
        <f>P_dissolved_deep!P19</f>
        <v>na</v>
      </c>
      <c r="V467" t="str">
        <f>TOC_deep!P19</f>
        <v>na</v>
      </c>
    </row>
    <row r="468" spans="1:22" x14ac:dyDescent="0.3">
      <c r="A468">
        <v>2005</v>
      </c>
      <c r="B468" t="s">
        <v>15</v>
      </c>
      <c r="C468" t="str">
        <f>TN_surface!P20</f>
        <v>na</v>
      </c>
      <c r="D468" t="str">
        <f>TKN_surface!P20</f>
        <v>na</v>
      </c>
      <c r="E468" t="str">
        <f>NOx_surface!P20</f>
        <v>na</v>
      </c>
      <c r="F468" t="str">
        <f>TOC_surface!P20</f>
        <v>na</v>
      </c>
      <c r="G468" t="str">
        <f>NH3_surface!P20</f>
        <v>na</v>
      </c>
      <c r="H468" t="str">
        <f>TN_inflow!P20</f>
        <v>na</v>
      </c>
      <c r="I468" t="str">
        <f>TKN_inflow!P20</f>
        <v>na</v>
      </c>
      <c r="J468" t="str">
        <f>NOx_inflow!P20</f>
        <v>na</v>
      </c>
      <c r="K468" t="str">
        <f>NH3_inflow!P20</f>
        <v>na</v>
      </c>
      <c r="L468" t="str">
        <f>TOC_inflow!P20</f>
        <v>na</v>
      </c>
      <c r="M468" t="str">
        <f>TP_surface!P20</f>
        <v>na</v>
      </c>
      <c r="N468" t="str">
        <f>P_dissolved_surface!P20</f>
        <v>na</v>
      </c>
      <c r="O468" t="str">
        <f>TP_inflow!P20</f>
        <v>na</v>
      </c>
      <c r="P468" t="str">
        <f>TN_deep!P20</f>
        <v>na</v>
      </c>
      <c r="Q468" t="str">
        <f>TKN_deep!P20</f>
        <v>na</v>
      </c>
      <c r="R468" t="str">
        <f>NOx_deep!P20</f>
        <v>na</v>
      </c>
      <c r="S468" t="str">
        <f>NH3_deep!P20</f>
        <v>na</v>
      </c>
      <c r="T468" t="str">
        <f>TP_deep!P20</f>
        <v>na</v>
      </c>
      <c r="U468" t="str">
        <f>P_dissolved_deep!P20</f>
        <v>na</v>
      </c>
      <c r="V468" t="str">
        <f>TOC_deep!P20</f>
        <v>na</v>
      </c>
    </row>
    <row r="469" spans="1:22" x14ac:dyDescent="0.3">
      <c r="A469">
        <v>2006</v>
      </c>
      <c r="B469" t="s">
        <v>15</v>
      </c>
      <c r="C469">
        <f>TN_surface!P21</f>
        <v>1.6712500000000001</v>
      </c>
      <c r="D469">
        <f>TKN_surface!P21</f>
        <v>1.2375</v>
      </c>
      <c r="E469">
        <f>NOx_surface!P21</f>
        <v>0.43374999999999997</v>
      </c>
      <c r="F469">
        <f>TOC_surface!P21</f>
        <v>3.35</v>
      </c>
      <c r="G469" t="str">
        <f>NH3_surface!P21</f>
        <v>na</v>
      </c>
      <c r="H469">
        <f>TN_inflow!P21</f>
        <v>2.4516666666666667</v>
      </c>
      <c r="I469">
        <f>TKN_inflow!P21</f>
        <v>0.54333333333333333</v>
      </c>
      <c r="J469">
        <f>NOx_inflow!P21</f>
        <v>1.9083333333333332</v>
      </c>
      <c r="K469" t="str">
        <f>NH3_inflow!P21</f>
        <v>na</v>
      </c>
      <c r="L469">
        <f>TOC_inflow!P21</f>
        <v>2.25</v>
      </c>
      <c r="M469">
        <f>TP_surface!P21</f>
        <v>16.25</v>
      </c>
      <c r="N469" t="str">
        <f>P_dissolved_surface!P21</f>
        <v>na</v>
      </c>
      <c r="O469">
        <f>TP_inflow!P21</f>
        <v>110</v>
      </c>
      <c r="P469" t="str">
        <f>TN_deep!P21</f>
        <v>na</v>
      </c>
      <c r="Q469" t="str">
        <f>TKN_deep!P21</f>
        <v>na</v>
      </c>
      <c r="R469" t="str">
        <f>NOx_deep!P21</f>
        <v>na</v>
      </c>
      <c r="S469" t="str">
        <f>NH3_deep!P21</f>
        <v>na</v>
      </c>
      <c r="T469" t="str">
        <f>TP_deep!P21</f>
        <v>na</v>
      </c>
      <c r="U469" t="str">
        <f>P_dissolved_deep!P21</f>
        <v>na</v>
      </c>
      <c r="V469" t="str">
        <f>TOC_deep!P21</f>
        <v>na</v>
      </c>
    </row>
    <row r="470" spans="1:22" x14ac:dyDescent="0.3">
      <c r="A470">
        <v>2007</v>
      </c>
      <c r="B470" t="s">
        <v>15</v>
      </c>
      <c r="C470">
        <f>TN_surface!P22</f>
        <v>0.90100000000000002</v>
      </c>
      <c r="D470">
        <f>TKN_surface!P22</f>
        <v>0.16500000000000001</v>
      </c>
      <c r="E470">
        <f>NOx_surface!P22</f>
        <v>0.73599999999999999</v>
      </c>
      <c r="F470">
        <f>TOC_surface!P22</f>
        <v>2.4489999999999998</v>
      </c>
      <c r="G470">
        <f>NH3_surface!P22</f>
        <v>1.7500000000000002E-2</v>
      </c>
      <c r="H470">
        <f>TN_inflow!P22</f>
        <v>2.3705000000000003</v>
      </c>
      <c r="I470">
        <f>TKN_inflow!P22</f>
        <v>7.4500000000000011E-2</v>
      </c>
      <c r="J470">
        <f>NOx_inflow!P22</f>
        <v>2.2960000000000003</v>
      </c>
      <c r="K470">
        <f>NH3_inflow!P22</f>
        <v>0</v>
      </c>
      <c r="L470">
        <f>TOC_inflow!P22</f>
        <v>2.3959999999999999</v>
      </c>
      <c r="M470" t="str">
        <f>TP_surface!P22</f>
        <v>na</v>
      </c>
      <c r="N470" t="str">
        <f>P_dissolved_surface!P22</f>
        <v>na</v>
      </c>
      <c r="O470">
        <f>TP_inflow!P22</f>
        <v>85.5</v>
      </c>
      <c r="P470">
        <f>TN_deep!P22</f>
        <v>0.66300000000000003</v>
      </c>
      <c r="Q470">
        <f>TKN_deep!P22</f>
        <v>0.65500000000000003</v>
      </c>
      <c r="R470">
        <f>NOx_deep!P22</f>
        <v>8.0000000000000002E-3</v>
      </c>
      <c r="S470">
        <f>NH3_deep!P22</f>
        <v>0.33900000000000002</v>
      </c>
      <c r="T470">
        <f>TP_deep!P22</f>
        <v>9</v>
      </c>
      <c r="U470" t="str">
        <f>P_dissolved_deep!P22</f>
        <v>na</v>
      </c>
      <c r="V470">
        <f>TOC_deep!P22</f>
        <v>2.7229999999999999</v>
      </c>
    </row>
    <row r="471" spans="1:22" x14ac:dyDescent="0.3">
      <c r="A471">
        <v>2008</v>
      </c>
      <c r="B471" t="s">
        <v>15</v>
      </c>
      <c r="C471" t="str">
        <f>TN_surface!P23</f>
        <v>na</v>
      </c>
      <c r="D471" t="str">
        <f>TKN_surface!P23</f>
        <v>na</v>
      </c>
      <c r="E471">
        <f>NOx_surface!P23</f>
        <v>7.7750000000000014E-2</v>
      </c>
      <c r="F471">
        <f>TOC_surface!P23</f>
        <v>9.8500000000000014</v>
      </c>
      <c r="G471">
        <f>NH3_surface!P23</f>
        <v>2.1249999999999998E-2</v>
      </c>
      <c r="H471" t="str">
        <f>TN_inflow!P23</f>
        <v>na</v>
      </c>
      <c r="I471" t="str">
        <f>TKN_inflow!P23</f>
        <v>na</v>
      </c>
      <c r="J471" t="str">
        <f>NOx_inflow!P23</f>
        <v>na</v>
      </c>
      <c r="K471" t="str">
        <f>NH3_inflow!P23</f>
        <v>na</v>
      </c>
      <c r="L471" t="str">
        <f>TOC_inflow!P23</f>
        <v>na</v>
      </c>
      <c r="M471">
        <f>TP_surface!P23</f>
        <v>1.925</v>
      </c>
      <c r="N471" t="str">
        <f>P_dissolved_surface!P23</f>
        <v>na</v>
      </c>
      <c r="O471" t="str">
        <f>TP_inflow!P23</f>
        <v>na</v>
      </c>
      <c r="P471">
        <f>TN_deep!P23</f>
        <v>0.63</v>
      </c>
      <c r="Q471">
        <f>TKN_deep!P23</f>
        <v>0.52</v>
      </c>
      <c r="R471">
        <f>NOx_deep!P23</f>
        <v>0.11</v>
      </c>
      <c r="S471">
        <f>NH3_deep!P23</f>
        <v>3.3000000000000002E-2</v>
      </c>
      <c r="T471">
        <f>TP_deep!P23</f>
        <v>24</v>
      </c>
      <c r="U471" t="str">
        <f>P_dissolved_deep!P23</f>
        <v>na</v>
      </c>
      <c r="V471">
        <f>TOC_deep!P23</f>
        <v>7.8</v>
      </c>
    </row>
    <row r="472" spans="1:22" x14ac:dyDescent="0.3">
      <c r="A472">
        <v>2009</v>
      </c>
      <c r="B472" t="s">
        <v>15</v>
      </c>
      <c r="C472">
        <f>TN_surface!P24</f>
        <v>3.6307692307692307</v>
      </c>
      <c r="D472">
        <f>TKN_surface!P24</f>
        <v>0.73538461538461541</v>
      </c>
      <c r="E472">
        <f>NOx_surface!P24</f>
        <v>2.8953846153846152</v>
      </c>
      <c r="F472">
        <f>TOC_surface!P24</f>
        <v>9.4230769230769234</v>
      </c>
      <c r="G472">
        <f>NH3_surface!P24</f>
        <v>8.4076923076923077E-2</v>
      </c>
      <c r="H472">
        <f>TN_inflow!P24</f>
        <v>10.831250000000001</v>
      </c>
      <c r="I472">
        <f>TKN_inflow!P24</f>
        <v>0.76874999999999993</v>
      </c>
      <c r="J472">
        <f>NOx_inflow!P24</f>
        <v>10.0625</v>
      </c>
      <c r="K472">
        <f>NH3_inflow!P24</f>
        <v>6.6250000000000003E-2</v>
      </c>
      <c r="L472">
        <f>TOC_inflow!P24</f>
        <v>12.6</v>
      </c>
      <c r="M472">
        <f>TP_surface!P24</f>
        <v>23.892307692307689</v>
      </c>
      <c r="N472" t="str">
        <f>P_dissolved_surface!P24</f>
        <v>na</v>
      </c>
      <c r="O472">
        <f>TP_inflow!P24</f>
        <v>151.5</v>
      </c>
      <c r="P472">
        <f>TN_deep!P24</f>
        <v>1.169</v>
      </c>
      <c r="Q472">
        <f>TKN_deep!P24</f>
        <v>1.1000000000000001</v>
      </c>
      <c r="R472">
        <f>NOx_deep!P24</f>
        <v>6.9000000000000006E-2</v>
      </c>
      <c r="S472">
        <f>NH3_deep!P24</f>
        <v>0.46</v>
      </c>
      <c r="T472">
        <f>TP_deep!P24</f>
        <v>30</v>
      </c>
      <c r="U472" t="str">
        <f>P_dissolved_deep!P24</f>
        <v>na</v>
      </c>
      <c r="V472">
        <f>TOC_deep!P24</f>
        <v>9.9</v>
      </c>
    </row>
    <row r="473" spans="1:22" x14ac:dyDescent="0.3">
      <c r="A473">
        <v>2010</v>
      </c>
      <c r="B473" t="s">
        <v>15</v>
      </c>
      <c r="C473" t="str">
        <f>TN_surface!P25</f>
        <v>na</v>
      </c>
      <c r="D473" t="str">
        <f>TKN_surface!P25</f>
        <v>na</v>
      </c>
      <c r="E473" t="str">
        <f>NOx_surface!P25</f>
        <v>na</v>
      </c>
      <c r="F473" t="str">
        <f>TOC_surface!P25</f>
        <v>na</v>
      </c>
      <c r="G473" t="str">
        <f>NH3_surface!P25</f>
        <v>na</v>
      </c>
      <c r="H473" t="str">
        <f>TN_inflow!P25</f>
        <v>na</v>
      </c>
      <c r="I473" t="str">
        <f>TKN_inflow!P25</f>
        <v>na</v>
      </c>
      <c r="J473" t="str">
        <f>NOx_inflow!P25</f>
        <v>na</v>
      </c>
      <c r="K473" t="str">
        <f>NH3_inflow!P25</f>
        <v>na</v>
      </c>
      <c r="L473" t="str">
        <f>TOC_inflow!P25</f>
        <v>na</v>
      </c>
      <c r="M473" t="str">
        <f>TP_surface!P25</f>
        <v>na</v>
      </c>
      <c r="N473" t="str">
        <f>P_dissolved_surface!P25</f>
        <v>na</v>
      </c>
      <c r="O473" t="str">
        <f>TP_inflow!P25</f>
        <v>na</v>
      </c>
      <c r="P473">
        <f>TN_deep!P25</f>
        <v>0.57200000000000006</v>
      </c>
      <c r="Q473">
        <f>TKN_deep!P25</f>
        <v>0.54</v>
      </c>
      <c r="R473">
        <f>NOx_deep!P25</f>
        <v>3.2000000000000001E-2</v>
      </c>
      <c r="S473">
        <f>NH3_deep!P25</f>
        <v>0.41</v>
      </c>
      <c r="T473">
        <f>TP_deep!P25</f>
        <v>47</v>
      </c>
      <c r="U473" t="str">
        <f>P_dissolved_deep!P25</f>
        <v>na</v>
      </c>
      <c r="V473">
        <f>TOC_deep!P25</f>
        <v>3.2</v>
      </c>
    </row>
    <row r="474" spans="1:22" x14ac:dyDescent="0.3">
      <c r="A474">
        <v>2011</v>
      </c>
      <c r="B474" t="s">
        <v>15</v>
      </c>
      <c r="C474">
        <f>TN_surface!P26</f>
        <v>1.3262499999999999</v>
      </c>
      <c r="D474">
        <f>TKN_surface!P26</f>
        <v>0.75</v>
      </c>
      <c r="E474">
        <f>NOx_surface!P26</f>
        <v>0.57625000000000004</v>
      </c>
      <c r="F474">
        <f>TOC_surface!P26</f>
        <v>6.7</v>
      </c>
      <c r="G474">
        <f>NH3_surface!P26</f>
        <v>3.3875000000000002E-2</v>
      </c>
      <c r="H474">
        <f>TN_inflow!P26</f>
        <v>2.6100000000000003</v>
      </c>
      <c r="I474">
        <f>TKN_inflow!P26</f>
        <v>0.21000000000000002</v>
      </c>
      <c r="J474">
        <f>NOx_inflow!P26</f>
        <v>2.4000000000000004</v>
      </c>
      <c r="K474">
        <f>NH3_inflow!P26</f>
        <v>0</v>
      </c>
      <c r="L474">
        <f>TOC_inflow!P26</f>
        <v>1.2</v>
      </c>
      <c r="M474">
        <f>TP_surface!P26</f>
        <v>30.5</v>
      </c>
      <c r="N474" t="str">
        <f>P_dissolved_surface!P26</f>
        <v>na</v>
      </c>
      <c r="O474">
        <f>TP_inflow!P26</f>
        <v>31.5</v>
      </c>
      <c r="P474" t="str">
        <f>TN_deep!P26</f>
        <v>na</v>
      </c>
      <c r="Q474" t="str">
        <f>TKN_deep!P26</f>
        <v>na</v>
      </c>
      <c r="R474" t="str">
        <f>NOx_deep!P26</f>
        <v>na</v>
      </c>
      <c r="S474" t="str">
        <f>NH3_deep!P26</f>
        <v>na</v>
      </c>
      <c r="T474" t="str">
        <f>TP_deep!P26</f>
        <v>na</v>
      </c>
      <c r="U474" t="str">
        <f>P_dissolved_deep!P26</f>
        <v>na</v>
      </c>
      <c r="V474" t="str">
        <f>TOC_deep!P26</f>
        <v>na</v>
      </c>
    </row>
    <row r="475" spans="1:22" x14ac:dyDescent="0.3">
      <c r="A475">
        <v>2012</v>
      </c>
      <c r="B475" t="s">
        <v>15</v>
      </c>
      <c r="C475" t="str">
        <f>TN_surface!P27</f>
        <v>na</v>
      </c>
      <c r="D475" t="str">
        <f>TKN_surface!P27</f>
        <v>na</v>
      </c>
      <c r="E475" t="str">
        <f>NOx_surface!P27</f>
        <v>na</v>
      </c>
      <c r="F475" t="str">
        <f>TOC_surface!P27</f>
        <v>na</v>
      </c>
      <c r="G475" t="str">
        <f>NH3_surface!P27</f>
        <v>na</v>
      </c>
      <c r="H475" t="str">
        <f>TN_inflow!P27</f>
        <v>na</v>
      </c>
      <c r="I475" t="str">
        <f>TKN_inflow!P27</f>
        <v>na</v>
      </c>
      <c r="J475" t="str">
        <f>NOx_inflow!P27</f>
        <v>na</v>
      </c>
      <c r="K475" t="str">
        <f>NH3_inflow!P27</f>
        <v>na</v>
      </c>
      <c r="L475" t="str">
        <f>TOC_inflow!P27</f>
        <v>na</v>
      </c>
      <c r="M475" t="str">
        <f>TP_surface!P27</f>
        <v>na</v>
      </c>
      <c r="N475" t="str">
        <f>P_dissolved_surface!P27</f>
        <v>na</v>
      </c>
      <c r="O475" t="str">
        <f>TP_inflow!P27</f>
        <v>na</v>
      </c>
      <c r="P475" t="str">
        <f>TN_deep!P27</f>
        <v>na</v>
      </c>
      <c r="Q475" t="str">
        <f>TKN_deep!P27</f>
        <v>na</v>
      </c>
      <c r="R475" t="str">
        <f>NOx_deep!P27</f>
        <v>na</v>
      </c>
      <c r="S475" t="str">
        <f>NH3_deep!P27</f>
        <v>na</v>
      </c>
      <c r="T475" t="str">
        <f>TP_deep!P27</f>
        <v>na</v>
      </c>
      <c r="U475" t="str">
        <f>P_dissolved_deep!P27</f>
        <v>na</v>
      </c>
      <c r="V475" t="str">
        <f>TOC_deep!P27</f>
        <v>na</v>
      </c>
    </row>
    <row r="476" spans="1:22" x14ac:dyDescent="0.3">
      <c r="A476">
        <v>2013</v>
      </c>
      <c r="B476" t="s">
        <v>15</v>
      </c>
      <c r="C476">
        <f>TN_surface!P28</f>
        <v>1.9124999999999999</v>
      </c>
      <c r="D476">
        <f>TKN_surface!P28</f>
        <v>0.51249999999999996</v>
      </c>
      <c r="E476">
        <f>NOx_surface!P28</f>
        <v>1.4</v>
      </c>
      <c r="F476">
        <f>TOC_surface!P28</f>
        <v>3.9249999999999998</v>
      </c>
      <c r="G476">
        <f>NH3_surface!P28</f>
        <v>1.0999999999999999E-2</v>
      </c>
      <c r="H476">
        <f>TN_inflow!P28</f>
        <v>2.35</v>
      </c>
      <c r="I476">
        <f>TKN_inflow!P28</f>
        <v>0.2</v>
      </c>
      <c r="J476">
        <f>NOx_inflow!P28</f>
        <v>2.15</v>
      </c>
      <c r="K476">
        <f>NH3_inflow!P28</f>
        <v>0</v>
      </c>
      <c r="L476">
        <f>TOC_inflow!P28</f>
        <v>1.1499999999999999</v>
      </c>
      <c r="M476">
        <f>TP_surface!P28</f>
        <v>10.25</v>
      </c>
      <c r="N476" t="str">
        <f>P_dissolved_surface!P28</f>
        <v>na</v>
      </c>
      <c r="O476">
        <f>TP_inflow!P28</f>
        <v>63.5</v>
      </c>
      <c r="P476" t="str">
        <f>TN_deep!P28</f>
        <v>na</v>
      </c>
      <c r="Q476" t="str">
        <f>TKN_deep!P28</f>
        <v>na</v>
      </c>
      <c r="R476" t="str">
        <f>NOx_deep!P28</f>
        <v>na</v>
      </c>
      <c r="S476" t="str">
        <f>NH3_deep!P28</f>
        <v>na</v>
      </c>
      <c r="T476" t="str">
        <f>TP_deep!P28</f>
        <v>na</v>
      </c>
      <c r="U476" t="str">
        <f>P_dissolved_deep!P28</f>
        <v>na</v>
      </c>
      <c r="V476" t="str">
        <f>TOC_deep!P28</f>
        <v>na</v>
      </c>
    </row>
    <row r="477" spans="1:22" x14ac:dyDescent="0.3">
      <c r="A477">
        <v>2014</v>
      </c>
      <c r="B477" t="s">
        <v>15</v>
      </c>
      <c r="C477">
        <f>TN_surface!P29</f>
        <v>1.958</v>
      </c>
      <c r="D477">
        <f>TKN_surface!P29</f>
        <v>1.5</v>
      </c>
      <c r="E477">
        <f>NOx_surface!P29</f>
        <v>0.45800000000000002</v>
      </c>
      <c r="F477">
        <f>TOC_surface!P29</f>
        <v>3.2</v>
      </c>
      <c r="G477">
        <f>NH3_surface!P29</f>
        <v>6.9900000000000004E-2</v>
      </c>
      <c r="H477">
        <f>TN_inflow!P29</f>
        <v>3.64</v>
      </c>
      <c r="I477">
        <f>TKN_inflow!P29</f>
        <v>0.9</v>
      </c>
      <c r="J477">
        <f>NOx_inflow!P29</f>
        <v>2.74</v>
      </c>
      <c r="K477">
        <f>NH3_inflow!P29</f>
        <v>8.7099999999999997E-2</v>
      </c>
      <c r="L477">
        <f>TOC_inflow!P29</f>
        <v>2.9</v>
      </c>
      <c r="M477">
        <f>TP_surface!P29</f>
        <v>7.7</v>
      </c>
      <c r="N477" t="str">
        <f>P_dissolved_surface!P29</f>
        <v>na</v>
      </c>
      <c r="O477">
        <f>TP_inflow!P29</f>
        <v>100</v>
      </c>
      <c r="P477" t="str">
        <f>TN_deep!P29</f>
        <v>na</v>
      </c>
      <c r="Q477" t="str">
        <f>TKN_deep!P29</f>
        <v>na</v>
      </c>
      <c r="R477" t="str">
        <f>NOx_deep!P29</f>
        <v>na</v>
      </c>
      <c r="S477" t="str">
        <f>NH3_deep!P29</f>
        <v>na</v>
      </c>
      <c r="T477" t="str">
        <f>TP_deep!P29</f>
        <v>na</v>
      </c>
      <c r="U477" t="str">
        <f>P_dissolved_deep!P29</f>
        <v>na</v>
      </c>
      <c r="V477" t="str">
        <f>TOC_deep!P29</f>
        <v>na</v>
      </c>
    </row>
    <row r="478" spans="1:22" x14ac:dyDescent="0.3">
      <c r="A478">
        <v>2015</v>
      </c>
      <c r="B478" t="s">
        <v>15</v>
      </c>
      <c r="C478">
        <f>TN_surface!P30</f>
        <v>1.0836999999999999</v>
      </c>
      <c r="D478">
        <f>TKN_surface!P30</f>
        <v>0.8666666666666667</v>
      </c>
      <c r="E478">
        <f>NOx_surface!P30</f>
        <v>0.2170333333333333</v>
      </c>
      <c r="F478">
        <f>TOC_surface!P30</f>
        <v>3.7833333333333332</v>
      </c>
      <c r="G478">
        <f>NH3_surface!P30</f>
        <v>0.14338333333333333</v>
      </c>
      <c r="H478">
        <f>TN_inflow!P30</f>
        <v>3.2475000000000001</v>
      </c>
      <c r="I478">
        <f>TKN_inflow!P30</f>
        <v>0.97499999999999998</v>
      </c>
      <c r="J478">
        <f>NOx_inflow!P30</f>
        <v>2.2725</v>
      </c>
      <c r="K478">
        <f>NH3_inflow!P30</f>
        <v>0.193</v>
      </c>
      <c r="L478">
        <f>TOC_inflow!P30</f>
        <v>3.45</v>
      </c>
      <c r="M478">
        <f>TP_surface!P30</f>
        <v>21.416666666666668</v>
      </c>
      <c r="N478" t="str">
        <f>P_dissolved_surface!P30</f>
        <v>na</v>
      </c>
      <c r="O478">
        <f>TP_inflow!P30</f>
        <v>99.25</v>
      </c>
      <c r="P478">
        <f>TN_deep!P30</f>
        <v>1.3302</v>
      </c>
      <c r="Q478">
        <f>TKN_deep!P30</f>
        <v>1.3</v>
      </c>
      <c r="R478">
        <f>NOx_deep!P30</f>
        <v>3.0200000000000001E-2</v>
      </c>
      <c r="S478">
        <f>NH3_deep!P30</f>
        <v>0.26400000000000001</v>
      </c>
      <c r="T478">
        <f>TP_deep!P30</f>
        <v>2</v>
      </c>
      <c r="U478" t="str">
        <f>P_dissolved_deep!P30</f>
        <v>na</v>
      </c>
      <c r="V478">
        <f>TOC_deep!P30</f>
        <v>2.9</v>
      </c>
    </row>
    <row r="479" spans="1:22" x14ac:dyDescent="0.3">
      <c r="A479">
        <v>2016</v>
      </c>
      <c r="B479" t="s">
        <v>15</v>
      </c>
      <c r="C479">
        <f>TN_surface!P31</f>
        <v>0.64024999999999999</v>
      </c>
      <c r="D479">
        <f>TKN_surface!P31</f>
        <v>0.47250000000000003</v>
      </c>
      <c r="E479">
        <f>NOx_surface!P31</f>
        <v>0.16775000000000001</v>
      </c>
      <c r="F479">
        <f>TOC_surface!P31</f>
        <v>4.8774999999999995</v>
      </c>
      <c r="G479">
        <f>NH3_surface!P31</f>
        <v>9.169999999999999E-2</v>
      </c>
      <c r="H479" t="str">
        <f>TN_inflow!P31</f>
        <v>na</v>
      </c>
      <c r="I479" t="str">
        <f>TKN_inflow!P31</f>
        <v>na</v>
      </c>
      <c r="J479" t="str">
        <f>NOx_inflow!P31</f>
        <v>na</v>
      </c>
      <c r="K479" t="str">
        <f>NH3_inflow!P31</f>
        <v>na</v>
      </c>
      <c r="L479" t="str">
        <f>TOC_inflow!P31</f>
        <v>na</v>
      </c>
      <c r="M479">
        <f>TP_surface!P31</f>
        <v>12</v>
      </c>
      <c r="N479" t="str">
        <f>P_dissolved_surface!P31</f>
        <v>na</v>
      </c>
      <c r="O479" t="str">
        <f>TP_inflow!P31</f>
        <v>na</v>
      </c>
      <c r="P479">
        <f>TN_deep!P31</f>
        <v>1.0089999999999999</v>
      </c>
      <c r="Q479">
        <f>TKN_deep!P31</f>
        <v>0.96899999999999997</v>
      </c>
      <c r="R479">
        <f>NOx_deep!P31</f>
        <v>0.04</v>
      </c>
      <c r="S479">
        <f>NH3_deep!P31</f>
        <v>0.746</v>
      </c>
      <c r="T479">
        <f>TP_deep!P31</f>
        <v>75</v>
      </c>
      <c r="U479" t="str">
        <f>P_dissolved_deep!P31</f>
        <v>na</v>
      </c>
      <c r="V479">
        <f>TOC_deep!P31</f>
        <v>4.8099999999999996</v>
      </c>
    </row>
    <row r="480" spans="1:22" x14ac:dyDescent="0.3">
      <c r="A480">
        <v>2017</v>
      </c>
      <c r="B480" t="s">
        <v>15</v>
      </c>
      <c r="C480">
        <f>TN_surface!P32</f>
        <v>0.6573</v>
      </c>
      <c r="D480">
        <f>TKN_surface!P32</f>
        <v>0.502</v>
      </c>
      <c r="E480">
        <f>NOx_surface!P32</f>
        <v>0.15529999999999999</v>
      </c>
      <c r="F480">
        <f>TOC_surface!P32</f>
        <v>4.734</v>
      </c>
      <c r="G480">
        <f>NH3_surface!P32</f>
        <v>0.13500000000000001</v>
      </c>
      <c r="H480">
        <f>TN_inflow!P32</f>
        <v>2.1320000000000001</v>
      </c>
      <c r="I480">
        <f>TKN_inflow!P32</f>
        <v>0.245</v>
      </c>
      <c r="J480">
        <f>NOx_inflow!P32</f>
        <v>1.887</v>
      </c>
      <c r="K480">
        <f>NH3_inflow!P32</f>
        <v>0.13100000000000001</v>
      </c>
      <c r="L480">
        <f>TOC_inflow!P32</f>
        <v>3.41</v>
      </c>
      <c r="M480">
        <f>TP_surface!P32</f>
        <v>30.8</v>
      </c>
      <c r="N480">
        <f>P_dissolved_surface!P32</f>
        <v>2</v>
      </c>
      <c r="O480">
        <f>TP_inflow!P32</f>
        <v>83.5</v>
      </c>
      <c r="P480" t="str">
        <f>TN_deep!P32</f>
        <v>na</v>
      </c>
      <c r="Q480" t="str">
        <f>TKN_deep!P32</f>
        <v>na</v>
      </c>
      <c r="R480" t="str">
        <f>NOx_deep!P32</f>
        <v>na</v>
      </c>
      <c r="S480" t="str">
        <f>NH3_deep!P32</f>
        <v>na</v>
      </c>
      <c r="T480" t="str">
        <f>TP_deep!P32</f>
        <v>na</v>
      </c>
      <c r="U480" t="str">
        <f>P_dissolved_deep!P32</f>
        <v>na</v>
      </c>
      <c r="V480" t="str">
        <f>TOC_deep!P32</f>
        <v>na</v>
      </c>
    </row>
    <row r="481" spans="1:22" x14ac:dyDescent="0.3">
      <c r="A481">
        <v>2018</v>
      </c>
      <c r="B481" t="s">
        <v>15</v>
      </c>
      <c r="C481">
        <f>TN_surface!P33</f>
        <v>0.77400000000000002</v>
      </c>
      <c r="D481">
        <f>TKN_surface!P33</f>
        <v>0.41080000000000005</v>
      </c>
      <c r="E481">
        <f>NOx_surface!P33</f>
        <v>0.36319999999999997</v>
      </c>
      <c r="F481">
        <f>TOC_surface!P33</f>
        <v>3.8920000000000003</v>
      </c>
      <c r="G481">
        <f>NH3_surface!P33</f>
        <v>0.14779999999999999</v>
      </c>
      <c r="H481">
        <f>TN_inflow!P33</f>
        <v>2.23</v>
      </c>
      <c r="I481">
        <f>TKN_inflow!P33</f>
        <v>0.33</v>
      </c>
      <c r="J481">
        <f>NOx_inflow!P33</f>
        <v>1.9</v>
      </c>
      <c r="K481">
        <f>NH3_inflow!P33</f>
        <v>0.15100000000000002</v>
      </c>
      <c r="L481">
        <f>TOC_inflow!P33</f>
        <v>2.145</v>
      </c>
      <c r="M481">
        <f>TP_surface!P33</f>
        <v>45.4</v>
      </c>
      <c r="N481">
        <f>P_dissolved_surface!P33</f>
        <v>31.4</v>
      </c>
      <c r="O481">
        <f>TP_inflow!P33</f>
        <v>117.5</v>
      </c>
      <c r="P481">
        <f>TN_deep!P33</f>
        <v>0.4607</v>
      </c>
      <c r="Q481">
        <f>TKN_deep!P33</f>
        <v>0.41699999999999998</v>
      </c>
      <c r="R481">
        <f>NOx_deep!P33</f>
        <v>4.3700000000000003E-2</v>
      </c>
      <c r="S481">
        <f>NH3_deep!P33</f>
        <v>0.1764</v>
      </c>
      <c r="T481">
        <f>TP_deep!P33</f>
        <v>40.5</v>
      </c>
      <c r="U481">
        <f>P_dissolved_deep!P33</f>
        <v>39.25</v>
      </c>
      <c r="V481">
        <f>TOC_deep!P33</f>
        <v>3.4349999999999996</v>
      </c>
    </row>
    <row r="482" spans="1:22" x14ac:dyDescent="0.3">
      <c r="A482">
        <v>1987</v>
      </c>
      <c r="B482" t="s">
        <v>16</v>
      </c>
      <c r="C482">
        <f>TN_surface!Q2</f>
        <v>0.26250000000000001</v>
      </c>
      <c r="D482">
        <f>TKN_surface!Q2</f>
        <v>0.16250000000000001</v>
      </c>
      <c r="E482">
        <f>NOx_surface!Q2</f>
        <v>0.1</v>
      </c>
      <c r="F482">
        <f>TOC_surface!Q2</f>
        <v>1.75</v>
      </c>
      <c r="G482">
        <f>NH3_surface!Q2</f>
        <v>6.25E-2</v>
      </c>
      <c r="H482">
        <f>TN_inflow!Q2</f>
        <v>0.5</v>
      </c>
      <c r="I482">
        <f>TKN_inflow!Q2</f>
        <v>0.3</v>
      </c>
      <c r="J482">
        <f>NOx_inflow!Q2</f>
        <v>0.2</v>
      </c>
      <c r="K482">
        <f>NH3_inflow!Q2</f>
        <v>0.25</v>
      </c>
      <c r="L482">
        <f>TOC_inflow!Q2</f>
        <v>3</v>
      </c>
      <c r="M482">
        <f>TP_surface!Q2</f>
        <v>9</v>
      </c>
      <c r="N482">
        <f>P_dissolved_surface!Q2</f>
        <v>8</v>
      </c>
      <c r="O482">
        <f>TP_inflow!Q2</f>
        <v>17.5</v>
      </c>
      <c r="P482">
        <f>TN_deep!Q2</f>
        <v>0.5</v>
      </c>
      <c r="Q482">
        <f>TKN_deep!Q2</f>
        <v>0.3</v>
      </c>
      <c r="R482">
        <f>NOx_deep!Q2</f>
        <v>0.2</v>
      </c>
      <c r="S482">
        <f>NH3_deep!Q2</f>
        <v>0.2</v>
      </c>
      <c r="T482" t="str">
        <f>TP_deep!Q2</f>
        <v>na</v>
      </c>
      <c r="U482">
        <f>P_dissolved_deep!Q2</f>
        <v>14</v>
      </c>
      <c r="V482">
        <f>TOC_deep!Q2</f>
        <v>2</v>
      </c>
    </row>
    <row r="483" spans="1:22" x14ac:dyDescent="0.3">
      <c r="A483">
        <v>1988</v>
      </c>
      <c r="B483" t="s">
        <v>16</v>
      </c>
      <c r="C483">
        <f>TN_surface!Q3</f>
        <v>0.47499999999999998</v>
      </c>
      <c r="D483">
        <f>TKN_surface!Q3</f>
        <v>0.375</v>
      </c>
      <c r="E483">
        <f>NOx_surface!Q3</f>
        <v>0.1</v>
      </c>
      <c r="F483">
        <f>TOC_surface!Q3</f>
        <v>2.75</v>
      </c>
      <c r="G483">
        <f>NH3_surface!Q3</f>
        <v>0.05</v>
      </c>
      <c r="H483">
        <f>TN_inflow!Q3</f>
        <v>0.65</v>
      </c>
      <c r="I483">
        <f>TKN_inflow!Q3</f>
        <v>0.45</v>
      </c>
      <c r="J483">
        <f>NOx_inflow!Q3</f>
        <v>0.2</v>
      </c>
      <c r="K483">
        <f>NH3_inflow!Q3</f>
        <v>0</v>
      </c>
      <c r="L483">
        <f>TOC_inflow!Q3</f>
        <v>3.5</v>
      </c>
      <c r="M483">
        <f>TP_surface!Q3</f>
        <v>56.666666666666664</v>
      </c>
      <c r="N483">
        <f>P_dissolved_surface!Q3</f>
        <v>35</v>
      </c>
      <c r="O483">
        <f>TP_inflow!Q3</f>
        <v>41.5</v>
      </c>
      <c r="P483" t="str">
        <f>TN_deep!Q3</f>
        <v>na</v>
      </c>
      <c r="Q483">
        <f>TKN_deep!Q3</f>
        <v>0.64999999999999991</v>
      </c>
      <c r="R483" t="str">
        <f>NOx_deep!Q3</f>
        <v>na</v>
      </c>
      <c r="S483">
        <f>NH3_deep!Q3</f>
        <v>0.55000000000000004</v>
      </c>
      <c r="T483" t="str">
        <f>TP_deep!Q3</f>
        <v>na</v>
      </c>
      <c r="U483">
        <f>P_dissolved_deep!Q3</f>
        <v>275</v>
      </c>
      <c r="V483">
        <f>TOC_deep!Q3</f>
        <v>1.5</v>
      </c>
    </row>
    <row r="484" spans="1:22" x14ac:dyDescent="0.3">
      <c r="A484">
        <v>1989</v>
      </c>
      <c r="B484" t="s">
        <v>16</v>
      </c>
      <c r="C484">
        <f>TN_surface!Q4</f>
        <v>0.46000000000000008</v>
      </c>
      <c r="D484">
        <f>TKN_surface!Q4</f>
        <v>0.26000000000000006</v>
      </c>
      <c r="E484">
        <f>NOx_surface!Q4</f>
        <v>0.2</v>
      </c>
      <c r="F484">
        <f>TOC_surface!Q4</f>
        <v>2</v>
      </c>
      <c r="G484">
        <f>NH3_surface!Q4</f>
        <v>0.13999999999999999</v>
      </c>
      <c r="H484">
        <f>TN_inflow!Q4</f>
        <v>0.95000000000000007</v>
      </c>
      <c r="I484">
        <f>TKN_inflow!Q4</f>
        <v>0.15000000000000002</v>
      </c>
      <c r="J484">
        <f>NOx_inflow!Q4</f>
        <v>0.8</v>
      </c>
      <c r="K484">
        <f>NH3_inflow!Q4</f>
        <v>0.15000000000000002</v>
      </c>
      <c r="L484">
        <f>TOC_inflow!Q4</f>
        <v>2</v>
      </c>
      <c r="M484">
        <f>TP_surface!Q4</f>
        <v>11.4</v>
      </c>
      <c r="N484">
        <f>P_dissolved_surface!Q4</f>
        <v>6</v>
      </c>
      <c r="O484">
        <f>TP_inflow!Q4</f>
        <v>13</v>
      </c>
      <c r="P484">
        <f>TN_deep!Q4</f>
        <v>0.85</v>
      </c>
      <c r="Q484">
        <f>TKN_deep!Q4</f>
        <v>0.7</v>
      </c>
      <c r="R484">
        <f>NOx_deep!Q4</f>
        <v>0.15000000000000002</v>
      </c>
      <c r="S484">
        <f>NH3_deep!Q4</f>
        <v>0.44999999999999996</v>
      </c>
      <c r="T484">
        <f>TP_deep!Q4</f>
        <v>11.5</v>
      </c>
      <c r="U484">
        <f>P_dissolved_deep!Q4</f>
        <v>8.5</v>
      </c>
      <c r="V484">
        <f>TOC_deep!Q4</f>
        <v>1</v>
      </c>
    </row>
    <row r="485" spans="1:22" x14ac:dyDescent="0.3">
      <c r="A485">
        <v>1990</v>
      </c>
      <c r="B485" t="s">
        <v>16</v>
      </c>
      <c r="C485" t="str">
        <f>TN_surface!Q5</f>
        <v>na</v>
      </c>
      <c r="D485" t="str">
        <f>TKN_surface!Q5</f>
        <v>na</v>
      </c>
      <c r="E485" t="str">
        <f>NOx_surface!Q5</f>
        <v>na</v>
      </c>
      <c r="F485" t="str">
        <f>TOC_surface!Q5</f>
        <v>na</v>
      </c>
      <c r="G485" t="str">
        <f>NH3_surface!Q5</f>
        <v>na</v>
      </c>
      <c r="H485" t="str">
        <f>TN_inflow!Q5</f>
        <v>na</v>
      </c>
      <c r="I485" t="str">
        <f>TKN_inflow!Q5</f>
        <v>na</v>
      </c>
      <c r="J485" t="str">
        <f>NOx_inflow!Q5</f>
        <v>na</v>
      </c>
      <c r="K485" t="str">
        <f>NH3_inflow!Q5</f>
        <v>na</v>
      </c>
      <c r="L485" t="str">
        <f>TOC_inflow!Q5</f>
        <v>na</v>
      </c>
      <c r="M485" t="str">
        <f>TP_surface!Q5</f>
        <v>na</v>
      </c>
      <c r="N485" t="str">
        <f>P_dissolved_surface!Q5</f>
        <v>na</v>
      </c>
      <c r="O485" t="str">
        <f>TP_inflow!Q5</f>
        <v>na</v>
      </c>
      <c r="P485" t="str">
        <f>TN_deep!Q5</f>
        <v>na</v>
      </c>
      <c r="Q485" t="str">
        <f>TKN_deep!Q5</f>
        <v>na</v>
      </c>
      <c r="R485" t="str">
        <f>NOx_deep!Q5</f>
        <v>na</v>
      </c>
      <c r="S485" t="str">
        <f>NH3_deep!Q5</f>
        <v>na</v>
      </c>
      <c r="T485" t="str">
        <f>TP_deep!Q5</f>
        <v>na</v>
      </c>
      <c r="U485" t="str">
        <f>P_dissolved_deep!Q5</f>
        <v>na</v>
      </c>
      <c r="V485" t="str">
        <f>TOC_deep!Q5</f>
        <v>na</v>
      </c>
    </row>
    <row r="486" spans="1:22" x14ac:dyDescent="0.3">
      <c r="A486">
        <v>1991</v>
      </c>
      <c r="B486" t="s">
        <v>16</v>
      </c>
      <c r="C486" t="str">
        <f>TN_surface!Q6</f>
        <v>na</v>
      </c>
      <c r="D486" t="str">
        <f>TKN_surface!Q6</f>
        <v>na</v>
      </c>
      <c r="E486" t="str">
        <f>NOx_surface!Q6</f>
        <v>na</v>
      </c>
      <c r="F486" t="str">
        <f>TOC_surface!Q6</f>
        <v>na</v>
      </c>
      <c r="G486">
        <f>NH3_surface!Q6</f>
        <v>5.000000000000001E-2</v>
      </c>
      <c r="H486">
        <f>TN_inflow!Q6</f>
        <v>0.77499999999999991</v>
      </c>
      <c r="I486">
        <f>TKN_inflow!Q6</f>
        <v>0.6</v>
      </c>
      <c r="J486">
        <f>NOx_inflow!Q6</f>
        <v>0.17499999999999999</v>
      </c>
      <c r="K486">
        <f>NH3_inflow!Q6</f>
        <v>0</v>
      </c>
      <c r="L486">
        <f>TOC_inflow!Q6</f>
        <v>8</v>
      </c>
      <c r="M486" t="str">
        <f>TP_surface!Q6</f>
        <v>na</v>
      </c>
      <c r="N486" t="str">
        <f>P_dissolved_surface!Q6</f>
        <v>na</v>
      </c>
      <c r="O486">
        <f>TP_inflow!Q6</f>
        <v>5</v>
      </c>
      <c r="P486" t="str">
        <f>TN_deep!Q6</f>
        <v>na</v>
      </c>
      <c r="Q486" t="str">
        <f>TKN_deep!Q6</f>
        <v>na</v>
      </c>
      <c r="R486" t="str">
        <f>NOx_deep!Q6</f>
        <v>na</v>
      </c>
      <c r="S486">
        <f>NH3_deep!Q6</f>
        <v>0.52500000000000002</v>
      </c>
      <c r="T486" t="str">
        <f>TP_deep!Q6</f>
        <v>na</v>
      </c>
      <c r="U486" t="str">
        <f>P_dissolved_deep!Q6</f>
        <v>na</v>
      </c>
      <c r="V486" t="str">
        <f>TOC_deep!Q6</f>
        <v>na</v>
      </c>
    </row>
    <row r="487" spans="1:22" x14ac:dyDescent="0.3">
      <c r="A487">
        <v>1992</v>
      </c>
      <c r="B487" t="s">
        <v>16</v>
      </c>
      <c r="C487" t="str">
        <f>TN_surface!Q7</f>
        <v>na</v>
      </c>
      <c r="D487" t="str">
        <f>TKN_surface!Q7</f>
        <v>na</v>
      </c>
      <c r="E487" t="str">
        <f>NOx_surface!Q7</f>
        <v>na</v>
      </c>
      <c r="F487">
        <f>TOC_surface!Q7</f>
        <v>4.666666666666667</v>
      </c>
      <c r="G487">
        <f>NH3_surface!Q7</f>
        <v>0.13750000000000001</v>
      </c>
      <c r="H487" t="str">
        <f>TN_inflow!Q7</f>
        <v>na</v>
      </c>
      <c r="I487" t="str">
        <f>TKN_inflow!Q7</f>
        <v>na</v>
      </c>
      <c r="J487">
        <f>NOx_inflow!Q7</f>
        <v>0.05</v>
      </c>
      <c r="K487">
        <f>NH3_inflow!Q7</f>
        <v>0</v>
      </c>
      <c r="L487">
        <f>TOC_inflow!Q7</f>
        <v>5</v>
      </c>
      <c r="M487">
        <f>TP_surface!Q7</f>
        <v>53.333333333333336</v>
      </c>
      <c r="N487">
        <f>P_dissolved_surface!Q7</f>
        <v>20</v>
      </c>
      <c r="O487" t="str">
        <f>TP_inflow!Q7</f>
        <v>na</v>
      </c>
      <c r="P487" t="str">
        <f>TN_deep!Q7</f>
        <v>na</v>
      </c>
      <c r="Q487" t="str">
        <f>TKN_deep!Q7</f>
        <v>na</v>
      </c>
      <c r="R487">
        <f>NOx_deep!Q7</f>
        <v>0.1</v>
      </c>
      <c r="S487">
        <f>NH3_deep!Q7</f>
        <v>0.17499999999999999</v>
      </c>
      <c r="T487">
        <f>TP_deep!Q7</f>
        <v>90</v>
      </c>
      <c r="U487">
        <f>P_dissolved_deep!Q7</f>
        <v>80</v>
      </c>
      <c r="V487">
        <f>TOC_deep!Q7</f>
        <v>4.5</v>
      </c>
    </row>
    <row r="488" spans="1:22" x14ac:dyDescent="0.3">
      <c r="A488">
        <v>1993</v>
      </c>
      <c r="B488" t="s">
        <v>16</v>
      </c>
      <c r="C488" t="str">
        <f>TN_surface!Q8</f>
        <v>na</v>
      </c>
      <c r="D488" t="str">
        <f>TKN_surface!Q8</f>
        <v>na</v>
      </c>
      <c r="E488" t="str">
        <f>NOx_surface!Q8</f>
        <v>na</v>
      </c>
      <c r="F488" t="str">
        <f>TOC_surface!Q8</f>
        <v>na</v>
      </c>
      <c r="G488" t="str">
        <f>NH3_surface!Q8</f>
        <v>na</v>
      </c>
      <c r="H488" t="str">
        <f>TN_inflow!Q8</f>
        <v>na</v>
      </c>
      <c r="I488" t="str">
        <f>TKN_inflow!Q8</f>
        <v>na</v>
      </c>
      <c r="J488" t="str">
        <f>NOx_inflow!Q8</f>
        <v>na</v>
      </c>
      <c r="K488" t="str">
        <f>NH3_inflow!Q8</f>
        <v>na</v>
      </c>
      <c r="L488" t="str">
        <f>TOC_inflow!Q8</f>
        <v>na</v>
      </c>
      <c r="M488" t="str">
        <f>TP_surface!Q8</f>
        <v>na</v>
      </c>
      <c r="N488">
        <f>P_dissolved_surface!Q8</f>
        <v>42</v>
      </c>
      <c r="O488" t="str">
        <f>TP_inflow!Q8</f>
        <v>na</v>
      </c>
      <c r="P488" t="str">
        <f>TN_deep!Q8</f>
        <v>na</v>
      </c>
      <c r="Q488" t="str">
        <f>TKN_deep!Q8</f>
        <v>na</v>
      </c>
      <c r="R488" t="str">
        <f>NOx_deep!Q8</f>
        <v>na</v>
      </c>
      <c r="S488">
        <f>NH3_deep!Q8</f>
        <v>0.3</v>
      </c>
      <c r="T488" t="str">
        <f>TP_deep!Q8</f>
        <v>na</v>
      </c>
      <c r="U488" t="str">
        <f>P_dissolved_deep!Q8</f>
        <v>na</v>
      </c>
      <c r="V488">
        <f>TOC_deep!Q8</f>
        <v>4</v>
      </c>
    </row>
    <row r="489" spans="1:22" x14ac:dyDescent="0.3">
      <c r="A489">
        <v>1994</v>
      </c>
      <c r="B489" t="s">
        <v>16</v>
      </c>
      <c r="C489" t="str">
        <f>TN_surface!Q9</f>
        <v>na</v>
      </c>
      <c r="D489" t="str">
        <f>TKN_surface!Q9</f>
        <v>na</v>
      </c>
      <c r="E489" t="str">
        <f>NOx_surface!Q9</f>
        <v>na</v>
      </c>
      <c r="F489">
        <f>TOC_surface!Q9</f>
        <v>6.4</v>
      </c>
      <c r="G489" t="str">
        <f>NH3_surface!Q9</f>
        <v>na</v>
      </c>
      <c r="H489" t="str">
        <f>TN_inflow!Q9</f>
        <v>na</v>
      </c>
      <c r="I489" t="str">
        <f>TKN_inflow!Q9</f>
        <v>na</v>
      </c>
      <c r="J489" t="str">
        <f>NOx_inflow!Q9</f>
        <v>na</v>
      </c>
      <c r="K489" t="str">
        <f>NH3_inflow!Q9</f>
        <v>na</v>
      </c>
      <c r="L489">
        <f>TOC_inflow!Q9</f>
        <v>12.666666666666666</v>
      </c>
      <c r="M489" t="str">
        <f>TP_surface!Q9</f>
        <v>na</v>
      </c>
      <c r="N489" t="str">
        <f>P_dissolved_surface!Q9</f>
        <v>na</v>
      </c>
      <c r="O489" t="str">
        <f>TP_inflow!Q9</f>
        <v>na</v>
      </c>
      <c r="P489" t="str">
        <f>TN_deep!Q9</f>
        <v>na</v>
      </c>
      <c r="Q489" t="str">
        <f>TKN_deep!Q9</f>
        <v>na</v>
      </c>
      <c r="R489" t="str">
        <f>NOx_deep!Q9</f>
        <v>na</v>
      </c>
      <c r="S489" t="str">
        <f>NH3_deep!Q9</f>
        <v>na</v>
      </c>
      <c r="T489" t="str">
        <f>TP_deep!Q9</f>
        <v>na</v>
      </c>
      <c r="U489" t="str">
        <f>P_dissolved_deep!Q9</f>
        <v>na</v>
      </c>
      <c r="V489" t="str">
        <f>TOC_deep!Q9</f>
        <v>na</v>
      </c>
    </row>
    <row r="490" spans="1:22" x14ac:dyDescent="0.3">
      <c r="A490">
        <v>1995</v>
      </c>
      <c r="B490" t="s">
        <v>16</v>
      </c>
      <c r="C490" t="str">
        <f>TN_surface!Q10</f>
        <v>na</v>
      </c>
      <c r="D490" t="str">
        <f>TKN_surface!Q10</f>
        <v>na</v>
      </c>
      <c r="E490" t="str">
        <f>NOx_surface!Q10</f>
        <v>na</v>
      </c>
      <c r="F490">
        <f>TOC_surface!Q10</f>
        <v>5.4</v>
      </c>
      <c r="G490" t="str">
        <f>NH3_surface!Q10</f>
        <v>na</v>
      </c>
      <c r="H490" t="str">
        <f>TN_inflow!Q10</f>
        <v>na</v>
      </c>
      <c r="I490" t="str">
        <f>TKN_inflow!Q10</f>
        <v>na</v>
      </c>
      <c r="J490" t="str">
        <f>NOx_inflow!Q10</f>
        <v>na</v>
      </c>
      <c r="K490" t="str">
        <f>NH3_inflow!Q10</f>
        <v>na</v>
      </c>
      <c r="L490">
        <f>TOC_inflow!Q10</f>
        <v>7.3</v>
      </c>
      <c r="M490" t="str">
        <f>TP_surface!Q10</f>
        <v>na</v>
      </c>
      <c r="N490" t="str">
        <f>P_dissolved_surface!Q10</f>
        <v>na</v>
      </c>
      <c r="O490" t="str">
        <f>TP_inflow!Q10</f>
        <v>na</v>
      </c>
      <c r="P490" t="str">
        <f>TN_deep!Q10</f>
        <v>na</v>
      </c>
      <c r="Q490" t="str">
        <f>TKN_deep!Q10</f>
        <v>na</v>
      </c>
      <c r="R490" t="str">
        <f>NOx_deep!Q10</f>
        <v>na</v>
      </c>
      <c r="S490" t="str">
        <f>NH3_deep!Q10</f>
        <v>na</v>
      </c>
      <c r="T490" t="str">
        <f>TP_deep!Q10</f>
        <v>na</v>
      </c>
      <c r="U490" t="str">
        <f>P_dissolved_deep!Q10</f>
        <v>na</v>
      </c>
      <c r="V490">
        <f>TOC_deep!Q10</f>
        <v>7.6</v>
      </c>
    </row>
    <row r="491" spans="1:22" x14ac:dyDescent="0.3">
      <c r="A491">
        <v>1996</v>
      </c>
      <c r="B491" t="s">
        <v>16</v>
      </c>
      <c r="C491" t="str">
        <f>TN_surface!Q11</f>
        <v>na</v>
      </c>
      <c r="D491" t="str">
        <f>TKN_surface!Q11</f>
        <v>na</v>
      </c>
      <c r="E491">
        <f>NOx_surface!Q11</f>
        <v>0.25290909090909092</v>
      </c>
      <c r="F491">
        <f>TOC_surface!Q11</f>
        <v>4.2965789473684213</v>
      </c>
      <c r="G491" t="str">
        <f>NH3_surface!Q11</f>
        <v>na</v>
      </c>
      <c r="H491" t="str">
        <f>TN_inflow!Q11</f>
        <v>na</v>
      </c>
      <c r="I491" t="str">
        <f>TKN_inflow!Q11</f>
        <v>na</v>
      </c>
      <c r="J491">
        <f>NOx_inflow!Q11</f>
        <v>0.19350000000000001</v>
      </c>
      <c r="K491" t="str">
        <f>NH3_inflow!Q11</f>
        <v>na</v>
      </c>
      <c r="L491">
        <f>TOC_inflow!Q11</f>
        <v>3.31</v>
      </c>
      <c r="M491" t="str">
        <f>TP_surface!Q11</f>
        <v>na</v>
      </c>
      <c r="N491" t="str">
        <f>P_dissolved_surface!Q11</f>
        <v>na</v>
      </c>
      <c r="O491" t="str">
        <f>TP_inflow!Q11</f>
        <v>na</v>
      </c>
      <c r="P491" t="str">
        <f>TN_deep!Q11</f>
        <v>na</v>
      </c>
      <c r="Q491" t="str">
        <f>TKN_deep!Q11</f>
        <v>na</v>
      </c>
      <c r="R491" t="str">
        <f>NOx_deep!Q11</f>
        <v>na</v>
      </c>
      <c r="S491" t="str">
        <f>NH3_deep!Q11</f>
        <v>na</v>
      </c>
      <c r="T491" t="str">
        <f>TP_deep!Q11</f>
        <v>na</v>
      </c>
      <c r="U491" t="str">
        <f>P_dissolved_deep!Q11</f>
        <v>na</v>
      </c>
      <c r="V491">
        <f>TOC_deep!Q11</f>
        <v>6.2200000000000006</v>
      </c>
    </row>
    <row r="492" spans="1:22" x14ac:dyDescent="0.3">
      <c r="A492">
        <v>1997</v>
      </c>
      <c r="B492" t="s">
        <v>16</v>
      </c>
      <c r="C492">
        <f>TN_surface!Q12</f>
        <v>8.9137931034482698E-2</v>
      </c>
      <c r="D492">
        <f>TKN_surface!Q12</f>
        <v>0.02</v>
      </c>
      <c r="E492">
        <f>NOx_surface!Q12</f>
        <v>6.9137931034482694E-2</v>
      </c>
      <c r="F492">
        <f>TOC_surface!Q12</f>
        <v>4.4771999999999998</v>
      </c>
      <c r="G492" t="str">
        <f>NH3_surface!Q12</f>
        <v>na</v>
      </c>
      <c r="H492" t="str">
        <f>TN_inflow!Q12</f>
        <v>na</v>
      </c>
      <c r="I492" t="str">
        <f>TKN_inflow!Q12</f>
        <v>na</v>
      </c>
      <c r="J492">
        <f>NOx_inflow!Q12</f>
        <v>0.12533333333333332</v>
      </c>
      <c r="K492" t="str">
        <f>NH3_inflow!Q12</f>
        <v>na</v>
      </c>
      <c r="L492">
        <f>TOC_inflow!Q12</f>
        <v>6.6466666666666674</v>
      </c>
      <c r="M492" t="str">
        <f>TP_surface!Q12</f>
        <v>na</v>
      </c>
      <c r="N492" t="str">
        <f>P_dissolved_surface!Q12</f>
        <v>na</v>
      </c>
      <c r="O492" t="str">
        <f>TP_inflow!Q12</f>
        <v>na</v>
      </c>
      <c r="P492" t="str">
        <f>TN_deep!Q12</f>
        <v>na</v>
      </c>
      <c r="Q492" t="str">
        <f>TKN_deep!Q12</f>
        <v>na</v>
      </c>
      <c r="R492">
        <f>NOx_deep!Q12</f>
        <v>1.6719999999999999</v>
      </c>
      <c r="S492" t="str">
        <f>NH3_deep!Q12</f>
        <v>na</v>
      </c>
      <c r="T492" t="str">
        <f>TP_deep!Q12</f>
        <v>na</v>
      </c>
      <c r="U492" t="str">
        <f>P_dissolved_deep!Q12</f>
        <v>na</v>
      </c>
      <c r="V492">
        <f>TOC_deep!Q12</f>
        <v>5.8550000000000004</v>
      </c>
    </row>
    <row r="493" spans="1:22" x14ac:dyDescent="0.3">
      <c r="A493">
        <v>1998</v>
      </c>
      <c r="B493" t="s">
        <v>16</v>
      </c>
      <c r="C493" t="str">
        <f>TN_surface!Q13</f>
        <v>na</v>
      </c>
      <c r="D493">
        <f>TKN_surface!Q13</f>
        <v>0.6</v>
      </c>
      <c r="E493" t="str">
        <f>NOx_surface!Q13</f>
        <v>na</v>
      </c>
      <c r="F493">
        <f>TOC_surface!Q13</f>
        <v>3.0772727272727267</v>
      </c>
      <c r="G493" t="str">
        <f>NH3_surface!Q13</f>
        <v>na</v>
      </c>
      <c r="H493" t="str">
        <f>TN_inflow!Q13</f>
        <v>na</v>
      </c>
      <c r="I493">
        <f>TKN_inflow!Q13</f>
        <v>0.3</v>
      </c>
      <c r="J493" t="str">
        <f>NOx_inflow!Q13</f>
        <v>na</v>
      </c>
      <c r="K493" t="str">
        <f>NH3_inflow!Q13</f>
        <v>na</v>
      </c>
      <c r="L493">
        <f>TOC_inflow!Q13</f>
        <v>2.0333333333333332</v>
      </c>
      <c r="M493" t="str">
        <f>TP_surface!Q13</f>
        <v>na</v>
      </c>
      <c r="N493" t="str">
        <f>P_dissolved_surface!Q13</f>
        <v>na</v>
      </c>
      <c r="O493" t="str">
        <f>TP_inflow!Q13</f>
        <v>na</v>
      </c>
      <c r="P493" t="str">
        <f>TN_deep!Q13</f>
        <v>na</v>
      </c>
      <c r="Q493">
        <f>TKN_deep!Q13</f>
        <v>0.65</v>
      </c>
      <c r="R493" t="str">
        <f>NOx_deep!Q13</f>
        <v>na</v>
      </c>
      <c r="S493" t="str">
        <f>NH3_deep!Q13</f>
        <v>na</v>
      </c>
      <c r="T493" t="str">
        <f>TP_deep!Q13</f>
        <v>na</v>
      </c>
      <c r="U493" t="str">
        <f>P_dissolved_deep!Q13</f>
        <v>na</v>
      </c>
      <c r="V493">
        <f>TOC_deep!Q13</f>
        <v>5.7</v>
      </c>
    </row>
    <row r="494" spans="1:22" x14ac:dyDescent="0.3">
      <c r="A494">
        <v>1999</v>
      </c>
      <c r="B494" t="s">
        <v>16</v>
      </c>
      <c r="C494">
        <f>TN_surface!Q14</f>
        <v>0.27357142857142858</v>
      </c>
      <c r="D494">
        <f>TKN_surface!Q14</f>
        <v>0.18571428571428572</v>
      </c>
      <c r="E494">
        <f>NOx_surface!Q14</f>
        <v>8.785714285714287E-2</v>
      </c>
      <c r="F494">
        <f>TOC_surface!Q14</f>
        <v>3.4857142857142849</v>
      </c>
      <c r="G494" t="str">
        <f>NH3_surface!Q14</f>
        <v>na</v>
      </c>
      <c r="H494">
        <f>TN_inflow!Q14</f>
        <v>0.81</v>
      </c>
      <c r="I494">
        <f>TKN_inflow!Q14</f>
        <v>0.05</v>
      </c>
      <c r="J494">
        <f>NOx_inflow!Q14</f>
        <v>0.76</v>
      </c>
      <c r="K494" t="str">
        <f>NH3_inflow!Q14</f>
        <v>na</v>
      </c>
      <c r="L494">
        <f>TOC_inflow!Q14</f>
        <v>3.2</v>
      </c>
      <c r="M494">
        <f>TP_surface!Q14</f>
        <v>15.357142857142858</v>
      </c>
      <c r="N494">
        <f>P_dissolved_surface!Q14</f>
        <v>6.25</v>
      </c>
      <c r="O494">
        <f>TP_inflow!Q14</f>
        <v>12.5</v>
      </c>
      <c r="P494">
        <f>TN_deep!Q14</f>
        <v>0.97750000000000004</v>
      </c>
      <c r="Q494">
        <f>TKN_deep!Q14</f>
        <v>0.75</v>
      </c>
      <c r="R494">
        <f>NOx_deep!Q14</f>
        <v>0.22750000000000001</v>
      </c>
      <c r="S494" t="str">
        <f>NH3_deep!Q14</f>
        <v>na</v>
      </c>
      <c r="T494">
        <f>TP_deep!Q14</f>
        <v>40</v>
      </c>
      <c r="U494">
        <f>P_dissolved_deep!Q14</f>
        <v>22.5</v>
      </c>
      <c r="V494">
        <f>TOC_deep!Q14</f>
        <v>3.6500000000000004</v>
      </c>
    </row>
    <row r="495" spans="1:22" x14ac:dyDescent="0.3">
      <c r="A495">
        <v>2000</v>
      </c>
      <c r="B495" t="s">
        <v>16</v>
      </c>
      <c r="C495" t="str">
        <f>TN_surface!Q15</f>
        <v>na</v>
      </c>
      <c r="D495" t="str">
        <f>TKN_surface!Q15</f>
        <v>na</v>
      </c>
      <c r="E495" t="str">
        <f>NOx_surface!Q15</f>
        <v>na</v>
      </c>
      <c r="F495" t="str">
        <f>TOC_surface!Q15</f>
        <v>na</v>
      </c>
      <c r="G495" t="str">
        <f>NH3_surface!Q15</f>
        <v>na</v>
      </c>
      <c r="H495" t="str">
        <f>TN_inflow!Q15</f>
        <v>na</v>
      </c>
      <c r="I495" t="str">
        <f>TKN_inflow!Q15</f>
        <v>na</v>
      </c>
      <c r="J495" t="str">
        <f>NOx_inflow!Q15</f>
        <v>na</v>
      </c>
      <c r="K495" t="str">
        <f>NH3_inflow!Q15</f>
        <v>na</v>
      </c>
      <c r="L495" t="str">
        <f>TOC_inflow!Q15</f>
        <v>na</v>
      </c>
      <c r="M495" t="str">
        <f>TP_surface!Q15</f>
        <v>na</v>
      </c>
      <c r="N495" t="str">
        <f>P_dissolved_surface!Q15</f>
        <v>na</v>
      </c>
      <c r="O495" t="str">
        <f>TP_inflow!Q15</f>
        <v>na</v>
      </c>
      <c r="P495" t="str">
        <f>TN_deep!Q15</f>
        <v>na</v>
      </c>
      <c r="Q495" t="str">
        <f>TKN_deep!Q15</f>
        <v>na</v>
      </c>
      <c r="R495" t="str">
        <f>NOx_deep!Q15</f>
        <v>na</v>
      </c>
      <c r="S495" t="str">
        <f>NH3_deep!Q15</f>
        <v>na</v>
      </c>
      <c r="T495" t="str">
        <f>TP_deep!Q15</f>
        <v>na</v>
      </c>
      <c r="U495" t="str">
        <f>P_dissolved_deep!Q15</f>
        <v>na</v>
      </c>
      <c r="V495" t="str">
        <f>TOC_deep!Q15</f>
        <v>na</v>
      </c>
    </row>
    <row r="496" spans="1:22" x14ac:dyDescent="0.3">
      <c r="A496">
        <v>2001</v>
      </c>
      <c r="B496" t="s">
        <v>16</v>
      </c>
      <c r="C496" t="str">
        <f>TN_surface!Q16</f>
        <v>na</v>
      </c>
      <c r="D496" t="str">
        <f>TKN_surface!Q16</f>
        <v>na</v>
      </c>
      <c r="E496" t="str">
        <f>NOx_surface!Q16</f>
        <v>na</v>
      </c>
      <c r="F496" t="str">
        <f>TOC_surface!Q16</f>
        <v>na</v>
      </c>
      <c r="G496" t="str">
        <f>NH3_surface!Q16</f>
        <v>na</v>
      </c>
      <c r="H496" t="str">
        <f>TN_inflow!Q16</f>
        <v>na</v>
      </c>
      <c r="I496" t="str">
        <f>TKN_inflow!Q16</f>
        <v>na</v>
      </c>
      <c r="J496" t="str">
        <f>NOx_inflow!Q16</f>
        <v>na</v>
      </c>
      <c r="K496" t="str">
        <f>NH3_inflow!Q16</f>
        <v>na</v>
      </c>
      <c r="L496" t="str">
        <f>TOC_inflow!Q16</f>
        <v>na</v>
      </c>
      <c r="M496" t="str">
        <f>TP_surface!Q16</f>
        <v>na</v>
      </c>
      <c r="N496" t="str">
        <f>P_dissolved_surface!Q16</f>
        <v>na</v>
      </c>
      <c r="O496" t="str">
        <f>TP_inflow!Q16</f>
        <v>na</v>
      </c>
      <c r="P496" t="str">
        <f>TN_deep!Q16</f>
        <v>na</v>
      </c>
      <c r="Q496" t="str">
        <f>TKN_deep!Q16</f>
        <v>na</v>
      </c>
      <c r="R496" t="str">
        <f>NOx_deep!Q16</f>
        <v>na</v>
      </c>
      <c r="S496" t="str">
        <f>NH3_deep!Q16</f>
        <v>na</v>
      </c>
      <c r="T496" t="str">
        <f>TP_deep!Q16</f>
        <v>na</v>
      </c>
      <c r="U496" t="str">
        <f>P_dissolved_deep!Q16</f>
        <v>na</v>
      </c>
      <c r="V496" t="str">
        <f>TOC_deep!Q16</f>
        <v>na</v>
      </c>
    </row>
    <row r="497" spans="1:22" x14ac:dyDescent="0.3">
      <c r="A497">
        <v>2002</v>
      </c>
      <c r="B497" t="s">
        <v>16</v>
      </c>
      <c r="C497" t="str">
        <f>TN_surface!Q17</f>
        <v>na</v>
      </c>
      <c r="D497" t="str">
        <f>TKN_surface!Q17</f>
        <v>na</v>
      </c>
      <c r="E497" t="str">
        <f>NOx_surface!Q17</f>
        <v>na</v>
      </c>
      <c r="F497" t="str">
        <f>TOC_surface!Q17</f>
        <v>na</v>
      </c>
      <c r="G497" t="str">
        <f>NH3_surface!Q17</f>
        <v>na</v>
      </c>
      <c r="H497" t="str">
        <f>TN_inflow!Q17</f>
        <v>na</v>
      </c>
      <c r="I497" t="str">
        <f>TKN_inflow!Q17</f>
        <v>na</v>
      </c>
      <c r="J497" t="str">
        <f>NOx_inflow!Q17</f>
        <v>na</v>
      </c>
      <c r="K497" t="str">
        <f>NH3_inflow!Q17</f>
        <v>na</v>
      </c>
      <c r="L497" t="str">
        <f>TOC_inflow!Q17</f>
        <v>na</v>
      </c>
      <c r="M497" t="str">
        <f>TP_surface!Q17</f>
        <v>na</v>
      </c>
      <c r="N497" t="str">
        <f>P_dissolved_surface!Q17</f>
        <v>na</v>
      </c>
      <c r="O497" t="str">
        <f>TP_inflow!Q17</f>
        <v>na</v>
      </c>
      <c r="P497" t="str">
        <f>TN_deep!Q17</f>
        <v>na</v>
      </c>
      <c r="Q497" t="str">
        <f>TKN_deep!Q17</f>
        <v>na</v>
      </c>
      <c r="R497" t="str">
        <f>NOx_deep!Q17</f>
        <v>na</v>
      </c>
      <c r="S497" t="str">
        <f>NH3_deep!Q17</f>
        <v>na</v>
      </c>
      <c r="T497" t="str">
        <f>TP_deep!Q17</f>
        <v>na</v>
      </c>
      <c r="U497" t="str">
        <f>P_dissolved_deep!Q17</f>
        <v>na</v>
      </c>
      <c r="V497" t="str">
        <f>TOC_deep!Q17</f>
        <v>na</v>
      </c>
    </row>
    <row r="498" spans="1:22" x14ac:dyDescent="0.3">
      <c r="A498">
        <v>2003</v>
      </c>
      <c r="B498" t="s">
        <v>16</v>
      </c>
      <c r="C498" t="str">
        <f>TN_surface!Q18</f>
        <v>na</v>
      </c>
      <c r="D498" t="str">
        <f>TKN_surface!Q18</f>
        <v>na</v>
      </c>
      <c r="E498" t="str">
        <f>NOx_surface!Q18</f>
        <v>na</v>
      </c>
      <c r="F498" t="str">
        <f>TOC_surface!Q18</f>
        <v>na</v>
      </c>
      <c r="G498" t="str">
        <f>NH3_surface!Q18</f>
        <v>na</v>
      </c>
      <c r="H498" t="str">
        <f>TN_inflow!Q18</f>
        <v>na</v>
      </c>
      <c r="I498" t="str">
        <f>TKN_inflow!Q18</f>
        <v>na</v>
      </c>
      <c r="J498" t="str">
        <f>NOx_inflow!Q18</f>
        <v>na</v>
      </c>
      <c r="K498" t="str">
        <f>NH3_inflow!Q18</f>
        <v>na</v>
      </c>
      <c r="L498" t="str">
        <f>TOC_inflow!Q18</f>
        <v>na</v>
      </c>
      <c r="M498" t="str">
        <f>TP_surface!Q18</f>
        <v>na</v>
      </c>
      <c r="N498" t="str">
        <f>P_dissolved_surface!Q18</f>
        <v>na</v>
      </c>
      <c r="O498" t="str">
        <f>TP_inflow!Q18</f>
        <v>na</v>
      </c>
      <c r="P498" t="str">
        <f>TN_deep!Q18</f>
        <v>na</v>
      </c>
      <c r="Q498" t="str">
        <f>TKN_deep!Q18</f>
        <v>na</v>
      </c>
      <c r="R498" t="str">
        <f>NOx_deep!Q18</f>
        <v>na</v>
      </c>
      <c r="S498" t="str">
        <f>NH3_deep!Q18</f>
        <v>na</v>
      </c>
      <c r="T498" t="str">
        <f>TP_deep!Q18</f>
        <v>na</v>
      </c>
      <c r="U498" t="str">
        <f>P_dissolved_deep!Q18</f>
        <v>na</v>
      </c>
      <c r="V498" t="str">
        <f>TOC_deep!Q18</f>
        <v>na</v>
      </c>
    </row>
    <row r="499" spans="1:22" x14ac:dyDescent="0.3">
      <c r="A499">
        <v>2004</v>
      </c>
      <c r="B499" t="s">
        <v>16</v>
      </c>
      <c r="C499" t="str">
        <f>TN_surface!Q19</f>
        <v>na</v>
      </c>
      <c r="D499" t="str">
        <f>TKN_surface!Q19</f>
        <v>na</v>
      </c>
      <c r="E499" t="str">
        <f>NOx_surface!Q19</f>
        <v>na</v>
      </c>
      <c r="F499" t="str">
        <f>TOC_surface!Q19</f>
        <v>na</v>
      </c>
      <c r="G499" t="str">
        <f>NH3_surface!Q19</f>
        <v>na</v>
      </c>
      <c r="H499" t="str">
        <f>TN_inflow!Q19</f>
        <v>na</v>
      </c>
      <c r="I499" t="str">
        <f>TKN_inflow!Q19</f>
        <v>na</v>
      </c>
      <c r="J499" t="str">
        <f>NOx_inflow!Q19</f>
        <v>na</v>
      </c>
      <c r="K499" t="str">
        <f>NH3_inflow!Q19</f>
        <v>na</v>
      </c>
      <c r="L499" t="str">
        <f>TOC_inflow!Q19</f>
        <v>na</v>
      </c>
      <c r="M499" t="str">
        <f>TP_surface!Q19</f>
        <v>na</v>
      </c>
      <c r="N499" t="str">
        <f>P_dissolved_surface!Q19</f>
        <v>na</v>
      </c>
      <c r="O499" t="str">
        <f>TP_inflow!Q19</f>
        <v>na</v>
      </c>
      <c r="P499" t="str">
        <f>TN_deep!Q19</f>
        <v>na</v>
      </c>
      <c r="Q499" t="str">
        <f>TKN_deep!Q19</f>
        <v>na</v>
      </c>
      <c r="R499" t="str">
        <f>NOx_deep!Q19</f>
        <v>na</v>
      </c>
      <c r="S499" t="str">
        <f>NH3_deep!Q19</f>
        <v>na</v>
      </c>
      <c r="T499" t="str">
        <f>TP_deep!Q19</f>
        <v>na</v>
      </c>
      <c r="U499" t="str">
        <f>P_dissolved_deep!Q19</f>
        <v>na</v>
      </c>
      <c r="V499" t="str">
        <f>TOC_deep!Q19</f>
        <v>na</v>
      </c>
    </row>
    <row r="500" spans="1:22" x14ac:dyDescent="0.3">
      <c r="A500">
        <v>2005</v>
      </c>
      <c r="B500" t="s">
        <v>16</v>
      </c>
      <c r="C500" t="str">
        <f>TN_surface!Q20</f>
        <v>na</v>
      </c>
      <c r="D500" t="str">
        <f>TKN_surface!Q20</f>
        <v>na</v>
      </c>
      <c r="E500" t="str">
        <f>NOx_surface!Q20</f>
        <v>na</v>
      </c>
      <c r="F500" t="str">
        <f>TOC_surface!Q20</f>
        <v>na</v>
      </c>
      <c r="G500" t="str">
        <f>NH3_surface!Q20</f>
        <v>na</v>
      </c>
      <c r="H500" t="str">
        <f>TN_inflow!Q20</f>
        <v>na</v>
      </c>
      <c r="I500" t="str">
        <f>TKN_inflow!Q20</f>
        <v>na</v>
      </c>
      <c r="J500" t="str">
        <f>NOx_inflow!Q20</f>
        <v>na</v>
      </c>
      <c r="K500" t="str">
        <f>NH3_inflow!Q20</f>
        <v>na</v>
      </c>
      <c r="L500" t="str">
        <f>TOC_inflow!Q20</f>
        <v>na</v>
      </c>
      <c r="M500" t="str">
        <f>TP_surface!Q20</f>
        <v>na</v>
      </c>
      <c r="N500" t="str">
        <f>P_dissolved_surface!Q20</f>
        <v>na</v>
      </c>
      <c r="O500" t="str">
        <f>TP_inflow!Q20</f>
        <v>na</v>
      </c>
      <c r="P500" t="str">
        <f>TN_deep!Q20</f>
        <v>na</v>
      </c>
      <c r="Q500" t="str">
        <f>TKN_deep!Q20</f>
        <v>na</v>
      </c>
      <c r="R500" t="str">
        <f>NOx_deep!Q20</f>
        <v>na</v>
      </c>
      <c r="S500" t="str">
        <f>NH3_deep!Q20</f>
        <v>na</v>
      </c>
      <c r="T500" t="str">
        <f>TP_deep!Q20</f>
        <v>na</v>
      </c>
      <c r="U500" t="str">
        <f>P_dissolved_deep!Q20</f>
        <v>na</v>
      </c>
      <c r="V500" t="str">
        <f>TOC_deep!Q20</f>
        <v>na</v>
      </c>
    </row>
    <row r="501" spans="1:22" x14ac:dyDescent="0.3">
      <c r="A501">
        <v>2006</v>
      </c>
      <c r="B501" t="s">
        <v>16</v>
      </c>
      <c r="C501" t="str">
        <f>TN_surface!Q21</f>
        <v>na</v>
      </c>
      <c r="D501" t="str">
        <f>TKN_surface!Q21</f>
        <v>na</v>
      </c>
      <c r="E501" t="str">
        <f>NOx_surface!Q21</f>
        <v>na</v>
      </c>
      <c r="F501" t="str">
        <f>TOC_surface!Q21</f>
        <v>na</v>
      </c>
      <c r="G501" t="str">
        <f>NH3_surface!Q21</f>
        <v>na</v>
      </c>
      <c r="H501" t="str">
        <f>TN_inflow!Q21</f>
        <v>na</v>
      </c>
      <c r="I501" t="str">
        <f>TKN_inflow!Q21</f>
        <v>na</v>
      </c>
      <c r="J501" t="str">
        <f>NOx_inflow!Q21</f>
        <v>na</v>
      </c>
      <c r="K501" t="str">
        <f>NH3_inflow!Q21</f>
        <v>na</v>
      </c>
      <c r="L501" t="str">
        <f>TOC_inflow!Q21</f>
        <v>na</v>
      </c>
      <c r="M501" t="str">
        <f>TP_surface!Q21</f>
        <v>na</v>
      </c>
      <c r="N501" t="str">
        <f>P_dissolved_surface!Q21</f>
        <v>na</v>
      </c>
      <c r="O501" t="str">
        <f>TP_inflow!Q21</f>
        <v>na</v>
      </c>
      <c r="P501">
        <f>TN_deep!Q21</f>
        <v>1.26</v>
      </c>
      <c r="Q501">
        <f>TKN_deep!Q21</f>
        <v>1.1833333333333333</v>
      </c>
      <c r="R501">
        <f>NOx_deep!Q21</f>
        <v>7.6666666666666675E-2</v>
      </c>
      <c r="S501" t="str">
        <f>NH3_deep!Q21</f>
        <v>na</v>
      </c>
      <c r="T501">
        <f>TP_deep!Q21</f>
        <v>105</v>
      </c>
      <c r="U501" t="str">
        <f>P_dissolved_deep!Q21</f>
        <v>na</v>
      </c>
      <c r="V501">
        <f>TOC_deep!Q21</f>
        <v>5.625</v>
      </c>
    </row>
    <row r="502" spans="1:22" x14ac:dyDescent="0.3">
      <c r="A502">
        <v>2007</v>
      </c>
      <c r="B502" t="s">
        <v>16</v>
      </c>
      <c r="C502">
        <f>TN_surface!Q22</f>
        <v>0.35199999999999998</v>
      </c>
      <c r="D502">
        <f>TKN_surface!Q22</f>
        <v>0.34399999999999997</v>
      </c>
      <c r="E502">
        <f>NOx_surface!Q22</f>
        <v>8.0000000000000002E-3</v>
      </c>
      <c r="F502">
        <f>TOC_surface!Q22</f>
        <v>3.2490000000000001</v>
      </c>
      <c r="G502">
        <f>NH3_surface!Q22</f>
        <v>1.7500000000000002E-2</v>
      </c>
      <c r="H502">
        <f>TN_inflow!Q22</f>
        <v>0.39900000000000002</v>
      </c>
      <c r="I502">
        <f>TKN_inflow!Q22</f>
        <v>0.39100000000000001</v>
      </c>
      <c r="J502">
        <f>NOx_inflow!Q22</f>
        <v>8.0000000000000002E-3</v>
      </c>
      <c r="K502">
        <f>NH3_inflow!Q22</f>
        <v>0</v>
      </c>
      <c r="L502">
        <f>TOC_inflow!Q22</f>
        <v>4.1980000000000004</v>
      </c>
      <c r="M502" t="str">
        <f>TP_surface!Q22</f>
        <v>na</v>
      </c>
      <c r="N502" t="str">
        <f>P_dissolved_surface!Q22</f>
        <v>na</v>
      </c>
      <c r="O502">
        <f>TP_inflow!Q22</f>
        <v>9</v>
      </c>
      <c r="P502">
        <f>TN_deep!Q22</f>
        <v>0.74</v>
      </c>
      <c r="Q502">
        <f>TKN_deep!Q22</f>
        <v>0.61599999999999999</v>
      </c>
      <c r="R502">
        <f>NOx_deep!Q22</f>
        <v>0.124</v>
      </c>
      <c r="S502">
        <f>NH3_deep!Q22</f>
        <v>0.33700000000000002</v>
      </c>
      <c r="T502">
        <f>TP_deep!Q22</f>
        <v>9</v>
      </c>
      <c r="U502" t="str">
        <f>P_dissolved_deep!Q22</f>
        <v>na</v>
      </c>
      <c r="V502">
        <f>TOC_deep!Q22</f>
        <v>2.9369999999999998</v>
      </c>
    </row>
    <row r="503" spans="1:22" x14ac:dyDescent="0.3">
      <c r="A503">
        <v>2008</v>
      </c>
      <c r="B503" t="s">
        <v>16</v>
      </c>
      <c r="C503">
        <f>TN_surface!Q23</f>
        <v>0.20414285714285713</v>
      </c>
      <c r="D503">
        <f>TKN_surface!Q23</f>
        <v>0.18714285714285714</v>
      </c>
      <c r="E503">
        <f>NOx_surface!Q23</f>
        <v>1.7000000000000001E-2</v>
      </c>
      <c r="F503">
        <f>TOC_surface!Q23</f>
        <v>8.4428571428571413</v>
      </c>
      <c r="G503">
        <f>NH3_surface!Q23</f>
        <v>4.357142857142858E-2</v>
      </c>
      <c r="H503">
        <f>TN_inflow!Q23</f>
        <v>0.6100000000000001</v>
      </c>
      <c r="I503">
        <f>TKN_inflow!Q23</f>
        <v>0.41000000000000003</v>
      </c>
      <c r="J503">
        <f>NOx_inflow!Q23</f>
        <v>0.2</v>
      </c>
      <c r="K503">
        <f>NH3_inflow!Q23</f>
        <v>2.4E-2</v>
      </c>
      <c r="L503">
        <f>TOC_inflow!Q23</f>
        <v>15</v>
      </c>
      <c r="M503">
        <f>TP_surface!Q23</f>
        <v>26.714285714285715</v>
      </c>
      <c r="N503" t="str">
        <f>P_dissolved_surface!Q23</f>
        <v>na</v>
      </c>
      <c r="O503">
        <f>TP_inflow!Q23</f>
        <v>19.5</v>
      </c>
      <c r="P503" t="str">
        <f>TN_deep!Q23</f>
        <v>na</v>
      </c>
      <c r="Q503" t="str">
        <f>TKN_deep!Q23</f>
        <v>na</v>
      </c>
      <c r="R503">
        <f>NOx_deep!Q23</f>
        <v>8.5999999999999993E-2</v>
      </c>
      <c r="S503">
        <f>NH3_deep!Q23</f>
        <v>0.39900000000000002</v>
      </c>
      <c r="T503">
        <f>TP_deep!Q23</f>
        <v>10.35</v>
      </c>
      <c r="U503" t="str">
        <f>P_dissolved_deep!Q23</f>
        <v>na</v>
      </c>
      <c r="V503">
        <f>TOC_deep!Q23</f>
        <v>13.5</v>
      </c>
    </row>
    <row r="504" spans="1:22" x14ac:dyDescent="0.3">
      <c r="A504">
        <v>2009</v>
      </c>
      <c r="B504" t="s">
        <v>16</v>
      </c>
      <c r="C504">
        <f>TN_surface!Q24</f>
        <v>0.77655555555555555</v>
      </c>
      <c r="D504">
        <f>TKN_surface!Q24</f>
        <v>0.71111111111111114</v>
      </c>
      <c r="E504">
        <f>NOx_surface!Q24</f>
        <v>6.5444444444444458E-2</v>
      </c>
      <c r="F504">
        <f>TOC_surface!Q24</f>
        <v>7.844444444444445</v>
      </c>
      <c r="G504">
        <f>NH3_surface!Q24</f>
        <v>5.1888888888888887E-2</v>
      </c>
      <c r="H504">
        <f>TN_inflow!Q24</f>
        <v>0.8600000000000001</v>
      </c>
      <c r="I504">
        <f>TKN_inflow!Q24</f>
        <v>0.55000000000000004</v>
      </c>
      <c r="J504">
        <f>NOx_inflow!Q24</f>
        <v>0.31</v>
      </c>
      <c r="K504">
        <f>NH3_inflow!Q24</f>
        <v>8.7999999999999995E-2</v>
      </c>
      <c r="L504">
        <f>TOC_inflow!Q24</f>
        <v>12</v>
      </c>
      <c r="M504">
        <f>TP_surface!Q24</f>
        <v>31.06666666666667</v>
      </c>
      <c r="N504" t="str">
        <f>P_dissolved_surface!Q24</f>
        <v>na</v>
      </c>
      <c r="O504">
        <f>TP_inflow!Q24</f>
        <v>49</v>
      </c>
      <c r="P504">
        <f>TN_deep!Q24</f>
        <v>1.3503333333333332</v>
      </c>
      <c r="Q504">
        <f>TKN_deep!Q24</f>
        <v>1.3333333333333333</v>
      </c>
      <c r="R504">
        <f>NOx_deep!Q24</f>
        <v>1.7000000000000001E-2</v>
      </c>
      <c r="S504">
        <f>NH3_deep!Q24</f>
        <v>0.5</v>
      </c>
      <c r="T504">
        <f>TP_deep!Q24</f>
        <v>126.66666666666667</v>
      </c>
      <c r="U504" t="str">
        <f>P_dissolved_deep!Q24</f>
        <v>na</v>
      </c>
      <c r="V504">
        <f>TOC_deep!Q24</f>
        <v>12.666666666666666</v>
      </c>
    </row>
    <row r="505" spans="1:22" x14ac:dyDescent="0.3">
      <c r="A505">
        <v>2010</v>
      </c>
      <c r="B505" t="s">
        <v>16</v>
      </c>
      <c r="C505">
        <f>TN_surface!Q25</f>
        <v>0.35199999999999998</v>
      </c>
      <c r="D505">
        <f>TKN_surface!Q25</f>
        <v>0.3</v>
      </c>
      <c r="E505">
        <f>NOx_surface!Q25</f>
        <v>5.1999999999999998E-2</v>
      </c>
      <c r="F505">
        <f>TOC_surface!Q25</f>
        <v>3.1</v>
      </c>
      <c r="G505">
        <f>NH3_surface!Q25</f>
        <v>2.5000000000000001E-2</v>
      </c>
      <c r="H505">
        <f>TN_inflow!Q25</f>
        <v>0.4</v>
      </c>
      <c r="I505">
        <f>TKN_inflow!Q25</f>
        <v>0.14000000000000001</v>
      </c>
      <c r="J505">
        <f>NOx_inflow!Q25</f>
        <v>0.26</v>
      </c>
      <c r="K505">
        <f>NH3_inflow!Q25</f>
        <v>0</v>
      </c>
      <c r="L505">
        <f>TOC_inflow!Q25</f>
        <v>3.3</v>
      </c>
      <c r="M505">
        <f>TP_surface!Q25</f>
        <v>7.9</v>
      </c>
      <c r="N505" t="str">
        <f>P_dissolved_surface!Q25</f>
        <v>na</v>
      </c>
      <c r="O505">
        <f>TP_inflow!Q25</f>
        <v>13</v>
      </c>
      <c r="P505" t="str">
        <f>TN_deep!Q25</f>
        <v>na</v>
      </c>
      <c r="Q505" t="str">
        <f>TKN_deep!Q25</f>
        <v>na</v>
      </c>
      <c r="R505" t="str">
        <f>NOx_deep!Q25</f>
        <v>na</v>
      </c>
      <c r="S505" t="str">
        <f>NH3_deep!Q25</f>
        <v>na</v>
      </c>
      <c r="T505" t="str">
        <f>TP_deep!Q25</f>
        <v>na</v>
      </c>
      <c r="U505" t="str">
        <f>P_dissolved_deep!Q25</f>
        <v>na</v>
      </c>
      <c r="V505" t="str">
        <f>TOC_deep!Q25</f>
        <v>na</v>
      </c>
    </row>
    <row r="506" spans="1:22" x14ac:dyDescent="0.3">
      <c r="A506">
        <v>2011</v>
      </c>
      <c r="B506" t="s">
        <v>16</v>
      </c>
      <c r="C506" t="str">
        <f>TN_surface!Q26</f>
        <v>na</v>
      </c>
      <c r="D506" t="str">
        <f>TKN_surface!Q26</f>
        <v>na</v>
      </c>
      <c r="E506" t="str">
        <f>NOx_surface!Q26</f>
        <v>na</v>
      </c>
      <c r="F506" t="str">
        <f>TOC_surface!Q26</f>
        <v>na</v>
      </c>
      <c r="G506" t="str">
        <f>NH3_surface!Q26</f>
        <v>na</v>
      </c>
      <c r="H506" t="str">
        <f>TN_inflow!Q26</f>
        <v>na</v>
      </c>
      <c r="I506" t="str">
        <f>TKN_inflow!Q26</f>
        <v>na</v>
      </c>
      <c r="J506" t="str">
        <f>NOx_inflow!Q26</f>
        <v>na</v>
      </c>
      <c r="K506" t="str">
        <f>NH3_inflow!Q26</f>
        <v>na</v>
      </c>
      <c r="L506" t="str">
        <f>TOC_inflow!Q26</f>
        <v>na</v>
      </c>
      <c r="M506" t="str">
        <f>TP_surface!Q26</f>
        <v>na</v>
      </c>
      <c r="N506" t="str">
        <f>P_dissolved_surface!Q26</f>
        <v>na</v>
      </c>
      <c r="O506" t="str">
        <f>TP_inflow!Q26</f>
        <v>na</v>
      </c>
      <c r="P506">
        <f>TN_deep!Q26</f>
        <v>1.0580000000000001</v>
      </c>
      <c r="Q506">
        <f>TKN_deep!Q26</f>
        <v>1</v>
      </c>
      <c r="R506">
        <f>NOx_deep!Q26</f>
        <v>5.8000000000000003E-2</v>
      </c>
      <c r="S506">
        <f>NH3_deep!Q26</f>
        <v>0.21</v>
      </c>
      <c r="T506">
        <f>TP_deep!Q26</f>
        <v>15</v>
      </c>
      <c r="U506" t="str">
        <f>P_dissolved_deep!Q26</f>
        <v>na</v>
      </c>
      <c r="V506">
        <f>TOC_deep!Q26</f>
        <v>6.8</v>
      </c>
    </row>
    <row r="507" spans="1:22" x14ac:dyDescent="0.3">
      <c r="A507">
        <v>2012</v>
      </c>
      <c r="B507" t="s">
        <v>16</v>
      </c>
      <c r="C507" t="str">
        <f>TN_surface!Q27</f>
        <v>na</v>
      </c>
      <c r="D507">
        <f>TKN_surface!Q27</f>
        <v>0.73777777777777787</v>
      </c>
      <c r="E507" t="str">
        <f>NOx_surface!Q27</f>
        <v>na</v>
      </c>
      <c r="F507">
        <f>TOC_surface!Q27</f>
        <v>2.7555555555555555</v>
      </c>
      <c r="G507">
        <f>NH3_surface!Q27</f>
        <v>7.9000000000000015E-2</v>
      </c>
      <c r="H507" t="str">
        <f>TN_inflow!Q27</f>
        <v>na</v>
      </c>
      <c r="I507" t="str">
        <f>TKN_inflow!Q27</f>
        <v>na</v>
      </c>
      <c r="J507" t="str">
        <f>NOx_inflow!Q27</f>
        <v>na</v>
      </c>
      <c r="K507" t="str">
        <f>NH3_inflow!Q27</f>
        <v>na</v>
      </c>
      <c r="L507" t="str">
        <f>TOC_inflow!Q27</f>
        <v>na</v>
      </c>
      <c r="M507">
        <f>TP_surface!Q27</f>
        <v>2.6333333333333329</v>
      </c>
      <c r="N507" t="str">
        <f>P_dissolved_surface!Q27</f>
        <v>na</v>
      </c>
      <c r="O507" t="str">
        <f>TP_inflow!Q27</f>
        <v>na</v>
      </c>
      <c r="P507" t="str">
        <f>TN_deep!Q27</f>
        <v>na</v>
      </c>
      <c r="Q507" t="str">
        <f>TKN_deep!Q27</f>
        <v>na</v>
      </c>
      <c r="R507" t="str">
        <f>NOx_deep!Q27</f>
        <v>na</v>
      </c>
      <c r="S507" t="str">
        <f>NH3_deep!Q27</f>
        <v>na</v>
      </c>
      <c r="T507" t="str">
        <f>TP_deep!Q27</f>
        <v>na</v>
      </c>
      <c r="U507" t="str">
        <f>P_dissolved_deep!Q27</f>
        <v>na</v>
      </c>
      <c r="V507" t="str">
        <f>TOC_deep!Q27</f>
        <v>na</v>
      </c>
    </row>
    <row r="508" spans="1:22" x14ac:dyDescent="0.3">
      <c r="A508">
        <v>2013</v>
      </c>
      <c r="B508" t="s">
        <v>16</v>
      </c>
      <c r="C508">
        <f>TN_surface!Q28</f>
        <v>0.71166666666666667</v>
      </c>
      <c r="D508">
        <f>TKN_surface!Q28</f>
        <v>0.47166666666666668</v>
      </c>
      <c r="E508">
        <f>NOx_surface!Q28</f>
        <v>0.24</v>
      </c>
      <c r="F508">
        <f>TOC_surface!Q28</f>
        <v>3.9833333333333329</v>
      </c>
      <c r="G508">
        <f>NH3_surface!Q28</f>
        <v>1.0999999999999998E-2</v>
      </c>
      <c r="H508" t="str">
        <f>TN_inflow!Q28</f>
        <v>na</v>
      </c>
      <c r="I508" t="str">
        <f>TKN_inflow!Q28</f>
        <v>na</v>
      </c>
      <c r="J508" t="str">
        <f>NOx_inflow!Q28</f>
        <v>na</v>
      </c>
      <c r="K508" t="str">
        <f>NH3_inflow!Q28</f>
        <v>na</v>
      </c>
      <c r="L508" t="str">
        <f>TOC_inflow!Q28</f>
        <v>na</v>
      </c>
      <c r="M508">
        <f>TP_surface!Q28</f>
        <v>11.633333333333333</v>
      </c>
      <c r="N508" t="str">
        <f>P_dissolved_surface!Q28</f>
        <v>na</v>
      </c>
      <c r="O508" t="str">
        <f>TP_inflow!Q28</f>
        <v>na</v>
      </c>
      <c r="P508">
        <f>TN_deep!Q28</f>
        <v>2.0499999999999998</v>
      </c>
      <c r="Q508">
        <f>TKN_deep!Q28</f>
        <v>1.9</v>
      </c>
      <c r="R508">
        <f>NOx_deep!Q28</f>
        <v>0.15</v>
      </c>
      <c r="S508">
        <f>NH3_deep!Q28</f>
        <v>1.5</v>
      </c>
      <c r="T508">
        <f>TP_deep!Q28</f>
        <v>85</v>
      </c>
      <c r="U508" t="str">
        <f>P_dissolved_deep!Q28</f>
        <v>na</v>
      </c>
      <c r="V508">
        <f>TOC_deep!Q28</f>
        <v>5.6</v>
      </c>
    </row>
    <row r="509" spans="1:22" x14ac:dyDescent="0.3">
      <c r="A509">
        <v>2014</v>
      </c>
      <c r="B509" t="s">
        <v>16</v>
      </c>
      <c r="C509">
        <f>TN_surface!Q29</f>
        <v>1.4562750000000002</v>
      </c>
      <c r="D509">
        <f>TKN_surface!Q29</f>
        <v>1.4500000000000002</v>
      </c>
      <c r="E509">
        <f>NOx_surface!Q29</f>
        <v>6.2750000000000002E-3</v>
      </c>
      <c r="F509">
        <f>TOC_surface!Q29</f>
        <v>5.2999999999999989</v>
      </c>
      <c r="G509">
        <f>NH3_surface!Q29</f>
        <v>0.24087500000000001</v>
      </c>
      <c r="H509" t="str">
        <f>TN_inflow!Q29</f>
        <v>na</v>
      </c>
      <c r="I509" t="str">
        <f>TKN_inflow!Q29</f>
        <v>na</v>
      </c>
      <c r="J509" t="str">
        <f>NOx_inflow!Q29</f>
        <v>na</v>
      </c>
      <c r="K509" t="str">
        <f>NH3_inflow!Q29</f>
        <v>na</v>
      </c>
      <c r="L509" t="str">
        <f>TOC_inflow!Q29</f>
        <v>na</v>
      </c>
      <c r="M509">
        <f>TP_surface!Q29</f>
        <v>35.725000000000001</v>
      </c>
      <c r="N509" t="str">
        <f>P_dissolved_surface!Q29</f>
        <v>na</v>
      </c>
      <c r="O509" t="str">
        <f>TP_inflow!Q29</f>
        <v>na</v>
      </c>
      <c r="P509" t="str">
        <f>TN_deep!Q29</f>
        <v>na</v>
      </c>
      <c r="Q509" t="str">
        <f>TKN_deep!Q29</f>
        <v>na</v>
      </c>
      <c r="R509" t="str">
        <f>NOx_deep!Q29</f>
        <v>na</v>
      </c>
      <c r="S509" t="str">
        <f>NH3_deep!Q29</f>
        <v>na</v>
      </c>
      <c r="T509" t="str">
        <f>TP_deep!Q29</f>
        <v>na</v>
      </c>
      <c r="U509" t="str">
        <f>P_dissolved_deep!Q29</f>
        <v>na</v>
      </c>
      <c r="V509" t="str">
        <f>TOC_deep!Q29</f>
        <v>na</v>
      </c>
    </row>
    <row r="510" spans="1:22" x14ac:dyDescent="0.3">
      <c r="A510">
        <v>2015</v>
      </c>
      <c r="B510" t="s">
        <v>16</v>
      </c>
      <c r="C510">
        <f>TN_surface!Q30</f>
        <v>1.2419500000000001</v>
      </c>
      <c r="D510">
        <f>TKN_surface!Q30</f>
        <v>1.1833333333333333</v>
      </c>
      <c r="E510">
        <f>NOx_surface!Q30</f>
        <v>5.8616666666666671E-2</v>
      </c>
      <c r="F510">
        <f>TOC_surface!Q30</f>
        <v>3.8166666666666664</v>
      </c>
      <c r="G510">
        <f>NH3_surface!Q30</f>
        <v>0.13470000000000001</v>
      </c>
      <c r="H510">
        <f>TN_inflow!Q30</f>
        <v>0.997</v>
      </c>
      <c r="I510">
        <f>TKN_inflow!Q30</f>
        <v>0.6</v>
      </c>
      <c r="J510">
        <f>NOx_inflow!Q30</f>
        <v>0.39700000000000002</v>
      </c>
      <c r="K510">
        <f>NH3_inflow!Q30</f>
        <v>7.6200000000000004E-2</v>
      </c>
      <c r="L510">
        <f>TOC_inflow!Q30</f>
        <v>2</v>
      </c>
      <c r="M510">
        <f>TP_surface!Q30</f>
        <v>3.1666666666666665</v>
      </c>
      <c r="N510" t="str">
        <f>P_dissolved_surface!Q30</f>
        <v>na</v>
      </c>
      <c r="O510">
        <f>TP_inflow!Q30</f>
        <v>2</v>
      </c>
      <c r="P510">
        <f>TN_deep!Q30</f>
        <v>0.70499999999999996</v>
      </c>
      <c r="Q510">
        <f>TKN_deep!Q30</f>
        <v>0.7</v>
      </c>
      <c r="R510">
        <f>NOx_deep!Q30</f>
        <v>5.0000000000000001E-3</v>
      </c>
      <c r="S510">
        <f>NH3_deep!Q30</f>
        <v>0.33700000000000002</v>
      </c>
      <c r="T510">
        <f>TP_deep!Q30</f>
        <v>2</v>
      </c>
      <c r="U510" t="str">
        <f>P_dissolved_deep!Q30</f>
        <v>na</v>
      </c>
      <c r="V510">
        <f>TOC_deep!Q30</f>
        <v>3.9</v>
      </c>
    </row>
    <row r="511" spans="1:22" x14ac:dyDescent="0.3">
      <c r="A511">
        <v>2016</v>
      </c>
      <c r="B511" t="s">
        <v>16</v>
      </c>
      <c r="C511">
        <f>TN_surface!Q31</f>
        <v>0.3755</v>
      </c>
      <c r="D511">
        <f>TKN_surface!Q31</f>
        <v>0.33550000000000002</v>
      </c>
      <c r="E511">
        <f>NOx_surface!Q31</f>
        <v>0.04</v>
      </c>
      <c r="F511">
        <f>TOC_surface!Q31</f>
        <v>4.6837499999999999</v>
      </c>
      <c r="G511">
        <f>NH3_surface!Q31</f>
        <v>8.1637500000000002E-2</v>
      </c>
      <c r="H511" t="str">
        <f>TN_inflow!Q31</f>
        <v>na</v>
      </c>
      <c r="I511" t="str">
        <f>TKN_inflow!Q31</f>
        <v>na</v>
      </c>
      <c r="J511" t="str">
        <f>NOx_inflow!Q31</f>
        <v>na</v>
      </c>
      <c r="K511" t="str">
        <f>NH3_inflow!Q31</f>
        <v>na</v>
      </c>
      <c r="L511" t="str">
        <f>TOC_inflow!Q31</f>
        <v>na</v>
      </c>
      <c r="M511">
        <f>TP_surface!Q31</f>
        <v>27.875</v>
      </c>
      <c r="N511" t="str">
        <f>P_dissolved_surface!Q31</f>
        <v>na</v>
      </c>
      <c r="O511" t="str">
        <f>TP_inflow!Q31</f>
        <v>na</v>
      </c>
      <c r="P511" t="str">
        <f>TN_deep!Q31</f>
        <v>na</v>
      </c>
      <c r="Q511" t="str">
        <f>TKN_deep!Q31</f>
        <v>na</v>
      </c>
      <c r="R511" t="str">
        <f>NOx_deep!Q31</f>
        <v>na</v>
      </c>
      <c r="S511" t="str">
        <f>NH3_deep!Q31</f>
        <v>na</v>
      </c>
      <c r="T511" t="str">
        <f>TP_deep!Q31</f>
        <v>na</v>
      </c>
      <c r="U511" t="str">
        <f>P_dissolved_deep!Q31</f>
        <v>na</v>
      </c>
      <c r="V511" t="str">
        <f>TOC_deep!Q31</f>
        <v>na</v>
      </c>
    </row>
    <row r="512" spans="1:22" x14ac:dyDescent="0.3">
      <c r="A512">
        <v>2017</v>
      </c>
      <c r="B512" t="s">
        <v>16</v>
      </c>
      <c r="C512">
        <f>TN_surface!Q32</f>
        <v>0.55538571428571437</v>
      </c>
      <c r="D512">
        <f>TKN_surface!Q32</f>
        <v>0.51428571428571435</v>
      </c>
      <c r="E512">
        <f>NOx_surface!Q32</f>
        <v>4.1100000000000005E-2</v>
      </c>
      <c r="F512">
        <f>TOC_surface!Q32</f>
        <v>6.0414285714285709</v>
      </c>
      <c r="G512">
        <f>NH3_surface!Q32</f>
        <v>9.6799999999999997E-2</v>
      </c>
      <c r="H512">
        <f>TN_inflow!Q32</f>
        <v>1.1579999999999999</v>
      </c>
      <c r="I512">
        <f>TKN_inflow!Q32</f>
        <v>0.33</v>
      </c>
      <c r="J512">
        <f>NOx_inflow!Q32</f>
        <v>0.82799999999999996</v>
      </c>
      <c r="K512">
        <f>NH3_inflow!Q32</f>
        <v>0.105</v>
      </c>
      <c r="L512">
        <f>TOC_inflow!Q32</f>
        <v>4.3</v>
      </c>
      <c r="M512">
        <f>TP_surface!Q32</f>
        <v>21.571428571428573</v>
      </c>
      <c r="N512">
        <f>P_dissolved_surface!Q32</f>
        <v>9.1999999999999993</v>
      </c>
      <c r="O512">
        <f>TP_inflow!Q32</f>
        <v>27</v>
      </c>
      <c r="P512">
        <f>TN_deep!Q32</f>
        <v>0.45660000000000001</v>
      </c>
      <c r="Q512">
        <f>TKN_deep!Q32</f>
        <v>0.41</v>
      </c>
      <c r="R512">
        <f>NOx_deep!Q32</f>
        <v>4.6600000000000003E-2</v>
      </c>
      <c r="S512">
        <f>NH3_deep!Q32</f>
        <v>0.13500000000000001</v>
      </c>
      <c r="T512">
        <f>TP_deep!Q32</f>
        <v>26</v>
      </c>
      <c r="U512">
        <f>P_dissolved_deep!Q32</f>
        <v>17.100000000000001</v>
      </c>
      <c r="V512">
        <f>TOC_deep!Q32</f>
        <v>6.73</v>
      </c>
    </row>
    <row r="513" spans="1:22" x14ac:dyDescent="0.3">
      <c r="A513">
        <v>2018</v>
      </c>
      <c r="B513" t="s">
        <v>16</v>
      </c>
      <c r="C513">
        <f>TN_surface!Q33</f>
        <v>0.57595714285714283</v>
      </c>
      <c r="D513">
        <f>TKN_surface!Q33</f>
        <v>0.57014285714285717</v>
      </c>
      <c r="E513">
        <f>NOx_surface!Q33</f>
        <v>5.8142857142857154E-3</v>
      </c>
      <c r="F513">
        <f>TOC_surface!Q33</f>
        <v>5.0928571428571434</v>
      </c>
      <c r="G513">
        <f>NH3_surface!Q33</f>
        <v>0.17369999999999999</v>
      </c>
      <c r="H513">
        <f>TN_inflow!Q33</f>
        <v>0.54549999999999998</v>
      </c>
      <c r="I513">
        <f>TKN_inflow!Q33</f>
        <v>0.47699999999999998</v>
      </c>
      <c r="J513">
        <f>NOx_inflow!Q33</f>
        <v>6.8500000000000005E-2</v>
      </c>
      <c r="K513">
        <f>NH3_inflow!Q33</f>
        <v>0.13800000000000001</v>
      </c>
      <c r="L513">
        <f>TOC_inflow!Q33</f>
        <v>3.75</v>
      </c>
      <c r="M513">
        <f>TP_surface!Q33</f>
        <v>47.142857142857146</v>
      </c>
      <c r="N513">
        <f>P_dissolved_surface!Q33</f>
        <v>37.799999999999997</v>
      </c>
      <c r="O513">
        <f>TP_inflow!Q33</f>
        <v>101</v>
      </c>
      <c r="P513">
        <f>TN_deep!Q33</f>
        <v>0.3402</v>
      </c>
      <c r="Q513">
        <f>TKN_deep!Q33</f>
        <v>0.29599999999999999</v>
      </c>
      <c r="R513">
        <f>NOx_deep!Q33</f>
        <v>4.4200000000000003E-2</v>
      </c>
      <c r="S513">
        <f>NH3_deep!Q33</f>
        <v>0.312</v>
      </c>
      <c r="T513">
        <f>TP_deep!Q33</f>
        <v>41</v>
      </c>
      <c r="U513">
        <f>P_dissolved_deep!Q33</f>
        <v>38.5</v>
      </c>
      <c r="V513">
        <f>TOC_deep!Q33</f>
        <v>5.36</v>
      </c>
    </row>
    <row r="514" spans="1:22" x14ac:dyDescent="0.3">
      <c r="A514">
        <v>1987</v>
      </c>
      <c r="B514" t="s">
        <v>17</v>
      </c>
      <c r="C514">
        <f>TN_surface!R2</f>
        <v>0.35000000000000003</v>
      </c>
      <c r="D514">
        <f>TKN_surface!R2</f>
        <v>0.2</v>
      </c>
      <c r="E514">
        <f>NOx_surface!R2</f>
        <v>0.15000000000000002</v>
      </c>
      <c r="F514">
        <f>TOC_surface!R2</f>
        <v>2</v>
      </c>
      <c r="G514">
        <f>NH3_surface!R2</f>
        <v>0.05</v>
      </c>
      <c r="H514">
        <f>TN_inflow!R2</f>
        <v>1.175</v>
      </c>
      <c r="I514">
        <f>TKN_inflow!R2</f>
        <v>0.45</v>
      </c>
      <c r="J514">
        <f>NOx_inflow!R2</f>
        <v>0.72499999999999998</v>
      </c>
      <c r="K514">
        <f>NH3_inflow!R2</f>
        <v>0.2</v>
      </c>
      <c r="L514">
        <f>TOC_inflow!R2</f>
        <v>4.5</v>
      </c>
      <c r="M514">
        <f>TP_surface!R2</f>
        <v>16.5</v>
      </c>
      <c r="N514">
        <f>P_dissolved_surface!R2</f>
        <v>12.5</v>
      </c>
      <c r="O514">
        <f>TP_inflow!R2</f>
        <v>92.75</v>
      </c>
      <c r="P514">
        <f>TN_deep!R2</f>
        <v>5.5</v>
      </c>
      <c r="Q514">
        <f>TKN_deep!R2</f>
        <v>0.8</v>
      </c>
      <c r="R514">
        <f>NOx_deep!R2</f>
        <v>4.7</v>
      </c>
      <c r="S514">
        <f>NH3_deep!R2</f>
        <v>0.3</v>
      </c>
      <c r="T514" t="str">
        <f>TP_deep!R2</f>
        <v>na</v>
      </c>
      <c r="U514">
        <f>P_dissolved_deep!R2</f>
        <v>5</v>
      </c>
      <c r="V514">
        <f>TOC_deep!R2</f>
        <v>5</v>
      </c>
    </row>
    <row r="515" spans="1:22" x14ac:dyDescent="0.3">
      <c r="A515">
        <v>1988</v>
      </c>
      <c r="B515" t="s">
        <v>17</v>
      </c>
      <c r="C515">
        <f>TN_surface!R3</f>
        <v>1.42</v>
      </c>
      <c r="D515">
        <f>TKN_surface!R3</f>
        <v>0.39999999999999997</v>
      </c>
      <c r="E515">
        <f>NOx_surface!R3</f>
        <v>1.02</v>
      </c>
      <c r="F515">
        <f>TOC_surface!R3</f>
        <v>0.83333333333333337</v>
      </c>
      <c r="G515">
        <f>NH3_surface!R3</f>
        <v>0.19999999999999998</v>
      </c>
      <c r="H515">
        <f>TN_inflow!R3</f>
        <v>0.7</v>
      </c>
      <c r="I515">
        <f>TKN_inflow!R3</f>
        <v>0.25</v>
      </c>
      <c r="J515">
        <f>NOx_inflow!R3</f>
        <v>0.44999999999999996</v>
      </c>
      <c r="K515">
        <f>NH3_inflow!R3</f>
        <v>0</v>
      </c>
      <c r="L515">
        <f>TOC_inflow!R3</f>
        <v>0.5</v>
      </c>
      <c r="M515">
        <f>TP_surface!R3</f>
        <v>50</v>
      </c>
      <c r="N515">
        <f>P_dissolved_surface!R3</f>
        <v>139</v>
      </c>
      <c r="O515">
        <f>TP_inflow!R3</f>
        <v>50</v>
      </c>
      <c r="P515">
        <f>TN_deep!R3</f>
        <v>5.05</v>
      </c>
      <c r="Q515">
        <f>TKN_deep!R3</f>
        <v>0.55000000000000004</v>
      </c>
      <c r="R515">
        <f>NOx_deep!R3</f>
        <v>4.5</v>
      </c>
      <c r="S515">
        <f>NH3_deep!R3</f>
        <v>0.05</v>
      </c>
      <c r="T515" t="str">
        <f>TP_deep!R3</f>
        <v>na</v>
      </c>
      <c r="U515">
        <f>P_dissolved_deep!R3</f>
        <v>22</v>
      </c>
      <c r="V515">
        <f>TOC_deep!R3</f>
        <v>3.5</v>
      </c>
    </row>
    <row r="516" spans="1:22" x14ac:dyDescent="0.3">
      <c r="A516">
        <v>1989</v>
      </c>
      <c r="B516" t="s">
        <v>17</v>
      </c>
      <c r="C516">
        <f>TN_surface!R4</f>
        <v>0.6</v>
      </c>
      <c r="D516">
        <f>TKN_surface!R4</f>
        <v>0.5</v>
      </c>
      <c r="E516">
        <f>NOx_surface!R4</f>
        <v>0.1</v>
      </c>
      <c r="F516">
        <f>TOC_surface!R4</f>
        <v>3.5</v>
      </c>
      <c r="G516">
        <f>NH3_surface!R4</f>
        <v>0.4</v>
      </c>
      <c r="H516">
        <f>TN_inflow!R4</f>
        <v>1.325</v>
      </c>
      <c r="I516">
        <f>TKN_inflow!R4</f>
        <v>0.30000000000000004</v>
      </c>
      <c r="J516">
        <f>NOx_inflow!R4</f>
        <v>1.0249999999999999</v>
      </c>
      <c r="K516">
        <f>NH3_inflow!R4</f>
        <v>0.15000000000000002</v>
      </c>
      <c r="L516">
        <f>TOC_inflow!R4</f>
        <v>3.75</v>
      </c>
      <c r="M516">
        <f>TP_surface!R4</f>
        <v>5</v>
      </c>
      <c r="N516">
        <f>P_dissolved_surface!R4</f>
        <v>26</v>
      </c>
      <c r="O516">
        <f>TP_inflow!R4</f>
        <v>79.5</v>
      </c>
      <c r="P516">
        <f>TN_deep!R4</f>
        <v>4</v>
      </c>
      <c r="Q516">
        <f>TKN_deep!R4</f>
        <v>0.8</v>
      </c>
      <c r="R516">
        <f>NOx_deep!R4</f>
        <v>3.2</v>
      </c>
      <c r="S516">
        <f>NH3_deep!R4</f>
        <v>0.3</v>
      </c>
      <c r="T516">
        <f>TP_deep!R4</f>
        <v>120</v>
      </c>
      <c r="U516" t="str">
        <f>P_dissolved_deep!R4</f>
        <v>na</v>
      </c>
      <c r="V516">
        <f>TOC_deep!R4</f>
        <v>3</v>
      </c>
    </row>
    <row r="517" spans="1:22" x14ac:dyDescent="0.3">
      <c r="A517">
        <v>1990</v>
      </c>
      <c r="B517" t="s">
        <v>17</v>
      </c>
      <c r="C517" t="str">
        <f>TN_surface!R5</f>
        <v>na</v>
      </c>
      <c r="D517" t="str">
        <f>TKN_surface!R5</f>
        <v>na</v>
      </c>
      <c r="E517" t="str">
        <f>NOx_surface!R5</f>
        <v>na</v>
      </c>
      <c r="F517" t="str">
        <f>TOC_surface!R5</f>
        <v>na</v>
      </c>
      <c r="G517" t="str">
        <f>NH3_surface!R5</f>
        <v>na</v>
      </c>
      <c r="H517" t="str">
        <f>TN_inflow!R5</f>
        <v>na</v>
      </c>
      <c r="I517" t="str">
        <f>TKN_inflow!R5</f>
        <v>na</v>
      </c>
      <c r="J517" t="str">
        <f>NOx_inflow!R5</f>
        <v>na</v>
      </c>
      <c r="K517" t="str">
        <f>NH3_inflow!R5</f>
        <v>na</v>
      </c>
      <c r="L517" t="str">
        <f>TOC_inflow!R5</f>
        <v>na</v>
      </c>
      <c r="M517" t="str">
        <f>TP_surface!R5</f>
        <v>na</v>
      </c>
      <c r="N517" t="str">
        <f>P_dissolved_surface!R5</f>
        <v>na</v>
      </c>
      <c r="O517" t="str">
        <f>TP_inflow!R5</f>
        <v>na</v>
      </c>
      <c r="P517" t="str">
        <f>TN_deep!R5</f>
        <v>na</v>
      </c>
      <c r="Q517" t="str">
        <f>TKN_deep!R5</f>
        <v>na</v>
      </c>
      <c r="R517" t="str">
        <f>NOx_deep!R5</f>
        <v>na</v>
      </c>
      <c r="S517" t="str">
        <f>NH3_deep!R5</f>
        <v>na</v>
      </c>
      <c r="T517" t="str">
        <f>TP_deep!R5</f>
        <v>na</v>
      </c>
      <c r="U517" t="str">
        <f>P_dissolved_deep!R5</f>
        <v>na</v>
      </c>
      <c r="V517" t="str">
        <f>TOC_deep!R5</f>
        <v>na</v>
      </c>
    </row>
    <row r="518" spans="1:22" x14ac:dyDescent="0.3">
      <c r="A518">
        <v>1991</v>
      </c>
      <c r="B518" t="s">
        <v>17</v>
      </c>
      <c r="C518" t="str">
        <f>TN_surface!R6</f>
        <v>na</v>
      </c>
      <c r="D518" t="str">
        <f>TKN_surface!R6</f>
        <v>na</v>
      </c>
      <c r="E518" t="str">
        <f>NOx_surface!R6</f>
        <v>na</v>
      </c>
      <c r="F518" t="str">
        <f>TOC_surface!R6</f>
        <v>na</v>
      </c>
      <c r="G518">
        <f>NH3_surface!R6</f>
        <v>0.05</v>
      </c>
      <c r="H518">
        <f>TN_inflow!R6</f>
        <v>0.71250000000000002</v>
      </c>
      <c r="I518">
        <f>TKN_inflow!R6</f>
        <v>0.16250000000000001</v>
      </c>
      <c r="J518">
        <f>NOx_inflow!R6</f>
        <v>0.55000000000000004</v>
      </c>
      <c r="K518">
        <f>NH3_inflow!R6</f>
        <v>2.5000000000000001E-2</v>
      </c>
      <c r="L518">
        <f>TOC_inflow!R6</f>
        <v>5.5</v>
      </c>
      <c r="M518" t="str">
        <f>TP_surface!R6</f>
        <v>na</v>
      </c>
      <c r="N518" t="str">
        <f>P_dissolved_surface!R6</f>
        <v>na</v>
      </c>
      <c r="O518">
        <f>TP_inflow!R6</f>
        <v>17</v>
      </c>
      <c r="P518">
        <f>TN_deep!R6</f>
        <v>3.4</v>
      </c>
      <c r="Q518">
        <f>TKN_deep!R6</f>
        <v>0.9</v>
      </c>
      <c r="R518">
        <f>NOx_deep!R6</f>
        <v>2.5</v>
      </c>
      <c r="S518">
        <f>NH3_deep!R6</f>
        <v>0.3</v>
      </c>
      <c r="T518">
        <f>TP_deep!R6</f>
        <v>5</v>
      </c>
      <c r="U518" t="str">
        <f>P_dissolved_deep!R6</f>
        <v>na</v>
      </c>
      <c r="V518">
        <f>TOC_deep!R6</f>
        <v>4</v>
      </c>
    </row>
    <row r="519" spans="1:22" x14ac:dyDescent="0.3">
      <c r="A519">
        <v>1992</v>
      </c>
      <c r="B519" t="s">
        <v>17</v>
      </c>
      <c r="C519" t="str">
        <f>TN_surface!R7</f>
        <v>na</v>
      </c>
      <c r="D519" t="str">
        <f>TKN_surface!R7</f>
        <v>na</v>
      </c>
      <c r="E519" t="str">
        <f>NOx_surface!R7</f>
        <v>na</v>
      </c>
      <c r="F519">
        <f>TOC_surface!R7</f>
        <v>7.25</v>
      </c>
      <c r="G519">
        <f>NH3_surface!R7</f>
        <v>0.05</v>
      </c>
      <c r="H519" t="str">
        <f>TN_inflow!R7</f>
        <v>na</v>
      </c>
      <c r="I519" t="str">
        <f>TKN_inflow!R7</f>
        <v>na</v>
      </c>
      <c r="J519">
        <f>NOx_inflow!R7</f>
        <v>1.25</v>
      </c>
      <c r="K519">
        <f>NH3_inflow!R7</f>
        <v>7.5000000000000011E-2</v>
      </c>
      <c r="L519">
        <f>TOC_inflow!R7</f>
        <v>6.5</v>
      </c>
      <c r="M519">
        <f>TP_surface!R7</f>
        <v>70</v>
      </c>
      <c r="N519">
        <f>P_dissolved_surface!R7</f>
        <v>102.5</v>
      </c>
      <c r="O519">
        <f>TP_inflow!R7</f>
        <v>155</v>
      </c>
      <c r="P519">
        <f>TN_deep!R7</f>
        <v>5.4</v>
      </c>
      <c r="Q519">
        <f>TKN_deep!R7</f>
        <v>1.4</v>
      </c>
      <c r="R519">
        <f>NOx_deep!R7</f>
        <v>4</v>
      </c>
      <c r="S519">
        <f>NH3_deep!R7</f>
        <v>0.22500000000000001</v>
      </c>
      <c r="T519">
        <f>TP_deep!R7</f>
        <v>5</v>
      </c>
      <c r="U519">
        <f>P_dissolved_deep!R7</f>
        <v>5</v>
      </c>
      <c r="V519">
        <f>TOC_deep!R7</f>
        <v>7</v>
      </c>
    </row>
    <row r="520" spans="1:22" x14ac:dyDescent="0.3">
      <c r="A520">
        <v>1993</v>
      </c>
      <c r="B520" t="s">
        <v>17</v>
      </c>
      <c r="C520" t="str">
        <f>TN_surface!R8</f>
        <v>na</v>
      </c>
      <c r="D520" t="str">
        <f>TKN_surface!R8</f>
        <v>na</v>
      </c>
      <c r="E520" t="str">
        <f>NOx_surface!R8</f>
        <v>na</v>
      </c>
      <c r="F520">
        <f>TOC_surface!R8</f>
        <v>4</v>
      </c>
      <c r="G520">
        <f>NH3_surface!R8</f>
        <v>8.3333333333333329E-2</v>
      </c>
      <c r="H520" t="str">
        <f>TN_inflow!R8</f>
        <v>na</v>
      </c>
      <c r="I520" t="str">
        <f>TKN_inflow!R8</f>
        <v>na</v>
      </c>
      <c r="J520" t="str">
        <f>NOx_inflow!R8</f>
        <v>na</v>
      </c>
      <c r="K520">
        <f>NH3_inflow!R8</f>
        <v>0.10000000000000002</v>
      </c>
      <c r="L520">
        <f>TOC_inflow!R8</f>
        <v>3.6666666666666665</v>
      </c>
      <c r="M520" t="str">
        <f>TP_surface!R8</f>
        <v>na</v>
      </c>
      <c r="N520" t="str">
        <f>P_dissolved_surface!R8</f>
        <v>na</v>
      </c>
      <c r="O520" t="str">
        <f>TP_inflow!R8</f>
        <v>na</v>
      </c>
      <c r="P520" t="str">
        <f>TN_deep!R8</f>
        <v>na</v>
      </c>
      <c r="Q520" t="str">
        <f>TKN_deep!R8</f>
        <v>na</v>
      </c>
      <c r="R520" t="str">
        <f>NOx_deep!R8</f>
        <v>na</v>
      </c>
      <c r="S520">
        <f>NH3_deep!R8</f>
        <v>0.15000000000000002</v>
      </c>
      <c r="T520" t="str">
        <f>TP_deep!R8</f>
        <v>na</v>
      </c>
      <c r="U520" t="str">
        <f>P_dissolved_deep!R8</f>
        <v>na</v>
      </c>
      <c r="V520">
        <f>TOC_deep!R8</f>
        <v>5.5</v>
      </c>
    </row>
    <row r="521" spans="1:22" x14ac:dyDescent="0.3">
      <c r="A521">
        <v>1994</v>
      </c>
      <c r="B521" t="s">
        <v>17</v>
      </c>
      <c r="C521" t="str">
        <f>TN_surface!R9</f>
        <v>na</v>
      </c>
      <c r="D521" t="str">
        <f>TKN_surface!R9</f>
        <v>na</v>
      </c>
      <c r="E521" t="str">
        <f>NOx_surface!R9</f>
        <v>na</v>
      </c>
      <c r="F521" t="str">
        <f>TOC_surface!R9</f>
        <v>na</v>
      </c>
      <c r="G521" t="str">
        <f>NH3_surface!R9</f>
        <v>na</v>
      </c>
      <c r="H521" t="str">
        <f>TN_inflow!R9</f>
        <v>na</v>
      </c>
      <c r="I521" t="str">
        <f>TKN_inflow!R9</f>
        <v>na</v>
      </c>
      <c r="J521" t="str">
        <f>NOx_inflow!R9</f>
        <v>na</v>
      </c>
      <c r="K521" t="str">
        <f>NH3_inflow!R9</f>
        <v>na</v>
      </c>
      <c r="L521">
        <f>TOC_inflow!R9</f>
        <v>7.75</v>
      </c>
      <c r="M521" t="str">
        <f>TP_surface!R9</f>
        <v>na</v>
      </c>
      <c r="N521" t="str">
        <f>P_dissolved_surface!R9</f>
        <v>na</v>
      </c>
      <c r="O521" t="str">
        <f>TP_inflow!R9</f>
        <v>na</v>
      </c>
      <c r="P521" t="str">
        <f>TN_deep!R9</f>
        <v>na</v>
      </c>
      <c r="Q521" t="str">
        <f>TKN_deep!R9</f>
        <v>na</v>
      </c>
      <c r="R521" t="str">
        <f>NOx_deep!R9</f>
        <v>na</v>
      </c>
      <c r="S521" t="str">
        <f>NH3_deep!R9</f>
        <v>na</v>
      </c>
      <c r="T521" t="str">
        <f>TP_deep!R9</f>
        <v>na</v>
      </c>
      <c r="U521" t="str">
        <f>P_dissolved_deep!R9</f>
        <v>na</v>
      </c>
      <c r="V521">
        <f>TOC_deep!R9</f>
        <v>14.666666666666666</v>
      </c>
    </row>
    <row r="522" spans="1:22" x14ac:dyDescent="0.3">
      <c r="A522">
        <v>1995</v>
      </c>
      <c r="B522" t="s">
        <v>17</v>
      </c>
      <c r="C522" t="str">
        <f>TN_surface!R10</f>
        <v>na</v>
      </c>
      <c r="D522" t="str">
        <f>TKN_surface!R10</f>
        <v>na</v>
      </c>
      <c r="E522" t="str">
        <f>NOx_surface!R10</f>
        <v>na</v>
      </c>
      <c r="F522">
        <f>TOC_surface!R10</f>
        <v>8.6999999999999993</v>
      </c>
      <c r="G522" t="str">
        <f>NH3_surface!R10</f>
        <v>na</v>
      </c>
      <c r="H522" t="str">
        <f>TN_inflow!R10</f>
        <v>na</v>
      </c>
      <c r="I522" t="str">
        <f>TKN_inflow!R10</f>
        <v>na</v>
      </c>
      <c r="J522" t="str">
        <f>NOx_inflow!R10</f>
        <v>na</v>
      </c>
      <c r="K522" t="str">
        <f>NH3_inflow!R10</f>
        <v>na</v>
      </c>
      <c r="L522">
        <f>TOC_inflow!R10</f>
        <v>9.7333333333333325</v>
      </c>
      <c r="M522" t="str">
        <f>TP_surface!R10</f>
        <v>na</v>
      </c>
      <c r="N522" t="str">
        <f>P_dissolved_surface!R10</f>
        <v>na</v>
      </c>
      <c r="O522" t="str">
        <f>TP_inflow!R10</f>
        <v>na</v>
      </c>
      <c r="P522" t="str">
        <f>TN_deep!R10</f>
        <v>na</v>
      </c>
      <c r="Q522" t="str">
        <f>TKN_deep!R10</f>
        <v>na</v>
      </c>
      <c r="R522" t="str">
        <f>NOx_deep!R10</f>
        <v>na</v>
      </c>
      <c r="S522" t="str">
        <f>NH3_deep!R10</f>
        <v>na</v>
      </c>
      <c r="T522" t="str">
        <f>TP_deep!R10</f>
        <v>na</v>
      </c>
      <c r="U522" t="str">
        <f>P_dissolved_deep!R10</f>
        <v>na</v>
      </c>
      <c r="V522">
        <f>TOC_deep!R10</f>
        <v>10.7</v>
      </c>
    </row>
    <row r="523" spans="1:22" x14ac:dyDescent="0.3">
      <c r="A523">
        <v>1996</v>
      </c>
      <c r="B523" t="s">
        <v>17</v>
      </c>
      <c r="C523" t="str">
        <f>TN_surface!R11</f>
        <v>na</v>
      </c>
      <c r="D523" t="str">
        <f>TKN_surface!R11</f>
        <v>na</v>
      </c>
      <c r="E523" t="str">
        <f>NOx_surface!R11</f>
        <v>na</v>
      </c>
      <c r="F523">
        <f>TOC_surface!R11</f>
        <v>5.2549999999999999</v>
      </c>
      <c r="G523" t="str">
        <f>NH3_surface!R11</f>
        <v>na</v>
      </c>
      <c r="H523" t="str">
        <f>TN_inflow!R11</f>
        <v>na</v>
      </c>
      <c r="I523" t="str">
        <f>TKN_inflow!R11</f>
        <v>na</v>
      </c>
      <c r="J523">
        <f>NOx_inflow!R11</f>
        <v>1.0445</v>
      </c>
      <c r="K523" t="str">
        <f>NH3_inflow!R11</f>
        <v>na</v>
      </c>
      <c r="L523">
        <f>TOC_inflow!R11</f>
        <v>4.3483333333333327</v>
      </c>
      <c r="M523" t="str">
        <f>TP_surface!R11</f>
        <v>na</v>
      </c>
      <c r="N523" t="str">
        <f>P_dissolved_surface!R11</f>
        <v>na</v>
      </c>
      <c r="O523" t="str">
        <f>TP_inflow!R11</f>
        <v>na</v>
      </c>
      <c r="P523" t="str">
        <f>TN_deep!R11</f>
        <v>na</v>
      </c>
      <c r="Q523" t="str">
        <f>TKN_deep!R11</f>
        <v>na</v>
      </c>
      <c r="R523" t="str">
        <f>NOx_deep!R11</f>
        <v>na</v>
      </c>
      <c r="S523" t="str">
        <f>NH3_deep!R11</f>
        <v>na</v>
      </c>
      <c r="T523" t="str">
        <f>TP_deep!R11</f>
        <v>na</v>
      </c>
      <c r="U523" t="str">
        <f>P_dissolved_deep!R11</f>
        <v>na</v>
      </c>
      <c r="V523">
        <f>TOC_deep!R11</f>
        <v>7.4924999999999997</v>
      </c>
    </row>
    <row r="524" spans="1:22" x14ac:dyDescent="0.3">
      <c r="A524">
        <v>1997</v>
      </c>
      <c r="B524" t="s">
        <v>17</v>
      </c>
      <c r="C524" t="str">
        <f>TN_surface!R12</f>
        <v>na</v>
      </c>
      <c r="D524" t="str">
        <f>TKN_surface!R12</f>
        <v>na</v>
      </c>
      <c r="E524">
        <f>NOx_surface!R12</f>
        <v>3.0333333333333337E-2</v>
      </c>
      <c r="F524">
        <f>TOC_surface!R12</f>
        <v>5.2066666666666661</v>
      </c>
      <c r="G524" t="str">
        <f>NH3_surface!R12</f>
        <v>na</v>
      </c>
      <c r="H524" t="str">
        <f>TN_inflow!R12</f>
        <v>na</v>
      </c>
      <c r="I524" t="str">
        <f>TKN_inflow!R12</f>
        <v>na</v>
      </c>
      <c r="J524">
        <f>NOx_inflow!R12</f>
        <v>0.504</v>
      </c>
      <c r="K524" t="str">
        <f>NH3_inflow!R12</f>
        <v>na</v>
      </c>
      <c r="L524">
        <f>TOC_inflow!R12</f>
        <v>5.13</v>
      </c>
      <c r="M524" t="str">
        <f>TP_surface!R12</f>
        <v>na</v>
      </c>
      <c r="N524" t="str">
        <f>P_dissolved_surface!R12</f>
        <v>na</v>
      </c>
      <c r="O524" t="str">
        <f>TP_inflow!R12</f>
        <v>na</v>
      </c>
      <c r="P524" t="str">
        <f>TN_deep!R12</f>
        <v>na</v>
      </c>
      <c r="Q524" t="str">
        <f>TKN_deep!R12</f>
        <v>na</v>
      </c>
      <c r="R524" t="str">
        <f>NOx_deep!R12</f>
        <v>na</v>
      </c>
      <c r="S524" t="str">
        <f>NH3_deep!R12</f>
        <v>na</v>
      </c>
      <c r="T524" t="str">
        <f>TP_deep!R12</f>
        <v>na</v>
      </c>
      <c r="U524" t="str">
        <f>P_dissolved_deep!R12</f>
        <v>na</v>
      </c>
      <c r="V524" t="str">
        <f>TOC_deep!R12</f>
        <v>na</v>
      </c>
    </row>
    <row r="525" spans="1:22" x14ac:dyDescent="0.3">
      <c r="A525">
        <v>1998</v>
      </c>
      <c r="B525" t="s">
        <v>17</v>
      </c>
      <c r="C525" t="str">
        <f>TN_surface!R13</f>
        <v>na</v>
      </c>
      <c r="D525">
        <f>TKN_surface!R13</f>
        <v>5.5250000000000004</v>
      </c>
      <c r="E525" t="str">
        <f>NOx_surface!R13</f>
        <v>na</v>
      </c>
      <c r="F525">
        <f>TOC_surface!R13</f>
        <v>4.5</v>
      </c>
      <c r="G525" t="str">
        <f>NH3_surface!R13</f>
        <v>na</v>
      </c>
      <c r="H525" t="str">
        <f>TN_inflow!R13</f>
        <v>na</v>
      </c>
      <c r="I525">
        <f>TKN_inflow!R13</f>
        <v>7.5000000000000011E-2</v>
      </c>
      <c r="J525" t="str">
        <f>NOx_inflow!R13</f>
        <v>na</v>
      </c>
      <c r="K525" t="str">
        <f>NH3_inflow!R13</f>
        <v>na</v>
      </c>
      <c r="L525">
        <f>TOC_inflow!R13</f>
        <v>3.1999999999999997</v>
      </c>
      <c r="M525" t="str">
        <f>TP_surface!R13</f>
        <v>na</v>
      </c>
      <c r="N525" t="str">
        <f>P_dissolved_surface!R13</f>
        <v>na</v>
      </c>
      <c r="O525" t="str">
        <f>TP_inflow!R13</f>
        <v>na</v>
      </c>
      <c r="P525" t="str">
        <f>TN_deep!R13</f>
        <v>na</v>
      </c>
      <c r="Q525" t="str">
        <f>TKN_deep!R13</f>
        <v>na</v>
      </c>
      <c r="R525" t="str">
        <f>NOx_deep!R13</f>
        <v>na</v>
      </c>
      <c r="S525" t="str">
        <f>NH3_deep!R13</f>
        <v>na</v>
      </c>
      <c r="T525" t="str">
        <f>TP_deep!R13</f>
        <v>na</v>
      </c>
      <c r="U525" t="str">
        <f>P_dissolved_deep!R13</f>
        <v>na</v>
      </c>
      <c r="V525">
        <f>TOC_deep!R13</f>
        <v>6.2</v>
      </c>
    </row>
    <row r="526" spans="1:22" x14ac:dyDescent="0.3">
      <c r="A526">
        <v>1999</v>
      </c>
      <c r="B526" t="s">
        <v>17</v>
      </c>
      <c r="C526">
        <f>TN_surface!R14</f>
        <v>0.22499999999999998</v>
      </c>
      <c r="D526">
        <f>TKN_surface!R14</f>
        <v>0.05</v>
      </c>
      <c r="E526">
        <f>NOx_surface!R14</f>
        <v>0.17499999999999999</v>
      </c>
      <c r="F526">
        <f>TOC_surface!R14</f>
        <v>4.05</v>
      </c>
      <c r="G526" t="str">
        <f>NH3_surface!R14</f>
        <v>na</v>
      </c>
      <c r="H526">
        <f>TN_inflow!R14</f>
        <v>0.73</v>
      </c>
      <c r="I526">
        <f>TKN_inflow!R14</f>
        <v>0.17499999999999999</v>
      </c>
      <c r="J526">
        <f>NOx_inflow!R14</f>
        <v>0.55499999999999994</v>
      </c>
      <c r="K526" t="str">
        <f>NH3_inflow!R14</f>
        <v>na</v>
      </c>
      <c r="L526">
        <f>TOC_inflow!R14</f>
        <v>2.5500000000000003</v>
      </c>
      <c r="M526">
        <f>TP_surface!R14</f>
        <v>15</v>
      </c>
      <c r="N526">
        <f>P_dissolved_surface!R14</f>
        <v>5</v>
      </c>
      <c r="O526">
        <f>TP_inflow!R14</f>
        <v>23.333333333333332</v>
      </c>
      <c r="P526" t="str">
        <f>TN_deep!R14</f>
        <v>na</v>
      </c>
      <c r="Q526" t="str">
        <f>TKN_deep!R14</f>
        <v>na</v>
      </c>
      <c r="R526" t="str">
        <f>NOx_deep!R14</f>
        <v>na</v>
      </c>
      <c r="S526" t="str">
        <f>NH3_deep!R14</f>
        <v>na</v>
      </c>
      <c r="T526">
        <f>TP_deep!R14</f>
        <v>30</v>
      </c>
      <c r="U526">
        <f>P_dissolved_deep!R14</f>
        <v>40</v>
      </c>
      <c r="V526">
        <f>TOC_deep!R14</f>
        <v>6.6</v>
      </c>
    </row>
    <row r="527" spans="1:22" x14ac:dyDescent="0.3">
      <c r="A527">
        <v>2000</v>
      </c>
      <c r="B527" t="s">
        <v>17</v>
      </c>
      <c r="C527" t="str">
        <f>TN_surface!R15</f>
        <v>na</v>
      </c>
      <c r="D527" t="str">
        <f>TKN_surface!R15</f>
        <v>na</v>
      </c>
      <c r="E527" t="str">
        <f>NOx_surface!R15</f>
        <v>na</v>
      </c>
      <c r="F527" t="str">
        <f>TOC_surface!R15</f>
        <v>na</v>
      </c>
      <c r="G527" t="str">
        <f>NH3_surface!R15</f>
        <v>na</v>
      </c>
      <c r="H527" t="str">
        <f>TN_inflow!R15</f>
        <v>na</v>
      </c>
      <c r="I527" t="str">
        <f>TKN_inflow!R15</f>
        <v>na</v>
      </c>
      <c r="J527" t="str">
        <f>NOx_inflow!R15</f>
        <v>na</v>
      </c>
      <c r="K527" t="str">
        <f>NH3_inflow!R15</f>
        <v>na</v>
      </c>
      <c r="L527" t="str">
        <f>TOC_inflow!R15</f>
        <v>na</v>
      </c>
      <c r="M527" t="str">
        <f>TP_surface!R15</f>
        <v>na</v>
      </c>
      <c r="N527" t="str">
        <f>P_dissolved_surface!R15</f>
        <v>na</v>
      </c>
      <c r="O527" t="str">
        <f>TP_inflow!R15</f>
        <v>na</v>
      </c>
      <c r="P527" t="str">
        <f>TN_deep!R15</f>
        <v>na</v>
      </c>
      <c r="Q527" t="str">
        <f>TKN_deep!R15</f>
        <v>na</v>
      </c>
      <c r="R527" t="str">
        <f>NOx_deep!R15</f>
        <v>na</v>
      </c>
      <c r="S527" t="str">
        <f>NH3_deep!R15</f>
        <v>na</v>
      </c>
      <c r="T527" t="str">
        <f>TP_deep!R15</f>
        <v>na</v>
      </c>
      <c r="U527" t="str">
        <f>P_dissolved_deep!R15</f>
        <v>na</v>
      </c>
      <c r="V527" t="str">
        <f>TOC_deep!R15</f>
        <v>na</v>
      </c>
    </row>
    <row r="528" spans="1:22" x14ac:dyDescent="0.3">
      <c r="A528">
        <v>2001</v>
      </c>
      <c r="B528" t="s">
        <v>17</v>
      </c>
      <c r="C528" t="str">
        <f>TN_surface!R16</f>
        <v>na</v>
      </c>
      <c r="D528" t="str">
        <f>TKN_surface!R16</f>
        <v>na</v>
      </c>
      <c r="E528" t="str">
        <f>NOx_surface!R16</f>
        <v>na</v>
      </c>
      <c r="F528" t="str">
        <f>TOC_surface!R16</f>
        <v>na</v>
      </c>
      <c r="G528" t="str">
        <f>NH3_surface!R16</f>
        <v>na</v>
      </c>
      <c r="H528" t="str">
        <f>TN_inflow!R16</f>
        <v>na</v>
      </c>
      <c r="I528" t="str">
        <f>TKN_inflow!R16</f>
        <v>na</v>
      </c>
      <c r="J528" t="str">
        <f>NOx_inflow!R16</f>
        <v>na</v>
      </c>
      <c r="K528" t="str">
        <f>NH3_inflow!R16</f>
        <v>na</v>
      </c>
      <c r="L528" t="str">
        <f>TOC_inflow!R16</f>
        <v>na</v>
      </c>
      <c r="M528" t="str">
        <f>TP_surface!R16</f>
        <v>na</v>
      </c>
      <c r="N528" t="str">
        <f>P_dissolved_surface!R16</f>
        <v>na</v>
      </c>
      <c r="O528" t="str">
        <f>TP_inflow!R16</f>
        <v>na</v>
      </c>
      <c r="P528" t="str">
        <f>TN_deep!R16</f>
        <v>na</v>
      </c>
      <c r="Q528" t="str">
        <f>TKN_deep!R16</f>
        <v>na</v>
      </c>
      <c r="R528" t="str">
        <f>NOx_deep!R16</f>
        <v>na</v>
      </c>
      <c r="S528" t="str">
        <f>NH3_deep!R16</f>
        <v>na</v>
      </c>
      <c r="T528" t="str">
        <f>TP_deep!R16</f>
        <v>na</v>
      </c>
      <c r="U528" t="str">
        <f>P_dissolved_deep!R16</f>
        <v>na</v>
      </c>
      <c r="V528" t="str">
        <f>TOC_deep!R16</f>
        <v>na</v>
      </c>
    </row>
    <row r="529" spans="1:22" x14ac:dyDescent="0.3">
      <c r="A529">
        <v>2002</v>
      </c>
      <c r="B529" t="s">
        <v>17</v>
      </c>
      <c r="C529" t="str">
        <f>TN_surface!R17</f>
        <v>na</v>
      </c>
      <c r="D529" t="str">
        <f>TKN_surface!R17</f>
        <v>na</v>
      </c>
      <c r="E529" t="str">
        <f>NOx_surface!R17</f>
        <v>na</v>
      </c>
      <c r="F529" t="str">
        <f>TOC_surface!R17</f>
        <v>na</v>
      </c>
      <c r="G529" t="str">
        <f>NH3_surface!R17</f>
        <v>na</v>
      </c>
      <c r="H529" t="str">
        <f>TN_inflow!R17</f>
        <v>na</v>
      </c>
      <c r="I529" t="str">
        <f>TKN_inflow!R17</f>
        <v>na</v>
      </c>
      <c r="J529" t="str">
        <f>NOx_inflow!R17</f>
        <v>na</v>
      </c>
      <c r="K529" t="str">
        <f>NH3_inflow!R17</f>
        <v>na</v>
      </c>
      <c r="L529" t="str">
        <f>TOC_inflow!R17</f>
        <v>na</v>
      </c>
      <c r="M529" t="str">
        <f>TP_surface!R17</f>
        <v>na</v>
      </c>
      <c r="N529" t="str">
        <f>P_dissolved_surface!R17</f>
        <v>na</v>
      </c>
      <c r="O529" t="str">
        <f>TP_inflow!R17</f>
        <v>na</v>
      </c>
      <c r="P529" t="str">
        <f>TN_deep!R17</f>
        <v>na</v>
      </c>
      <c r="Q529" t="str">
        <f>TKN_deep!R17</f>
        <v>na</v>
      </c>
      <c r="R529" t="str">
        <f>NOx_deep!R17</f>
        <v>na</v>
      </c>
      <c r="S529" t="str">
        <f>NH3_deep!R17</f>
        <v>na</v>
      </c>
      <c r="T529" t="str">
        <f>TP_deep!R17</f>
        <v>na</v>
      </c>
      <c r="U529" t="str">
        <f>P_dissolved_deep!R17</f>
        <v>na</v>
      </c>
      <c r="V529" t="str">
        <f>TOC_deep!R17</f>
        <v>na</v>
      </c>
    </row>
    <row r="530" spans="1:22" x14ac:dyDescent="0.3">
      <c r="A530">
        <v>2003</v>
      </c>
      <c r="B530" t="s">
        <v>17</v>
      </c>
      <c r="C530" t="str">
        <f>TN_surface!R18</f>
        <v>na</v>
      </c>
      <c r="D530" t="str">
        <f>TKN_surface!R18</f>
        <v>na</v>
      </c>
      <c r="E530" t="str">
        <f>NOx_surface!R18</f>
        <v>na</v>
      </c>
      <c r="F530" t="str">
        <f>TOC_surface!R18</f>
        <v>na</v>
      </c>
      <c r="G530" t="str">
        <f>NH3_surface!R18</f>
        <v>na</v>
      </c>
      <c r="H530" t="str">
        <f>TN_inflow!R18</f>
        <v>na</v>
      </c>
      <c r="I530" t="str">
        <f>TKN_inflow!R18</f>
        <v>na</v>
      </c>
      <c r="J530" t="str">
        <f>NOx_inflow!R18</f>
        <v>na</v>
      </c>
      <c r="K530" t="str">
        <f>NH3_inflow!R18</f>
        <v>na</v>
      </c>
      <c r="L530" t="str">
        <f>TOC_inflow!R18</f>
        <v>na</v>
      </c>
      <c r="M530" t="str">
        <f>TP_surface!R18</f>
        <v>na</v>
      </c>
      <c r="N530" t="str">
        <f>P_dissolved_surface!R18</f>
        <v>na</v>
      </c>
      <c r="O530" t="str">
        <f>TP_inflow!R18</f>
        <v>na</v>
      </c>
      <c r="P530" t="str">
        <f>TN_deep!R18</f>
        <v>na</v>
      </c>
      <c r="Q530" t="str">
        <f>TKN_deep!R18</f>
        <v>na</v>
      </c>
      <c r="R530" t="str">
        <f>NOx_deep!R18</f>
        <v>na</v>
      </c>
      <c r="S530" t="str">
        <f>NH3_deep!R18</f>
        <v>na</v>
      </c>
      <c r="T530" t="str">
        <f>TP_deep!R18</f>
        <v>na</v>
      </c>
      <c r="U530" t="str">
        <f>P_dissolved_deep!R18</f>
        <v>na</v>
      </c>
      <c r="V530" t="str">
        <f>TOC_deep!R18</f>
        <v>na</v>
      </c>
    </row>
    <row r="531" spans="1:22" x14ac:dyDescent="0.3">
      <c r="A531">
        <v>2004</v>
      </c>
      <c r="B531" t="s">
        <v>17</v>
      </c>
      <c r="C531" t="str">
        <f>TN_surface!R19</f>
        <v>na</v>
      </c>
      <c r="D531" t="str">
        <f>TKN_surface!R19</f>
        <v>na</v>
      </c>
      <c r="E531" t="str">
        <f>NOx_surface!R19</f>
        <v>na</v>
      </c>
      <c r="F531" t="str">
        <f>TOC_surface!R19</f>
        <v>na</v>
      </c>
      <c r="G531" t="str">
        <f>NH3_surface!R19</f>
        <v>na</v>
      </c>
      <c r="H531" t="str">
        <f>TN_inflow!R19</f>
        <v>na</v>
      </c>
      <c r="I531" t="str">
        <f>TKN_inflow!R19</f>
        <v>na</v>
      </c>
      <c r="J531" t="str">
        <f>NOx_inflow!R19</f>
        <v>na</v>
      </c>
      <c r="K531" t="str">
        <f>NH3_inflow!R19</f>
        <v>na</v>
      </c>
      <c r="L531" t="str">
        <f>TOC_inflow!R19</f>
        <v>na</v>
      </c>
      <c r="M531" t="str">
        <f>TP_surface!R19</f>
        <v>na</v>
      </c>
      <c r="N531" t="str">
        <f>P_dissolved_surface!R19</f>
        <v>na</v>
      </c>
      <c r="O531" t="str">
        <f>TP_inflow!R19</f>
        <v>na</v>
      </c>
      <c r="P531" t="str">
        <f>TN_deep!R19</f>
        <v>na</v>
      </c>
      <c r="Q531" t="str">
        <f>TKN_deep!R19</f>
        <v>na</v>
      </c>
      <c r="R531" t="str">
        <f>NOx_deep!R19</f>
        <v>na</v>
      </c>
      <c r="S531" t="str">
        <f>NH3_deep!R19</f>
        <v>na</v>
      </c>
      <c r="T531" t="str">
        <f>TP_deep!R19</f>
        <v>na</v>
      </c>
      <c r="U531" t="str">
        <f>P_dissolved_deep!R19</f>
        <v>na</v>
      </c>
      <c r="V531" t="str">
        <f>TOC_deep!R19</f>
        <v>na</v>
      </c>
    </row>
    <row r="532" spans="1:22" x14ac:dyDescent="0.3">
      <c r="A532">
        <v>2005</v>
      </c>
      <c r="B532" t="s">
        <v>17</v>
      </c>
      <c r="C532" t="str">
        <f>TN_surface!R20</f>
        <v>na</v>
      </c>
      <c r="D532" t="str">
        <f>TKN_surface!R20</f>
        <v>na</v>
      </c>
      <c r="E532" t="str">
        <f>NOx_surface!R20</f>
        <v>na</v>
      </c>
      <c r="F532" t="str">
        <f>TOC_surface!R20</f>
        <v>na</v>
      </c>
      <c r="G532" t="str">
        <f>NH3_surface!R20</f>
        <v>na</v>
      </c>
      <c r="H532" t="str">
        <f>TN_inflow!R20</f>
        <v>na</v>
      </c>
      <c r="I532" t="str">
        <f>TKN_inflow!R20</f>
        <v>na</v>
      </c>
      <c r="J532" t="str">
        <f>NOx_inflow!R20</f>
        <v>na</v>
      </c>
      <c r="K532" t="str">
        <f>NH3_inflow!R20</f>
        <v>na</v>
      </c>
      <c r="L532" t="str">
        <f>TOC_inflow!R20</f>
        <v>na</v>
      </c>
      <c r="M532" t="str">
        <f>TP_surface!R20</f>
        <v>na</v>
      </c>
      <c r="N532" t="str">
        <f>P_dissolved_surface!R20</f>
        <v>na</v>
      </c>
      <c r="O532" t="str">
        <f>TP_inflow!R20</f>
        <v>na</v>
      </c>
      <c r="P532" t="str">
        <f>TN_deep!R20</f>
        <v>na</v>
      </c>
      <c r="Q532" t="str">
        <f>TKN_deep!R20</f>
        <v>na</v>
      </c>
      <c r="R532" t="str">
        <f>NOx_deep!R20</f>
        <v>na</v>
      </c>
      <c r="S532" t="str">
        <f>NH3_deep!R20</f>
        <v>na</v>
      </c>
      <c r="T532" t="str">
        <f>TP_deep!R20</f>
        <v>na</v>
      </c>
      <c r="U532" t="str">
        <f>P_dissolved_deep!R20</f>
        <v>na</v>
      </c>
      <c r="V532" t="str">
        <f>TOC_deep!R20</f>
        <v>na</v>
      </c>
    </row>
    <row r="533" spans="1:22" x14ac:dyDescent="0.3">
      <c r="A533">
        <v>2006</v>
      </c>
      <c r="B533" t="s">
        <v>17</v>
      </c>
      <c r="C533">
        <f>TN_surface!R21</f>
        <v>0.55000000000000004</v>
      </c>
      <c r="D533">
        <f>TKN_surface!R21</f>
        <v>0.54</v>
      </c>
      <c r="E533">
        <f>NOx_surface!R21</f>
        <v>0.01</v>
      </c>
      <c r="F533">
        <f>TOC_surface!R21</f>
        <v>4.2249999999999996</v>
      </c>
      <c r="G533" t="str">
        <f>NH3_surface!R21</f>
        <v>na</v>
      </c>
      <c r="H533">
        <f>TN_inflow!R21</f>
        <v>1.6199999999999999</v>
      </c>
      <c r="I533">
        <f>TKN_inflow!R21</f>
        <v>0.76333333333333331</v>
      </c>
      <c r="J533">
        <f>NOx_inflow!R21</f>
        <v>0.85666666666666658</v>
      </c>
      <c r="K533" t="str">
        <f>NH3_inflow!R21</f>
        <v>na</v>
      </c>
      <c r="L533">
        <f>TOC_inflow!R21</f>
        <v>5.5</v>
      </c>
      <c r="M533">
        <f>TP_surface!R21</f>
        <v>46.666666666666664</v>
      </c>
      <c r="N533" t="str">
        <f>P_dissolved_surface!R21</f>
        <v>na</v>
      </c>
      <c r="O533">
        <f>TP_inflow!R21</f>
        <v>140</v>
      </c>
      <c r="P533">
        <f>TN_deep!R21</f>
        <v>3.2700000000000005</v>
      </c>
      <c r="Q533">
        <f>TKN_deep!R21</f>
        <v>1.3033333333333335</v>
      </c>
      <c r="R533">
        <f>NOx_deep!R21</f>
        <v>1.9666666666666668</v>
      </c>
      <c r="S533" t="str">
        <f>NH3_deep!R21</f>
        <v>na</v>
      </c>
      <c r="T533">
        <f>TP_deep!R21</f>
        <v>56.666666666666664</v>
      </c>
      <c r="U533" t="str">
        <f>P_dissolved_deep!R21</f>
        <v>na</v>
      </c>
      <c r="V533" t="str">
        <f>TOC_deep!R21</f>
        <v>na</v>
      </c>
    </row>
    <row r="534" spans="1:22" x14ac:dyDescent="0.3">
      <c r="A534">
        <v>2007</v>
      </c>
      <c r="B534" t="s">
        <v>17</v>
      </c>
      <c r="C534">
        <f>TN_surface!R22</f>
        <v>0.27900000000000003</v>
      </c>
      <c r="D534">
        <f>TKN_surface!R22</f>
        <v>0.27100000000000002</v>
      </c>
      <c r="E534">
        <f>NOx_surface!R22</f>
        <v>8.0000000000000002E-3</v>
      </c>
      <c r="F534">
        <f>TOC_surface!R22</f>
        <v>3.61</v>
      </c>
      <c r="G534">
        <f>NH3_surface!R22</f>
        <v>1.7500000000000002E-2</v>
      </c>
      <c r="H534">
        <f>TN_inflow!R22</f>
        <v>1.0045000000000002</v>
      </c>
      <c r="I534">
        <f>TKN_inflow!R22</f>
        <v>0.36099999999999999</v>
      </c>
      <c r="J534">
        <f>NOx_inflow!R22</f>
        <v>0.64350000000000007</v>
      </c>
      <c r="K534">
        <f>NH3_inflow!R22</f>
        <v>0</v>
      </c>
      <c r="L534">
        <f>TOC_inflow!R22</f>
        <v>4.6182499999999997</v>
      </c>
      <c r="M534" t="str">
        <f>TP_surface!R22</f>
        <v>na</v>
      </c>
      <c r="N534" t="str">
        <f>P_dissolved_surface!R22</f>
        <v>na</v>
      </c>
      <c r="O534">
        <f>TP_inflow!R22</f>
        <v>19.25</v>
      </c>
      <c r="P534">
        <f>TN_deep!R22</f>
        <v>2.5489999999999999</v>
      </c>
      <c r="Q534">
        <f>TKN_deep!R22</f>
        <v>0.8610000000000001</v>
      </c>
      <c r="R534">
        <f>NOx_deep!R22</f>
        <v>1.6879999999999999</v>
      </c>
      <c r="S534">
        <f>NH3_deep!R22</f>
        <v>0.59733333333333338</v>
      </c>
      <c r="T534">
        <f>TP_deep!R22</f>
        <v>202.33333333333334</v>
      </c>
      <c r="U534" t="str">
        <f>P_dissolved_deep!R22</f>
        <v>na</v>
      </c>
      <c r="V534">
        <f>TOC_deep!R22</f>
        <v>6.2286666666666664</v>
      </c>
    </row>
    <row r="535" spans="1:22" x14ac:dyDescent="0.3">
      <c r="A535">
        <v>2008</v>
      </c>
      <c r="B535" t="s">
        <v>17</v>
      </c>
      <c r="C535" t="str">
        <f>TN_surface!R23</f>
        <v>na</v>
      </c>
      <c r="D535" t="str">
        <f>TKN_surface!R23</f>
        <v>na</v>
      </c>
      <c r="E535">
        <f>NOx_surface!R23</f>
        <v>2.9571428571428582E-2</v>
      </c>
      <c r="F535">
        <f>TOC_surface!R23</f>
        <v>12.842857142857143</v>
      </c>
      <c r="G535">
        <f>NH3_surface!R23</f>
        <v>4.3142857142857149E-2</v>
      </c>
      <c r="H535" t="str">
        <f>TN_inflow!R23</f>
        <v>na</v>
      </c>
      <c r="I535" t="str">
        <f>TKN_inflow!R23</f>
        <v>na</v>
      </c>
      <c r="J535" t="str">
        <f>NOx_inflow!R23</f>
        <v>na</v>
      </c>
      <c r="K535" t="str">
        <f>NH3_inflow!R23</f>
        <v>na</v>
      </c>
      <c r="L535" t="str">
        <f>TOC_inflow!R23</f>
        <v>na</v>
      </c>
      <c r="M535">
        <f>TP_surface!R23</f>
        <v>7.4</v>
      </c>
      <c r="N535" t="str">
        <f>P_dissolved_surface!R23</f>
        <v>na</v>
      </c>
      <c r="O535" t="str">
        <f>TP_inflow!R23</f>
        <v>na</v>
      </c>
      <c r="P535">
        <f>TN_deep!R23</f>
        <v>4.4250000000000007</v>
      </c>
      <c r="Q535">
        <f>TKN_deep!R23</f>
        <v>1.4750000000000001</v>
      </c>
      <c r="R535">
        <f>NOx_deep!R23</f>
        <v>2.95</v>
      </c>
      <c r="S535">
        <f>NH3_deep!R23</f>
        <v>0.71499999999999997</v>
      </c>
      <c r="T535">
        <f>TP_deep!R23</f>
        <v>1545</v>
      </c>
      <c r="U535" t="str">
        <f>P_dissolved_deep!R23</f>
        <v>na</v>
      </c>
      <c r="V535">
        <f>TOC_deep!R23</f>
        <v>11</v>
      </c>
    </row>
    <row r="536" spans="1:22" x14ac:dyDescent="0.3">
      <c r="A536">
        <v>2009</v>
      </c>
      <c r="B536" t="s">
        <v>17</v>
      </c>
      <c r="C536">
        <f>TN_surface!R24</f>
        <v>1.5805882352941176</v>
      </c>
      <c r="D536">
        <f>TKN_surface!R24</f>
        <v>0.73117647058823521</v>
      </c>
      <c r="E536">
        <f>NOx_surface!R24</f>
        <v>0.84941176470588231</v>
      </c>
      <c r="F536">
        <f>TOC_surface!R24</f>
        <v>9.8117647058823536</v>
      </c>
      <c r="G536">
        <f>NH3_surface!R24</f>
        <v>5.0823529411764705E-2</v>
      </c>
      <c r="H536">
        <f>TN_inflow!R24</f>
        <v>4.9642499999999998</v>
      </c>
      <c r="I536">
        <f>TKN_inflow!R24</f>
        <v>1.06</v>
      </c>
      <c r="J536">
        <f>NOx_inflow!R24</f>
        <v>3.9042500000000002</v>
      </c>
      <c r="K536">
        <f>NH3_inflow!R24</f>
        <v>5.3499999999999992E-2</v>
      </c>
      <c r="L536">
        <f>TOC_inflow!R24</f>
        <v>14</v>
      </c>
      <c r="M536">
        <f>TP_surface!R24</f>
        <v>48.582352941176474</v>
      </c>
      <c r="N536" t="str">
        <f>P_dissolved_surface!R24</f>
        <v>na</v>
      </c>
      <c r="O536">
        <f>TP_inflow!R24</f>
        <v>187.5</v>
      </c>
      <c r="P536">
        <f>TN_deep!R24</f>
        <v>18.2</v>
      </c>
      <c r="Q536">
        <f>TKN_deep!R24</f>
        <v>1.2</v>
      </c>
      <c r="R536">
        <f>NOx_deep!R24</f>
        <v>17</v>
      </c>
      <c r="S536">
        <f>NH3_deep!R24</f>
        <v>0.33533333333333332</v>
      </c>
      <c r="T536">
        <f>TP_deep!R24</f>
        <v>244.33333333333334</v>
      </c>
      <c r="U536" t="str">
        <f>P_dissolved_deep!R24</f>
        <v>na</v>
      </c>
      <c r="V536">
        <f>TOC_deep!R24</f>
        <v>13</v>
      </c>
    </row>
    <row r="537" spans="1:22" x14ac:dyDescent="0.3">
      <c r="A537">
        <v>2010</v>
      </c>
      <c r="B537" t="s">
        <v>17</v>
      </c>
      <c r="C537" t="str">
        <f>TN_surface!R25</f>
        <v>na</v>
      </c>
      <c r="D537" t="str">
        <f>TKN_surface!R25</f>
        <v>na</v>
      </c>
      <c r="E537" t="str">
        <f>NOx_surface!R25</f>
        <v>na</v>
      </c>
      <c r="F537" t="str">
        <f>TOC_surface!R25</f>
        <v>na</v>
      </c>
      <c r="G537" t="str">
        <f>NH3_surface!R25</f>
        <v>na</v>
      </c>
      <c r="H537" t="str">
        <f>TN_inflow!R25</f>
        <v>na</v>
      </c>
      <c r="I537" t="str">
        <f>TKN_inflow!R25</f>
        <v>na</v>
      </c>
      <c r="J537" t="str">
        <f>NOx_inflow!R25</f>
        <v>na</v>
      </c>
      <c r="K537" t="str">
        <f>NH3_inflow!R25</f>
        <v>na</v>
      </c>
      <c r="L537" t="str">
        <f>TOC_inflow!R25</f>
        <v>na</v>
      </c>
      <c r="M537" t="str">
        <f>TP_surface!R25</f>
        <v>na</v>
      </c>
      <c r="N537" t="str">
        <f>P_dissolved_surface!R25</f>
        <v>na</v>
      </c>
      <c r="O537" t="str">
        <f>TP_inflow!R25</f>
        <v>na</v>
      </c>
      <c r="P537">
        <f>TN_deep!R25</f>
        <v>9.15</v>
      </c>
      <c r="Q537">
        <f>TKN_deep!R25</f>
        <v>1.85</v>
      </c>
      <c r="R537">
        <f>NOx_deep!R25</f>
        <v>7.3</v>
      </c>
      <c r="S537">
        <f>NH3_deep!R25</f>
        <v>0.11</v>
      </c>
      <c r="T537">
        <f>TP_deep!R25</f>
        <v>245</v>
      </c>
      <c r="U537" t="str">
        <f>P_dissolved_deep!R25</f>
        <v>na</v>
      </c>
      <c r="V537">
        <f>TOC_deep!R25</f>
        <v>8.9</v>
      </c>
    </row>
    <row r="538" spans="1:22" x14ac:dyDescent="0.3">
      <c r="A538">
        <v>2011</v>
      </c>
      <c r="B538" t="s">
        <v>17</v>
      </c>
      <c r="C538">
        <f>TN_surface!R26</f>
        <v>0.76628571428571424</v>
      </c>
      <c r="D538">
        <f>TKN_surface!R26</f>
        <v>0.67999999999999994</v>
      </c>
      <c r="E538">
        <f>NOx_surface!R26</f>
        <v>8.6285714285714299E-2</v>
      </c>
      <c r="F538">
        <f>TOC_surface!R26</f>
        <v>6.6000000000000005</v>
      </c>
      <c r="G538">
        <f>NH3_surface!R26</f>
        <v>2.1285714285714286E-2</v>
      </c>
      <c r="H538">
        <f>TN_inflow!R26</f>
        <v>1.7799999999999998</v>
      </c>
      <c r="I538">
        <f>TKN_inflow!R26</f>
        <v>0.57999999999999996</v>
      </c>
      <c r="J538">
        <f>NOx_inflow!R26</f>
        <v>1.2</v>
      </c>
      <c r="K538">
        <f>NH3_inflow!R26</f>
        <v>0</v>
      </c>
      <c r="L538">
        <f>TOC_inflow!R26</f>
        <v>3.3499999999999996</v>
      </c>
      <c r="M538">
        <f>TP_surface!R26</f>
        <v>30.75714285714286</v>
      </c>
      <c r="N538" t="str">
        <f>P_dissolved_surface!R26</f>
        <v>na</v>
      </c>
      <c r="O538">
        <f>TP_inflow!R26</f>
        <v>7</v>
      </c>
      <c r="P538" t="str">
        <f>TN_deep!R26</f>
        <v>na</v>
      </c>
      <c r="Q538" t="str">
        <f>TKN_deep!R26</f>
        <v>na</v>
      </c>
      <c r="R538" t="str">
        <f>NOx_deep!R26</f>
        <v>na</v>
      </c>
      <c r="S538" t="str">
        <f>NH3_deep!R26</f>
        <v>na</v>
      </c>
      <c r="T538" t="str">
        <f>TP_deep!R26</f>
        <v>na</v>
      </c>
      <c r="U538" t="str">
        <f>P_dissolved_deep!R26</f>
        <v>na</v>
      </c>
      <c r="V538" t="str">
        <f>TOC_deep!R26</f>
        <v>na</v>
      </c>
    </row>
    <row r="539" spans="1:22" x14ac:dyDescent="0.3">
      <c r="A539">
        <v>2012</v>
      </c>
      <c r="B539" t="s">
        <v>17</v>
      </c>
      <c r="C539" t="str">
        <f>TN_surface!R27</f>
        <v>na</v>
      </c>
      <c r="D539" t="str">
        <f>TKN_surface!R27</f>
        <v>na</v>
      </c>
      <c r="E539" t="str">
        <f>NOx_surface!R27</f>
        <v>na</v>
      </c>
      <c r="F539" t="str">
        <f>TOC_surface!R27</f>
        <v>na</v>
      </c>
      <c r="G539" t="str">
        <f>NH3_surface!R27</f>
        <v>na</v>
      </c>
      <c r="H539" t="str">
        <f>TN_inflow!R27</f>
        <v>na</v>
      </c>
      <c r="I539" t="str">
        <f>TKN_inflow!R27</f>
        <v>na</v>
      </c>
      <c r="J539" t="str">
        <f>NOx_inflow!R27</f>
        <v>na</v>
      </c>
      <c r="K539" t="str">
        <f>NH3_inflow!R27</f>
        <v>na</v>
      </c>
      <c r="L539" t="str">
        <f>TOC_inflow!R27</f>
        <v>na</v>
      </c>
      <c r="M539" t="str">
        <f>TP_surface!R27</f>
        <v>na</v>
      </c>
      <c r="N539" t="str">
        <f>P_dissolved_surface!R27</f>
        <v>na</v>
      </c>
      <c r="O539" t="str">
        <f>TP_inflow!R27</f>
        <v>na</v>
      </c>
      <c r="P539" t="str">
        <f>TN_deep!R27</f>
        <v>na</v>
      </c>
      <c r="Q539" t="str">
        <f>TKN_deep!R27</f>
        <v>na</v>
      </c>
      <c r="R539" t="str">
        <f>NOx_deep!R27</f>
        <v>na</v>
      </c>
      <c r="S539" t="str">
        <f>NH3_deep!R27</f>
        <v>na</v>
      </c>
      <c r="T539" t="str">
        <f>TP_deep!R27</f>
        <v>na</v>
      </c>
      <c r="U539" t="str">
        <f>P_dissolved_deep!R27</f>
        <v>na</v>
      </c>
      <c r="V539" t="str">
        <f>TOC_deep!R27</f>
        <v>na</v>
      </c>
    </row>
    <row r="540" spans="1:22" x14ac:dyDescent="0.3">
      <c r="A540">
        <v>2013</v>
      </c>
      <c r="B540" t="s">
        <v>17</v>
      </c>
      <c r="C540">
        <f>TN_surface!R28</f>
        <v>0.41858333333333331</v>
      </c>
      <c r="D540">
        <f>TKN_surface!R28</f>
        <v>0.28625</v>
      </c>
      <c r="E540">
        <f>NOx_surface!R28</f>
        <v>0.13233333333333333</v>
      </c>
      <c r="F540">
        <f>TOC_surface!R28</f>
        <v>3.7124999999999999</v>
      </c>
      <c r="G540">
        <f>NH3_surface!R28</f>
        <v>1.0999999999999998E-2</v>
      </c>
      <c r="H540" t="str">
        <f>TN_inflow!R28</f>
        <v>na</v>
      </c>
      <c r="I540" t="str">
        <f>TKN_inflow!R28</f>
        <v>na</v>
      </c>
      <c r="J540" t="str">
        <f>NOx_inflow!R28</f>
        <v>na</v>
      </c>
      <c r="K540" t="str">
        <f>NH3_inflow!R28</f>
        <v>na</v>
      </c>
      <c r="L540" t="str">
        <f>TOC_inflow!R28</f>
        <v>na</v>
      </c>
      <c r="M540">
        <f>TP_surface!R28</f>
        <v>14.125</v>
      </c>
      <c r="N540" t="str">
        <f>P_dissolved_surface!R28</f>
        <v>na</v>
      </c>
      <c r="O540" t="str">
        <f>TP_inflow!R28</f>
        <v>na</v>
      </c>
      <c r="P540" t="str">
        <f>TN_deep!R28</f>
        <v>na</v>
      </c>
      <c r="Q540" t="str">
        <f>TKN_deep!R28</f>
        <v>na</v>
      </c>
      <c r="R540" t="str">
        <f>NOx_deep!R28</f>
        <v>na</v>
      </c>
      <c r="S540" t="str">
        <f>NH3_deep!R28</f>
        <v>na</v>
      </c>
      <c r="T540" t="str">
        <f>TP_deep!R28</f>
        <v>na</v>
      </c>
      <c r="U540" t="str">
        <f>P_dissolved_deep!R28</f>
        <v>na</v>
      </c>
      <c r="V540" t="str">
        <f>TOC_deep!R28</f>
        <v>na</v>
      </c>
    </row>
    <row r="541" spans="1:22" x14ac:dyDescent="0.3">
      <c r="A541">
        <v>2014</v>
      </c>
      <c r="B541" t="s">
        <v>17</v>
      </c>
      <c r="C541">
        <f>TN_surface!R29</f>
        <v>0.65200000000000002</v>
      </c>
      <c r="D541">
        <f>TKN_surface!R29</f>
        <v>0.6</v>
      </c>
      <c r="E541">
        <f>NOx_surface!R29</f>
        <v>5.1999999999999998E-2</v>
      </c>
      <c r="F541">
        <f>TOC_surface!R29</f>
        <v>3.9</v>
      </c>
      <c r="G541">
        <f>NH3_surface!R29</f>
        <v>3.4500000000000003E-2</v>
      </c>
      <c r="H541" t="str">
        <f>TN_inflow!R29</f>
        <v>na</v>
      </c>
      <c r="I541" t="str">
        <f>TKN_inflow!R29</f>
        <v>na</v>
      </c>
      <c r="J541" t="str">
        <f>NOx_inflow!R29</f>
        <v>na</v>
      </c>
      <c r="K541" t="str">
        <f>NH3_inflow!R29</f>
        <v>na</v>
      </c>
      <c r="L541" t="str">
        <f>TOC_inflow!R29</f>
        <v>na</v>
      </c>
      <c r="M541">
        <f>TP_surface!R29</f>
        <v>18.5</v>
      </c>
      <c r="N541" t="str">
        <f>P_dissolved_surface!R29</f>
        <v>na</v>
      </c>
      <c r="O541" t="str">
        <f>TP_inflow!R29</f>
        <v>na</v>
      </c>
      <c r="P541">
        <f>TN_deep!R29</f>
        <v>2.8525</v>
      </c>
      <c r="Q541">
        <f>TKN_deep!R29</f>
        <v>1.85</v>
      </c>
      <c r="R541">
        <f>NOx_deep!R29</f>
        <v>1.0024999999999999</v>
      </c>
      <c r="S541">
        <f>NH3_deep!R29</f>
        <v>0.51600000000000001</v>
      </c>
      <c r="T541">
        <f>TP_deep!R29</f>
        <v>127</v>
      </c>
      <c r="U541" t="str">
        <f>P_dissolved_deep!R29</f>
        <v>na</v>
      </c>
      <c r="V541">
        <f>TOC_deep!R29</f>
        <v>6.5500000000000007</v>
      </c>
    </row>
    <row r="542" spans="1:22" x14ac:dyDescent="0.3">
      <c r="A542">
        <v>2015</v>
      </c>
      <c r="B542" t="s">
        <v>17</v>
      </c>
      <c r="C542">
        <f>TN_surface!R30</f>
        <v>0.92111111111111121</v>
      </c>
      <c r="D542">
        <f>TKN_surface!R30</f>
        <v>0.8222222222222223</v>
      </c>
      <c r="E542">
        <f>NOx_surface!R30</f>
        <v>9.8888888888888887E-2</v>
      </c>
      <c r="F542">
        <f>TOC_surface!R30</f>
        <v>3.8111111111111109</v>
      </c>
      <c r="G542">
        <f>NH3_surface!R30</f>
        <v>0.15222222222222223</v>
      </c>
      <c r="H542">
        <f>TN_inflow!R30</f>
        <v>1.0834999999999999</v>
      </c>
      <c r="I542">
        <f>TKN_inflow!R30</f>
        <v>0.7</v>
      </c>
      <c r="J542">
        <f>NOx_inflow!R30</f>
        <v>0.38349999999999995</v>
      </c>
      <c r="K542">
        <f>NH3_inflow!R30</f>
        <v>0.13700000000000001</v>
      </c>
      <c r="L542">
        <f>TOC_inflow!R30</f>
        <v>2.8</v>
      </c>
      <c r="M542">
        <f>TP_surface!R30</f>
        <v>3.8888888888888888</v>
      </c>
      <c r="N542" t="str">
        <f>P_dissolved_surface!R30</f>
        <v>na</v>
      </c>
      <c r="O542">
        <f>TP_inflow!R30</f>
        <v>2</v>
      </c>
      <c r="P542">
        <f>TN_deep!R30</f>
        <v>1.0951500000000001</v>
      </c>
      <c r="Q542">
        <f>TKN_deep!R30</f>
        <v>1.05</v>
      </c>
      <c r="R542">
        <f>NOx_deep!R30</f>
        <v>4.5149999999999996E-2</v>
      </c>
      <c r="S542">
        <f>NH3_deep!R30</f>
        <v>0.52949999999999997</v>
      </c>
      <c r="T542">
        <f>TP_deep!R30</f>
        <v>47.5</v>
      </c>
      <c r="U542" t="str">
        <f>P_dissolved_deep!R30</f>
        <v>na</v>
      </c>
      <c r="V542">
        <f>TOC_deep!R30</f>
        <v>6.05</v>
      </c>
    </row>
    <row r="543" spans="1:22" x14ac:dyDescent="0.3">
      <c r="A543">
        <v>2016</v>
      </c>
      <c r="B543" t="s">
        <v>17</v>
      </c>
      <c r="C543">
        <f>TN_surface!R31</f>
        <v>0.6409999999999999</v>
      </c>
      <c r="D543">
        <f>TKN_surface!R31</f>
        <v>0.58388888888888879</v>
      </c>
      <c r="E543">
        <f>NOx_surface!R31</f>
        <v>5.7111111111111126E-2</v>
      </c>
      <c r="F543">
        <f>TOC_surface!R31</f>
        <v>6.6788888888888884</v>
      </c>
      <c r="G543">
        <f>NH3_surface!R31</f>
        <v>9.0755555555555548E-2</v>
      </c>
      <c r="H543">
        <f>TN_inflow!R31</f>
        <v>1.2389999999999999</v>
      </c>
      <c r="I543">
        <f>TKN_inflow!R31</f>
        <v>0.32350000000000001</v>
      </c>
      <c r="J543">
        <f>NOx_inflow!R31</f>
        <v>0.91549999999999998</v>
      </c>
      <c r="K543">
        <f>NH3_inflow!R31</f>
        <v>7.6350000000000001E-2</v>
      </c>
      <c r="L543">
        <f>TOC_inflow!R31</f>
        <v>3.2850000000000001</v>
      </c>
      <c r="M543">
        <f>TP_surface!R31</f>
        <v>72.555555555555557</v>
      </c>
      <c r="N543" t="str">
        <f>P_dissolved_surface!R31</f>
        <v>na</v>
      </c>
      <c r="O543">
        <f>TP_inflow!R31</f>
        <v>110</v>
      </c>
      <c r="P543">
        <f>TN_deep!R31</f>
        <v>2.3919999999999999</v>
      </c>
      <c r="Q543">
        <f>TKN_deep!R31</f>
        <v>1.6185</v>
      </c>
      <c r="R543">
        <f>NOx_deep!R31</f>
        <v>0.77349999999999997</v>
      </c>
      <c r="S543">
        <f>NH3_deep!R31</f>
        <v>1.0004999999999999</v>
      </c>
      <c r="T543">
        <f>TP_deep!R31</f>
        <v>87.5</v>
      </c>
      <c r="U543" t="str">
        <f>P_dissolved_deep!R31</f>
        <v>na</v>
      </c>
      <c r="V543">
        <f>TOC_deep!R31</f>
        <v>7.76</v>
      </c>
    </row>
    <row r="544" spans="1:22" x14ac:dyDescent="0.3">
      <c r="A544">
        <v>2017</v>
      </c>
      <c r="B544" t="s">
        <v>17</v>
      </c>
      <c r="C544">
        <f>TN_surface!R32</f>
        <v>0.56102727272727282</v>
      </c>
      <c r="D544">
        <f>TKN_surface!R32</f>
        <v>0.49818181818181823</v>
      </c>
      <c r="E544">
        <f>NOx_surface!R32</f>
        <v>6.2845454545454552E-2</v>
      </c>
      <c r="F544">
        <f>TOC_surface!R32</f>
        <v>7.200909090909092</v>
      </c>
      <c r="G544">
        <f>NH3_surface!R32</f>
        <v>0.155</v>
      </c>
      <c r="H544">
        <f>TN_inflow!R32</f>
        <v>0.96400000000000008</v>
      </c>
      <c r="I544">
        <f>TKN_inflow!R32</f>
        <v>0.41000000000000003</v>
      </c>
      <c r="J544">
        <f>NOx_inflow!R32</f>
        <v>0.55400000000000005</v>
      </c>
      <c r="K544">
        <f>NH3_inflow!R32</f>
        <v>0.14850000000000002</v>
      </c>
      <c r="L544">
        <f>TOC_inflow!R32</f>
        <v>4.0449999999999999</v>
      </c>
      <c r="M544">
        <f>TP_surface!R32</f>
        <v>25.90909090909091</v>
      </c>
      <c r="N544">
        <f>P_dissolved_surface!R32</f>
        <v>2</v>
      </c>
      <c r="O544">
        <f>TP_inflow!R32</f>
        <v>16.5</v>
      </c>
      <c r="P544">
        <f>TN_deep!R32</f>
        <v>5.13</v>
      </c>
      <c r="Q544">
        <f>TKN_deep!R32</f>
        <v>1.04</v>
      </c>
      <c r="R544">
        <f>NOx_deep!R32</f>
        <v>4.09</v>
      </c>
      <c r="S544">
        <f>NH3_deep!R32</f>
        <v>0.34499999999999997</v>
      </c>
      <c r="T544">
        <f>TP_deep!R32</f>
        <v>100</v>
      </c>
      <c r="U544">
        <f>P_dissolved_deep!R32</f>
        <v>46.699999999999996</v>
      </c>
      <c r="V544">
        <f>TOC_deep!R32</f>
        <v>6.89</v>
      </c>
    </row>
    <row r="545" spans="1:22" x14ac:dyDescent="0.3">
      <c r="A545">
        <v>2018</v>
      </c>
      <c r="B545" t="s">
        <v>17</v>
      </c>
      <c r="C545">
        <f>TN_surface!R33</f>
        <v>0.26883333333333337</v>
      </c>
      <c r="D545">
        <f>TKN_surface!R33</f>
        <v>0.24183333333333334</v>
      </c>
      <c r="E545">
        <f>NOx_surface!R33</f>
        <v>2.7E-2</v>
      </c>
      <c r="F545">
        <f>TOC_surface!R33</f>
        <v>4.8566666666666665</v>
      </c>
      <c r="G545">
        <f>NH3_surface!R33</f>
        <v>0.11674999999999998</v>
      </c>
      <c r="H545">
        <f>TN_inflow!R33</f>
        <v>1.0065</v>
      </c>
      <c r="I545">
        <f>TKN_inflow!R33</f>
        <v>0.11849999999999999</v>
      </c>
      <c r="J545">
        <f>NOx_inflow!R33</f>
        <v>0.88800000000000001</v>
      </c>
      <c r="K545">
        <f>NH3_inflow!R33</f>
        <v>0.13650000000000001</v>
      </c>
      <c r="L545">
        <f>TOC_inflow!R33</f>
        <v>3.0750000000000002</v>
      </c>
      <c r="M545">
        <f>TP_surface!R33</f>
        <v>19.333333333333332</v>
      </c>
      <c r="N545">
        <f>P_dissolved_surface!R33</f>
        <v>30.700000000000003</v>
      </c>
      <c r="O545">
        <f>TP_inflow!R33</f>
        <v>74</v>
      </c>
      <c r="P545">
        <f>TN_deep!R33</f>
        <v>2.6029999999999998</v>
      </c>
      <c r="Q545">
        <f>TKN_deep!R33</f>
        <v>1.103</v>
      </c>
      <c r="R545">
        <f>NOx_deep!R33</f>
        <v>1.5</v>
      </c>
      <c r="S545">
        <f>NH3_deep!R33</f>
        <v>0.56499999999999995</v>
      </c>
      <c r="T545">
        <f>TP_deep!R33</f>
        <v>146</v>
      </c>
      <c r="U545">
        <f>P_dissolved_deep!R33</f>
        <v>108.6</v>
      </c>
      <c r="V545">
        <f>TOC_deep!R33</f>
        <v>6.165</v>
      </c>
    </row>
    <row r="546" spans="1:22" x14ac:dyDescent="0.3">
      <c r="A546">
        <v>1987</v>
      </c>
      <c r="B546" t="s">
        <v>18</v>
      </c>
      <c r="C546">
        <f>TN_surface!S2</f>
        <v>5.3999999999999995</v>
      </c>
      <c r="D546">
        <f>TKN_surface!S2</f>
        <v>0.7</v>
      </c>
      <c r="E546">
        <f>NOx_surface!S2</f>
        <v>4.6999999999999993</v>
      </c>
      <c r="F546">
        <f>TOC_surface!S2</f>
        <v>5.5</v>
      </c>
      <c r="G546">
        <f>NH3_surface!S2</f>
        <v>0.05</v>
      </c>
      <c r="H546" t="str">
        <f>TN_inflow!S2</f>
        <v>na</v>
      </c>
      <c r="I546" t="str">
        <f>TKN_inflow!S2</f>
        <v>na</v>
      </c>
      <c r="J546" t="str">
        <f>NOx_inflow!S2</f>
        <v>na</v>
      </c>
      <c r="K546" t="str">
        <f>NH3_inflow!S2</f>
        <v>na</v>
      </c>
      <c r="L546" t="str">
        <f>TOC_inflow!S2</f>
        <v>na</v>
      </c>
      <c r="M546">
        <f>TP_surface!S2</f>
        <v>24</v>
      </c>
      <c r="N546">
        <f>P_dissolved_surface!S2</f>
        <v>24</v>
      </c>
      <c r="O546" t="str">
        <f>TP_inflow!S2</f>
        <v>na</v>
      </c>
      <c r="P546">
        <f>TN_deep!S2</f>
        <v>1.6750000000000003</v>
      </c>
      <c r="Q546">
        <f>TKN_deep!S2</f>
        <v>0.6</v>
      </c>
      <c r="R546">
        <f>NOx_deep!S2</f>
        <v>1.0750000000000002</v>
      </c>
      <c r="S546">
        <f>NH3_deep!S2</f>
        <v>0.27500000000000002</v>
      </c>
      <c r="T546" t="str">
        <f>TP_deep!S2</f>
        <v>na</v>
      </c>
      <c r="U546">
        <f>P_dissolved_deep!S2</f>
        <v>161</v>
      </c>
      <c r="V546">
        <f>TOC_deep!S2</f>
        <v>2.75</v>
      </c>
    </row>
    <row r="547" spans="1:22" x14ac:dyDescent="0.3">
      <c r="A547">
        <v>1988</v>
      </c>
      <c r="B547" t="s">
        <v>18</v>
      </c>
      <c r="C547">
        <f>TN_surface!S3</f>
        <v>4.5999999999999996</v>
      </c>
      <c r="D547">
        <f>TKN_surface!S3</f>
        <v>0.55000000000000004</v>
      </c>
      <c r="E547">
        <f>NOx_surface!S3</f>
        <v>4.05</v>
      </c>
      <c r="F547">
        <f>TOC_surface!S3</f>
        <v>4</v>
      </c>
      <c r="G547">
        <f>NH3_surface!S3</f>
        <v>0.05</v>
      </c>
      <c r="H547" t="str">
        <f>TN_inflow!S3</f>
        <v>na</v>
      </c>
      <c r="I547" t="str">
        <f>TKN_inflow!S3</f>
        <v>na</v>
      </c>
      <c r="J547" t="str">
        <f>NOx_inflow!S3</f>
        <v>na</v>
      </c>
      <c r="K547" t="str">
        <f>NH3_inflow!S3</f>
        <v>na</v>
      </c>
      <c r="L547" t="str">
        <f>TOC_inflow!S3</f>
        <v>na</v>
      </c>
      <c r="M547">
        <f>TP_surface!S3</f>
        <v>50</v>
      </c>
      <c r="N547" t="str">
        <f>P_dissolved_surface!S3</f>
        <v>na</v>
      </c>
      <c r="O547" t="str">
        <f>TP_inflow!S3</f>
        <v>na</v>
      </c>
      <c r="P547">
        <f>TN_deep!S3</f>
        <v>1.6666666666666667</v>
      </c>
      <c r="Q547">
        <f>TKN_deep!S3</f>
        <v>0.5</v>
      </c>
      <c r="R547">
        <f>NOx_deep!S3</f>
        <v>1.1666666666666667</v>
      </c>
      <c r="S547">
        <f>NH3_deep!S3</f>
        <v>0.19999999999999998</v>
      </c>
      <c r="T547" t="str">
        <f>TP_deep!S3</f>
        <v>na</v>
      </c>
      <c r="U547">
        <f>P_dissolved_deep!S3</f>
        <v>36</v>
      </c>
      <c r="V547">
        <f>TOC_deep!S3</f>
        <v>3.3333333333333335</v>
      </c>
    </row>
    <row r="548" spans="1:22" x14ac:dyDescent="0.3">
      <c r="A548">
        <v>1989</v>
      </c>
      <c r="B548" t="s">
        <v>18</v>
      </c>
      <c r="C548">
        <f>TN_surface!S4</f>
        <v>3.4666666666666668</v>
      </c>
      <c r="D548">
        <f>TKN_surface!S4</f>
        <v>0.66666666666666663</v>
      </c>
      <c r="E548">
        <f>NOx_surface!S4</f>
        <v>2.8000000000000003</v>
      </c>
      <c r="F548">
        <f>TOC_surface!S4</f>
        <v>3.6666666666666665</v>
      </c>
      <c r="G548">
        <f>NH3_surface!S4</f>
        <v>0.13333333333333333</v>
      </c>
      <c r="H548" t="str">
        <f>TN_inflow!S4</f>
        <v>na</v>
      </c>
      <c r="I548" t="str">
        <f>TKN_inflow!S4</f>
        <v>na</v>
      </c>
      <c r="J548" t="str">
        <f>NOx_inflow!S4</f>
        <v>na</v>
      </c>
      <c r="K548" t="str">
        <f>NH3_inflow!S4</f>
        <v>na</v>
      </c>
      <c r="L548" t="str">
        <f>TOC_inflow!S4</f>
        <v>na</v>
      </c>
      <c r="M548">
        <f>TP_surface!S4</f>
        <v>89.666666666666671</v>
      </c>
      <c r="N548">
        <f>P_dissolved_surface!S4</f>
        <v>42.333333333333336</v>
      </c>
      <c r="O548" t="str">
        <f>TP_inflow!S4</f>
        <v>na</v>
      </c>
      <c r="P548">
        <f>TN_deep!S4</f>
        <v>0.72499999999999998</v>
      </c>
      <c r="Q548">
        <f>TKN_deep!S4</f>
        <v>0.48749999999999999</v>
      </c>
      <c r="R548">
        <f>NOx_deep!S4</f>
        <v>0.23749999999999999</v>
      </c>
      <c r="S548">
        <f>NH3_deep!S4</f>
        <v>0.31874999999999998</v>
      </c>
      <c r="T548">
        <f>TP_deep!S4</f>
        <v>131.625</v>
      </c>
      <c r="U548">
        <f>P_dissolved_deep!S4</f>
        <v>155.5</v>
      </c>
      <c r="V548">
        <f>TOC_deep!S4</f>
        <v>3.25</v>
      </c>
    </row>
    <row r="549" spans="1:22" x14ac:dyDescent="0.3">
      <c r="A549">
        <v>1990</v>
      </c>
      <c r="B549" t="s">
        <v>18</v>
      </c>
      <c r="C549" t="str">
        <f>TN_surface!S5</f>
        <v>na</v>
      </c>
      <c r="D549" t="str">
        <f>TKN_surface!S5</f>
        <v>na</v>
      </c>
      <c r="E549" t="str">
        <f>NOx_surface!S5</f>
        <v>na</v>
      </c>
      <c r="F549" t="str">
        <f>TOC_surface!S5</f>
        <v>na</v>
      </c>
      <c r="G549" t="str">
        <f>NH3_surface!S5</f>
        <v>na</v>
      </c>
      <c r="H549" t="str">
        <f>TN_inflow!S5</f>
        <v>na</v>
      </c>
      <c r="I549" t="str">
        <f>TKN_inflow!S5</f>
        <v>na</v>
      </c>
      <c r="J549" t="str">
        <f>NOx_inflow!S5</f>
        <v>na</v>
      </c>
      <c r="K549" t="str">
        <f>NH3_inflow!S5</f>
        <v>na</v>
      </c>
      <c r="L549" t="str">
        <f>TOC_inflow!S5</f>
        <v>na</v>
      </c>
      <c r="M549" t="str">
        <f>TP_surface!S5</f>
        <v>na</v>
      </c>
      <c r="N549" t="str">
        <f>P_dissolved_surface!S5</f>
        <v>na</v>
      </c>
      <c r="O549" t="str">
        <f>TP_inflow!S5</f>
        <v>na</v>
      </c>
      <c r="P549" t="str">
        <f>TN_deep!S5</f>
        <v>na</v>
      </c>
      <c r="Q549" t="str">
        <f>TKN_deep!S5</f>
        <v>na</v>
      </c>
      <c r="R549" t="str">
        <f>NOx_deep!S5</f>
        <v>na</v>
      </c>
      <c r="S549" t="str">
        <f>NH3_deep!S5</f>
        <v>na</v>
      </c>
      <c r="T549" t="str">
        <f>TP_deep!S5</f>
        <v>na</v>
      </c>
      <c r="U549" t="str">
        <f>P_dissolved_deep!S5</f>
        <v>na</v>
      </c>
      <c r="V549" t="str">
        <f>TOC_deep!S5</f>
        <v>na</v>
      </c>
    </row>
    <row r="550" spans="1:22" x14ac:dyDescent="0.3">
      <c r="A550">
        <v>1991</v>
      </c>
      <c r="B550" t="s">
        <v>18</v>
      </c>
      <c r="C550">
        <f>TN_surface!S6</f>
        <v>2.8</v>
      </c>
      <c r="D550">
        <f>TKN_surface!S6</f>
        <v>0.5</v>
      </c>
      <c r="E550">
        <f>NOx_surface!S6</f>
        <v>2.2999999999999998</v>
      </c>
      <c r="F550">
        <f>TOC_surface!S6</f>
        <v>5</v>
      </c>
      <c r="G550">
        <f>NH3_surface!S6</f>
        <v>0.05</v>
      </c>
      <c r="H550" t="str">
        <f>TN_inflow!S6</f>
        <v>na</v>
      </c>
      <c r="I550" t="str">
        <f>TKN_inflow!S6</f>
        <v>na</v>
      </c>
      <c r="J550" t="str">
        <f>NOx_inflow!S6</f>
        <v>na</v>
      </c>
      <c r="K550" t="str">
        <f>NH3_inflow!S6</f>
        <v>na</v>
      </c>
      <c r="L550" t="str">
        <f>TOC_inflow!S6</f>
        <v>na</v>
      </c>
      <c r="M550">
        <f>TP_surface!S6</f>
        <v>5</v>
      </c>
      <c r="N550">
        <f>P_dissolved_surface!S6</f>
        <v>26</v>
      </c>
      <c r="O550" t="str">
        <f>TP_inflow!S6</f>
        <v>na</v>
      </c>
      <c r="P550">
        <f>TN_deep!S6</f>
        <v>1.0666666666666667</v>
      </c>
      <c r="Q550">
        <f>TKN_deep!S6</f>
        <v>0.43333333333333329</v>
      </c>
      <c r="R550">
        <f>NOx_deep!S6</f>
        <v>0.63333333333333341</v>
      </c>
      <c r="S550">
        <f>NH3_deep!S6</f>
        <v>0.16666666666666666</v>
      </c>
      <c r="T550">
        <f>TP_deep!S6</f>
        <v>85</v>
      </c>
      <c r="U550">
        <f>P_dissolved_deep!S6</f>
        <v>21.666666666666668</v>
      </c>
      <c r="V550">
        <f>TOC_deep!S6</f>
        <v>4.333333333333333</v>
      </c>
    </row>
    <row r="551" spans="1:22" x14ac:dyDescent="0.3">
      <c r="A551">
        <v>1992</v>
      </c>
      <c r="B551" t="s">
        <v>18</v>
      </c>
      <c r="C551">
        <f>TN_surface!S7</f>
        <v>5.15</v>
      </c>
      <c r="D551">
        <f>TKN_surface!S7</f>
        <v>1.25</v>
      </c>
      <c r="E551">
        <f>NOx_surface!S7</f>
        <v>3.9</v>
      </c>
      <c r="F551">
        <f>TOC_surface!S7</f>
        <v>9.5</v>
      </c>
      <c r="G551">
        <f>NH3_surface!S7</f>
        <v>0.05</v>
      </c>
      <c r="H551" t="str">
        <f>TN_inflow!S7</f>
        <v>na</v>
      </c>
      <c r="I551" t="str">
        <f>TKN_inflow!S7</f>
        <v>na</v>
      </c>
      <c r="J551" t="str">
        <f>NOx_inflow!S7</f>
        <v>na</v>
      </c>
      <c r="K551" t="str">
        <f>NH3_inflow!S7</f>
        <v>na</v>
      </c>
      <c r="L551" t="str">
        <f>TOC_inflow!S7</f>
        <v>na</v>
      </c>
      <c r="M551">
        <f>TP_surface!S7</f>
        <v>5</v>
      </c>
      <c r="N551">
        <f>P_dissolved_surface!S7</f>
        <v>5</v>
      </c>
      <c r="O551" t="str">
        <f>TP_inflow!S7</f>
        <v>na</v>
      </c>
      <c r="P551">
        <f>TN_deep!S7</f>
        <v>1.6</v>
      </c>
      <c r="Q551">
        <f>TKN_deep!S7</f>
        <v>1</v>
      </c>
      <c r="R551">
        <f>NOx_deep!S7</f>
        <v>0.6</v>
      </c>
      <c r="S551">
        <f>NH3_deep!S7</f>
        <v>0.41249999999999998</v>
      </c>
      <c r="T551">
        <f>TP_deep!S7</f>
        <v>350</v>
      </c>
      <c r="U551">
        <f>P_dissolved_deep!S7</f>
        <v>247.5</v>
      </c>
      <c r="V551">
        <f>TOC_deep!S7</f>
        <v>6</v>
      </c>
    </row>
    <row r="552" spans="1:22" x14ac:dyDescent="0.3">
      <c r="A552">
        <v>1993</v>
      </c>
      <c r="B552" t="s">
        <v>18</v>
      </c>
      <c r="C552" t="str">
        <f>TN_surface!S8</f>
        <v>na</v>
      </c>
      <c r="D552" t="str">
        <f>TKN_surface!S8</f>
        <v>na</v>
      </c>
      <c r="E552" t="str">
        <f>NOx_surface!S8</f>
        <v>na</v>
      </c>
      <c r="F552">
        <f>TOC_surface!S8</f>
        <v>6</v>
      </c>
      <c r="G552">
        <f>NH3_surface!S8</f>
        <v>7.5000000000000011E-2</v>
      </c>
      <c r="H552" t="str">
        <f>TN_inflow!S8</f>
        <v>na</v>
      </c>
      <c r="I552" t="str">
        <f>TKN_inflow!S8</f>
        <v>na</v>
      </c>
      <c r="J552" t="str">
        <f>NOx_inflow!S8</f>
        <v>na</v>
      </c>
      <c r="K552" t="str">
        <f>NH3_inflow!S8</f>
        <v>na</v>
      </c>
      <c r="L552" t="str">
        <f>TOC_inflow!S8</f>
        <v>na</v>
      </c>
      <c r="M552" t="str">
        <f>TP_surface!S8</f>
        <v>na</v>
      </c>
      <c r="N552" t="str">
        <f>P_dissolved_surface!S8</f>
        <v>na</v>
      </c>
      <c r="O552" t="str">
        <f>TP_inflow!S8</f>
        <v>na</v>
      </c>
      <c r="P552" t="str">
        <f>TN_deep!S8</f>
        <v>na</v>
      </c>
      <c r="Q552" t="str">
        <f>TKN_deep!S8</f>
        <v>na</v>
      </c>
      <c r="R552" t="str">
        <f>NOx_deep!S8</f>
        <v>na</v>
      </c>
      <c r="S552">
        <f>NH3_deep!S8</f>
        <v>0.45500000000000007</v>
      </c>
      <c r="T552" t="str">
        <f>TP_deep!S8</f>
        <v>na</v>
      </c>
      <c r="U552" t="str">
        <f>P_dissolved_deep!S8</f>
        <v>na</v>
      </c>
      <c r="V552">
        <f>TOC_deep!S8</f>
        <v>5.4</v>
      </c>
    </row>
    <row r="553" spans="1:22" x14ac:dyDescent="0.3">
      <c r="A553">
        <v>1994</v>
      </c>
      <c r="B553" t="s">
        <v>18</v>
      </c>
      <c r="C553" t="str">
        <f>TN_surface!S9</f>
        <v>na</v>
      </c>
      <c r="D553" t="str">
        <f>TKN_surface!S9</f>
        <v>na</v>
      </c>
      <c r="E553" t="str">
        <f>NOx_surface!S9</f>
        <v>na</v>
      </c>
      <c r="F553">
        <f>TOC_surface!S9</f>
        <v>14</v>
      </c>
      <c r="G553" t="str">
        <f>NH3_surface!S9</f>
        <v>na</v>
      </c>
      <c r="H553" t="str">
        <f>TN_inflow!S9</f>
        <v>na</v>
      </c>
      <c r="I553" t="str">
        <f>TKN_inflow!S9</f>
        <v>na</v>
      </c>
      <c r="J553" t="str">
        <f>NOx_inflow!S9</f>
        <v>na</v>
      </c>
      <c r="K553" t="str">
        <f>NH3_inflow!S9</f>
        <v>na</v>
      </c>
      <c r="L553" t="str">
        <f>TOC_inflow!S9</f>
        <v>na</v>
      </c>
      <c r="M553" t="str">
        <f>TP_surface!S9</f>
        <v>na</v>
      </c>
      <c r="N553" t="str">
        <f>P_dissolved_surface!S9</f>
        <v>na</v>
      </c>
      <c r="O553" t="str">
        <f>TP_inflow!S9</f>
        <v>na</v>
      </c>
      <c r="P553" t="str">
        <f>TN_deep!S9</f>
        <v>na</v>
      </c>
      <c r="Q553" t="str">
        <f>TKN_deep!S9</f>
        <v>na</v>
      </c>
      <c r="R553" t="str">
        <f>NOx_deep!S9</f>
        <v>na</v>
      </c>
      <c r="S553" t="str">
        <f>NH3_deep!S9</f>
        <v>na</v>
      </c>
      <c r="T553" t="str">
        <f>TP_deep!S9</f>
        <v>na</v>
      </c>
      <c r="U553" t="str">
        <f>P_dissolved_deep!S9</f>
        <v>na</v>
      </c>
      <c r="V553">
        <f>TOC_deep!S9</f>
        <v>8</v>
      </c>
    </row>
    <row r="554" spans="1:22" x14ac:dyDescent="0.3">
      <c r="A554">
        <v>1995</v>
      </c>
      <c r="B554" t="s">
        <v>18</v>
      </c>
      <c r="C554" t="str">
        <f>TN_surface!S10</f>
        <v>na</v>
      </c>
      <c r="D554" t="str">
        <f>TKN_surface!S10</f>
        <v>na</v>
      </c>
      <c r="E554" t="str">
        <f>NOx_surface!S10</f>
        <v>na</v>
      </c>
      <c r="F554">
        <f>TOC_surface!S10</f>
        <v>10.433333333333332</v>
      </c>
      <c r="G554" t="str">
        <f>NH3_surface!S10</f>
        <v>na</v>
      </c>
      <c r="H554" t="str">
        <f>TN_inflow!S10</f>
        <v>na</v>
      </c>
      <c r="I554" t="str">
        <f>TKN_inflow!S10</f>
        <v>na</v>
      </c>
      <c r="J554" t="str">
        <f>NOx_inflow!S10</f>
        <v>na</v>
      </c>
      <c r="K554" t="str">
        <f>NH3_inflow!S10</f>
        <v>na</v>
      </c>
      <c r="L554" t="str">
        <f>TOC_inflow!S10</f>
        <v>na</v>
      </c>
      <c r="M554" t="str">
        <f>TP_surface!S10</f>
        <v>na</v>
      </c>
      <c r="N554" t="str">
        <f>P_dissolved_surface!S10</f>
        <v>na</v>
      </c>
      <c r="O554" t="str">
        <f>TP_inflow!S10</f>
        <v>na</v>
      </c>
      <c r="P554" t="str">
        <f>TN_deep!S10</f>
        <v>na</v>
      </c>
      <c r="Q554" t="str">
        <f>TKN_deep!S10</f>
        <v>na</v>
      </c>
      <c r="R554" t="str">
        <f>NOx_deep!S10</f>
        <v>na</v>
      </c>
      <c r="S554" t="str">
        <f>NH3_deep!S10</f>
        <v>na</v>
      </c>
      <c r="T554" t="str">
        <f>TP_deep!S10</f>
        <v>na</v>
      </c>
      <c r="U554" t="str">
        <f>P_dissolved_deep!S10</f>
        <v>na</v>
      </c>
      <c r="V554">
        <f>TOC_deep!S10</f>
        <v>9.7000000000000011</v>
      </c>
    </row>
    <row r="555" spans="1:22" x14ac:dyDescent="0.3">
      <c r="A555">
        <v>1996</v>
      </c>
      <c r="B555" t="s">
        <v>18</v>
      </c>
      <c r="C555" t="str">
        <f>TN_surface!S11</f>
        <v>na</v>
      </c>
      <c r="D555" t="str">
        <f>TKN_surface!S11</f>
        <v>na</v>
      </c>
      <c r="E555" t="str">
        <f>NOx_surface!S11</f>
        <v>na</v>
      </c>
      <c r="F555">
        <f>TOC_surface!S11</f>
        <v>8.0299999999999994</v>
      </c>
      <c r="G555" t="str">
        <f>NH3_surface!S11</f>
        <v>na</v>
      </c>
      <c r="H555" t="str">
        <f>TN_inflow!S11</f>
        <v>na</v>
      </c>
      <c r="I555" t="str">
        <f>TKN_inflow!S11</f>
        <v>na</v>
      </c>
      <c r="J555" t="str">
        <f>NOx_inflow!S11</f>
        <v>na</v>
      </c>
      <c r="K555" t="str">
        <f>NH3_inflow!S11</f>
        <v>na</v>
      </c>
      <c r="L555" t="str">
        <f>TOC_inflow!S11</f>
        <v>na</v>
      </c>
      <c r="M555" t="str">
        <f>TP_surface!S11</f>
        <v>na</v>
      </c>
      <c r="N555" t="str">
        <f>P_dissolved_surface!S11</f>
        <v>na</v>
      </c>
      <c r="O555" t="str">
        <f>TP_inflow!S11</f>
        <v>na</v>
      </c>
      <c r="P555" t="str">
        <f>TN_deep!S11</f>
        <v>na</v>
      </c>
      <c r="Q555" t="str">
        <f>TKN_deep!S11</f>
        <v>na</v>
      </c>
      <c r="R555" t="str">
        <f>NOx_deep!S11</f>
        <v>na</v>
      </c>
      <c r="S555" t="str">
        <f>NH3_deep!S11</f>
        <v>na</v>
      </c>
      <c r="T555" t="str">
        <f>TP_deep!S11</f>
        <v>na</v>
      </c>
      <c r="U555" t="str">
        <f>P_dissolved_deep!S11</f>
        <v>na</v>
      </c>
      <c r="V555">
        <f>TOC_deep!S11</f>
        <v>7.346000000000001</v>
      </c>
    </row>
    <row r="556" spans="1:22" x14ac:dyDescent="0.3">
      <c r="A556">
        <v>1997</v>
      </c>
      <c r="B556" t="s">
        <v>18</v>
      </c>
      <c r="C556" t="str">
        <f>TN_surface!S12</f>
        <v>na</v>
      </c>
      <c r="D556" t="str">
        <f>TKN_surface!S12</f>
        <v>na</v>
      </c>
      <c r="E556" t="str">
        <f>NOx_surface!S12</f>
        <v>na</v>
      </c>
      <c r="F556">
        <f>TOC_surface!S12</f>
        <v>6.9550000000000001</v>
      </c>
      <c r="G556" t="str">
        <f>NH3_surface!S12</f>
        <v>na</v>
      </c>
      <c r="H556" t="str">
        <f>TN_inflow!S12</f>
        <v>na</v>
      </c>
      <c r="I556" t="str">
        <f>TKN_inflow!S12</f>
        <v>na</v>
      </c>
      <c r="J556" t="str">
        <f>NOx_inflow!S12</f>
        <v>na</v>
      </c>
      <c r="K556" t="str">
        <f>NH3_inflow!S12</f>
        <v>na</v>
      </c>
      <c r="L556" t="str">
        <f>TOC_inflow!S12</f>
        <v>na</v>
      </c>
      <c r="M556" t="str">
        <f>TP_surface!S12</f>
        <v>na</v>
      </c>
      <c r="N556" t="str">
        <f>P_dissolved_surface!S12</f>
        <v>na</v>
      </c>
      <c r="O556" t="str">
        <f>TP_inflow!S12</f>
        <v>na</v>
      </c>
      <c r="P556" t="str">
        <f>TN_deep!S12</f>
        <v>na</v>
      </c>
      <c r="Q556" t="str">
        <f>TKN_deep!S12</f>
        <v>na</v>
      </c>
      <c r="R556">
        <f>NOx_deep!S12</f>
        <v>0.23799999999999999</v>
      </c>
      <c r="S556" t="str">
        <f>NH3_deep!S12</f>
        <v>na</v>
      </c>
      <c r="T556" t="str">
        <f>TP_deep!S12</f>
        <v>na</v>
      </c>
      <c r="U556" t="str">
        <f>P_dissolved_deep!S12</f>
        <v>na</v>
      </c>
      <c r="V556">
        <f>TOC_deep!S12</f>
        <v>7.5266666666666664</v>
      </c>
    </row>
    <row r="557" spans="1:22" x14ac:dyDescent="0.3">
      <c r="A557">
        <v>1998</v>
      </c>
      <c r="B557" t="s">
        <v>18</v>
      </c>
      <c r="C557" t="str">
        <f>TN_surface!S13</f>
        <v>na</v>
      </c>
      <c r="D557" t="str">
        <f>TKN_surface!S13</f>
        <v>na</v>
      </c>
      <c r="E557" t="str">
        <f>NOx_surface!S13</f>
        <v>na</v>
      </c>
      <c r="F557">
        <f>TOC_surface!S13</f>
        <v>6.5333333333333341</v>
      </c>
      <c r="G557" t="str">
        <f>NH3_surface!S13</f>
        <v>na</v>
      </c>
      <c r="H557" t="str">
        <f>TN_inflow!S13</f>
        <v>na</v>
      </c>
      <c r="I557" t="str">
        <f>TKN_inflow!S13</f>
        <v>na</v>
      </c>
      <c r="J557" t="str">
        <f>NOx_inflow!S13</f>
        <v>na</v>
      </c>
      <c r="K557" t="str">
        <f>NH3_inflow!S13</f>
        <v>na</v>
      </c>
      <c r="L557" t="str">
        <f>TOC_inflow!S13</f>
        <v>na</v>
      </c>
      <c r="M557" t="str">
        <f>TP_surface!S13</f>
        <v>na</v>
      </c>
      <c r="N557" t="str">
        <f>P_dissolved_surface!S13</f>
        <v>na</v>
      </c>
      <c r="O557" t="str">
        <f>TP_inflow!S13</f>
        <v>na</v>
      </c>
      <c r="P557" t="str">
        <f>TN_deep!S13</f>
        <v>na</v>
      </c>
      <c r="Q557">
        <f>TKN_deep!S13</f>
        <v>0.8</v>
      </c>
      <c r="R557" t="str">
        <f>NOx_deep!S13</f>
        <v>na</v>
      </c>
      <c r="S557" t="str">
        <f>NH3_deep!S13</f>
        <v>na</v>
      </c>
      <c r="T557" t="str">
        <f>TP_deep!S13</f>
        <v>na</v>
      </c>
      <c r="U557" t="str">
        <f>P_dissolved_deep!S13</f>
        <v>na</v>
      </c>
      <c r="V557">
        <f>TOC_deep!S13</f>
        <v>5.2</v>
      </c>
    </row>
    <row r="558" spans="1:22" x14ac:dyDescent="0.3">
      <c r="A558">
        <v>1999</v>
      </c>
      <c r="B558" t="s">
        <v>18</v>
      </c>
      <c r="C558" t="str">
        <f>TN_surface!S14</f>
        <v>na</v>
      </c>
      <c r="D558" t="str">
        <f>TKN_surface!S14</f>
        <v>na</v>
      </c>
      <c r="E558" t="str">
        <f>NOx_surface!S14</f>
        <v>na</v>
      </c>
      <c r="F558">
        <f>TOC_surface!S14</f>
        <v>6.65</v>
      </c>
      <c r="G558" t="str">
        <f>NH3_surface!S14</f>
        <v>na</v>
      </c>
      <c r="H558" t="str">
        <f>TN_inflow!S14</f>
        <v>na</v>
      </c>
      <c r="I558" t="str">
        <f>TKN_inflow!S14</f>
        <v>na</v>
      </c>
      <c r="J558" t="str">
        <f>NOx_inflow!S14</f>
        <v>na</v>
      </c>
      <c r="K558" t="str">
        <f>NH3_inflow!S14</f>
        <v>na</v>
      </c>
      <c r="L558" t="str">
        <f>TOC_inflow!S14</f>
        <v>na</v>
      </c>
      <c r="M558">
        <f>TP_surface!S14</f>
        <v>15</v>
      </c>
      <c r="N558">
        <f>P_dissolved_surface!S14</f>
        <v>12.5</v>
      </c>
      <c r="O558" t="str">
        <f>TP_inflow!S14</f>
        <v>na</v>
      </c>
      <c r="P558">
        <f>TN_deep!S14</f>
        <v>1.3316666666666666</v>
      </c>
      <c r="Q558">
        <f>TKN_deep!S14</f>
        <v>1</v>
      </c>
      <c r="R558">
        <f>NOx_deep!S14</f>
        <v>0.33166666666666667</v>
      </c>
      <c r="S558" t="str">
        <f>NH3_deep!S14</f>
        <v>na</v>
      </c>
      <c r="T558">
        <f>TP_deep!S14</f>
        <v>132.5</v>
      </c>
      <c r="U558">
        <f>P_dissolved_deep!S14</f>
        <v>88.125</v>
      </c>
      <c r="V558">
        <f>TOC_deep!S14</f>
        <v>4.6749999999999998</v>
      </c>
    </row>
    <row r="559" spans="1:22" x14ac:dyDescent="0.3">
      <c r="A559">
        <v>2000</v>
      </c>
      <c r="B559" t="s">
        <v>18</v>
      </c>
      <c r="C559" t="str">
        <f>TN_surface!S15</f>
        <v>na</v>
      </c>
      <c r="D559" t="str">
        <f>TKN_surface!S15</f>
        <v>na</v>
      </c>
      <c r="E559" t="str">
        <f>NOx_surface!S15</f>
        <v>na</v>
      </c>
      <c r="F559" t="str">
        <f>TOC_surface!S15</f>
        <v>na</v>
      </c>
      <c r="G559" t="str">
        <f>NH3_surface!S15</f>
        <v>na</v>
      </c>
      <c r="H559" t="str">
        <f>TN_inflow!S15</f>
        <v>na</v>
      </c>
      <c r="I559" t="str">
        <f>TKN_inflow!S15</f>
        <v>na</v>
      </c>
      <c r="J559" t="str">
        <f>NOx_inflow!S15</f>
        <v>na</v>
      </c>
      <c r="K559" t="str">
        <f>NH3_inflow!S15</f>
        <v>na</v>
      </c>
      <c r="L559" t="str">
        <f>TOC_inflow!S15</f>
        <v>na</v>
      </c>
      <c r="M559" t="str">
        <f>TP_surface!S15</f>
        <v>na</v>
      </c>
      <c r="N559" t="str">
        <f>P_dissolved_surface!S15</f>
        <v>na</v>
      </c>
      <c r="O559" t="str">
        <f>TP_inflow!S15</f>
        <v>na</v>
      </c>
      <c r="P559" t="str">
        <f>TN_deep!S15</f>
        <v>na</v>
      </c>
      <c r="Q559" t="str">
        <f>TKN_deep!S15</f>
        <v>na</v>
      </c>
      <c r="R559" t="str">
        <f>NOx_deep!S15</f>
        <v>na</v>
      </c>
      <c r="S559" t="str">
        <f>NH3_deep!S15</f>
        <v>na</v>
      </c>
      <c r="T559" t="str">
        <f>TP_deep!S15</f>
        <v>na</v>
      </c>
      <c r="U559" t="str">
        <f>P_dissolved_deep!S15</f>
        <v>na</v>
      </c>
      <c r="V559" t="str">
        <f>TOC_deep!S15</f>
        <v>na</v>
      </c>
    </row>
    <row r="560" spans="1:22" x14ac:dyDescent="0.3">
      <c r="A560">
        <v>2001</v>
      </c>
      <c r="B560" t="s">
        <v>18</v>
      </c>
      <c r="C560" t="str">
        <f>TN_surface!S16</f>
        <v>na</v>
      </c>
      <c r="D560" t="str">
        <f>TKN_surface!S16</f>
        <v>na</v>
      </c>
      <c r="E560" t="str">
        <f>NOx_surface!S16</f>
        <v>na</v>
      </c>
      <c r="F560" t="str">
        <f>TOC_surface!S16</f>
        <v>na</v>
      </c>
      <c r="G560" t="str">
        <f>NH3_surface!S16</f>
        <v>na</v>
      </c>
      <c r="H560" t="str">
        <f>TN_inflow!S16</f>
        <v>na</v>
      </c>
      <c r="I560" t="str">
        <f>TKN_inflow!S16</f>
        <v>na</v>
      </c>
      <c r="J560" t="str">
        <f>NOx_inflow!S16</f>
        <v>na</v>
      </c>
      <c r="K560" t="str">
        <f>NH3_inflow!S16</f>
        <v>na</v>
      </c>
      <c r="L560" t="str">
        <f>TOC_inflow!S16</f>
        <v>na</v>
      </c>
      <c r="M560" t="str">
        <f>TP_surface!S16</f>
        <v>na</v>
      </c>
      <c r="N560" t="str">
        <f>P_dissolved_surface!S16</f>
        <v>na</v>
      </c>
      <c r="O560" t="str">
        <f>TP_inflow!S16</f>
        <v>na</v>
      </c>
      <c r="P560" t="str">
        <f>TN_deep!S16</f>
        <v>na</v>
      </c>
      <c r="Q560" t="str">
        <f>TKN_deep!S16</f>
        <v>na</v>
      </c>
      <c r="R560" t="str">
        <f>NOx_deep!S16</f>
        <v>na</v>
      </c>
      <c r="S560" t="str">
        <f>NH3_deep!S16</f>
        <v>na</v>
      </c>
      <c r="T560" t="str">
        <f>TP_deep!S16</f>
        <v>na</v>
      </c>
      <c r="U560" t="str">
        <f>P_dissolved_deep!S16</f>
        <v>na</v>
      </c>
      <c r="V560" t="str">
        <f>TOC_deep!S16</f>
        <v>na</v>
      </c>
    </row>
    <row r="561" spans="1:22" x14ac:dyDescent="0.3">
      <c r="A561">
        <v>2002</v>
      </c>
      <c r="B561" t="s">
        <v>18</v>
      </c>
      <c r="C561" t="str">
        <f>TN_surface!S17</f>
        <v>na</v>
      </c>
      <c r="D561" t="str">
        <f>TKN_surface!S17</f>
        <v>na</v>
      </c>
      <c r="E561" t="str">
        <f>NOx_surface!S17</f>
        <v>na</v>
      </c>
      <c r="F561" t="str">
        <f>TOC_surface!S17</f>
        <v>na</v>
      </c>
      <c r="G561" t="str">
        <f>NH3_surface!S17</f>
        <v>na</v>
      </c>
      <c r="H561" t="str">
        <f>TN_inflow!S17</f>
        <v>na</v>
      </c>
      <c r="I561" t="str">
        <f>TKN_inflow!S17</f>
        <v>na</v>
      </c>
      <c r="J561" t="str">
        <f>NOx_inflow!S17</f>
        <v>na</v>
      </c>
      <c r="K561" t="str">
        <f>NH3_inflow!S17</f>
        <v>na</v>
      </c>
      <c r="L561" t="str">
        <f>TOC_inflow!S17</f>
        <v>na</v>
      </c>
      <c r="M561" t="str">
        <f>TP_surface!S17</f>
        <v>na</v>
      </c>
      <c r="N561" t="str">
        <f>P_dissolved_surface!S17</f>
        <v>na</v>
      </c>
      <c r="O561" t="str">
        <f>TP_inflow!S17</f>
        <v>na</v>
      </c>
      <c r="P561" t="str">
        <f>TN_deep!S17</f>
        <v>na</v>
      </c>
      <c r="Q561" t="str">
        <f>TKN_deep!S17</f>
        <v>na</v>
      </c>
      <c r="R561" t="str">
        <f>NOx_deep!S17</f>
        <v>na</v>
      </c>
      <c r="S561" t="str">
        <f>NH3_deep!S17</f>
        <v>na</v>
      </c>
      <c r="T561" t="str">
        <f>TP_deep!S17</f>
        <v>na</v>
      </c>
      <c r="U561" t="str">
        <f>P_dissolved_deep!S17</f>
        <v>na</v>
      </c>
      <c r="V561" t="str">
        <f>TOC_deep!S17</f>
        <v>na</v>
      </c>
    </row>
    <row r="562" spans="1:22" x14ac:dyDescent="0.3">
      <c r="A562">
        <v>2003</v>
      </c>
      <c r="B562" t="s">
        <v>18</v>
      </c>
      <c r="C562" t="str">
        <f>TN_surface!S18</f>
        <v>na</v>
      </c>
      <c r="D562" t="str">
        <f>TKN_surface!S18</f>
        <v>na</v>
      </c>
      <c r="E562" t="str">
        <f>NOx_surface!S18</f>
        <v>na</v>
      </c>
      <c r="F562" t="str">
        <f>TOC_surface!S18</f>
        <v>na</v>
      </c>
      <c r="G562" t="str">
        <f>NH3_surface!S18</f>
        <v>na</v>
      </c>
      <c r="H562" t="str">
        <f>TN_inflow!S18</f>
        <v>na</v>
      </c>
      <c r="I562" t="str">
        <f>TKN_inflow!S18</f>
        <v>na</v>
      </c>
      <c r="J562" t="str">
        <f>NOx_inflow!S18</f>
        <v>na</v>
      </c>
      <c r="K562" t="str">
        <f>NH3_inflow!S18</f>
        <v>na</v>
      </c>
      <c r="L562" t="str">
        <f>TOC_inflow!S18</f>
        <v>na</v>
      </c>
      <c r="M562" t="str">
        <f>TP_surface!S18</f>
        <v>na</v>
      </c>
      <c r="N562" t="str">
        <f>P_dissolved_surface!S18</f>
        <v>na</v>
      </c>
      <c r="O562" t="str">
        <f>TP_inflow!S18</f>
        <v>na</v>
      </c>
      <c r="P562" t="str">
        <f>TN_deep!S18</f>
        <v>na</v>
      </c>
      <c r="Q562" t="str">
        <f>TKN_deep!S18</f>
        <v>na</v>
      </c>
      <c r="R562" t="str">
        <f>NOx_deep!S18</f>
        <v>na</v>
      </c>
      <c r="S562" t="str">
        <f>NH3_deep!S18</f>
        <v>na</v>
      </c>
      <c r="T562" t="str">
        <f>TP_deep!S18</f>
        <v>na</v>
      </c>
      <c r="U562" t="str">
        <f>P_dissolved_deep!S18</f>
        <v>na</v>
      </c>
      <c r="V562" t="str">
        <f>TOC_deep!S18</f>
        <v>na</v>
      </c>
    </row>
    <row r="563" spans="1:22" x14ac:dyDescent="0.3">
      <c r="A563">
        <v>2004</v>
      </c>
      <c r="B563" t="s">
        <v>18</v>
      </c>
      <c r="C563" t="str">
        <f>TN_surface!S19</f>
        <v>na</v>
      </c>
      <c r="D563" t="str">
        <f>TKN_surface!S19</f>
        <v>na</v>
      </c>
      <c r="E563" t="str">
        <f>NOx_surface!S19</f>
        <v>na</v>
      </c>
      <c r="F563" t="str">
        <f>TOC_surface!S19</f>
        <v>na</v>
      </c>
      <c r="G563" t="str">
        <f>NH3_surface!S19</f>
        <v>na</v>
      </c>
      <c r="H563" t="str">
        <f>TN_inflow!S19</f>
        <v>na</v>
      </c>
      <c r="I563" t="str">
        <f>TKN_inflow!S19</f>
        <v>na</v>
      </c>
      <c r="J563" t="str">
        <f>NOx_inflow!S19</f>
        <v>na</v>
      </c>
      <c r="K563" t="str">
        <f>NH3_inflow!S19</f>
        <v>na</v>
      </c>
      <c r="L563" t="str">
        <f>TOC_inflow!S19</f>
        <v>na</v>
      </c>
      <c r="M563" t="str">
        <f>TP_surface!S19</f>
        <v>na</v>
      </c>
      <c r="N563" t="str">
        <f>P_dissolved_surface!S19</f>
        <v>na</v>
      </c>
      <c r="O563" t="str">
        <f>TP_inflow!S19</f>
        <v>na</v>
      </c>
      <c r="P563" t="str">
        <f>TN_deep!S19</f>
        <v>na</v>
      </c>
      <c r="Q563" t="str">
        <f>TKN_deep!S19</f>
        <v>na</v>
      </c>
      <c r="R563" t="str">
        <f>NOx_deep!S19</f>
        <v>na</v>
      </c>
      <c r="S563" t="str">
        <f>NH3_deep!S19</f>
        <v>na</v>
      </c>
      <c r="T563" t="str">
        <f>TP_deep!S19</f>
        <v>na</v>
      </c>
      <c r="U563" t="str">
        <f>P_dissolved_deep!S19</f>
        <v>na</v>
      </c>
      <c r="V563" t="str">
        <f>TOC_deep!S19</f>
        <v>na</v>
      </c>
    </row>
    <row r="564" spans="1:22" x14ac:dyDescent="0.3">
      <c r="A564">
        <v>2005</v>
      </c>
      <c r="B564" t="s">
        <v>18</v>
      </c>
      <c r="C564" t="str">
        <f>TN_surface!S20</f>
        <v>na</v>
      </c>
      <c r="D564" t="str">
        <f>TKN_surface!S20</f>
        <v>na</v>
      </c>
      <c r="E564" t="str">
        <f>NOx_surface!S20</f>
        <v>na</v>
      </c>
      <c r="F564" t="str">
        <f>TOC_surface!S20</f>
        <v>na</v>
      </c>
      <c r="G564" t="str">
        <f>NH3_surface!S20</f>
        <v>na</v>
      </c>
      <c r="H564" t="str">
        <f>TN_inflow!S20</f>
        <v>na</v>
      </c>
      <c r="I564" t="str">
        <f>TKN_inflow!S20</f>
        <v>na</v>
      </c>
      <c r="J564" t="str">
        <f>NOx_inflow!S20</f>
        <v>na</v>
      </c>
      <c r="K564" t="str">
        <f>NH3_inflow!S20</f>
        <v>na</v>
      </c>
      <c r="L564" t="str">
        <f>TOC_inflow!S20</f>
        <v>na</v>
      </c>
      <c r="M564" t="str">
        <f>TP_surface!S20</f>
        <v>na</v>
      </c>
      <c r="N564" t="str">
        <f>P_dissolved_surface!S20</f>
        <v>na</v>
      </c>
      <c r="O564" t="str">
        <f>TP_inflow!S20</f>
        <v>na</v>
      </c>
      <c r="P564" t="str">
        <f>TN_deep!S20</f>
        <v>na</v>
      </c>
      <c r="Q564" t="str">
        <f>TKN_deep!S20</f>
        <v>na</v>
      </c>
      <c r="R564" t="str">
        <f>NOx_deep!S20</f>
        <v>na</v>
      </c>
      <c r="S564" t="str">
        <f>NH3_deep!S20</f>
        <v>na</v>
      </c>
      <c r="T564" t="str">
        <f>TP_deep!S20</f>
        <v>na</v>
      </c>
      <c r="U564" t="str">
        <f>P_dissolved_deep!S20</f>
        <v>na</v>
      </c>
      <c r="V564" t="str">
        <f>TOC_deep!S20</f>
        <v>na</v>
      </c>
    </row>
    <row r="565" spans="1:22" x14ac:dyDescent="0.3">
      <c r="A565">
        <v>2006</v>
      </c>
      <c r="B565" t="s">
        <v>18</v>
      </c>
      <c r="C565">
        <f>TN_surface!S21</f>
        <v>2.677142857142857</v>
      </c>
      <c r="D565">
        <f>TKN_surface!S21</f>
        <v>0.98428571428571432</v>
      </c>
      <c r="E565">
        <f>NOx_surface!S21</f>
        <v>1.6928571428571428</v>
      </c>
      <c r="F565" t="str">
        <f>TOC_surface!S21</f>
        <v>na</v>
      </c>
      <c r="G565" t="str">
        <f>NH3_surface!S21</f>
        <v>na</v>
      </c>
      <c r="H565" t="str">
        <f>TN_inflow!S21</f>
        <v>na</v>
      </c>
      <c r="I565" t="str">
        <f>TKN_inflow!S21</f>
        <v>na</v>
      </c>
      <c r="J565" t="str">
        <f>NOx_inflow!S21</f>
        <v>na</v>
      </c>
      <c r="K565" t="str">
        <f>NH3_inflow!S21</f>
        <v>na</v>
      </c>
      <c r="L565" t="str">
        <f>TOC_inflow!S21</f>
        <v>na</v>
      </c>
      <c r="M565">
        <f>TP_surface!S21</f>
        <v>130</v>
      </c>
      <c r="N565" t="str">
        <f>P_dissolved_surface!S21</f>
        <v>na</v>
      </c>
      <c r="O565" t="str">
        <f>TP_inflow!S21</f>
        <v>na</v>
      </c>
      <c r="P565" t="str">
        <f>TN_deep!S21</f>
        <v>na</v>
      </c>
      <c r="Q565" t="str">
        <f>TKN_deep!S21</f>
        <v>na</v>
      </c>
      <c r="R565" t="str">
        <f>NOx_deep!S21</f>
        <v>na</v>
      </c>
      <c r="S565" t="str">
        <f>NH3_deep!S21</f>
        <v>na</v>
      </c>
      <c r="T565" t="str">
        <f>TP_deep!S21</f>
        <v>na</v>
      </c>
      <c r="U565" t="str">
        <f>P_dissolved_deep!S21</f>
        <v>na</v>
      </c>
      <c r="V565" t="str">
        <f>TOC_deep!S21</f>
        <v>na</v>
      </c>
    </row>
    <row r="566" spans="1:22" x14ac:dyDescent="0.3">
      <c r="A566">
        <v>2007</v>
      </c>
      <c r="B566" t="s">
        <v>18</v>
      </c>
      <c r="C566">
        <f>TN_surface!S22</f>
        <v>1.5196785714285714</v>
      </c>
      <c r="D566">
        <f>TKN_surface!S22</f>
        <v>1.0322500000000001</v>
      </c>
      <c r="E566">
        <f>NOx_surface!S22</f>
        <v>0.48742857142857143</v>
      </c>
      <c r="F566">
        <f>TOC_surface!S22</f>
        <v>6.805625</v>
      </c>
      <c r="G566">
        <f>NH3_surface!S22</f>
        <v>0.14912500000000001</v>
      </c>
      <c r="H566" t="str">
        <f>TN_inflow!S22</f>
        <v>na</v>
      </c>
      <c r="I566" t="str">
        <f>TKN_inflow!S22</f>
        <v>na</v>
      </c>
      <c r="J566" t="str">
        <f>NOx_inflow!S22</f>
        <v>na</v>
      </c>
      <c r="K566" t="str">
        <f>NH3_inflow!S22</f>
        <v>na</v>
      </c>
      <c r="L566" t="str">
        <f>TOC_inflow!S22</f>
        <v>na</v>
      </c>
      <c r="M566">
        <f>TP_surface!S22</f>
        <v>75</v>
      </c>
      <c r="N566" t="str">
        <f>P_dissolved_surface!S22</f>
        <v>na</v>
      </c>
      <c r="O566" t="str">
        <f>TP_inflow!S22</f>
        <v>na</v>
      </c>
      <c r="P566">
        <f>TN_deep!S22</f>
        <v>1.179</v>
      </c>
      <c r="Q566">
        <f>TKN_deep!S22</f>
        <v>1.171</v>
      </c>
      <c r="R566">
        <f>NOx_deep!S22</f>
        <v>8.0000000000000002E-3</v>
      </c>
      <c r="S566">
        <f>NH3_deep!S22</f>
        <v>0.53500000000000003</v>
      </c>
      <c r="T566">
        <f>TP_deep!S22</f>
        <v>103</v>
      </c>
      <c r="U566" t="str">
        <f>P_dissolved_deep!S22</f>
        <v>na</v>
      </c>
      <c r="V566">
        <f>TOC_deep!S22</f>
        <v>4.7130000000000001</v>
      </c>
    </row>
    <row r="567" spans="1:22" x14ac:dyDescent="0.3">
      <c r="A567">
        <v>2008</v>
      </c>
      <c r="B567" t="s">
        <v>18</v>
      </c>
      <c r="C567">
        <f>TN_surface!S23</f>
        <v>4.0150000000000006</v>
      </c>
      <c r="D567">
        <f>TKN_surface!S23</f>
        <v>1.04</v>
      </c>
      <c r="E567">
        <f>NOx_surface!S23</f>
        <v>2.9750000000000001</v>
      </c>
      <c r="F567">
        <f>TOC_surface!S23</f>
        <v>11.25</v>
      </c>
      <c r="G567">
        <f>NH3_surface!S23</f>
        <v>0.14500000000000002</v>
      </c>
      <c r="H567" t="str">
        <f>TN_inflow!S23</f>
        <v>na</v>
      </c>
      <c r="I567" t="str">
        <f>TKN_inflow!S23</f>
        <v>na</v>
      </c>
      <c r="J567" t="str">
        <f>NOx_inflow!S23</f>
        <v>na</v>
      </c>
      <c r="K567" t="str">
        <f>NH3_inflow!S23</f>
        <v>na</v>
      </c>
      <c r="L567" t="str">
        <f>TOC_inflow!S23</f>
        <v>na</v>
      </c>
      <c r="M567">
        <f>TP_surface!S23</f>
        <v>1025</v>
      </c>
      <c r="N567" t="str">
        <f>P_dissolved_surface!S23</f>
        <v>na</v>
      </c>
      <c r="O567" t="str">
        <f>TP_inflow!S23</f>
        <v>na</v>
      </c>
      <c r="P567">
        <f>TN_deep!S23</f>
        <v>1.66</v>
      </c>
      <c r="Q567">
        <f>TKN_deep!S23</f>
        <v>0.72</v>
      </c>
      <c r="R567">
        <f>NOx_deep!S23</f>
        <v>0.94</v>
      </c>
      <c r="S567">
        <f>NH3_deep!S23</f>
        <v>0.24</v>
      </c>
      <c r="T567">
        <f>TP_deep!S23</f>
        <v>160</v>
      </c>
      <c r="U567" t="str">
        <f>P_dissolved_deep!S23</f>
        <v>na</v>
      </c>
      <c r="V567">
        <f>TOC_deep!S23</f>
        <v>14</v>
      </c>
    </row>
    <row r="568" spans="1:22" x14ac:dyDescent="0.3">
      <c r="A568">
        <v>2009</v>
      </c>
      <c r="B568" t="s">
        <v>18</v>
      </c>
      <c r="C568">
        <f>TN_surface!S24</f>
        <v>13.378333333333336</v>
      </c>
      <c r="D568">
        <f>TKN_surface!S24</f>
        <v>0.93666666666666665</v>
      </c>
      <c r="E568">
        <f>NOx_surface!S24</f>
        <v>12.441666666666668</v>
      </c>
      <c r="F568">
        <f>TOC_surface!S24</f>
        <v>15</v>
      </c>
      <c r="G568">
        <f>NH3_surface!S24</f>
        <v>0.12725</v>
      </c>
      <c r="H568" t="str">
        <f>TN_inflow!S24</f>
        <v>na</v>
      </c>
      <c r="I568" t="str">
        <f>TKN_inflow!S24</f>
        <v>na</v>
      </c>
      <c r="J568" t="str">
        <f>NOx_inflow!S24</f>
        <v>na</v>
      </c>
      <c r="K568" t="str">
        <f>NH3_inflow!S24</f>
        <v>na</v>
      </c>
      <c r="L568" t="str">
        <f>TOC_inflow!S24</f>
        <v>na</v>
      </c>
      <c r="M568">
        <f>TP_surface!S24</f>
        <v>162</v>
      </c>
      <c r="N568" t="str">
        <f>P_dissolved_surface!S24</f>
        <v>na</v>
      </c>
      <c r="O568" t="str">
        <f>TP_inflow!S24</f>
        <v>na</v>
      </c>
      <c r="P568">
        <f>TN_deep!S24</f>
        <v>4.6195000000000004</v>
      </c>
      <c r="Q568">
        <f>TKN_deep!S24</f>
        <v>2.6500000000000004</v>
      </c>
      <c r="R568">
        <f>NOx_deep!S24</f>
        <v>1.9695</v>
      </c>
      <c r="S568">
        <f>NH3_deep!S24</f>
        <v>1.89</v>
      </c>
      <c r="T568">
        <f>TP_deep!S24</f>
        <v>1230</v>
      </c>
      <c r="U568" t="str">
        <f>P_dissolved_deep!S24</f>
        <v>na</v>
      </c>
      <c r="V568">
        <f>TOC_deep!S24</f>
        <v>16</v>
      </c>
    </row>
    <row r="569" spans="1:22" x14ac:dyDescent="0.3">
      <c r="A569">
        <v>2010</v>
      </c>
      <c r="B569" t="s">
        <v>18</v>
      </c>
      <c r="C569">
        <f>TN_surface!S25</f>
        <v>7.8533333333333335</v>
      </c>
      <c r="D569">
        <f>TKN_surface!S25</f>
        <v>1.4466666666666665</v>
      </c>
      <c r="E569">
        <f>NOx_surface!S25</f>
        <v>6.4066666666666672</v>
      </c>
      <c r="F569">
        <f>TOC_surface!S25</f>
        <v>10.693333333333332</v>
      </c>
      <c r="G569">
        <f>NH3_surface!S25</f>
        <v>0.12679999999999997</v>
      </c>
      <c r="H569" t="str">
        <f>TN_inflow!S25</f>
        <v>na</v>
      </c>
      <c r="I569" t="str">
        <f>TKN_inflow!S25</f>
        <v>na</v>
      </c>
      <c r="J569" t="str">
        <f>NOx_inflow!S25</f>
        <v>na</v>
      </c>
      <c r="K569" t="str">
        <f>NH3_inflow!S25</f>
        <v>na</v>
      </c>
      <c r="L569" t="str">
        <f>TOC_inflow!S25</f>
        <v>na</v>
      </c>
      <c r="M569">
        <f>TP_surface!S25</f>
        <v>207.33333333333334</v>
      </c>
      <c r="N569" t="str">
        <f>P_dissolved_surface!S25</f>
        <v>na</v>
      </c>
      <c r="O569" t="str">
        <f>TP_inflow!S25</f>
        <v>na</v>
      </c>
      <c r="P569" t="str">
        <f>TN_deep!S25</f>
        <v>na</v>
      </c>
      <c r="Q569" t="str">
        <f>TKN_deep!S25</f>
        <v>na</v>
      </c>
      <c r="R569" t="str">
        <f>NOx_deep!S25</f>
        <v>na</v>
      </c>
      <c r="S569" t="str">
        <f>NH3_deep!S25</f>
        <v>na</v>
      </c>
      <c r="T569" t="str">
        <f>TP_deep!S25</f>
        <v>na</v>
      </c>
      <c r="U569" t="str">
        <f>P_dissolved_deep!S25</f>
        <v>na</v>
      </c>
      <c r="V569" t="str">
        <f>TOC_deep!S25</f>
        <v>na</v>
      </c>
    </row>
    <row r="570" spans="1:22" x14ac:dyDescent="0.3">
      <c r="A570">
        <v>2011</v>
      </c>
      <c r="B570" t="s">
        <v>18</v>
      </c>
      <c r="C570" t="str">
        <f>TN_surface!S26</f>
        <v>na</v>
      </c>
      <c r="D570" t="str">
        <f>TKN_surface!S26</f>
        <v>na</v>
      </c>
      <c r="E570" t="str">
        <f>NOx_surface!S26</f>
        <v>na</v>
      </c>
      <c r="F570" t="str">
        <f>TOC_surface!S26</f>
        <v>na</v>
      </c>
      <c r="G570" t="str">
        <f>NH3_surface!S26</f>
        <v>na</v>
      </c>
      <c r="H570" t="str">
        <f>TN_inflow!S26</f>
        <v>na</v>
      </c>
      <c r="I570" t="str">
        <f>TKN_inflow!S26</f>
        <v>na</v>
      </c>
      <c r="J570" t="str">
        <f>NOx_inflow!S26</f>
        <v>na</v>
      </c>
      <c r="K570" t="str">
        <f>NH3_inflow!S26</f>
        <v>na</v>
      </c>
      <c r="L570" t="str">
        <f>TOC_inflow!S26</f>
        <v>na</v>
      </c>
      <c r="M570" t="str">
        <f>TP_surface!S26</f>
        <v>na</v>
      </c>
      <c r="N570" t="str">
        <f>P_dissolved_surface!S26</f>
        <v>na</v>
      </c>
      <c r="O570" t="str">
        <f>TP_inflow!S26</f>
        <v>na</v>
      </c>
      <c r="P570" t="str">
        <f>TN_deep!S26</f>
        <v>na</v>
      </c>
      <c r="Q570" t="str">
        <f>TKN_deep!S26</f>
        <v>na</v>
      </c>
      <c r="R570" t="str">
        <f>NOx_deep!S26</f>
        <v>na</v>
      </c>
      <c r="S570" t="str">
        <f>NH3_deep!S26</f>
        <v>na</v>
      </c>
      <c r="T570" t="str">
        <f>TP_deep!S26</f>
        <v>na</v>
      </c>
      <c r="U570" t="str">
        <f>P_dissolved_deep!S26</f>
        <v>na</v>
      </c>
      <c r="V570" t="str">
        <f>TOC_deep!S26</f>
        <v>na</v>
      </c>
    </row>
    <row r="571" spans="1:22" x14ac:dyDescent="0.3">
      <c r="A571">
        <v>2012</v>
      </c>
      <c r="B571" t="s">
        <v>18</v>
      </c>
      <c r="C571">
        <f>TN_surface!S27</f>
        <v>1.5549999999999997</v>
      </c>
      <c r="D571">
        <f>TKN_surface!S27</f>
        <v>1.0614285714285712</v>
      </c>
      <c r="E571">
        <f>NOx_surface!S27</f>
        <v>0.49357142857142861</v>
      </c>
      <c r="F571">
        <f>TOC_surface!S27</f>
        <v>9.15</v>
      </c>
      <c r="G571">
        <f>NH3_surface!S27</f>
        <v>6.6714285714285712E-2</v>
      </c>
      <c r="H571" t="str">
        <f>TN_inflow!S27</f>
        <v>na</v>
      </c>
      <c r="I571" t="str">
        <f>TKN_inflow!S27</f>
        <v>na</v>
      </c>
      <c r="J571" t="str">
        <f>NOx_inflow!S27</f>
        <v>na</v>
      </c>
      <c r="K571" t="str">
        <f>NH3_inflow!S27</f>
        <v>na</v>
      </c>
      <c r="L571" t="str">
        <f>TOC_inflow!S27</f>
        <v>na</v>
      </c>
      <c r="M571">
        <f>TP_surface!S27</f>
        <v>104.07142857142857</v>
      </c>
      <c r="N571" t="str">
        <f>P_dissolved_surface!S27</f>
        <v>na</v>
      </c>
      <c r="O571" t="str">
        <f>TP_inflow!S27</f>
        <v>na</v>
      </c>
      <c r="P571" t="str">
        <f>TN_deep!S27</f>
        <v>na</v>
      </c>
      <c r="Q571" t="str">
        <f>TKN_deep!S27</f>
        <v>na</v>
      </c>
      <c r="R571" t="str">
        <f>NOx_deep!S27</f>
        <v>na</v>
      </c>
      <c r="S571" t="str">
        <f>NH3_deep!S27</f>
        <v>na</v>
      </c>
      <c r="T571" t="str">
        <f>TP_deep!S27</f>
        <v>na</v>
      </c>
      <c r="U571" t="str">
        <f>P_dissolved_deep!S27</f>
        <v>na</v>
      </c>
      <c r="V571" t="str">
        <f>TOC_deep!S27</f>
        <v>na</v>
      </c>
    </row>
    <row r="572" spans="1:22" x14ac:dyDescent="0.3">
      <c r="A572">
        <v>2013</v>
      </c>
      <c r="B572" t="s">
        <v>18</v>
      </c>
      <c r="C572">
        <f>TN_surface!S28</f>
        <v>4.5342857142857129</v>
      </c>
      <c r="D572">
        <f>TKN_surface!S28</f>
        <v>0.95809523809523811</v>
      </c>
      <c r="E572">
        <f>NOx_surface!S28</f>
        <v>3.576190476190475</v>
      </c>
      <c r="F572">
        <f>TOC_surface!S28</f>
        <v>5.8095238095238093</v>
      </c>
      <c r="G572">
        <f>NH3_surface!S28</f>
        <v>0.10342857142857144</v>
      </c>
      <c r="H572" t="str">
        <f>TN_inflow!S28</f>
        <v>na</v>
      </c>
      <c r="I572" t="str">
        <f>TKN_inflow!S28</f>
        <v>na</v>
      </c>
      <c r="J572" t="str">
        <f>NOx_inflow!S28</f>
        <v>na</v>
      </c>
      <c r="K572" t="str">
        <f>NH3_inflow!S28</f>
        <v>na</v>
      </c>
      <c r="L572" t="str">
        <f>TOC_inflow!S28</f>
        <v>na</v>
      </c>
      <c r="M572">
        <f>TP_surface!S28</f>
        <v>34.238095238095241</v>
      </c>
      <c r="N572" t="str">
        <f>P_dissolved_surface!S28</f>
        <v>na</v>
      </c>
      <c r="O572" t="str">
        <f>TP_inflow!S28</f>
        <v>na</v>
      </c>
      <c r="P572" t="str">
        <f>TN_deep!S28</f>
        <v>na</v>
      </c>
      <c r="Q572" t="str">
        <f>TKN_deep!S28</f>
        <v>na</v>
      </c>
      <c r="R572" t="str">
        <f>NOx_deep!S28</f>
        <v>na</v>
      </c>
      <c r="S572" t="str">
        <f>NH3_deep!S28</f>
        <v>na</v>
      </c>
      <c r="T572" t="str">
        <f>TP_deep!S28</f>
        <v>na</v>
      </c>
      <c r="U572" t="str">
        <f>P_dissolved_deep!S28</f>
        <v>na</v>
      </c>
      <c r="V572" t="str">
        <f>TOC_deep!S28</f>
        <v>na</v>
      </c>
    </row>
    <row r="573" spans="1:22" x14ac:dyDescent="0.3">
      <c r="A573">
        <v>2014</v>
      </c>
      <c r="B573" t="s">
        <v>18</v>
      </c>
      <c r="C573">
        <f>TN_surface!S29</f>
        <v>2.74</v>
      </c>
      <c r="D573">
        <f>TKN_surface!S29</f>
        <v>1.7</v>
      </c>
      <c r="E573">
        <f>NOx_surface!S29</f>
        <v>1.04</v>
      </c>
      <c r="F573">
        <f>TOC_surface!S29</f>
        <v>6.3</v>
      </c>
      <c r="G573">
        <f>NH3_surface!S29</f>
        <v>0.376</v>
      </c>
      <c r="H573" t="str">
        <f>TN_inflow!S29</f>
        <v>na</v>
      </c>
      <c r="I573" t="str">
        <f>TKN_inflow!S29</f>
        <v>na</v>
      </c>
      <c r="J573" t="str">
        <f>NOx_inflow!S29</f>
        <v>na</v>
      </c>
      <c r="K573" t="str">
        <f>NH3_inflow!S29</f>
        <v>na</v>
      </c>
      <c r="L573" t="str">
        <f>TOC_inflow!S29</f>
        <v>na</v>
      </c>
      <c r="M573">
        <f>TP_surface!S29</f>
        <v>114</v>
      </c>
      <c r="N573" t="str">
        <f>P_dissolved_surface!S29</f>
        <v>na</v>
      </c>
      <c r="O573" t="str">
        <f>TP_inflow!S29</f>
        <v>na</v>
      </c>
      <c r="P573">
        <f>TN_deep!S29</f>
        <v>2.1157499999999998</v>
      </c>
      <c r="Q573">
        <f>TKN_deep!S29</f>
        <v>2.0999999999999996</v>
      </c>
      <c r="R573">
        <f>NOx_deep!S29</f>
        <v>1.575E-2</v>
      </c>
      <c r="S573">
        <f>NH3_deep!S29</f>
        <v>0.88100000000000001</v>
      </c>
      <c r="T573">
        <f>TP_deep!S29</f>
        <v>376.15</v>
      </c>
      <c r="U573" t="str">
        <f>P_dissolved_deep!S29</f>
        <v>na</v>
      </c>
      <c r="V573">
        <f>TOC_deep!S29</f>
        <v>6.65</v>
      </c>
    </row>
    <row r="574" spans="1:22" x14ac:dyDescent="0.3">
      <c r="A574">
        <v>2015</v>
      </c>
      <c r="B574" t="s">
        <v>18</v>
      </c>
      <c r="C574">
        <f>TN_surface!S30</f>
        <v>1.1791611111111109</v>
      </c>
      <c r="D574">
        <f>TKN_surface!S30</f>
        <v>1.1333333333333331</v>
      </c>
      <c r="E574">
        <f>NOx_surface!S30</f>
        <v>4.582777777777778E-2</v>
      </c>
      <c r="F574">
        <f>TOC_surface!S30</f>
        <v>6.272222222222223</v>
      </c>
      <c r="G574">
        <f>NH3_surface!S30</f>
        <v>0.20894444444444446</v>
      </c>
      <c r="H574" t="str">
        <f>TN_inflow!S30</f>
        <v>na</v>
      </c>
      <c r="I574" t="str">
        <f>TKN_inflow!S30</f>
        <v>na</v>
      </c>
      <c r="J574" t="str">
        <f>NOx_inflow!S30</f>
        <v>na</v>
      </c>
      <c r="K574" t="str">
        <f>NH3_inflow!S30</f>
        <v>na</v>
      </c>
      <c r="L574" t="str">
        <f>TOC_inflow!S30</f>
        <v>na</v>
      </c>
      <c r="M574">
        <f>TP_surface!S30</f>
        <v>19.555555555555557</v>
      </c>
      <c r="N574" t="str">
        <f>P_dissolved_surface!S30</f>
        <v>na</v>
      </c>
      <c r="O574" t="str">
        <f>TP_inflow!S30</f>
        <v>na</v>
      </c>
      <c r="P574">
        <f>TN_deep!S30</f>
        <v>1.9279999999999999</v>
      </c>
      <c r="Q574">
        <f>TKN_deep!S30</f>
        <v>1.5</v>
      </c>
      <c r="R574">
        <f>NOx_deep!S30</f>
        <v>0.42799999999999999</v>
      </c>
      <c r="S574">
        <f>NH3_deep!S30</f>
        <v>0.495</v>
      </c>
      <c r="T574">
        <f>TP_deep!S30</f>
        <v>277</v>
      </c>
      <c r="U574" t="str">
        <f>P_dissolved_deep!S30</f>
        <v>na</v>
      </c>
      <c r="V574">
        <f>TOC_deep!S30</f>
        <v>5.7</v>
      </c>
    </row>
    <row r="575" spans="1:22" x14ac:dyDescent="0.3">
      <c r="A575">
        <v>2016</v>
      </c>
      <c r="B575" t="s">
        <v>18</v>
      </c>
      <c r="C575">
        <f>TN_surface!S31</f>
        <v>1.8745555555555553</v>
      </c>
      <c r="D575">
        <f>TKN_surface!S31</f>
        <v>0.97311111111111104</v>
      </c>
      <c r="E575">
        <f>NOx_surface!S31</f>
        <v>0.90144444444444438</v>
      </c>
      <c r="F575">
        <f>TOC_surface!S31</f>
        <v>8.8049999999999997</v>
      </c>
      <c r="G575">
        <f>NH3_surface!S31</f>
        <v>6.7250000000000004E-2</v>
      </c>
      <c r="H575" t="str">
        <f>TN_inflow!S31</f>
        <v>na</v>
      </c>
      <c r="I575" t="str">
        <f>TKN_inflow!S31</f>
        <v>na</v>
      </c>
      <c r="J575" t="str">
        <f>NOx_inflow!S31</f>
        <v>na</v>
      </c>
      <c r="K575" t="str">
        <f>NH3_inflow!S31</f>
        <v>na</v>
      </c>
      <c r="L575" t="str">
        <f>TOC_inflow!S31</f>
        <v>na</v>
      </c>
      <c r="M575">
        <f>TP_surface!S31</f>
        <v>78.555555555555557</v>
      </c>
      <c r="N575" t="str">
        <f>P_dissolved_surface!S31</f>
        <v>na</v>
      </c>
      <c r="O575" t="str">
        <f>TP_inflow!S31</f>
        <v>na</v>
      </c>
      <c r="P575">
        <f>TN_deep!S31</f>
        <v>2.85</v>
      </c>
      <c r="Q575">
        <f>TKN_deep!S31</f>
        <v>2.81</v>
      </c>
      <c r="R575">
        <f>NOx_deep!S31</f>
        <v>0.04</v>
      </c>
      <c r="S575">
        <f>NH3_deep!S31</f>
        <v>2.36</v>
      </c>
      <c r="T575">
        <f>TP_deep!S31</f>
        <v>907</v>
      </c>
      <c r="U575" t="str">
        <f>P_dissolved_deep!S31</f>
        <v>na</v>
      </c>
      <c r="V575">
        <f>TOC_deep!S31</f>
        <v>7.6</v>
      </c>
    </row>
    <row r="576" spans="1:22" x14ac:dyDescent="0.3">
      <c r="A576">
        <v>2017</v>
      </c>
      <c r="B576" t="s">
        <v>18</v>
      </c>
      <c r="C576">
        <f>TN_surface!S32</f>
        <v>4.4118181818181821</v>
      </c>
      <c r="D576">
        <f>TKN_surface!S32</f>
        <v>0.94</v>
      </c>
      <c r="E576">
        <f>NOx_surface!S32</f>
        <v>3.4718181818181817</v>
      </c>
      <c r="F576">
        <f>TOC_surface!S32</f>
        <v>7.7499999999999991</v>
      </c>
      <c r="G576">
        <f>NH3_surface!S32</f>
        <v>0.15207727272727267</v>
      </c>
      <c r="H576" t="str">
        <f>TN_inflow!S32</f>
        <v>na</v>
      </c>
      <c r="I576" t="str">
        <f>TKN_inflow!S32</f>
        <v>na</v>
      </c>
      <c r="J576" t="str">
        <f>NOx_inflow!S32</f>
        <v>na</v>
      </c>
      <c r="K576" t="str">
        <f>NH3_inflow!S32</f>
        <v>na</v>
      </c>
      <c r="L576" t="str">
        <f>TOC_inflow!S32</f>
        <v>na</v>
      </c>
      <c r="M576">
        <f>TP_surface!S32</f>
        <v>45.227272727272727</v>
      </c>
      <c r="N576">
        <f>P_dissolved_surface!S32</f>
        <v>2</v>
      </c>
      <c r="O576" t="str">
        <f>TP_inflow!S32</f>
        <v>na</v>
      </c>
      <c r="P576">
        <f>TN_deep!S32</f>
        <v>0.73399999999999999</v>
      </c>
      <c r="Q576">
        <f>TKN_deep!S32</f>
        <v>0.62</v>
      </c>
      <c r="R576">
        <f>NOx_deep!S32</f>
        <v>0.114</v>
      </c>
      <c r="S576">
        <f>NH3_deep!S32</f>
        <v>0.16500000000000001</v>
      </c>
      <c r="T576">
        <f>TP_deep!S32</f>
        <v>79</v>
      </c>
      <c r="U576">
        <f>P_dissolved_deep!S32</f>
        <v>56.2</v>
      </c>
      <c r="V576">
        <f>TOC_deep!S32</f>
        <v>6.49</v>
      </c>
    </row>
    <row r="577" spans="1:22" x14ac:dyDescent="0.3">
      <c r="A577">
        <v>2018</v>
      </c>
      <c r="B577" t="s">
        <v>18</v>
      </c>
      <c r="C577">
        <f>TN_surface!S33</f>
        <v>2.4318181818181821</v>
      </c>
      <c r="D577">
        <f>TKN_surface!S33</f>
        <v>0.91272727272727283</v>
      </c>
      <c r="E577">
        <f>NOx_surface!S33</f>
        <v>1.5190909090909093</v>
      </c>
      <c r="F577">
        <f>TOC_surface!S33</f>
        <v>6.6072727272727283</v>
      </c>
      <c r="G577">
        <f>NH3_surface!S33</f>
        <v>0.1323090909090909</v>
      </c>
      <c r="H577" t="str">
        <f>TN_inflow!S33</f>
        <v>na</v>
      </c>
      <c r="I577" t="str">
        <f>TKN_inflow!S33</f>
        <v>na</v>
      </c>
      <c r="J577" t="str">
        <f>NOx_inflow!S33</f>
        <v>na</v>
      </c>
      <c r="K577" t="str">
        <f>NH3_inflow!S33</f>
        <v>na</v>
      </c>
      <c r="L577" t="str">
        <f>TOC_inflow!S33</f>
        <v>na</v>
      </c>
      <c r="M577">
        <f>TP_surface!S33</f>
        <v>111.90909090909091</v>
      </c>
      <c r="N577">
        <f>P_dissolved_surface!S33</f>
        <v>89.300000000000011</v>
      </c>
      <c r="O577" t="str">
        <f>TP_inflow!S33</f>
        <v>na</v>
      </c>
      <c r="P577">
        <f>TN_deep!S33</f>
        <v>0.74249999999999994</v>
      </c>
      <c r="Q577">
        <f>TKN_deep!S33</f>
        <v>0.72599999999999998</v>
      </c>
      <c r="R577">
        <f>NOx_deep!S33</f>
        <v>1.6500000000000001E-2</v>
      </c>
      <c r="S577">
        <f>NH3_deep!S33</f>
        <v>0.68799999999999994</v>
      </c>
      <c r="T577">
        <f>TP_deep!S33</f>
        <v>381</v>
      </c>
      <c r="U577">
        <f>P_dissolved_deep!S33</f>
        <v>366</v>
      </c>
      <c r="V577">
        <f>TOC_deep!S33</f>
        <v>5.42</v>
      </c>
    </row>
    <row r="578" spans="1:22" x14ac:dyDescent="0.3">
      <c r="A578">
        <v>1987</v>
      </c>
      <c r="B578" t="s">
        <v>19</v>
      </c>
      <c r="C578">
        <f>TN_surface!T2</f>
        <v>0.481578947368421</v>
      </c>
      <c r="D578">
        <f>TKN_surface!T2</f>
        <v>0.38157894736842102</v>
      </c>
      <c r="E578">
        <f>NOx_surface!T2</f>
        <v>9.9999999999999992E-2</v>
      </c>
      <c r="F578">
        <f>TOC_surface!T2</f>
        <v>3.8333333333333335</v>
      </c>
      <c r="G578">
        <f>NH3_surface!T2</f>
        <v>5.0000000000000017E-2</v>
      </c>
      <c r="H578">
        <f>TN_inflow!T2</f>
        <v>0.64999999999999991</v>
      </c>
      <c r="I578">
        <f>TKN_inflow!T2</f>
        <v>0.46666666666666662</v>
      </c>
      <c r="J578">
        <f>NOx_inflow!T2</f>
        <v>0.18333333333333335</v>
      </c>
      <c r="K578">
        <f>NH3_inflow!T2</f>
        <v>0</v>
      </c>
      <c r="L578">
        <f>TOC_inflow!T2</f>
        <v>4.333333333333333</v>
      </c>
      <c r="M578">
        <f>TP_surface!T2</f>
        <v>39.789473684210527</v>
      </c>
      <c r="N578">
        <f>P_dissolved_surface!T2</f>
        <v>19.8</v>
      </c>
      <c r="O578">
        <f>TP_inflow!T2</f>
        <v>631</v>
      </c>
      <c r="P578">
        <f>TN_deep!T2</f>
        <v>0.68055555555555547</v>
      </c>
      <c r="Q578">
        <f>TKN_deep!T2</f>
        <v>0.3979166666666667</v>
      </c>
      <c r="R578">
        <f>NOx_deep!T2</f>
        <v>0.16666666666666666</v>
      </c>
      <c r="S578">
        <f>NH3_deep!T2</f>
        <v>0.26083333333333336</v>
      </c>
      <c r="T578">
        <f>TP_deep!T2</f>
        <v>0</v>
      </c>
      <c r="U578">
        <f>P_dissolved_deep!T2</f>
        <v>14.766666666666666</v>
      </c>
      <c r="V578">
        <f>TOC_deep!T2</f>
        <v>1.3333333333333333</v>
      </c>
    </row>
    <row r="579" spans="1:22" x14ac:dyDescent="0.3">
      <c r="A579">
        <v>1988</v>
      </c>
      <c r="B579" t="s">
        <v>19</v>
      </c>
      <c r="C579">
        <f>TN_surface!T3</f>
        <v>0.84285714285714286</v>
      </c>
      <c r="D579">
        <f>TKN_surface!T3</f>
        <v>0.74285714285714288</v>
      </c>
      <c r="E579">
        <f>NOx_surface!T3</f>
        <v>9.9999999999999992E-2</v>
      </c>
      <c r="F579">
        <f>TOC_surface!T3</f>
        <v>4.45</v>
      </c>
      <c r="G579">
        <f>NH3_surface!T3</f>
        <v>7.4999999999999983E-2</v>
      </c>
      <c r="H579">
        <f>TN_inflow!T3</f>
        <v>1.7666666666666666</v>
      </c>
      <c r="I579">
        <f>TKN_inflow!T3</f>
        <v>0.73333333333333328</v>
      </c>
      <c r="J579">
        <f>NOx_inflow!T3</f>
        <v>1.0333333333333332</v>
      </c>
      <c r="K579">
        <f>NH3_inflow!T3</f>
        <v>0</v>
      </c>
      <c r="L579">
        <f>TOC_inflow!T3</f>
        <v>5</v>
      </c>
      <c r="M579">
        <f>TP_surface!T3</f>
        <v>49.642857142857146</v>
      </c>
      <c r="N579">
        <f>P_dissolved_surface!T3</f>
        <v>90.571428571428569</v>
      </c>
      <c r="O579">
        <f>TP_inflow!T3</f>
        <v>363.33333333333331</v>
      </c>
      <c r="P579">
        <f>TN_deep!T3</f>
        <v>0.80833333333333324</v>
      </c>
      <c r="Q579">
        <f>TKN_deep!T3</f>
        <v>0.45625000000000004</v>
      </c>
      <c r="R579">
        <f>NOx_deep!T3</f>
        <v>0.21666666666666667</v>
      </c>
      <c r="S579">
        <f>NH3_deep!T3</f>
        <v>0.28666666666666668</v>
      </c>
      <c r="T579">
        <f>TP_deep!T3</f>
        <v>0</v>
      </c>
      <c r="U579">
        <f>P_dissolved_deep!T3</f>
        <v>34.6</v>
      </c>
      <c r="V579">
        <f>TOC_deep!T3</f>
        <v>2.1833333333333331</v>
      </c>
    </row>
    <row r="580" spans="1:22" x14ac:dyDescent="0.3">
      <c r="A580">
        <v>1989</v>
      </c>
      <c r="B580" t="s">
        <v>19</v>
      </c>
      <c r="C580">
        <f>TN_surface!T4</f>
        <v>0.65217391304347849</v>
      </c>
      <c r="D580">
        <f>TKN_surface!T4</f>
        <v>0.45000000000000018</v>
      </c>
      <c r="E580">
        <f>NOx_surface!T4</f>
        <v>0.20217391304347831</v>
      </c>
      <c r="F580">
        <f>TOC_surface!T4</f>
        <v>3.9705882352941178</v>
      </c>
      <c r="G580">
        <f>NH3_surface!T4</f>
        <v>7.6666666666666605E-2</v>
      </c>
      <c r="H580">
        <f>TN_inflow!T4</f>
        <v>2</v>
      </c>
      <c r="I580">
        <f>TKN_inflow!T4</f>
        <v>0.53333333333333333</v>
      </c>
      <c r="J580">
        <f>NOx_inflow!T4</f>
        <v>1.4666666666666668</v>
      </c>
      <c r="K580">
        <f>NH3_inflow!T4</f>
        <v>0.10000000000000002</v>
      </c>
      <c r="L580">
        <f>TOC_inflow!T4</f>
        <v>6</v>
      </c>
      <c r="M580">
        <f>TP_surface!T4</f>
        <v>75.734326923076921</v>
      </c>
      <c r="N580">
        <f>P_dissolved_surface!T4</f>
        <v>16.600000000000001</v>
      </c>
      <c r="O580">
        <f>TP_inflow!T4</f>
        <v>511.66666666666669</v>
      </c>
      <c r="P580">
        <f>TN_deep!T4</f>
        <v>0.54583333333333339</v>
      </c>
      <c r="Q580">
        <f>TKN_deep!T4</f>
        <v>0.34166666666666667</v>
      </c>
      <c r="R580">
        <f>NOx_deep!T4</f>
        <v>0.20416666666666666</v>
      </c>
      <c r="S580">
        <f>NH3_deep!T4</f>
        <v>0.22333333333333333</v>
      </c>
      <c r="T580">
        <f>TP_deep!T4</f>
        <v>20.466666666666665</v>
      </c>
      <c r="U580">
        <f>P_dissolved_deep!T4</f>
        <v>8.2666666666666675</v>
      </c>
      <c r="V580">
        <f>TOC_deep!T4</f>
        <v>3.1</v>
      </c>
    </row>
    <row r="581" spans="1:22" x14ac:dyDescent="0.3">
      <c r="A581">
        <v>1990</v>
      </c>
      <c r="B581" t="s">
        <v>19</v>
      </c>
      <c r="C581">
        <f>TN_surface!T5</f>
        <v>0.85</v>
      </c>
      <c r="D581">
        <f>TKN_surface!T5</f>
        <v>0.54374999999999996</v>
      </c>
      <c r="E581">
        <f>NOx_surface!T5</f>
        <v>0.30625000000000002</v>
      </c>
      <c r="F581">
        <f>TOC_surface!T5</f>
        <v>6.125</v>
      </c>
      <c r="G581">
        <f>NH3_surface!T5</f>
        <v>8.7499999999999994E-2</v>
      </c>
      <c r="H581" t="str">
        <f>TN_inflow!T5</f>
        <v>na</v>
      </c>
      <c r="I581" t="str">
        <f>TKN_inflow!T5</f>
        <v>na</v>
      </c>
      <c r="J581" t="str">
        <f>NOx_inflow!T5</f>
        <v>na</v>
      </c>
      <c r="K581" t="str">
        <f>NH3_inflow!T5</f>
        <v>na</v>
      </c>
      <c r="L581" t="str">
        <f>TOC_inflow!T5</f>
        <v>na</v>
      </c>
      <c r="M581">
        <f>TP_surface!T5</f>
        <v>120.75</v>
      </c>
      <c r="N581">
        <f>P_dissolved_surface!T5</f>
        <v>10.5</v>
      </c>
      <c r="O581" t="str">
        <f>TP_inflow!T5</f>
        <v>na</v>
      </c>
      <c r="P581" t="str">
        <f>TN_deep!T5</f>
        <v/>
      </c>
      <c r="Q581" t="str">
        <f>TKN_deep!T5</f>
        <v/>
      </c>
      <c r="R581" t="str">
        <f>NOx_deep!T5</f>
        <v/>
      </c>
      <c r="S581" t="str">
        <f>NH3_deep!T5</f>
        <v/>
      </c>
      <c r="T581" t="str">
        <f>TP_deep!T5</f>
        <v/>
      </c>
      <c r="U581" t="str">
        <f>P_dissolved_deep!T5</f>
        <v/>
      </c>
      <c r="V581" t="str">
        <f>TOC_deep!T5</f>
        <v/>
      </c>
    </row>
    <row r="582" spans="1:22" x14ac:dyDescent="0.3">
      <c r="A582">
        <v>1991</v>
      </c>
      <c r="B582" t="s">
        <v>19</v>
      </c>
      <c r="C582" t="str">
        <f>TN_surface!T6</f>
        <v>na</v>
      </c>
      <c r="D582">
        <f>TKN_surface!T6</f>
        <v>0.42931034482758618</v>
      </c>
      <c r="E582" t="str">
        <f>NOx_surface!T6</f>
        <v>na</v>
      </c>
      <c r="F582">
        <f>TOC_surface!T6</f>
        <v>5.4814814814814818</v>
      </c>
      <c r="G582">
        <f>NH3_surface!T6</f>
        <v>5.1724137931034503E-2</v>
      </c>
      <c r="H582">
        <f>TN_inflow!T6</f>
        <v>2.0833333333333335</v>
      </c>
      <c r="I582">
        <f>TKN_inflow!T6</f>
        <v>0.53333333333333333</v>
      </c>
      <c r="J582">
        <f>NOx_inflow!T6</f>
        <v>1.55</v>
      </c>
      <c r="K582">
        <f>NH3_inflow!T6</f>
        <v>0</v>
      </c>
      <c r="L582">
        <f>TOC_inflow!T6</f>
        <v>4</v>
      </c>
      <c r="M582">
        <f>TP_surface!T6</f>
        <v>21.066666666666666</v>
      </c>
      <c r="N582">
        <f>P_dissolved_surface!T6</f>
        <v>5</v>
      </c>
      <c r="O582">
        <f>TP_inflow!T6</f>
        <v>261.33333333333331</v>
      </c>
      <c r="P582" t="str">
        <f>TN_deep!T6</f>
        <v/>
      </c>
      <c r="Q582" t="str">
        <f>TKN_deep!T6</f>
        <v/>
      </c>
      <c r="R582" t="str">
        <f>NOx_deep!T6</f>
        <v/>
      </c>
      <c r="S582">
        <f>NH3_deep!T6</f>
        <v>0.2</v>
      </c>
      <c r="T582" t="str">
        <f>TP_deep!T6</f>
        <v/>
      </c>
      <c r="U582" t="str">
        <f>P_dissolved_deep!T6</f>
        <v/>
      </c>
      <c r="V582">
        <f>TOC_deep!T6</f>
        <v>3.375</v>
      </c>
    </row>
    <row r="583" spans="1:22" x14ac:dyDescent="0.3">
      <c r="A583">
        <v>1992</v>
      </c>
      <c r="B583" t="s">
        <v>19</v>
      </c>
      <c r="C583">
        <f>TN_surface!T7</f>
        <v>2.1175000000000002</v>
      </c>
      <c r="D583">
        <f>TKN_surface!T7</f>
        <v>1.78</v>
      </c>
      <c r="E583">
        <f>NOx_surface!T7</f>
        <v>0.33750000000000002</v>
      </c>
      <c r="F583">
        <f>TOC_surface!T7</f>
        <v>6.5483870967741939</v>
      </c>
      <c r="G583">
        <f>NH3_surface!T7</f>
        <v>7.9032258064516164E-2</v>
      </c>
      <c r="H583" t="str">
        <f>TN_inflow!T7</f>
        <v>na</v>
      </c>
      <c r="I583" t="str">
        <f>TKN_inflow!T7</f>
        <v>na</v>
      </c>
      <c r="J583" t="str">
        <f>NOx_inflow!T7</f>
        <v>na</v>
      </c>
      <c r="K583" t="str">
        <f>NH3_inflow!T7</f>
        <v>na</v>
      </c>
      <c r="L583" t="str">
        <f>TOC_inflow!T7</f>
        <v>na</v>
      </c>
      <c r="M583">
        <f>TP_surface!T7</f>
        <v>156.12903225806451</v>
      </c>
      <c r="N583">
        <f>P_dissolved_surface!T7</f>
        <v>90</v>
      </c>
      <c r="O583" t="str">
        <f>TP_inflow!T7</f>
        <v>na</v>
      </c>
      <c r="P583" t="str">
        <f>TN_deep!T7</f>
        <v/>
      </c>
      <c r="Q583" t="str">
        <f>TKN_deep!T7</f>
        <v/>
      </c>
      <c r="R583">
        <f>NOx_deep!T7</f>
        <v>0.46666666666666662</v>
      </c>
      <c r="S583">
        <f>NH3_deep!T7</f>
        <v>0.31399999999999995</v>
      </c>
      <c r="T583">
        <f>TP_deep!T7</f>
        <v>110.83333333333334</v>
      </c>
      <c r="U583">
        <f>P_dissolved_deep!T7</f>
        <v>65</v>
      </c>
      <c r="V583">
        <f>TOC_deep!T7</f>
        <v>3.95</v>
      </c>
    </row>
    <row r="584" spans="1:22" x14ac:dyDescent="0.3">
      <c r="A584">
        <v>1993</v>
      </c>
      <c r="B584" t="s">
        <v>19</v>
      </c>
      <c r="C584" t="str">
        <f>TN_surface!T8</f>
        <v>na</v>
      </c>
      <c r="D584" t="str">
        <f>TKN_surface!T8</f>
        <v>na</v>
      </c>
      <c r="E584" t="str">
        <f>NOx_surface!T8</f>
        <v>na</v>
      </c>
      <c r="F584">
        <f>TOC_surface!T8</f>
        <v>6.1428571428571432</v>
      </c>
      <c r="G584">
        <f>NH3_surface!T8</f>
        <v>0.29285714285714287</v>
      </c>
      <c r="H584" t="str">
        <f>TN_inflow!T8</f>
        <v>na</v>
      </c>
      <c r="I584" t="str">
        <f>TKN_inflow!T8</f>
        <v>na</v>
      </c>
      <c r="J584" t="str">
        <f>NOx_inflow!T8</f>
        <v>na</v>
      </c>
      <c r="K584" t="str">
        <f>NH3_inflow!T8</f>
        <v>na</v>
      </c>
      <c r="L584" t="str">
        <f>TOC_inflow!T8</f>
        <v>na</v>
      </c>
      <c r="M584" t="str">
        <f>TP_surface!T8</f>
        <v>na</v>
      </c>
      <c r="N584" t="str">
        <f>P_dissolved_surface!T8</f>
        <v>na</v>
      </c>
      <c r="O584" t="str">
        <f>TP_inflow!T8</f>
        <v>na</v>
      </c>
      <c r="P584" t="str">
        <f>TN_deep!T8</f>
        <v/>
      </c>
      <c r="Q584">
        <f>TKN_deep!T8</f>
        <v>0</v>
      </c>
      <c r="R584">
        <f>NOx_deep!T8</f>
        <v>0</v>
      </c>
      <c r="S584" t="str">
        <f>NH3_deep!T8</f>
        <v/>
      </c>
      <c r="T584">
        <f>TP_deep!T8</f>
        <v>0</v>
      </c>
      <c r="U584" t="str">
        <f>P_dissolved_deep!T8</f>
        <v/>
      </c>
      <c r="V584" t="str">
        <f>TOC_deep!T8</f>
        <v/>
      </c>
    </row>
    <row r="585" spans="1:22" x14ac:dyDescent="0.3">
      <c r="A585">
        <v>1994</v>
      </c>
      <c r="B585" t="s">
        <v>19</v>
      </c>
      <c r="C585" t="str">
        <f>TN_surface!T9</f>
        <v>na</v>
      </c>
      <c r="D585" t="str">
        <f>TKN_surface!T9</f>
        <v>na</v>
      </c>
      <c r="E585" t="str">
        <f>NOx_surface!T9</f>
        <v>na</v>
      </c>
      <c r="F585">
        <f>TOC_surface!T9</f>
        <v>9.5675675675675684</v>
      </c>
      <c r="G585" t="str">
        <f>NH3_surface!T9</f>
        <v>na</v>
      </c>
      <c r="H585" t="str">
        <f>TN_inflow!T9</f>
        <v>na</v>
      </c>
      <c r="I585" t="str">
        <f>TKN_inflow!T9</f>
        <v>na</v>
      </c>
      <c r="J585" t="str">
        <f>NOx_inflow!T9</f>
        <v>na</v>
      </c>
      <c r="K585" t="str">
        <f>NH3_inflow!T9</f>
        <v>na</v>
      </c>
      <c r="L585">
        <f>TOC_inflow!T9</f>
        <v>10</v>
      </c>
      <c r="M585" t="str">
        <f>TP_surface!T9</f>
        <v>na</v>
      </c>
      <c r="N585" t="str">
        <f>P_dissolved_surface!T9</f>
        <v>na</v>
      </c>
      <c r="O585" t="str">
        <f>TP_inflow!T9</f>
        <v>na</v>
      </c>
      <c r="P585" t="str">
        <f>TN_deep!T9</f>
        <v/>
      </c>
      <c r="Q585">
        <f>TKN_deep!T9</f>
        <v>0</v>
      </c>
      <c r="R585">
        <f>NOx_deep!T9</f>
        <v>0</v>
      </c>
      <c r="S585">
        <f>NH3_deep!T9</f>
        <v>0</v>
      </c>
      <c r="T585">
        <f>TP_deep!T9</f>
        <v>0</v>
      </c>
      <c r="U585">
        <f>P_dissolved_deep!T9</f>
        <v>0</v>
      </c>
      <c r="V585">
        <f>TOC_deep!T9</f>
        <v>5.0953846153846154</v>
      </c>
    </row>
    <row r="586" spans="1:22" x14ac:dyDescent="0.3">
      <c r="A586">
        <v>1995</v>
      </c>
      <c r="B586" t="s">
        <v>19</v>
      </c>
      <c r="C586" t="str">
        <f>TN_surface!T10</f>
        <v>na</v>
      </c>
      <c r="D586" t="str">
        <f>TKN_surface!T10</f>
        <v>na</v>
      </c>
      <c r="E586" t="str">
        <f>NOx_surface!T10</f>
        <v>na</v>
      </c>
      <c r="F586">
        <f>TOC_surface!T10</f>
        <v>9.0026315789473692</v>
      </c>
      <c r="G586" t="str">
        <f>NH3_surface!T10</f>
        <v>na</v>
      </c>
      <c r="H586" t="str">
        <f>TN_inflow!T10</f>
        <v>na</v>
      </c>
      <c r="I586" t="str">
        <f>TKN_inflow!T10</f>
        <v>na</v>
      </c>
      <c r="J586" t="str">
        <f>NOx_inflow!T10</f>
        <v>na</v>
      </c>
      <c r="K586" t="str">
        <f>NH3_inflow!T10</f>
        <v>na</v>
      </c>
      <c r="L586">
        <f>TOC_inflow!T10</f>
        <v>11.1</v>
      </c>
      <c r="M586" t="str">
        <f>TP_surface!T10</f>
        <v>na</v>
      </c>
      <c r="N586" t="str">
        <f>P_dissolved_surface!T10</f>
        <v>na</v>
      </c>
      <c r="O586" t="str">
        <f>TP_inflow!T10</f>
        <v>na</v>
      </c>
      <c r="P586" t="str">
        <f>TN_deep!T10</f>
        <v/>
      </c>
      <c r="Q586">
        <f>TKN_deep!T10</f>
        <v>0</v>
      </c>
      <c r="R586">
        <f>NOx_deep!T10</f>
        <v>0</v>
      </c>
      <c r="S586">
        <f>NH3_deep!T10</f>
        <v>0</v>
      </c>
      <c r="T586">
        <f>TP_deep!T10</f>
        <v>0</v>
      </c>
      <c r="U586">
        <f>P_dissolved_deep!T10</f>
        <v>0</v>
      </c>
      <c r="V586">
        <f>TOC_deep!T10</f>
        <v>6.3146923076923072</v>
      </c>
    </row>
    <row r="587" spans="1:22" x14ac:dyDescent="0.3">
      <c r="A587">
        <v>1996</v>
      </c>
      <c r="B587" t="s">
        <v>19</v>
      </c>
      <c r="C587" t="str">
        <f>TN_surface!T11</f>
        <v>na</v>
      </c>
      <c r="D587" t="str">
        <f>TKN_surface!T11</f>
        <v>na</v>
      </c>
      <c r="E587" t="str">
        <f>NOx_surface!T11</f>
        <v>na</v>
      </c>
      <c r="F587">
        <f>TOC_surface!T11</f>
        <v>6.7232608695652161</v>
      </c>
      <c r="G587" t="str">
        <f>NH3_surface!T11</f>
        <v>na</v>
      </c>
      <c r="H587" t="str">
        <f>TN_inflow!T11</f>
        <v>na</v>
      </c>
      <c r="I587" t="str">
        <f>TKN_inflow!T11</f>
        <v>na</v>
      </c>
      <c r="J587">
        <f>NOx_inflow!T11</f>
        <v>0.504</v>
      </c>
      <c r="K587" t="str">
        <f>NH3_inflow!T11</f>
        <v>na</v>
      </c>
      <c r="L587">
        <f>TOC_inflow!T11</f>
        <v>5.0699999999999994</v>
      </c>
      <c r="M587" t="str">
        <f>TP_surface!T11</f>
        <v>na</v>
      </c>
      <c r="N587" t="str">
        <f>P_dissolved_surface!T11</f>
        <v>na</v>
      </c>
      <c r="O587" t="str">
        <f>TP_inflow!T11</f>
        <v>na</v>
      </c>
      <c r="P587" t="str">
        <f>TN_deep!T11</f>
        <v/>
      </c>
      <c r="Q587">
        <f>TKN_deep!T11</f>
        <v>0</v>
      </c>
      <c r="R587" t="str">
        <f>NOx_deep!T11</f>
        <v/>
      </c>
      <c r="S587">
        <f>NH3_deep!T11</f>
        <v>0</v>
      </c>
      <c r="T587">
        <f>TP_deep!T11</f>
        <v>0</v>
      </c>
      <c r="U587">
        <f>P_dissolved_deep!T11</f>
        <v>0</v>
      </c>
      <c r="V587">
        <f>TOC_deep!T11</f>
        <v>3.5958761904761909</v>
      </c>
    </row>
    <row r="588" spans="1:22" x14ac:dyDescent="0.3">
      <c r="A588">
        <v>1997</v>
      </c>
      <c r="B588" t="s">
        <v>19</v>
      </c>
      <c r="C588" t="str">
        <f>TN_surface!T12</f>
        <v>na</v>
      </c>
      <c r="D588" t="str">
        <f>TKN_surface!T12</f>
        <v>na</v>
      </c>
      <c r="E588">
        <f>NOx_surface!T12</f>
        <v>4.9999999999999992E-3</v>
      </c>
      <c r="F588">
        <f>TOC_surface!T12</f>
        <v>7.8904347826086925</v>
      </c>
      <c r="G588" t="str">
        <f>NH3_surface!T12</f>
        <v>na</v>
      </c>
      <c r="H588" t="str">
        <f>TN_inflow!T12</f>
        <v>na</v>
      </c>
      <c r="I588" t="str">
        <f>TKN_inflow!T12</f>
        <v>na</v>
      </c>
      <c r="J588">
        <f>NOx_inflow!T12</f>
        <v>0.19500000000000001</v>
      </c>
      <c r="K588" t="str">
        <f>NH3_inflow!T12</f>
        <v>na</v>
      </c>
      <c r="L588">
        <f>TOC_inflow!T12</f>
        <v>8.68</v>
      </c>
      <c r="M588" t="str">
        <f>TP_surface!T12</f>
        <v>na</v>
      </c>
      <c r="N588" t="str">
        <f>P_dissolved_surface!T12</f>
        <v>na</v>
      </c>
      <c r="O588" t="str">
        <f>TP_inflow!T12</f>
        <v>na</v>
      </c>
      <c r="P588" t="str">
        <f>TN_deep!T12</f>
        <v/>
      </c>
      <c r="Q588" t="str">
        <f>TKN_deep!T12</f>
        <v/>
      </c>
      <c r="R588">
        <f>NOx_deep!T12</f>
        <v>0.10550000000000001</v>
      </c>
      <c r="S588">
        <f>NH3_deep!T12</f>
        <v>0</v>
      </c>
      <c r="T588">
        <f>TP_deep!T12</f>
        <v>0</v>
      </c>
      <c r="U588">
        <f>P_dissolved_deep!T12</f>
        <v>0</v>
      </c>
      <c r="V588">
        <f>TOC_deep!T12</f>
        <v>3.6696666666666666</v>
      </c>
    </row>
    <row r="589" spans="1:22" x14ac:dyDescent="0.3">
      <c r="A589">
        <v>1998</v>
      </c>
      <c r="B589" t="s">
        <v>19</v>
      </c>
      <c r="C589" t="str">
        <f>TN_surface!T13</f>
        <v>na</v>
      </c>
      <c r="D589">
        <f>TKN_surface!T13</f>
        <v>0.99285714285714277</v>
      </c>
      <c r="E589" t="str">
        <f>NOx_surface!T13</f>
        <v>na</v>
      </c>
      <c r="F589">
        <f>TOC_surface!T13</f>
        <v>6.1879999999999997</v>
      </c>
      <c r="G589" t="str">
        <f>NH3_surface!T13</f>
        <v>na</v>
      </c>
      <c r="H589" t="str">
        <f>TN_inflow!T13</f>
        <v>na</v>
      </c>
      <c r="I589">
        <f>TKN_inflow!T13</f>
        <v>0.8</v>
      </c>
      <c r="J589" t="str">
        <f>NOx_inflow!T13</f>
        <v>na</v>
      </c>
      <c r="K589" t="str">
        <f>NH3_inflow!T13</f>
        <v>na</v>
      </c>
      <c r="L589">
        <f>TOC_inflow!T13</f>
        <v>4.833333333333333</v>
      </c>
      <c r="M589" t="str">
        <f>TP_surface!T13</f>
        <v>na</v>
      </c>
      <c r="N589" t="str">
        <f>P_dissolved_surface!T13</f>
        <v>na</v>
      </c>
      <c r="O589" t="str">
        <f>TP_inflow!T13</f>
        <v>na</v>
      </c>
      <c r="P589" t="str">
        <f>TN_deep!T13</f>
        <v/>
      </c>
      <c r="Q589" t="str">
        <f>TKN_deep!T13</f>
        <v/>
      </c>
      <c r="R589">
        <f>NOx_deep!T13</f>
        <v>0</v>
      </c>
      <c r="S589">
        <f>NH3_deep!T13</f>
        <v>0</v>
      </c>
      <c r="T589">
        <f>TP_deep!T13</f>
        <v>0</v>
      </c>
      <c r="U589">
        <f>P_dissolved_deep!T13</f>
        <v>0</v>
      </c>
      <c r="V589" t="str">
        <f>TOC_deep!T13</f>
        <v/>
      </c>
    </row>
    <row r="590" spans="1:22" x14ac:dyDescent="0.3">
      <c r="A590">
        <v>1999</v>
      </c>
      <c r="B590" t="s">
        <v>19</v>
      </c>
      <c r="C590">
        <f>TN_surface!T14</f>
        <v>0.87650000000000006</v>
      </c>
      <c r="D590">
        <f>TKN_surface!T14</f>
        <v>0.82000000000000006</v>
      </c>
      <c r="E590">
        <f>NOx_surface!T14</f>
        <v>5.6500000000000015E-2</v>
      </c>
      <c r="F590">
        <f>TOC_surface!T14</f>
        <v>5.9034482758620683</v>
      </c>
      <c r="G590" t="str">
        <f>NH3_surface!T14</f>
        <v>na</v>
      </c>
      <c r="H590">
        <f>TN_inflow!T14</f>
        <v>0.96000000000000008</v>
      </c>
      <c r="I590">
        <f>TKN_inflow!T14</f>
        <v>0.8</v>
      </c>
      <c r="J590">
        <f>NOx_inflow!T14</f>
        <v>0.16</v>
      </c>
      <c r="K590" t="str">
        <f>NH3_inflow!T14</f>
        <v>na</v>
      </c>
      <c r="L590">
        <f>TOC_inflow!T14</f>
        <v>7.3000000000000007</v>
      </c>
      <c r="M590">
        <f>TP_surface!T14</f>
        <v>52.068965517241381</v>
      </c>
      <c r="N590">
        <f>P_dissolved_surface!T14</f>
        <v>5.833333333333333</v>
      </c>
      <c r="O590">
        <f>TP_inflow!T14</f>
        <v>455</v>
      </c>
      <c r="P590">
        <f>TN_deep!T14</f>
        <v>0.50541666666666663</v>
      </c>
      <c r="Q590">
        <f>TKN_deep!T14</f>
        <v>0.27083333333333331</v>
      </c>
      <c r="R590">
        <f>NOx_deep!T14</f>
        <v>0.23458333333333331</v>
      </c>
      <c r="S590">
        <f>NH3_deep!T14</f>
        <v>0</v>
      </c>
      <c r="T590">
        <f>TP_deep!T14</f>
        <v>25.3125</v>
      </c>
      <c r="U590">
        <f>P_dissolved_deep!T14</f>
        <v>24.9375</v>
      </c>
      <c r="V590">
        <f>TOC_deep!T14</f>
        <v>2.72</v>
      </c>
    </row>
    <row r="591" spans="1:22" x14ac:dyDescent="0.3">
      <c r="A591">
        <v>2000</v>
      </c>
      <c r="B591" t="s">
        <v>19</v>
      </c>
      <c r="C591" t="str">
        <f>TN_surface!T15</f>
        <v>na</v>
      </c>
      <c r="D591" t="str">
        <f>TKN_surface!T15</f>
        <v>na</v>
      </c>
      <c r="E591" t="str">
        <f>NOx_surface!T15</f>
        <v>na</v>
      </c>
      <c r="F591" t="str">
        <f>TOC_surface!T15</f>
        <v>na</v>
      </c>
      <c r="G591" t="str">
        <f>NH3_surface!T15</f>
        <v>na</v>
      </c>
      <c r="H591" t="str">
        <f>TN_inflow!T15</f>
        <v>na</v>
      </c>
      <c r="I591" t="str">
        <f>TKN_inflow!T15</f>
        <v>na</v>
      </c>
      <c r="J591" t="str">
        <f>NOx_inflow!T15</f>
        <v>na</v>
      </c>
      <c r="K591" t="str">
        <f>NH3_inflow!T15</f>
        <v>na</v>
      </c>
      <c r="L591" t="str">
        <f>TOC_inflow!T15</f>
        <v>na</v>
      </c>
      <c r="M591" t="str">
        <f>TP_surface!T15</f>
        <v>na</v>
      </c>
      <c r="N591" t="str">
        <f>P_dissolved_surface!T15</f>
        <v>na</v>
      </c>
      <c r="O591" t="str">
        <f>TP_inflow!T15</f>
        <v>na</v>
      </c>
      <c r="P591" t="str">
        <f>TN_deep!T15</f>
        <v/>
      </c>
      <c r="Q591">
        <f>TKN_deep!T15</f>
        <v>0</v>
      </c>
      <c r="R591">
        <f>NOx_deep!T15</f>
        <v>0</v>
      </c>
      <c r="S591">
        <f>NH3_deep!T15</f>
        <v>0</v>
      </c>
      <c r="T591">
        <f>TP_deep!T15</f>
        <v>0</v>
      </c>
      <c r="U591">
        <f>P_dissolved_deep!T15</f>
        <v>0</v>
      </c>
      <c r="V591">
        <f>TOC_deep!T15</f>
        <v>0</v>
      </c>
    </row>
    <row r="592" spans="1:22" x14ac:dyDescent="0.3">
      <c r="A592">
        <v>2001</v>
      </c>
      <c r="B592" t="s">
        <v>19</v>
      </c>
      <c r="C592" t="str">
        <f>TN_surface!T16</f>
        <v>na</v>
      </c>
      <c r="D592" t="str">
        <f>TKN_surface!T16</f>
        <v>na</v>
      </c>
      <c r="E592" t="str">
        <f>NOx_surface!T16</f>
        <v>na</v>
      </c>
      <c r="F592" t="str">
        <f>TOC_surface!T16</f>
        <v>na</v>
      </c>
      <c r="G592" t="str">
        <f>NH3_surface!T16</f>
        <v>na</v>
      </c>
      <c r="H592" t="str">
        <f>TN_inflow!T16</f>
        <v>na</v>
      </c>
      <c r="I592" t="str">
        <f>TKN_inflow!T16</f>
        <v>na</v>
      </c>
      <c r="J592" t="str">
        <f>NOx_inflow!T16</f>
        <v>na</v>
      </c>
      <c r="K592" t="str">
        <f>NH3_inflow!T16</f>
        <v>na</v>
      </c>
      <c r="L592" t="str">
        <f>TOC_inflow!T16</f>
        <v>na</v>
      </c>
      <c r="M592" t="str">
        <f>TP_surface!T16</f>
        <v>na</v>
      </c>
      <c r="N592" t="str">
        <f>P_dissolved_surface!T16</f>
        <v>na</v>
      </c>
      <c r="O592" t="str">
        <f>TP_inflow!T16</f>
        <v>na</v>
      </c>
      <c r="P592" t="str">
        <f>TN_deep!T16</f>
        <v/>
      </c>
      <c r="Q592">
        <f>TKN_deep!T16</f>
        <v>0</v>
      </c>
      <c r="R592">
        <f>NOx_deep!T16</f>
        <v>0</v>
      </c>
      <c r="S592">
        <f>NH3_deep!T16</f>
        <v>0</v>
      </c>
      <c r="T592">
        <f>TP_deep!T16</f>
        <v>0</v>
      </c>
      <c r="U592">
        <f>P_dissolved_deep!T16</f>
        <v>0</v>
      </c>
      <c r="V592">
        <f>TOC_deep!T16</f>
        <v>0</v>
      </c>
    </row>
    <row r="593" spans="1:22" x14ac:dyDescent="0.3">
      <c r="A593">
        <v>2002</v>
      </c>
      <c r="B593" t="s">
        <v>19</v>
      </c>
      <c r="C593" t="str">
        <f>TN_surface!T17</f>
        <v>na</v>
      </c>
      <c r="D593" t="str">
        <f>TKN_surface!T17</f>
        <v>na</v>
      </c>
      <c r="E593" t="str">
        <f>NOx_surface!T17</f>
        <v>na</v>
      </c>
      <c r="F593" t="str">
        <f>TOC_surface!T17</f>
        <v>na</v>
      </c>
      <c r="G593" t="str">
        <f>NH3_surface!T17</f>
        <v>na</v>
      </c>
      <c r="H593" t="str">
        <f>TN_inflow!T17</f>
        <v>na</v>
      </c>
      <c r="I593" t="str">
        <f>TKN_inflow!T17</f>
        <v>na</v>
      </c>
      <c r="J593" t="str">
        <f>NOx_inflow!T17</f>
        <v>na</v>
      </c>
      <c r="K593" t="str">
        <f>NH3_inflow!T17</f>
        <v>na</v>
      </c>
      <c r="L593" t="str">
        <f>TOC_inflow!T17</f>
        <v>na</v>
      </c>
      <c r="M593" t="str">
        <f>TP_surface!T17</f>
        <v>na</v>
      </c>
      <c r="N593" t="str">
        <f>P_dissolved_surface!T17</f>
        <v>na</v>
      </c>
      <c r="O593" t="str">
        <f>TP_inflow!T17</f>
        <v>na</v>
      </c>
      <c r="P593" t="str">
        <f>TN_deep!T17</f>
        <v/>
      </c>
      <c r="Q593">
        <f>TKN_deep!T17</f>
        <v>0</v>
      </c>
      <c r="R593">
        <f>NOx_deep!T17</f>
        <v>0</v>
      </c>
      <c r="S593">
        <f>NH3_deep!T17</f>
        <v>0</v>
      </c>
      <c r="T593">
        <f>TP_deep!T17</f>
        <v>0</v>
      </c>
      <c r="U593">
        <f>P_dissolved_deep!T17</f>
        <v>0</v>
      </c>
      <c r="V593">
        <f>TOC_deep!T17</f>
        <v>0</v>
      </c>
    </row>
    <row r="594" spans="1:22" x14ac:dyDescent="0.3">
      <c r="A594">
        <v>2003</v>
      </c>
      <c r="B594" t="s">
        <v>19</v>
      </c>
      <c r="C594" t="str">
        <f>TN_surface!T18</f>
        <v>na</v>
      </c>
      <c r="D594" t="str">
        <f>TKN_surface!T18</f>
        <v>na</v>
      </c>
      <c r="E594" t="str">
        <f>NOx_surface!T18</f>
        <v>na</v>
      </c>
      <c r="F594" t="str">
        <f>TOC_surface!T18</f>
        <v>na</v>
      </c>
      <c r="G594" t="str">
        <f>NH3_surface!T18</f>
        <v>na</v>
      </c>
      <c r="H594" t="str">
        <f>TN_inflow!T18</f>
        <v>na</v>
      </c>
      <c r="I594" t="str">
        <f>TKN_inflow!T18</f>
        <v>na</v>
      </c>
      <c r="J594" t="str">
        <f>NOx_inflow!T18</f>
        <v>na</v>
      </c>
      <c r="K594" t="str">
        <f>NH3_inflow!T18</f>
        <v>na</v>
      </c>
      <c r="L594" t="str">
        <f>TOC_inflow!T18</f>
        <v>na</v>
      </c>
      <c r="M594" t="str">
        <f>TP_surface!T18</f>
        <v>na</v>
      </c>
      <c r="N594" t="str">
        <f>P_dissolved_surface!T18</f>
        <v>na</v>
      </c>
      <c r="O594" t="str">
        <f>TP_inflow!T18</f>
        <v>na</v>
      </c>
      <c r="P594" t="str">
        <f>TN_deep!T18</f>
        <v/>
      </c>
      <c r="Q594" t="str">
        <f>TKN_deep!T18</f>
        <v/>
      </c>
      <c r="R594" t="str">
        <f>NOx_deep!T18</f>
        <v/>
      </c>
      <c r="S594">
        <f>NH3_deep!T18</f>
        <v>0</v>
      </c>
      <c r="T594" t="str">
        <f>TP_deep!T18</f>
        <v/>
      </c>
      <c r="U594" t="str">
        <f>P_dissolved_deep!T18</f>
        <v/>
      </c>
      <c r="V594" t="str">
        <f>TOC_deep!T18</f>
        <v/>
      </c>
    </row>
    <row r="595" spans="1:22" x14ac:dyDescent="0.3">
      <c r="A595">
        <v>2004</v>
      </c>
      <c r="B595" t="s">
        <v>19</v>
      </c>
      <c r="C595" t="str">
        <f>TN_surface!T19</f>
        <v>na</v>
      </c>
      <c r="D595" t="str">
        <f>TKN_surface!T19</f>
        <v>na</v>
      </c>
      <c r="E595" t="str">
        <f>NOx_surface!T19</f>
        <v>na</v>
      </c>
      <c r="F595" t="str">
        <f>TOC_surface!T19</f>
        <v>na</v>
      </c>
      <c r="G595" t="str">
        <f>NH3_surface!T19</f>
        <v>na</v>
      </c>
      <c r="H595" t="str">
        <f>TN_inflow!T19</f>
        <v>na</v>
      </c>
      <c r="I595" t="str">
        <f>TKN_inflow!T19</f>
        <v>na</v>
      </c>
      <c r="J595" t="str">
        <f>NOx_inflow!T19</f>
        <v>na</v>
      </c>
      <c r="K595" t="str">
        <f>NH3_inflow!T19</f>
        <v>na</v>
      </c>
      <c r="L595" t="str">
        <f>TOC_inflow!T19</f>
        <v>na</v>
      </c>
      <c r="M595" t="str">
        <f>TP_surface!T19</f>
        <v>na</v>
      </c>
      <c r="N595" t="str">
        <f>P_dissolved_surface!T19</f>
        <v>na</v>
      </c>
      <c r="O595" t="str">
        <f>TP_inflow!T19</f>
        <v>na</v>
      </c>
      <c r="P595" t="str">
        <f>TN_deep!T19</f>
        <v/>
      </c>
      <c r="Q595">
        <f>TKN_deep!T19</f>
        <v>0</v>
      </c>
      <c r="R595">
        <f>NOx_deep!T19</f>
        <v>0</v>
      </c>
      <c r="S595">
        <f>NH3_deep!T19</f>
        <v>0</v>
      </c>
      <c r="T595">
        <f>TP_deep!T19</f>
        <v>0</v>
      </c>
      <c r="U595">
        <f>P_dissolved_deep!T19</f>
        <v>0</v>
      </c>
      <c r="V595">
        <f>TOC_deep!T19</f>
        <v>0</v>
      </c>
    </row>
    <row r="596" spans="1:22" x14ac:dyDescent="0.3">
      <c r="A596">
        <v>2005</v>
      </c>
      <c r="B596" t="s">
        <v>19</v>
      </c>
      <c r="C596" t="str">
        <f>TN_surface!T20</f>
        <v>na</v>
      </c>
      <c r="D596" t="str">
        <f>TKN_surface!T20</f>
        <v>na</v>
      </c>
      <c r="E596" t="str">
        <f>NOx_surface!T20</f>
        <v>na</v>
      </c>
      <c r="F596" t="str">
        <f>TOC_surface!T20</f>
        <v>na</v>
      </c>
      <c r="G596" t="str">
        <f>NH3_surface!T20</f>
        <v>na</v>
      </c>
      <c r="H596" t="str">
        <f>TN_inflow!T20</f>
        <v>na</v>
      </c>
      <c r="I596" t="str">
        <f>TKN_inflow!T20</f>
        <v>na</v>
      </c>
      <c r="J596" t="str">
        <f>NOx_inflow!T20</f>
        <v>na</v>
      </c>
      <c r="K596" t="str">
        <f>NH3_inflow!T20</f>
        <v>na</v>
      </c>
      <c r="L596" t="str">
        <f>TOC_inflow!T20</f>
        <v>na</v>
      </c>
      <c r="M596" t="str">
        <f>TP_surface!T20</f>
        <v>na</v>
      </c>
      <c r="N596" t="str">
        <f>P_dissolved_surface!T20</f>
        <v>na</v>
      </c>
      <c r="O596" t="str">
        <f>TP_inflow!T20</f>
        <v>na</v>
      </c>
      <c r="P596" t="str">
        <f>TN_deep!T20</f>
        <v/>
      </c>
      <c r="Q596">
        <f>TKN_deep!T20</f>
        <v>0</v>
      </c>
      <c r="R596">
        <f>NOx_deep!T20</f>
        <v>0</v>
      </c>
      <c r="S596">
        <f>NH3_deep!T20</f>
        <v>0</v>
      </c>
      <c r="T596">
        <f>TP_deep!T20</f>
        <v>0</v>
      </c>
      <c r="U596">
        <f>P_dissolved_deep!T20</f>
        <v>0</v>
      </c>
      <c r="V596">
        <f>TOC_deep!T20</f>
        <v>0</v>
      </c>
    </row>
    <row r="597" spans="1:22" x14ac:dyDescent="0.3">
      <c r="A597">
        <v>2006</v>
      </c>
      <c r="B597" t="s">
        <v>19</v>
      </c>
      <c r="C597" t="str">
        <f>TN_surface!T21</f>
        <v>na</v>
      </c>
      <c r="D597" t="str">
        <f>TKN_surface!T21</f>
        <v>na</v>
      </c>
      <c r="E597" t="str">
        <f>NOx_surface!T21</f>
        <v>na</v>
      </c>
      <c r="F597" t="str">
        <f>TOC_surface!T21</f>
        <v>na</v>
      </c>
      <c r="G597" t="str">
        <f>NH3_surface!T21</f>
        <v>na</v>
      </c>
      <c r="H597" t="str">
        <f>TN_inflow!T21</f>
        <v>na</v>
      </c>
      <c r="I597" t="str">
        <f>TKN_inflow!T21</f>
        <v>na</v>
      </c>
      <c r="J597" t="str">
        <f>NOx_inflow!T21</f>
        <v>na</v>
      </c>
      <c r="K597" t="str">
        <f>NH3_inflow!T21</f>
        <v>na</v>
      </c>
      <c r="L597" t="str">
        <f>TOC_inflow!T21</f>
        <v>na</v>
      </c>
      <c r="M597" t="str">
        <f>TP_surface!T21</f>
        <v>na</v>
      </c>
      <c r="N597" t="str">
        <f>P_dissolved_surface!T21</f>
        <v>na</v>
      </c>
      <c r="O597" t="str">
        <f>TP_inflow!T21</f>
        <v>na</v>
      </c>
      <c r="P597" t="str">
        <f>TN_deep!T21</f>
        <v/>
      </c>
      <c r="Q597" t="str">
        <f>TKN_deep!T21</f>
        <v/>
      </c>
      <c r="R597" t="str">
        <f>NOx_deep!T21</f>
        <v/>
      </c>
      <c r="S597">
        <f>NH3_deep!T21</f>
        <v>0</v>
      </c>
      <c r="T597" t="str">
        <f>TP_deep!T21</f>
        <v/>
      </c>
      <c r="U597">
        <f>P_dissolved_deep!T21</f>
        <v>0</v>
      </c>
      <c r="V597" t="str">
        <f>TOC_deep!T21</f>
        <v/>
      </c>
    </row>
    <row r="598" spans="1:22" x14ac:dyDescent="0.3">
      <c r="A598">
        <v>2007</v>
      </c>
      <c r="B598" t="s">
        <v>19</v>
      </c>
      <c r="C598">
        <f>TN_surface!T22</f>
        <v>0.46900000000000003</v>
      </c>
      <c r="D598">
        <f>TKN_surface!T22</f>
        <v>0.46100000000000002</v>
      </c>
      <c r="E598">
        <f>NOx_surface!T22</f>
        <v>8.0000000000000002E-3</v>
      </c>
      <c r="F598">
        <f>TOC_surface!T22</f>
        <v>4.3330000000000002</v>
      </c>
      <c r="G598">
        <f>NH3_surface!T22</f>
        <v>1.7500000000000002E-2</v>
      </c>
      <c r="H598">
        <f>TN_inflow!T22</f>
        <v>0.94300000000000006</v>
      </c>
      <c r="I598">
        <f>TKN_inflow!T22</f>
        <v>0.93500000000000005</v>
      </c>
      <c r="J598">
        <f>NOx_inflow!T22</f>
        <v>8.0000000000000002E-3</v>
      </c>
      <c r="K598">
        <f>NH3_inflow!T22</f>
        <v>0.123</v>
      </c>
      <c r="L598">
        <f>TOC_inflow!T22</f>
        <v>6.1390000000000002</v>
      </c>
      <c r="M598" t="str">
        <f>TP_surface!T22</f>
        <v>na</v>
      </c>
      <c r="N598" t="str">
        <f>P_dissolved_surface!T22</f>
        <v>na</v>
      </c>
      <c r="O598">
        <f>TP_inflow!T22</f>
        <v>244</v>
      </c>
      <c r="P598">
        <f>TN_deep!T22</f>
        <v>0.59019999999999995</v>
      </c>
      <c r="Q598">
        <f>TKN_deep!T22</f>
        <v>0.5</v>
      </c>
      <c r="R598">
        <f>NOx_deep!T22</f>
        <v>9.0200000000000002E-2</v>
      </c>
      <c r="S598">
        <f>NH3_deep!T22</f>
        <v>0.20620000000000002</v>
      </c>
      <c r="T598">
        <f>TP_deep!T22</f>
        <v>28.4</v>
      </c>
      <c r="U598">
        <f>P_dissolved_deep!T22</f>
        <v>0</v>
      </c>
      <c r="V598">
        <f>TOC_deep!T22</f>
        <v>2.8464</v>
      </c>
    </row>
    <row r="599" spans="1:22" x14ac:dyDescent="0.3">
      <c r="A599">
        <v>2008</v>
      </c>
      <c r="B599" t="s">
        <v>19</v>
      </c>
      <c r="C599">
        <f>TN_surface!T23</f>
        <v>0.76700000000000002</v>
      </c>
      <c r="D599">
        <f>TKN_surface!T23</f>
        <v>0.70571428571428574</v>
      </c>
      <c r="E599">
        <f>NOx_surface!T23</f>
        <v>6.1285714285714291E-2</v>
      </c>
      <c r="F599">
        <f>TOC_surface!T23</f>
        <v>14.571428571428571</v>
      </c>
      <c r="G599">
        <f>NH3_surface!T23</f>
        <v>0.2722857142857143</v>
      </c>
      <c r="H599">
        <f>TN_inflow!T23</f>
        <v>0.67</v>
      </c>
      <c r="I599">
        <f>TKN_inflow!T23</f>
        <v>0.28500000000000003</v>
      </c>
      <c r="J599">
        <f>NOx_inflow!T23</f>
        <v>0.38500000000000001</v>
      </c>
      <c r="K599">
        <f>NH3_inflow!T23</f>
        <v>8.4499999999999992E-2</v>
      </c>
      <c r="L599">
        <f>TOC_inflow!T23</f>
        <v>15.5</v>
      </c>
      <c r="M599">
        <f>TP_surface!T23</f>
        <v>310.28571428571428</v>
      </c>
      <c r="N599" t="str">
        <f>P_dissolved_surface!T23</f>
        <v>na</v>
      </c>
      <c r="O599">
        <f>TP_inflow!T23</f>
        <v>205</v>
      </c>
      <c r="P599" t="str">
        <f>TN_deep!T23</f>
        <v/>
      </c>
      <c r="Q599" t="str">
        <f>TKN_deep!T23</f>
        <v/>
      </c>
      <c r="R599">
        <f>NOx_deep!T23</f>
        <v>0.11950000000000001</v>
      </c>
      <c r="S599">
        <f>NH3_deep!T23</f>
        <v>0.13030000000000003</v>
      </c>
      <c r="T599">
        <f>TP_deep!T23</f>
        <v>11.28</v>
      </c>
      <c r="U599">
        <f>P_dissolved_deep!T23</f>
        <v>0</v>
      </c>
      <c r="V599">
        <f>TOC_deep!T23</f>
        <v>9.98</v>
      </c>
    </row>
    <row r="600" spans="1:22" x14ac:dyDescent="0.3">
      <c r="A600">
        <v>2009</v>
      </c>
      <c r="B600" t="s">
        <v>19</v>
      </c>
      <c r="C600">
        <f>TN_surface!T24</f>
        <v>1.2775714285714284</v>
      </c>
      <c r="D600">
        <f>TKN_surface!T24</f>
        <v>1.1921428571428569</v>
      </c>
      <c r="E600">
        <f>NOx_surface!T24</f>
        <v>8.5428571428571395E-2</v>
      </c>
      <c r="F600">
        <f>TOC_surface!T24</f>
        <v>12.114285714285714</v>
      </c>
      <c r="G600">
        <f>NH3_surface!T24</f>
        <v>9.8285714285714282E-2</v>
      </c>
      <c r="H600">
        <f>TN_inflow!T24</f>
        <v>2.5499999999999998</v>
      </c>
      <c r="I600">
        <f>TKN_inflow!T24</f>
        <v>1.01</v>
      </c>
      <c r="J600">
        <f>NOx_inflow!T24</f>
        <v>1.54</v>
      </c>
      <c r="K600">
        <f>NH3_inflow!T24</f>
        <v>5.7500000000000002E-2</v>
      </c>
      <c r="L600">
        <f>TOC_inflow!T24</f>
        <v>14.5</v>
      </c>
      <c r="M600">
        <f>TP_surface!T24</f>
        <v>264.57142857142856</v>
      </c>
      <c r="N600" t="str">
        <f>P_dissolved_surface!T24</f>
        <v>na</v>
      </c>
      <c r="O600">
        <f>TP_inflow!T24</f>
        <v>430.5</v>
      </c>
      <c r="P600">
        <f>TN_deep!T24</f>
        <v>1.8858000000000001</v>
      </c>
      <c r="Q600">
        <f>TKN_deep!T24</f>
        <v>0.97599999999999998</v>
      </c>
      <c r="R600">
        <f>NOx_deep!T24</f>
        <v>0.90980000000000005</v>
      </c>
      <c r="S600">
        <f>NH3_deep!T24</f>
        <v>0.33449999999999996</v>
      </c>
      <c r="T600">
        <f>TP_deep!T24</f>
        <v>112.87333333333333</v>
      </c>
      <c r="U600">
        <f>P_dissolved_deep!T24</f>
        <v>0</v>
      </c>
      <c r="V600">
        <f>TOC_deep!T24</f>
        <v>8.7900000000000009</v>
      </c>
    </row>
    <row r="601" spans="1:22" x14ac:dyDescent="0.3">
      <c r="A601">
        <v>2010</v>
      </c>
      <c r="B601" t="s">
        <v>19</v>
      </c>
      <c r="C601" t="str">
        <f>TN_surface!T25</f>
        <v>na</v>
      </c>
      <c r="D601" t="str">
        <f>TKN_surface!T25</f>
        <v>na</v>
      </c>
      <c r="E601" t="str">
        <f>NOx_surface!T25</f>
        <v>na</v>
      </c>
      <c r="F601" t="str">
        <f>TOC_surface!T25</f>
        <v>na</v>
      </c>
      <c r="G601" t="str">
        <f>NH3_surface!T25</f>
        <v>na</v>
      </c>
      <c r="H601" t="str">
        <f>TN_inflow!T25</f>
        <v>na</v>
      </c>
      <c r="I601" t="str">
        <f>TKN_inflow!T25</f>
        <v>na</v>
      </c>
      <c r="J601" t="str">
        <f>NOx_inflow!T25</f>
        <v>na</v>
      </c>
      <c r="K601" t="str">
        <f>NH3_inflow!T25</f>
        <v>na</v>
      </c>
      <c r="L601" t="str">
        <f>TOC_inflow!T25</f>
        <v>na</v>
      </c>
      <c r="M601" t="str">
        <f>TP_surface!T25</f>
        <v>na</v>
      </c>
      <c r="N601" t="str">
        <f>P_dissolved_surface!T25</f>
        <v>na</v>
      </c>
      <c r="O601" t="str">
        <f>TP_inflow!T25</f>
        <v>na</v>
      </c>
      <c r="P601" t="str">
        <f>TN_deep!T25</f>
        <v/>
      </c>
      <c r="Q601" t="str">
        <f>TKN_deep!T25</f>
        <v/>
      </c>
      <c r="R601" t="str">
        <f>NOx_deep!T25</f>
        <v/>
      </c>
      <c r="S601" t="str">
        <f>NH3_deep!T25</f>
        <v/>
      </c>
      <c r="T601" t="str">
        <f>TP_deep!T25</f>
        <v/>
      </c>
      <c r="U601">
        <f>P_dissolved_deep!T25</f>
        <v>0</v>
      </c>
      <c r="V601" t="str">
        <f>TOC_deep!T25</f>
        <v/>
      </c>
    </row>
    <row r="602" spans="1:22" x14ac:dyDescent="0.3">
      <c r="A602">
        <v>2011</v>
      </c>
      <c r="B602" t="s">
        <v>19</v>
      </c>
      <c r="C602" t="str">
        <f>TN_surface!T26</f>
        <v>na</v>
      </c>
      <c r="D602" t="str">
        <f>TKN_surface!T26</f>
        <v>na</v>
      </c>
      <c r="E602" t="str">
        <f>NOx_surface!T26</f>
        <v>na</v>
      </c>
      <c r="F602" t="str">
        <f>TOC_surface!T26</f>
        <v>na</v>
      </c>
      <c r="G602" t="str">
        <f>NH3_surface!T26</f>
        <v>na</v>
      </c>
      <c r="H602" t="str">
        <f>TN_inflow!T26</f>
        <v>na</v>
      </c>
      <c r="I602" t="str">
        <f>TKN_inflow!T26</f>
        <v>na</v>
      </c>
      <c r="J602" t="str">
        <f>NOx_inflow!T26</f>
        <v>na</v>
      </c>
      <c r="K602" t="str">
        <f>NH3_inflow!T26</f>
        <v>na</v>
      </c>
      <c r="L602" t="str">
        <f>TOC_inflow!T26</f>
        <v>na</v>
      </c>
      <c r="M602" t="str">
        <f>TP_surface!T26</f>
        <v>na</v>
      </c>
      <c r="N602" t="str">
        <f>P_dissolved_surface!T26</f>
        <v>na</v>
      </c>
      <c r="O602" t="str">
        <f>TP_inflow!T26</f>
        <v>na</v>
      </c>
      <c r="P602" t="str">
        <f>TN_deep!T26</f>
        <v/>
      </c>
      <c r="Q602" t="str">
        <f>TKN_deep!T26</f>
        <v/>
      </c>
      <c r="R602" t="str">
        <f>NOx_deep!T26</f>
        <v/>
      </c>
      <c r="S602" t="str">
        <f>NH3_deep!T26</f>
        <v/>
      </c>
      <c r="T602" t="str">
        <f>TP_deep!T26</f>
        <v/>
      </c>
      <c r="U602">
        <f>P_dissolved_deep!T26</f>
        <v>0</v>
      </c>
      <c r="V602" t="str">
        <f>TOC_deep!T26</f>
        <v/>
      </c>
    </row>
    <row r="603" spans="1:22" x14ac:dyDescent="0.3">
      <c r="A603">
        <v>2012</v>
      </c>
      <c r="B603" t="s">
        <v>19</v>
      </c>
      <c r="C603">
        <f>TN_surface!T27</f>
        <v>0.51357142857142857</v>
      </c>
      <c r="D603">
        <f>TKN_surface!T27</f>
        <v>0.49857142857142861</v>
      </c>
      <c r="E603">
        <f>NOx_surface!T27</f>
        <v>1.4999999999999999E-2</v>
      </c>
      <c r="F603">
        <f>TOC_surface!T27</f>
        <v>3.9571428571428577</v>
      </c>
      <c r="G603">
        <f>NH3_surface!T27</f>
        <v>1.4999999999999999E-2</v>
      </c>
      <c r="H603">
        <f>TN_inflow!T27</f>
        <v>3.32</v>
      </c>
      <c r="I603">
        <f>TKN_inflow!T27</f>
        <v>0.92</v>
      </c>
      <c r="J603">
        <f>NOx_inflow!T27</f>
        <v>2.4</v>
      </c>
      <c r="K603">
        <f>NH3_inflow!T27</f>
        <v>0</v>
      </c>
      <c r="L603">
        <f>TOC_inflow!T27</f>
        <v>6.7</v>
      </c>
      <c r="M603">
        <f>TP_surface!T27</f>
        <v>63.857142857142854</v>
      </c>
      <c r="N603" t="str">
        <f>P_dissolved_surface!T27</f>
        <v>na</v>
      </c>
      <c r="O603">
        <f>TP_inflow!T27</f>
        <v>400</v>
      </c>
      <c r="P603" t="str">
        <f>TN_deep!T27</f>
        <v/>
      </c>
      <c r="Q603" t="str">
        <f>TKN_deep!T27</f>
        <v/>
      </c>
      <c r="R603" t="str">
        <f>NOx_deep!T27</f>
        <v/>
      </c>
      <c r="S603" t="str">
        <f>NH3_deep!T27</f>
        <v/>
      </c>
      <c r="T603" t="str">
        <f>TP_deep!T27</f>
        <v/>
      </c>
      <c r="U603">
        <f>P_dissolved_deep!T27</f>
        <v>0</v>
      </c>
      <c r="V603" t="str">
        <f>TOC_deep!T27</f>
        <v/>
      </c>
    </row>
    <row r="604" spans="1:22" x14ac:dyDescent="0.3">
      <c r="A604">
        <v>2013</v>
      </c>
      <c r="B604" t="s">
        <v>19</v>
      </c>
      <c r="C604">
        <f>TN_surface!T28</f>
        <v>0.57574999999999998</v>
      </c>
      <c r="D604">
        <f>TKN_surface!T28</f>
        <v>0.46200000000000002</v>
      </c>
      <c r="E604">
        <f>NOx_surface!T28</f>
        <v>0.11375</v>
      </c>
      <c r="F604">
        <f>TOC_surface!T28</f>
        <v>6.04</v>
      </c>
      <c r="G604">
        <f>NH3_surface!T28</f>
        <v>1.0999999999999999E-2</v>
      </c>
      <c r="H604" t="str">
        <f>TN_inflow!T28</f>
        <v>na</v>
      </c>
      <c r="I604" t="str">
        <f>TKN_inflow!T28</f>
        <v>na</v>
      </c>
      <c r="J604" t="str">
        <f>NOx_inflow!T28</f>
        <v>na</v>
      </c>
      <c r="K604" t="str">
        <f>NH3_inflow!T28</f>
        <v>na</v>
      </c>
      <c r="L604" t="str">
        <f>TOC_inflow!T28</f>
        <v>na</v>
      </c>
      <c r="M604">
        <f>TP_surface!T28</f>
        <v>35</v>
      </c>
      <c r="N604" t="str">
        <f>P_dissolved_surface!T28</f>
        <v>na</v>
      </c>
      <c r="O604" t="str">
        <f>TP_inflow!T28</f>
        <v>na</v>
      </c>
      <c r="P604" t="str">
        <f>TN_deep!T28</f>
        <v/>
      </c>
      <c r="Q604" t="str">
        <f>TKN_deep!T28</f>
        <v/>
      </c>
      <c r="R604" t="str">
        <f>NOx_deep!T28</f>
        <v/>
      </c>
      <c r="S604" t="str">
        <f>NH3_deep!T28</f>
        <v/>
      </c>
      <c r="T604" t="str">
        <f>TP_deep!T28</f>
        <v/>
      </c>
      <c r="U604">
        <f>P_dissolved_deep!T28</f>
        <v>0</v>
      </c>
      <c r="V604" t="str">
        <f>TOC_deep!T28</f>
        <v/>
      </c>
    </row>
    <row r="605" spans="1:22" x14ac:dyDescent="0.3">
      <c r="A605">
        <v>2014</v>
      </c>
      <c r="B605" t="s">
        <v>19</v>
      </c>
      <c r="C605">
        <f>TN_surface!T29</f>
        <v>1.3140000000000001</v>
      </c>
      <c r="D605">
        <f>TKN_surface!T29</f>
        <v>1.3</v>
      </c>
      <c r="E605">
        <f>NOx_surface!T29</f>
        <v>1.4E-2</v>
      </c>
      <c r="F605">
        <f>TOC_surface!T29</f>
        <v>5.4</v>
      </c>
      <c r="G605">
        <f>NH3_surface!T29</f>
        <v>7.1400000000000005E-2</v>
      </c>
      <c r="H605">
        <f>TN_inflow!T29</f>
        <v>3.33</v>
      </c>
      <c r="I605">
        <f>TKN_inflow!T29</f>
        <v>1.8</v>
      </c>
      <c r="J605">
        <f>NOx_inflow!T29</f>
        <v>1.53</v>
      </c>
      <c r="K605">
        <f>NH3_inflow!T29</f>
        <v>9.7600000000000006E-2</v>
      </c>
      <c r="L605">
        <f>TOC_inflow!T29</f>
        <v>5.7</v>
      </c>
      <c r="M605">
        <f>TP_surface!T29</f>
        <v>21.2</v>
      </c>
      <c r="N605" t="str">
        <f>P_dissolved_surface!T29</f>
        <v>na</v>
      </c>
      <c r="O605">
        <f>TP_inflow!T29</f>
        <v>347</v>
      </c>
      <c r="P605">
        <f>TN_deep!T29</f>
        <v>1.5330000000000001</v>
      </c>
      <c r="Q605">
        <f>TKN_deep!T29</f>
        <v>1.4555555555555557</v>
      </c>
      <c r="R605">
        <f>NOx_deep!T29</f>
        <v>7.7444444444444441E-2</v>
      </c>
      <c r="S605">
        <f>NH3_deep!T29</f>
        <v>0.48971111111111115</v>
      </c>
      <c r="T605">
        <f>TP_deep!T29</f>
        <v>107.36666666666667</v>
      </c>
      <c r="U605">
        <f>P_dissolved_deep!T29</f>
        <v>0</v>
      </c>
      <c r="V605">
        <f>TOC_deep!T29</f>
        <v>3.4888888888888889</v>
      </c>
    </row>
    <row r="606" spans="1:22" x14ac:dyDescent="0.3">
      <c r="A606">
        <v>2015</v>
      </c>
      <c r="B606" t="s">
        <v>19</v>
      </c>
      <c r="C606">
        <f>TN_surface!T30</f>
        <v>1.8808571428571428</v>
      </c>
      <c r="D606">
        <f>TKN_surface!T30</f>
        <v>1.8428571428571427</v>
      </c>
      <c r="E606">
        <f>NOx_surface!T30</f>
        <v>3.7999999999999999E-2</v>
      </c>
      <c r="F606">
        <f>TOC_surface!T30</f>
        <v>5.9571428571428573</v>
      </c>
      <c r="G606">
        <f>NH3_surface!T30</f>
        <v>0.14729999999999999</v>
      </c>
      <c r="H606">
        <f>TN_inflow!T30</f>
        <v>3.01</v>
      </c>
      <c r="I606">
        <f>TKN_inflow!T30</f>
        <v>1.6</v>
      </c>
      <c r="J606">
        <f>NOx_inflow!T30</f>
        <v>1.41</v>
      </c>
      <c r="K606">
        <f>NH3_inflow!T30</f>
        <v>0.13</v>
      </c>
      <c r="L606">
        <f>TOC_inflow!T30</f>
        <v>4.5</v>
      </c>
      <c r="M606">
        <f>TP_surface!T30</f>
        <v>39.857142857142854</v>
      </c>
      <c r="N606" t="str">
        <f>P_dissolved_surface!T30</f>
        <v>na</v>
      </c>
      <c r="O606">
        <f>TP_inflow!T30</f>
        <v>235</v>
      </c>
      <c r="P606" t="str">
        <f>TN_deep!T30</f>
        <v/>
      </c>
      <c r="Q606" t="str">
        <f>TKN_deep!T30</f>
        <v/>
      </c>
      <c r="R606" t="str">
        <f>NOx_deep!T30</f>
        <v/>
      </c>
      <c r="S606" t="str">
        <f>NH3_deep!T30</f>
        <v/>
      </c>
      <c r="T606" t="str">
        <f>TP_deep!T30</f>
        <v/>
      </c>
      <c r="U606">
        <f>P_dissolved_deep!T30</f>
        <v>0</v>
      </c>
      <c r="V606" t="str">
        <f>TOC_deep!T30</f>
        <v/>
      </c>
    </row>
    <row r="607" spans="1:22" x14ac:dyDescent="0.3">
      <c r="A607">
        <v>2016</v>
      </c>
      <c r="B607" t="s">
        <v>19</v>
      </c>
      <c r="C607">
        <f>TN_surface!T31</f>
        <v>2.125</v>
      </c>
      <c r="D607">
        <f>TKN_surface!T31</f>
        <v>0.92428571428571427</v>
      </c>
      <c r="E607">
        <f>NOx_surface!T31</f>
        <v>1.2007142857142858</v>
      </c>
      <c r="F607">
        <f>TOC_surface!T31</f>
        <v>8.6214285714285719</v>
      </c>
      <c r="G607">
        <f>NH3_surface!T31</f>
        <v>0.12714285714285714</v>
      </c>
      <c r="H607" t="str">
        <f>TN_inflow!T31</f>
        <v>na</v>
      </c>
      <c r="I607" t="str">
        <f>TKN_inflow!T31</f>
        <v>na</v>
      </c>
      <c r="J607" t="str">
        <f>NOx_inflow!T31</f>
        <v>na</v>
      </c>
      <c r="K607" t="str">
        <f>NH3_inflow!T31</f>
        <v>na</v>
      </c>
      <c r="L607" t="str">
        <f>TOC_inflow!T31</f>
        <v>na</v>
      </c>
      <c r="M607">
        <f>TP_surface!T31</f>
        <v>56.142857142857146</v>
      </c>
      <c r="N607" t="str">
        <f>P_dissolved_surface!T31</f>
        <v>na</v>
      </c>
      <c r="O607" t="str">
        <f>TP_inflow!T31</f>
        <v>na</v>
      </c>
      <c r="P607">
        <f>TN_deep!T31</f>
        <v>0.6263333333333333</v>
      </c>
      <c r="Q607">
        <f>TKN_deep!T31</f>
        <v>0.58633333333333326</v>
      </c>
      <c r="R607">
        <f>NOx_deep!T31</f>
        <v>0.04</v>
      </c>
      <c r="S607">
        <f>NH3_deep!T31</f>
        <v>0.47399999999999998</v>
      </c>
      <c r="T607">
        <f>TP_deep!T31</f>
        <v>35.333333333333336</v>
      </c>
      <c r="U607">
        <f>P_dissolved_deep!T31</f>
        <v>0</v>
      </c>
      <c r="V607">
        <f>TOC_deep!T31</f>
        <v>3.5400000000000005</v>
      </c>
    </row>
    <row r="608" spans="1:22" x14ac:dyDescent="0.3">
      <c r="A608">
        <v>2017</v>
      </c>
      <c r="B608" t="s">
        <v>19</v>
      </c>
      <c r="C608">
        <f>TN_surface!T32</f>
        <v>0.92594285714285718</v>
      </c>
      <c r="D608">
        <f>TKN_surface!T32</f>
        <v>0.8471428571428572</v>
      </c>
      <c r="E608">
        <f>NOx_surface!T32</f>
        <v>7.8799999999999995E-2</v>
      </c>
      <c r="F608">
        <f>TOC_surface!T32</f>
        <v>8.5671428571428585</v>
      </c>
      <c r="G608">
        <f>NH3_surface!T32</f>
        <v>8.1299999999999997E-2</v>
      </c>
      <c r="H608">
        <f>TN_inflow!T32</f>
        <v>3.66</v>
      </c>
      <c r="I608">
        <f>TKN_inflow!T32</f>
        <v>0.52</v>
      </c>
      <c r="J608">
        <f>NOx_inflow!T32</f>
        <v>3.14</v>
      </c>
      <c r="K608">
        <f>NH3_inflow!T32</f>
        <v>0.16800000000000001</v>
      </c>
      <c r="L608">
        <f>TOC_inflow!T32</f>
        <v>5.16</v>
      </c>
      <c r="M608">
        <f>TP_surface!T32</f>
        <v>58.714285714285715</v>
      </c>
      <c r="N608">
        <f>P_dissolved_surface!T32</f>
        <v>2</v>
      </c>
      <c r="O608">
        <f>TP_inflow!T32</f>
        <v>253</v>
      </c>
      <c r="P608">
        <f>TN_deep!T32</f>
        <v>0.29505000000000003</v>
      </c>
      <c r="Q608">
        <f>TKN_deep!T32</f>
        <v>0.20749999999999999</v>
      </c>
      <c r="R608">
        <f>NOx_deep!T32</f>
        <v>8.7549999999999989E-2</v>
      </c>
      <c r="S608">
        <f>NH3_deep!T32</f>
        <v>8.5475000000000009E-2</v>
      </c>
      <c r="T608">
        <f>TP_deep!T32</f>
        <v>9.5</v>
      </c>
      <c r="U608">
        <f>P_dissolved_deep!T32</f>
        <v>32.200000000000003</v>
      </c>
      <c r="V608">
        <f>TOC_deep!T32</f>
        <v>3.2925000000000004</v>
      </c>
    </row>
    <row r="609" spans="1:22" x14ac:dyDescent="0.3">
      <c r="A609">
        <v>2018</v>
      </c>
      <c r="B609" t="s">
        <v>19</v>
      </c>
      <c r="C609">
        <f>TN_surface!T33</f>
        <v>0.60632000000000008</v>
      </c>
      <c r="D609">
        <f>TKN_surface!T33</f>
        <v>0.60180000000000011</v>
      </c>
      <c r="E609">
        <f>NOx_surface!T33</f>
        <v>4.5199999999999997E-3</v>
      </c>
      <c r="F609">
        <f>TOC_surface!T33</f>
        <v>7.1239999999999997</v>
      </c>
      <c r="G609">
        <f>NH3_surface!T33</f>
        <v>0.14174</v>
      </c>
      <c r="H609">
        <f>TN_inflow!T33</f>
        <v>1.5639999999999998</v>
      </c>
      <c r="I609">
        <f>TKN_inflow!T33</f>
        <v>1.1399999999999999</v>
      </c>
      <c r="J609">
        <f>NOx_inflow!T33</f>
        <v>0.42399999999999999</v>
      </c>
      <c r="K609">
        <f>NH3_inflow!T33</f>
        <v>0.13500000000000001</v>
      </c>
      <c r="L609">
        <f>TOC_inflow!T33</f>
        <v>15.3</v>
      </c>
      <c r="M609">
        <f>TP_surface!T33</f>
        <v>88.4</v>
      </c>
      <c r="N609">
        <f>P_dissolved_surface!T33</f>
        <v>64.900000000000006</v>
      </c>
      <c r="O609">
        <f>TP_inflow!T33</f>
        <v>662</v>
      </c>
      <c r="P609" t="str">
        <f>TN_deep!T33</f>
        <v/>
      </c>
      <c r="Q609" t="str">
        <f>TKN_deep!T33</f>
        <v/>
      </c>
      <c r="R609" t="str">
        <f>NOx_deep!T33</f>
        <v/>
      </c>
      <c r="S609" t="str">
        <f>NH3_deep!T33</f>
        <v/>
      </c>
      <c r="T609" t="str">
        <f>TP_deep!T33</f>
        <v/>
      </c>
      <c r="U609" t="str">
        <f>P_dissolved_deep!T33</f>
        <v/>
      </c>
      <c r="V609" t="str">
        <f>TOC_deep!T33</f>
        <v/>
      </c>
    </row>
    <row r="610" spans="1:22" x14ac:dyDescent="0.3">
      <c r="A610">
        <v>1987</v>
      </c>
      <c r="B610" t="s">
        <v>20</v>
      </c>
      <c r="C610">
        <f>TN_surface!U2</f>
        <v>1.08</v>
      </c>
      <c r="D610">
        <f>TKN_surface!U2</f>
        <v>0.9</v>
      </c>
      <c r="E610">
        <f>NOx_surface!U2</f>
        <v>0.18</v>
      </c>
      <c r="F610">
        <f>TOC_surface!U2</f>
        <v>7.833333333333333</v>
      </c>
      <c r="G610">
        <f>NH3_surface!U2</f>
        <v>0.45416666666666666</v>
      </c>
      <c r="H610" t="str">
        <f>TN_inflow!U2</f>
        <v>na</v>
      </c>
      <c r="I610" t="str">
        <f>TKN_inflow!U2</f>
        <v>na</v>
      </c>
      <c r="J610">
        <f>NOx_inflow!U2</f>
        <v>0.65</v>
      </c>
      <c r="K610">
        <f>NH3_inflow!U2</f>
        <v>0</v>
      </c>
      <c r="L610">
        <f>TOC_inflow!U2</f>
        <v>7</v>
      </c>
      <c r="M610">
        <f>TP_surface!U2</f>
        <v>220.08332499999997</v>
      </c>
      <c r="N610">
        <f>P_dissolved_surface!U2</f>
        <v>45.333333333333336</v>
      </c>
      <c r="O610">
        <f>TP_inflow!U2</f>
        <v>161.5</v>
      </c>
      <c r="P610">
        <f>TN_deep!U2</f>
        <v>0.10322724542256699</v>
      </c>
      <c r="Q610">
        <f>TKN_deep!U2</f>
        <v>0.16688787403523356</v>
      </c>
      <c r="R610">
        <f>NOx_deep!U2</f>
        <v>6.6666666666666693E-2</v>
      </c>
      <c r="S610">
        <f>NH3_deep!U2</f>
        <v>0.12505276664050438</v>
      </c>
      <c r="T610">
        <f>TP_deep!U2</f>
        <v>0</v>
      </c>
      <c r="U610">
        <f>P_dissolved_deep!U2</f>
        <v>7.6499092224098391</v>
      </c>
      <c r="V610">
        <f>TOC_deep!U2</f>
        <v>0.51099032389186305</v>
      </c>
    </row>
    <row r="611" spans="1:22" x14ac:dyDescent="0.3">
      <c r="A611">
        <v>1988</v>
      </c>
      <c r="B611" t="s">
        <v>20</v>
      </c>
      <c r="C611">
        <f>TN_surface!U3</f>
        <v>2.333333333333333</v>
      </c>
      <c r="D611">
        <f>TKN_surface!U3</f>
        <v>1.5833333333333333</v>
      </c>
      <c r="E611">
        <f>NOx_surface!U3</f>
        <v>0.75</v>
      </c>
      <c r="F611">
        <f>TOC_surface!U3</f>
        <v>7.666666666666667</v>
      </c>
      <c r="G611">
        <f>NH3_surface!U3</f>
        <v>0.6166666666666667</v>
      </c>
      <c r="H611" t="str">
        <f>TN_inflow!U3</f>
        <v>na</v>
      </c>
      <c r="I611" t="str">
        <f>TKN_inflow!U3</f>
        <v>na</v>
      </c>
      <c r="J611">
        <f>NOx_inflow!U3</f>
        <v>0.30000000000000004</v>
      </c>
      <c r="K611">
        <f>NH3_inflow!U3</f>
        <v>0</v>
      </c>
      <c r="L611">
        <f>TOC_inflow!U3</f>
        <v>6</v>
      </c>
      <c r="M611">
        <f>TP_surface!U3</f>
        <v>307.83333333333331</v>
      </c>
      <c r="N611">
        <f>P_dissolved_surface!U3</f>
        <v>89</v>
      </c>
      <c r="O611">
        <f>TP_inflow!U3</f>
        <v>170</v>
      </c>
      <c r="P611">
        <f>TN_deep!U3</f>
        <v>0.15567951410224509</v>
      </c>
      <c r="Q611">
        <f>TKN_deep!U3</f>
        <v>0.20675443364855164</v>
      </c>
      <c r="R611">
        <f>NOx_deep!U3</f>
        <v>7.2648315725677884E-2</v>
      </c>
      <c r="S611">
        <f>NH3_deep!U3</f>
        <v>0.12978614889287857</v>
      </c>
      <c r="T611">
        <f>TP_deep!U3</f>
        <v>0</v>
      </c>
      <c r="U611">
        <f>P_dissolved_deep!U3</f>
        <v>14.74228611850957</v>
      </c>
      <c r="V611">
        <f>TOC_deep!U3</f>
        <v>0.44284434185288085</v>
      </c>
    </row>
    <row r="612" spans="1:22" x14ac:dyDescent="0.3">
      <c r="A612">
        <v>1989</v>
      </c>
      <c r="B612" t="s">
        <v>20</v>
      </c>
      <c r="C612">
        <f>TN_surface!U4</f>
        <v>0.77500000000000013</v>
      </c>
      <c r="D612">
        <f>TKN_surface!U4</f>
        <v>0.55000000000000004</v>
      </c>
      <c r="E612">
        <f>NOx_surface!U4</f>
        <v>0.22500000000000003</v>
      </c>
      <c r="F612">
        <f>TOC_surface!U4</f>
        <v>5.75</v>
      </c>
      <c r="G612">
        <f>NH3_surface!U4</f>
        <v>0.125</v>
      </c>
      <c r="H612" t="str">
        <f>TN_inflow!U4</f>
        <v>na</v>
      </c>
      <c r="I612" t="str">
        <f>TKN_inflow!U4</f>
        <v>na</v>
      </c>
      <c r="J612">
        <f>NOx_inflow!U4</f>
        <v>0.5</v>
      </c>
      <c r="K612">
        <f>NH3_inflow!U4</f>
        <v>0</v>
      </c>
      <c r="L612">
        <f>TOC_inflow!U4</f>
        <v>5</v>
      </c>
      <c r="M612">
        <f>TP_surface!U4</f>
        <v>110.75</v>
      </c>
      <c r="N612">
        <f>P_dissolved_surface!U4</f>
        <v>51</v>
      </c>
      <c r="O612">
        <f>TP_inflow!U4</f>
        <v>64</v>
      </c>
      <c r="P612">
        <f>TN_deep!U4</f>
        <v>6.2128525684291579E-2</v>
      </c>
      <c r="Q612">
        <f>TKN_deep!U4</f>
        <v>6.7185481235821229E-2</v>
      </c>
      <c r="R612">
        <f>NOx_deep!U4</f>
        <v>1.7179606773406915E-2</v>
      </c>
      <c r="S612">
        <f>NH3_deep!U4</f>
        <v>3.4801021696368527E-2</v>
      </c>
      <c r="T612">
        <f>TP_deep!U4</f>
        <v>1.7688665548562166</v>
      </c>
      <c r="U612">
        <f>P_dissolved_deep!U4</f>
        <v>1.5506271132817335</v>
      </c>
      <c r="V612">
        <f>TOC_deep!U4</f>
        <v>0.53385391260156567</v>
      </c>
    </row>
    <row r="613" spans="1:22" x14ac:dyDescent="0.3">
      <c r="A613">
        <v>1990</v>
      </c>
      <c r="B613" t="s">
        <v>20</v>
      </c>
      <c r="C613" t="str">
        <f>TN_surface!U5</f>
        <v>na</v>
      </c>
      <c r="D613" t="str">
        <f>TKN_surface!U5</f>
        <v>na</v>
      </c>
      <c r="E613" t="str">
        <f>NOx_surface!U5</f>
        <v>na</v>
      </c>
      <c r="F613" t="str">
        <f>TOC_surface!U5</f>
        <v>na</v>
      </c>
      <c r="G613" t="str">
        <f>NH3_surface!U5</f>
        <v>na</v>
      </c>
      <c r="H613" t="str">
        <f>TN_inflow!U5</f>
        <v>na</v>
      </c>
      <c r="I613" t="str">
        <f>TKN_inflow!U5</f>
        <v>na</v>
      </c>
      <c r="J613" t="str">
        <f>NOx_inflow!U5</f>
        <v>na</v>
      </c>
      <c r="K613" t="str">
        <f>NH3_inflow!U5</f>
        <v>na</v>
      </c>
      <c r="L613" t="str">
        <f>TOC_inflow!U5</f>
        <v>na</v>
      </c>
      <c r="M613" t="str">
        <f>TP_surface!U5</f>
        <v>na</v>
      </c>
      <c r="N613" t="str">
        <f>P_dissolved_surface!U5</f>
        <v>na</v>
      </c>
      <c r="O613" t="str">
        <f>TP_inflow!U5</f>
        <v>na</v>
      </c>
      <c r="P613" t="str">
        <f>TN_deep!U5</f>
        <v/>
      </c>
      <c r="Q613" t="str">
        <f>TKN_deep!U5</f>
        <v/>
      </c>
      <c r="R613" t="str">
        <f>NOx_deep!U5</f>
        <v/>
      </c>
      <c r="S613" t="str">
        <f>NH3_deep!U5</f>
        <v/>
      </c>
      <c r="T613" t="str">
        <f>TP_deep!U5</f>
        <v/>
      </c>
      <c r="U613" t="str">
        <f>P_dissolved_deep!U5</f>
        <v/>
      </c>
      <c r="V613" t="str">
        <f>TOC_deep!U5</f>
        <v/>
      </c>
    </row>
    <row r="614" spans="1:22" x14ac:dyDescent="0.3">
      <c r="A614">
        <v>1991</v>
      </c>
      <c r="B614" t="s">
        <v>20</v>
      </c>
      <c r="C614" t="str">
        <f>TN_surface!U6</f>
        <v>na</v>
      </c>
      <c r="D614">
        <f>TKN_surface!U6</f>
        <v>1.2166666666666666</v>
      </c>
      <c r="E614" t="str">
        <f>NOx_surface!U6</f>
        <v>na</v>
      </c>
      <c r="F614">
        <f>TOC_surface!U6</f>
        <v>7.4285714285714288</v>
      </c>
      <c r="G614">
        <f>NH3_surface!U6</f>
        <v>0.31666666666666665</v>
      </c>
      <c r="H614" t="str">
        <f>TN_inflow!U6</f>
        <v>na</v>
      </c>
      <c r="I614" t="str">
        <f>TKN_inflow!U6</f>
        <v>na</v>
      </c>
      <c r="J614">
        <f>NOx_inflow!U6</f>
        <v>0.125</v>
      </c>
      <c r="K614">
        <f>NH3_inflow!U6</f>
        <v>0</v>
      </c>
      <c r="L614">
        <f>TOC_inflow!U6</f>
        <v>6.333333333333333</v>
      </c>
      <c r="M614">
        <f>TP_surface!U6</f>
        <v>340.66666666666669</v>
      </c>
      <c r="N614">
        <f>P_dissolved_surface!U6</f>
        <v>13.75</v>
      </c>
      <c r="O614">
        <f>TP_inflow!U6</f>
        <v>155.33333333333334</v>
      </c>
      <c r="P614" t="str">
        <f>TN_deep!U6</f>
        <v/>
      </c>
      <c r="Q614" t="str">
        <f>TKN_deep!U6</f>
        <v/>
      </c>
      <c r="R614" t="str">
        <f>NOx_deep!U6</f>
        <v/>
      </c>
      <c r="S614">
        <f>NH3_deep!U6</f>
        <v>0.10368220676663861</v>
      </c>
      <c r="T614" t="str">
        <f>TP_deep!U6</f>
        <v/>
      </c>
      <c r="U614" t="str">
        <f>P_dissolved_deep!U6</f>
        <v/>
      </c>
      <c r="V614">
        <f>TOC_deep!U6</f>
        <v>1.5431674376880626</v>
      </c>
    </row>
    <row r="615" spans="1:22" x14ac:dyDescent="0.3">
      <c r="A615">
        <v>1992</v>
      </c>
      <c r="B615" t="s">
        <v>20</v>
      </c>
      <c r="C615" t="str">
        <f>TN_surface!U7</f>
        <v>na</v>
      </c>
      <c r="D615" t="str">
        <f>TKN_surface!U7</f>
        <v>na</v>
      </c>
      <c r="E615" t="str">
        <f>NOx_surface!U7</f>
        <v>na</v>
      </c>
      <c r="F615" t="str">
        <f>TOC_surface!U7</f>
        <v>na</v>
      </c>
      <c r="G615" t="str">
        <f>NH3_surface!U7</f>
        <v>na</v>
      </c>
      <c r="H615" t="str">
        <f>TN_inflow!U7</f>
        <v>na</v>
      </c>
      <c r="I615" t="str">
        <f>TKN_inflow!U7</f>
        <v>na</v>
      </c>
      <c r="J615">
        <f>NOx_inflow!U7</f>
        <v>0.375</v>
      </c>
      <c r="K615">
        <f>NH3_inflow!U7</f>
        <v>0.45</v>
      </c>
      <c r="L615">
        <f>TOC_inflow!U7</f>
        <v>6</v>
      </c>
      <c r="M615" t="str">
        <f>TP_surface!U7</f>
        <v>na</v>
      </c>
      <c r="N615" t="str">
        <f>P_dissolved_surface!U7</f>
        <v>na</v>
      </c>
      <c r="O615">
        <f>TP_inflow!U7</f>
        <v>130</v>
      </c>
      <c r="P615" t="str">
        <f>TN_deep!U7</f>
        <v/>
      </c>
      <c r="Q615" t="str">
        <f>TKN_deep!U7</f>
        <v/>
      </c>
      <c r="R615">
        <f>NOx_deep!U7</f>
        <v>0.26666666666666672</v>
      </c>
      <c r="S615">
        <f>NH3_deep!U7</f>
        <v>0.12266213759754881</v>
      </c>
      <c r="T615">
        <f>TP_deep!U7</f>
        <v>37.885426690952755</v>
      </c>
      <c r="U615">
        <f>P_dissolved_deep!U7</f>
        <v>15.138251770487457</v>
      </c>
      <c r="V615">
        <f>TOC_deep!U7</f>
        <v>0.39179076048319422</v>
      </c>
    </row>
    <row r="616" spans="1:22" x14ac:dyDescent="0.3">
      <c r="A616">
        <v>1993</v>
      </c>
      <c r="B616" t="s">
        <v>20</v>
      </c>
      <c r="C616" t="str">
        <f>TN_surface!U8</f>
        <v>na</v>
      </c>
      <c r="D616" t="str">
        <f>TKN_surface!U8</f>
        <v>na</v>
      </c>
      <c r="E616" t="str">
        <f>NOx_surface!U8</f>
        <v>na</v>
      </c>
      <c r="F616">
        <f>TOC_surface!U8</f>
        <v>7.75</v>
      </c>
      <c r="G616">
        <f>NH3_surface!U8</f>
        <v>0.61250000000000004</v>
      </c>
      <c r="H616" t="str">
        <f>TN_inflow!U8</f>
        <v>na</v>
      </c>
      <c r="I616" t="str">
        <f>TKN_inflow!U8</f>
        <v>na</v>
      </c>
      <c r="J616" t="str">
        <f>NOx_inflow!U8</f>
        <v>na</v>
      </c>
      <c r="K616">
        <f>NH3_inflow!U8</f>
        <v>0.53333333333333333</v>
      </c>
      <c r="L616">
        <f>TOC_inflow!U8</f>
        <v>8.5</v>
      </c>
      <c r="M616" t="str">
        <f>TP_surface!U8</f>
        <v>na</v>
      </c>
      <c r="N616" t="str">
        <f>P_dissolved_surface!U8</f>
        <v>na</v>
      </c>
      <c r="O616" t="str">
        <f>TP_inflow!U8</f>
        <v>na</v>
      </c>
      <c r="P616" t="str">
        <f>TN_deep!U8</f>
        <v/>
      </c>
      <c r="Q616">
        <f>TKN_deep!U8</f>
        <v>0</v>
      </c>
      <c r="R616">
        <f>NOx_deep!U8</f>
        <v>0</v>
      </c>
      <c r="S616" t="str">
        <f>NH3_deep!U8</f>
        <v/>
      </c>
      <c r="T616">
        <f>TP_deep!U8</f>
        <v>0</v>
      </c>
      <c r="U616" t="str">
        <f>P_dissolved_deep!U8</f>
        <v/>
      </c>
      <c r="V616" t="str">
        <f>TOC_deep!U8</f>
        <v/>
      </c>
    </row>
    <row r="617" spans="1:22" x14ac:dyDescent="0.3">
      <c r="A617">
        <v>1994</v>
      </c>
      <c r="B617" t="s">
        <v>20</v>
      </c>
      <c r="C617" t="str">
        <f>TN_surface!U9</f>
        <v>na</v>
      </c>
      <c r="D617" t="str">
        <f>TKN_surface!U9</f>
        <v>na</v>
      </c>
      <c r="E617" t="str">
        <f>NOx_surface!U9</f>
        <v>na</v>
      </c>
      <c r="F617">
        <f>TOC_surface!U9</f>
        <v>13.25</v>
      </c>
      <c r="G617" t="str">
        <f>NH3_surface!U9</f>
        <v>na</v>
      </c>
      <c r="H617" t="str">
        <f>TN_inflow!U9</f>
        <v>na</v>
      </c>
      <c r="I617" t="str">
        <f>TKN_inflow!U9</f>
        <v>na</v>
      </c>
      <c r="J617" t="str">
        <f>NOx_inflow!U9</f>
        <v>na</v>
      </c>
      <c r="K617" t="str">
        <f>NH3_inflow!U9</f>
        <v>na</v>
      </c>
      <c r="L617">
        <f>TOC_inflow!U9</f>
        <v>9</v>
      </c>
      <c r="M617" t="str">
        <f>TP_surface!U9</f>
        <v>na</v>
      </c>
      <c r="N617" t="str">
        <f>P_dissolved_surface!U9</f>
        <v>na</v>
      </c>
      <c r="O617" t="str">
        <f>TP_inflow!U9</f>
        <v>na</v>
      </c>
      <c r="P617" t="str">
        <f>TN_deep!U9</f>
        <v/>
      </c>
      <c r="Q617">
        <f>TKN_deep!U9</f>
        <v>0</v>
      </c>
      <c r="R617">
        <f>NOx_deep!U9</f>
        <v>0</v>
      </c>
      <c r="S617">
        <f>NH3_deep!U9</f>
        <v>0</v>
      </c>
      <c r="T617">
        <f>TP_deep!U9</f>
        <v>0</v>
      </c>
      <c r="U617">
        <f>P_dissolved_deep!U9</f>
        <v>0</v>
      </c>
      <c r="V617">
        <f>TOC_deep!U9</f>
        <v>0.87960991892284579</v>
      </c>
    </row>
    <row r="618" spans="1:22" x14ac:dyDescent="0.3">
      <c r="A618">
        <v>1995</v>
      </c>
      <c r="B618" t="s">
        <v>20</v>
      </c>
      <c r="C618" t="str">
        <f>TN_surface!U10</f>
        <v>na</v>
      </c>
      <c r="D618" t="str">
        <f>TKN_surface!U10</f>
        <v>na</v>
      </c>
      <c r="E618" t="str">
        <f>NOx_surface!U10</f>
        <v>na</v>
      </c>
      <c r="F618">
        <f>TOC_surface!U10</f>
        <v>8.2666666666666675</v>
      </c>
      <c r="G618" t="str">
        <f>NH3_surface!U10</f>
        <v>na</v>
      </c>
      <c r="H618" t="str">
        <f>TN_inflow!U10</f>
        <v>na</v>
      </c>
      <c r="I618" t="str">
        <f>TKN_inflow!U10</f>
        <v>na</v>
      </c>
      <c r="J618" t="str">
        <f>NOx_inflow!U10</f>
        <v>na</v>
      </c>
      <c r="K618" t="str">
        <f>NH3_inflow!U10</f>
        <v>na</v>
      </c>
      <c r="L618">
        <f>TOC_inflow!U10</f>
        <v>10.25</v>
      </c>
      <c r="M618" t="str">
        <f>TP_surface!U10</f>
        <v>na</v>
      </c>
      <c r="N618" t="str">
        <f>P_dissolved_surface!U10</f>
        <v>na</v>
      </c>
      <c r="O618" t="str">
        <f>TP_inflow!U10</f>
        <v>na</v>
      </c>
      <c r="P618" t="str">
        <f>TN_deep!U10</f>
        <v/>
      </c>
      <c r="Q618">
        <f>TKN_deep!U10</f>
        <v>0</v>
      </c>
      <c r="R618">
        <f>NOx_deep!U10</f>
        <v>0</v>
      </c>
      <c r="S618">
        <f>NH3_deep!U10</f>
        <v>0</v>
      </c>
      <c r="T618">
        <f>TP_deep!U10</f>
        <v>0</v>
      </c>
      <c r="U618">
        <f>P_dissolved_deep!U10</f>
        <v>0</v>
      </c>
      <c r="V618">
        <f>TOC_deep!U10</f>
        <v>0.7595877541226026</v>
      </c>
    </row>
    <row r="619" spans="1:22" x14ac:dyDescent="0.3">
      <c r="A619">
        <v>1996</v>
      </c>
      <c r="B619" t="s">
        <v>20</v>
      </c>
      <c r="C619" t="str">
        <f>TN_surface!U11</f>
        <v>na</v>
      </c>
      <c r="D619" t="str">
        <f>TKN_surface!U11</f>
        <v>na</v>
      </c>
      <c r="E619" t="str">
        <f>NOx_surface!U11</f>
        <v>na</v>
      </c>
      <c r="F619" t="str">
        <f>TOC_surface!U11</f>
        <v>na</v>
      </c>
      <c r="G619" t="str">
        <f>NH3_surface!U11</f>
        <v>na</v>
      </c>
      <c r="H619" t="str">
        <f>TN_inflow!U11</f>
        <v>na</v>
      </c>
      <c r="I619" t="str">
        <f>TKN_inflow!U11</f>
        <v>na</v>
      </c>
      <c r="J619">
        <f>NOx_inflow!U11</f>
        <v>4.4999999999999998E-2</v>
      </c>
      <c r="K619" t="str">
        <f>NH3_inflow!U11</f>
        <v>na</v>
      </c>
      <c r="L619">
        <f>TOC_inflow!U11</f>
        <v>6.92</v>
      </c>
      <c r="M619" t="str">
        <f>TP_surface!U11</f>
        <v>na</v>
      </c>
      <c r="N619" t="str">
        <f>P_dissolved_surface!U11</f>
        <v>na</v>
      </c>
      <c r="O619" t="str">
        <f>TP_inflow!U11</f>
        <v>na</v>
      </c>
      <c r="P619" t="str">
        <f>TN_deep!U11</f>
        <v/>
      </c>
      <c r="Q619">
        <f>TKN_deep!U11</f>
        <v>0</v>
      </c>
      <c r="R619" t="str">
        <f>NOx_deep!U11</f>
        <v/>
      </c>
      <c r="S619">
        <f>NH3_deep!U11</f>
        <v>0</v>
      </c>
      <c r="T619">
        <f>TP_deep!U11</f>
        <v>0</v>
      </c>
      <c r="U619">
        <f>P_dissolved_deep!U11</f>
        <v>0</v>
      </c>
      <c r="V619">
        <f>TOC_deep!U11</f>
        <v>0.4834044342730317</v>
      </c>
    </row>
    <row r="620" spans="1:22" x14ac:dyDescent="0.3">
      <c r="A620">
        <v>1997</v>
      </c>
      <c r="B620" t="s">
        <v>20</v>
      </c>
      <c r="C620" t="str">
        <f>TN_surface!U12</f>
        <v>na</v>
      </c>
      <c r="D620" t="str">
        <f>TKN_surface!U12</f>
        <v>na</v>
      </c>
      <c r="E620" t="str">
        <f>NOx_surface!U12</f>
        <v>na</v>
      </c>
      <c r="F620" t="str">
        <f>TOC_surface!U12</f>
        <v>na</v>
      </c>
      <c r="G620" t="str">
        <f>NH3_surface!U12</f>
        <v>na</v>
      </c>
      <c r="H620" t="str">
        <f>TN_inflow!U12</f>
        <v>na</v>
      </c>
      <c r="I620" t="str">
        <f>TKN_inflow!U12</f>
        <v>na</v>
      </c>
      <c r="J620">
        <f>NOx_inflow!U12</f>
        <v>0.64200000000000002</v>
      </c>
      <c r="K620" t="str">
        <f>NH3_inflow!U12</f>
        <v>na</v>
      </c>
      <c r="L620">
        <f>TOC_inflow!U12</f>
        <v>12.633333333333335</v>
      </c>
      <c r="M620" t="str">
        <f>TP_surface!U12</f>
        <v>na</v>
      </c>
      <c r="N620" t="str">
        <f>P_dissolved_surface!U12</f>
        <v>na</v>
      </c>
      <c r="O620" t="str">
        <f>TP_inflow!U12</f>
        <v>na</v>
      </c>
      <c r="P620" t="str">
        <f>TN_deep!U12</f>
        <v/>
      </c>
      <c r="Q620" t="str">
        <f>TKN_deep!U12</f>
        <v/>
      </c>
      <c r="R620">
        <f>NOx_deep!U12</f>
        <v>6.0707632688704535E-2</v>
      </c>
      <c r="S620">
        <f>NH3_deep!U12</f>
        <v>0</v>
      </c>
      <c r="T620">
        <f>TP_deep!U12</f>
        <v>0</v>
      </c>
      <c r="U620">
        <f>P_dissolved_deep!U12</f>
        <v>0</v>
      </c>
      <c r="V620">
        <f>TOC_deep!U12</f>
        <v>0.36388734520452987</v>
      </c>
    </row>
    <row r="621" spans="1:22" x14ac:dyDescent="0.3">
      <c r="A621">
        <v>1998</v>
      </c>
      <c r="B621" t="s">
        <v>20</v>
      </c>
      <c r="C621" t="str">
        <f>TN_surface!U13</f>
        <v>na</v>
      </c>
      <c r="D621">
        <f>TKN_surface!U13</f>
        <v>1.2749999999999999</v>
      </c>
      <c r="E621" t="str">
        <f>NOx_surface!U13</f>
        <v>na</v>
      </c>
      <c r="F621">
        <f>TOC_surface!U13</f>
        <v>6.0333333333333341</v>
      </c>
      <c r="G621" t="str">
        <f>NH3_surface!U13</f>
        <v>na</v>
      </c>
      <c r="H621" t="str">
        <f>TN_inflow!U13</f>
        <v>na</v>
      </c>
      <c r="I621" t="str">
        <f>TKN_inflow!U13</f>
        <v>na</v>
      </c>
      <c r="J621" t="str">
        <f>NOx_inflow!U13</f>
        <v>na</v>
      </c>
      <c r="K621" t="str">
        <f>NH3_inflow!U13</f>
        <v>na</v>
      </c>
      <c r="L621">
        <f>TOC_inflow!U13</f>
        <v>5.166666666666667</v>
      </c>
      <c r="M621" t="str">
        <f>TP_surface!U13</f>
        <v>na</v>
      </c>
      <c r="N621" t="str">
        <f>P_dissolved_surface!U13</f>
        <v>na</v>
      </c>
      <c r="O621" t="str">
        <f>TP_inflow!U13</f>
        <v>na</v>
      </c>
      <c r="P621" t="str">
        <f>TN_deep!U13</f>
        <v/>
      </c>
      <c r="Q621" t="str">
        <f>TKN_deep!U13</f>
        <v/>
      </c>
      <c r="R621">
        <f>NOx_deep!U13</f>
        <v>0</v>
      </c>
      <c r="S621">
        <f>NH3_deep!U13</f>
        <v>0</v>
      </c>
      <c r="T621">
        <f>TP_deep!U13</f>
        <v>0</v>
      </c>
      <c r="U621">
        <f>P_dissolved_deep!U13</f>
        <v>0</v>
      </c>
      <c r="V621" t="str">
        <f>TOC_deep!U13</f>
        <v/>
      </c>
    </row>
    <row r="622" spans="1:22" x14ac:dyDescent="0.3">
      <c r="A622">
        <v>1999</v>
      </c>
      <c r="B622" t="s">
        <v>20</v>
      </c>
      <c r="C622">
        <f>TN_surface!U14</f>
        <v>0.72500000000000009</v>
      </c>
      <c r="D622">
        <f>TKN_surface!U14</f>
        <v>0.70000000000000007</v>
      </c>
      <c r="E622">
        <f>NOx_surface!U14</f>
        <v>2.5000000000000001E-2</v>
      </c>
      <c r="F622">
        <f>TOC_surface!U14</f>
        <v>7.125</v>
      </c>
      <c r="G622" t="str">
        <f>NH3_surface!U14</f>
        <v>na</v>
      </c>
      <c r="H622" t="str">
        <f>TN_inflow!U14</f>
        <v>na</v>
      </c>
      <c r="I622" t="str">
        <f>TKN_inflow!U14</f>
        <v>na</v>
      </c>
      <c r="J622">
        <f>NOx_inflow!U14</f>
        <v>0.37</v>
      </c>
      <c r="K622" t="str">
        <f>NH3_inflow!U14</f>
        <v>na</v>
      </c>
      <c r="L622">
        <f>TOC_inflow!U14</f>
        <v>5.0500000000000007</v>
      </c>
      <c r="M622">
        <f>TP_surface!U14</f>
        <v>75</v>
      </c>
      <c r="N622">
        <f>P_dissolved_surface!U14</f>
        <v>5</v>
      </c>
      <c r="O622">
        <f>TP_inflow!U14</f>
        <v>100</v>
      </c>
      <c r="P622">
        <f>TN_deep!U14</f>
        <v>6.7977988676074033E-2</v>
      </c>
      <c r="Q622">
        <f>TKN_deep!U14</f>
        <v>9.2889570040033148E-2</v>
      </c>
      <c r="R622">
        <f>NOx_deep!U14</f>
        <v>4.9260151238095101E-2</v>
      </c>
      <c r="S622">
        <f>NH3_deep!U14</f>
        <v>0</v>
      </c>
      <c r="T622">
        <f>TP_deep!U14</f>
        <v>15.037929475717947</v>
      </c>
      <c r="U622">
        <f>P_dissolved_deep!U14</f>
        <v>13.693206572968949</v>
      </c>
      <c r="V622">
        <f>TOC_deep!U14</f>
        <v>0.52104062541545959</v>
      </c>
    </row>
    <row r="623" spans="1:22" x14ac:dyDescent="0.3">
      <c r="A623">
        <v>2000</v>
      </c>
      <c r="B623" t="s">
        <v>20</v>
      </c>
      <c r="C623" t="str">
        <f>TN_surface!U15</f>
        <v>na</v>
      </c>
      <c r="D623" t="str">
        <f>TKN_surface!U15</f>
        <v>na</v>
      </c>
      <c r="E623" t="str">
        <f>NOx_surface!U15</f>
        <v>na</v>
      </c>
      <c r="F623" t="str">
        <f>TOC_surface!U15</f>
        <v>na</v>
      </c>
      <c r="G623" t="str">
        <f>NH3_surface!U15</f>
        <v>na</v>
      </c>
      <c r="H623" t="str">
        <f>TN_inflow!U15</f>
        <v>na</v>
      </c>
      <c r="I623" t="str">
        <f>TKN_inflow!U15</f>
        <v>na</v>
      </c>
      <c r="J623" t="str">
        <f>NOx_inflow!U15</f>
        <v>na</v>
      </c>
      <c r="K623" t="str">
        <f>NH3_inflow!U15</f>
        <v>na</v>
      </c>
      <c r="L623" t="str">
        <f>TOC_inflow!U15</f>
        <v>na</v>
      </c>
      <c r="M623" t="str">
        <f>TP_surface!U15</f>
        <v>na</v>
      </c>
      <c r="N623" t="str">
        <f>P_dissolved_surface!U15</f>
        <v>na</v>
      </c>
      <c r="O623" t="str">
        <f>TP_inflow!U15</f>
        <v>na</v>
      </c>
      <c r="P623" t="str">
        <f>TN_deep!U15</f>
        <v/>
      </c>
      <c r="Q623">
        <f>TKN_deep!U15</f>
        <v>0</v>
      </c>
      <c r="R623">
        <f>NOx_deep!U15</f>
        <v>0</v>
      </c>
      <c r="S623">
        <f>NH3_deep!U15</f>
        <v>0</v>
      </c>
      <c r="T623">
        <f>TP_deep!U15</f>
        <v>0</v>
      </c>
      <c r="U623">
        <f>P_dissolved_deep!U15</f>
        <v>0</v>
      </c>
      <c r="V623">
        <f>TOC_deep!U15</f>
        <v>0</v>
      </c>
    </row>
    <row r="624" spans="1:22" x14ac:dyDescent="0.3">
      <c r="A624">
        <v>2001</v>
      </c>
      <c r="B624" t="s">
        <v>20</v>
      </c>
      <c r="C624" t="str">
        <f>TN_surface!U16</f>
        <v>na</v>
      </c>
      <c r="D624" t="str">
        <f>TKN_surface!U16</f>
        <v>na</v>
      </c>
      <c r="E624" t="str">
        <f>NOx_surface!U16</f>
        <v>na</v>
      </c>
      <c r="F624" t="str">
        <f>TOC_surface!U16</f>
        <v>na</v>
      </c>
      <c r="G624" t="str">
        <f>NH3_surface!U16</f>
        <v>na</v>
      </c>
      <c r="H624" t="str">
        <f>TN_inflow!U16</f>
        <v>na</v>
      </c>
      <c r="I624" t="str">
        <f>TKN_inflow!U16</f>
        <v>na</v>
      </c>
      <c r="J624" t="str">
        <f>NOx_inflow!U16</f>
        <v>na</v>
      </c>
      <c r="K624" t="str">
        <f>NH3_inflow!U16</f>
        <v>na</v>
      </c>
      <c r="L624" t="str">
        <f>TOC_inflow!U16</f>
        <v>na</v>
      </c>
      <c r="M624" t="str">
        <f>TP_surface!U16</f>
        <v>na</v>
      </c>
      <c r="N624" t="str">
        <f>P_dissolved_surface!U16</f>
        <v>na</v>
      </c>
      <c r="O624" t="str">
        <f>TP_inflow!U16</f>
        <v>na</v>
      </c>
      <c r="P624" t="str">
        <f>TN_deep!U16</f>
        <v/>
      </c>
      <c r="Q624">
        <f>TKN_deep!U16</f>
        <v>0</v>
      </c>
      <c r="R624">
        <f>NOx_deep!U16</f>
        <v>0</v>
      </c>
      <c r="S624">
        <f>NH3_deep!U16</f>
        <v>0</v>
      </c>
      <c r="T624">
        <f>TP_deep!U16</f>
        <v>0</v>
      </c>
      <c r="U624">
        <f>P_dissolved_deep!U16</f>
        <v>0</v>
      </c>
      <c r="V624">
        <f>TOC_deep!U16</f>
        <v>0</v>
      </c>
    </row>
    <row r="625" spans="1:22" x14ac:dyDescent="0.3">
      <c r="A625">
        <v>2002</v>
      </c>
      <c r="B625" t="s">
        <v>20</v>
      </c>
      <c r="C625" t="str">
        <f>TN_surface!U17</f>
        <v>na</v>
      </c>
      <c r="D625" t="str">
        <f>TKN_surface!U17</f>
        <v>na</v>
      </c>
      <c r="E625" t="str">
        <f>NOx_surface!U17</f>
        <v>na</v>
      </c>
      <c r="F625" t="str">
        <f>TOC_surface!U17</f>
        <v>na</v>
      </c>
      <c r="G625" t="str">
        <f>NH3_surface!U17</f>
        <v>na</v>
      </c>
      <c r="H625" t="str">
        <f>TN_inflow!U17</f>
        <v>na</v>
      </c>
      <c r="I625" t="str">
        <f>TKN_inflow!U17</f>
        <v>na</v>
      </c>
      <c r="J625" t="str">
        <f>NOx_inflow!U17</f>
        <v>na</v>
      </c>
      <c r="K625" t="str">
        <f>NH3_inflow!U17</f>
        <v>na</v>
      </c>
      <c r="L625" t="str">
        <f>TOC_inflow!U17</f>
        <v>na</v>
      </c>
      <c r="M625" t="str">
        <f>TP_surface!U17</f>
        <v>na</v>
      </c>
      <c r="N625" t="str">
        <f>P_dissolved_surface!U17</f>
        <v>na</v>
      </c>
      <c r="O625" t="str">
        <f>TP_inflow!U17</f>
        <v>na</v>
      </c>
      <c r="P625" t="str">
        <f>TN_deep!U17</f>
        <v/>
      </c>
      <c r="Q625">
        <f>TKN_deep!U17</f>
        <v>0</v>
      </c>
      <c r="R625">
        <f>NOx_deep!U17</f>
        <v>0</v>
      </c>
      <c r="S625">
        <f>NH3_deep!U17</f>
        <v>0</v>
      </c>
      <c r="T625">
        <f>TP_deep!U17</f>
        <v>0</v>
      </c>
      <c r="U625">
        <f>P_dissolved_deep!U17</f>
        <v>0</v>
      </c>
      <c r="V625">
        <f>TOC_deep!U17</f>
        <v>0</v>
      </c>
    </row>
    <row r="626" spans="1:22" x14ac:dyDescent="0.3">
      <c r="A626">
        <v>2003</v>
      </c>
      <c r="B626" t="s">
        <v>20</v>
      </c>
      <c r="C626" t="str">
        <f>TN_surface!U18</f>
        <v>na</v>
      </c>
      <c r="D626" t="str">
        <f>TKN_surface!U18</f>
        <v>na</v>
      </c>
      <c r="E626" t="str">
        <f>NOx_surface!U18</f>
        <v>na</v>
      </c>
      <c r="F626" t="str">
        <f>TOC_surface!U18</f>
        <v>na</v>
      </c>
      <c r="G626" t="str">
        <f>NH3_surface!U18</f>
        <v>na</v>
      </c>
      <c r="H626" t="str">
        <f>TN_inflow!U18</f>
        <v>na</v>
      </c>
      <c r="I626" t="str">
        <f>TKN_inflow!U18</f>
        <v>na</v>
      </c>
      <c r="J626" t="str">
        <f>NOx_inflow!U18</f>
        <v>na</v>
      </c>
      <c r="K626" t="str">
        <f>NH3_inflow!U18</f>
        <v>na</v>
      </c>
      <c r="L626" t="str">
        <f>TOC_inflow!U18</f>
        <v>na</v>
      </c>
      <c r="M626" t="str">
        <f>TP_surface!U18</f>
        <v>na</v>
      </c>
      <c r="N626" t="str">
        <f>P_dissolved_surface!U18</f>
        <v>na</v>
      </c>
      <c r="O626" t="str">
        <f>TP_inflow!U18</f>
        <v>na</v>
      </c>
      <c r="P626" t="str">
        <f>TN_deep!U18</f>
        <v/>
      </c>
      <c r="Q626" t="str">
        <f>TKN_deep!U18</f>
        <v/>
      </c>
      <c r="R626" t="str">
        <f>NOx_deep!U18</f>
        <v/>
      </c>
      <c r="S626">
        <f>NH3_deep!U18</f>
        <v>0</v>
      </c>
      <c r="T626" t="str">
        <f>TP_deep!U18</f>
        <v/>
      </c>
      <c r="U626" t="str">
        <f>P_dissolved_deep!U18</f>
        <v/>
      </c>
      <c r="V626" t="str">
        <f>TOC_deep!U18</f>
        <v/>
      </c>
    </row>
    <row r="627" spans="1:22" x14ac:dyDescent="0.3">
      <c r="A627">
        <v>2004</v>
      </c>
      <c r="B627" t="s">
        <v>20</v>
      </c>
      <c r="C627" t="str">
        <f>TN_surface!U19</f>
        <v>na</v>
      </c>
      <c r="D627" t="str">
        <f>TKN_surface!U19</f>
        <v>na</v>
      </c>
      <c r="E627" t="str">
        <f>NOx_surface!U19</f>
        <v>na</v>
      </c>
      <c r="F627" t="str">
        <f>TOC_surface!U19</f>
        <v>na</v>
      </c>
      <c r="G627" t="str">
        <f>NH3_surface!U19</f>
        <v>na</v>
      </c>
      <c r="H627" t="str">
        <f>TN_inflow!U19</f>
        <v>na</v>
      </c>
      <c r="I627" t="str">
        <f>TKN_inflow!U19</f>
        <v>na</v>
      </c>
      <c r="J627" t="str">
        <f>NOx_inflow!U19</f>
        <v>na</v>
      </c>
      <c r="K627" t="str">
        <f>NH3_inflow!U19</f>
        <v>na</v>
      </c>
      <c r="L627" t="str">
        <f>TOC_inflow!U19</f>
        <v>na</v>
      </c>
      <c r="M627" t="str">
        <f>TP_surface!U19</f>
        <v>na</v>
      </c>
      <c r="N627" t="str">
        <f>P_dissolved_surface!U19</f>
        <v>na</v>
      </c>
      <c r="O627" t="str">
        <f>TP_inflow!U19</f>
        <v>na</v>
      </c>
      <c r="P627" t="str">
        <f>TN_deep!U19</f>
        <v/>
      </c>
      <c r="Q627">
        <f>TKN_deep!U19</f>
        <v>0</v>
      </c>
      <c r="R627">
        <f>NOx_deep!U19</f>
        <v>0</v>
      </c>
      <c r="S627">
        <f>NH3_deep!U19</f>
        <v>0</v>
      </c>
      <c r="T627">
        <f>TP_deep!U19</f>
        <v>0</v>
      </c>
      <c r="U627">
        <f>P_dissolved_deep!U19</f>
        <v>0</v>
      </c>
      <c r="V627">
        <f>TOC_deep!U19</f>
        <v>0</v>
      </c>
    </row>
    <row r="628" spans="1:22" x14ac:dyDescent="0.3">
      <c r="A628">
        <v>2005</v>
      </c>
      <c r="B628" t="s">
        <v>20</v>
      </c>
      <c r="C628" t="str">
        <f>TN_surface!U20</f>
        <v>na</v>
      </c>
      <c r="D628" t="str">
        <f>TKN_surface!U20</f>
        <v>na</v>
      </c>
      <c r="E628" t="str">
        <f>NOx_surface!U20</f>
        <v>na</v>
      </c>
      <c r="F628" t="str">
        <f>TOC_surface!U20</f>
        <v>na</v>
      </c>
      <c r="G628" t="str">
        <f>NH3_surface!U20</f>
        <v>na</v>
      </c>
      <c r="H628" t="str">
        <f>TN_inflow!U20</f>
        <v>na</v>
      </c>
      <c r="I628" t="str">
        <f>TKN_inflow!U20</f>
        <v>na</v>
      </c>
      <c r="J628" t="str">
        <f>NOx_inflow!U20</f>
        <v>na</v>
      </c>
      <c r="K628" t="str">
        <f>NH3_inflow!U20</f>
        <v>na</v>
      </c>
      <c r="L628" t="str">
        <f>TOC_inflow!U20</f>
        <v>na</v>
      </c>
      <c r="M628" t="str">
        <f>TP_surface!U20</f>
        <v>na</v>
      </c>
      <c r="N628" t="str">
        <f>P_dissolved_surface!U20</f>
        <v>na</v>
      </c>
      <c r="O628" t="str">
        <f>TP_inflow!U20</f>
        <v>na</v>
      </c>
      <c r="P628" t="str">
        <f>TN_deep!U20</f>
        <v/>
      </c>
      <c r="Q628">
        <f>TKN_deep!U20</f>
        <v>0</v>
      </c>
      <c r="R628">
        <f>NOx_deep!U20</f>
        <v>0</v>
      </c>
      <c r="S628">
        <f>NH3_deep!U20</f>
        <v>0</v>
      </c>
      <c r="T628">
        <f>TP_deep!U20</f>
        <v>0</v>
      </c>
      <c r="U628">
        <f>P_dissolved_deep!U20</f>
        <v>0</v>
      </c>
      <c r="V628">
        <f>TOC_deep!U20</f>
        <v>0</v>
      </c>
    </row>
    <row r="629" spans="1:22" x14ac:dyDescent="0.3">
      <c r="A629">
        <v>2006</v>
      </c>
      <c r="B629" t="s">
        <v>20</v>
      </c>
      <c r="C629" t="str">
        <f>TN_surface!U21</f>
        <v>na</v>
      </c>
      <c r="D629" t="str">
        <f>TKN_surface!U21</f>
        <v>na</v>
      </c>
      <c r="E629" t="str">
        <f>NOx_surface!U21</f>
        <v>na</v>
      </c>
      <c r="F629" t="str">
        <f>TOC_surface!U21</f>
        <v>na</v>
      </c>
      <c r="G629" t="str">
        <f>NH3_surface!U21</f>
        <v>na</v>
      </c>
      <c r="H629" t="str">
        <f>TN_inflow!U21</f>
        <v>na</v>
      </c>
      <c r="I629" t="str">
        <f>TKN_inflow!U21</f>
        <v>na</v>
      </c>
      <c r="J629" t="str">
        <f>NOx_inflow!U21</f>
        <v>na</v>
      </c>
      <c r="K629" t="str">
        <f>NH3_inflow!U21</f>
        <v>na</v>
      </c>
      <c r="L629" t="str">
        <f>TOC_inflow!U21</f>
        <v>na</v>
      </c>
      <c r="M629" t="str">
        <f>TP_surface!U21</f>
        <v>na</v>
      </c>
      <c r="N629" t="str">
        <f>P_dissolved_surface!U21</f>
        <v>na</v>
      </c>
      <c r="O629" t="str">
        <f>TP_inflow!U21</f>
        <v>na</v>
      </c>
      <c r="P629" t="str">
        <f>TN_deep!U21</f>
        <v/>
      </c>
      <c r="Q629" t="str">
        <f>TKN_deep!U21</f>
        <v/>
      </c>
      <c r="R629" t="str">
        <f>NOx_deep!U21</f>
        <v/>
      </c>
      <c r="S629">
        <f>NH3_deep!U21</f>
        <v>0</v>
      </c>
      <c r="T629" t="str">
        <f>TP_deep!U21</f>
        <v/>
      </c>
      <c r="U629">
        <f>P_dissolved_deep!U21</f>
        <v>0</v>
      </c>
      <c r="V629" t="str">
        <f>TOC_deep!U21</f>
        <v/>
      </c>
    </row>
    <row r="630" spans="1:22" x14ac:dyDescent="0.3">
      <c r="A630">
        <v>2007</v>
      </c>
      <c r="B630" t="s">
        <v>20</v>
      </c>
      <c r="C630">
        <f>TN_surface!U22</f>
        <v>0.88700000000000001</v>
      </c>
      <c r="D630">
        <f>TKN_surface!U22</f>
        <v>0.879</v>
      </c>
      <c r="E630">
        <f>NOx_surface!U22</f>
        <v>8.0000000000000002E-3</v>
      </c>
      <c r="F630">
        <f>TOC_surface!U22</f>
        <v>5.968</v>
      </c>
      <c r="G630">
        <f>NH3_surface!U22</f>
        <v>0.26800000000000002</v>
      </c>
      <c r="H630" t="str">
        <f>TN_inflow!U22</f>
        <v>na</v>
      </c>
      <c r="I630" t="str">
        <f>TKN_inflow!U22</f>
        <v>na</v>
      </c>
      <c r="J630">
        <f>NOx_inflow!U22</f>
        <v>0.33300000000000002</v>
      </c>
      <c r="K630">
        <f>NH3_inflow!U22</f>
        <v>0</v>
      </c>
      <c r="L630">
        <f>TOC_inflow!U22</f>
        <v>4.3659999999999997</v>
      </c>
      <c r="M630">
        <f>TP_surface!U22</f>
        <v>72</v>
      </c>
      <c r="N630" t="str">
        <f>P_dissolved_surface!U22</f>
        <v>na</v>
      </c>
      <c r="O630">
        <f>TP_inflow!U22</f>
        <v>86</v>
      </c>
      <c r="P630">
        <f>TN_deep!U22</f>
        <v>0.12675858945254961</v>
      </c>
      <c r="Q630">
        <f>TKN_deep!U22</f>
        <v>0.15810439589081635</v>
      </c>
      <c r="R630">
        <f>NOx_deep!U22</f>
        <v>5.0339249100478239E-2</v>
      </c>
      <c r="S630">
        <f>NH3_deep!U22</f>
        <v>8.848115618593598E-2</v>
      </c>
      <c r="T630">
        <f>TP_deep!U22</f>
        <v>19.399999999999999</v>
      </c>
      <c r="U630">
        <f>P_dissolved_deep!U22</f>
        <v>0</v>
      </c>
      <c r="V630">
        <f>TOC_deep!U22</f>
        <v>0.69311193901129775</v>
      </c>
    </row>
    <row r="631" spans="1:22" x14ac:dyDescent="0.3">
      <c r="A631">
        <v>2008</v>
      </c>
      <c r="B631" t="s">
        <v>20</v>
      </c>
      <c r="C631" t="str">
        <f>TN_surface!U23</f>
        <v>na</v>
      </c>
      <c r="D631" t="str">
        <f>TKN_surface!U23</f>
        <v>na</v>
      </c>
      <c r="E631" t="str">
        <f>NOx_surface!U23</f>
        <v>na</v>
      </c>
      <c r="F631" t="str">
        <f>TOC_surface!U23</f>
        <v>na</v>
      </c>
      <c r="G631" t="str">
        <f>NH3_surface!U23</f>
        <v>na</v>
      </c>
      <c r="H631" t="str">
        <f>TN_inflow!U23</f>
        <v>na</v>
      </c>
      <c r="I631" t="str">
        <f>TKN_inflow!U23</f>
        <v>na</v>
      </c>
      <c r="J631">
        <f>NOx_inflow!U23</f>
        <v>7.7499999999999999E-2</v>
      </c>
      <c r="K631">
        <f>NH3_inflow!U23</f>
        <v>9.4500000000000001E-2</v>
      </c>
      <c r="L631">
        <f>TOC_inflow!U23</f>
        <v>10.317499999999999</v>
      </c>
      <c r="M631" t="str">
        <f>TP_surface!U23</f>
        <v>na</v>
      </c>
      <c r="N631" t="str">
        <f>P_dissolved_surface!U23</f>
        <v>na</v>
      </c>
      <c r="O631">
        <f>TP_inflow!U23</f>
        <v>51.5</v>
      </c>
      <c r="P631" t="str">
        <f>TN_deep!U23</f>
        <v/>
      </c>
      <c r="Q631" t="str">
        <f>TKN_deep!U23</f>
        <v/>
      </c>
      <c r="R631">
        <f>NOx_deep!U23</f>
        <v>4.922550152106122E-2</v>
      </c>
      <c r="S631">
        <f>NH3_deep!U23</f>
        <v>0.10517860999271668</v>
      </c>
      <c r="T631">
        <f>TP_deep!U23</f>
        <v>4.8149143294559256</v>
      </c>
      <c r="U631">
        <f>P_dissolved_deep!U23</f>
        <v>0</v>
      </c>
      <c r="V631">
        <f>TOC_deep!U23</f>
        <v>2.1704031883500363</v>
      </c>
    </row>
    <row r="632" spans="1:22" x14ac:dyDescent="0.3">
      <c r="A632">
        <v>2009</v>
      </c>
      <c r="B632" t="s">
        <v>20</v>
      </c>
      <c r="C632">
        <f>TN_surface!U24</f>
        <v>1.5638181818181816</v>
      </c>
      <c r="D632">
        <f>TKN_surface!U24</f>
        <v>1.2418181818181817</v>
      </c>
      <c r="E632">
        <f>NOx_surface!U24</f>
        <v>0.3219999999999999</v>
      </c>
      <c r="F632">
        <f>TOC_surface!U24</f>
        <v>11.80909090909091</v>
      </c>
      <c r="G632">
        <f>NH3_surface!U24</f>
        <v>0.14863636363636365</v>
      </c>
      <c r="H632" t="str">
        <f>TN_inflow!U24</f>
        <v>na</v>
      </c>
      <c r="I632" t="str">
        <f>TKN_inflow!U24</f>
        <v>na</v>
      </c>
      <c r="J632">
        <f>NOx_inflow!U24</f>
        <v>0.61</v>
      </c>
      <c r="K632">
        <f>NH3_inflow!U24</f>
        <v>0.13</v>
      </c>
      <c r="L632">
        <f>TOC_inflow!U24</f>
        <v>16</v>
      </c>
      <c r="M632">
        <f>TP_surface!U24</f>
        <v>293.18181818181819</v>
      </c>
      <c r="N632" t="str">
        <f>P_dissolved_surface!U24</f>
        <v>na</v>
      </c>
      <c r="O632">
        <f>TP_inflow!U24</f>
        <v>240</v>
      </c>
      <c r="P632">
        <f>TN_deep!U24</f>
        <v>0.30994376909368571</v>
      </c>
      <c r="Q632">
        <f>TKN_deep!U24</f>
        <v>0.10810180387024074</v>
      </c>
      <c r="R632">
        <f>NOx_deep!U24</f>
        <v>0.33736707011799461</v>
      </c>
      <c r="S632">
        <f>NH3_deep!U24</f>
        <v>8.3482632924459219E-2</v>
      </c>
      <c r="T632">
        <f>TP_deep!U24</f>
        <v>70.523939513079142</v>
      </c>
      <c r="U632">
        <f>P_dissolved_deep!U24</f>
        <v>0</v>
      </c>
      <c r="V632">
        <f>TOC_deep!U24</f>
        <v>0.32109188716004639</v>
      </c>
    </row>
    <row r="633" spans="1:22" x14ac:dyDescent="0.3">
      <c r="A633">
        <v>2010</v>
      </c>
      <c r="B633" t="s">
        <v>20</v>
      </c>
      <c r="C633" t="str">
        <f>TN_surface!U25</f>
        <v>na</v>
      </c>
      <c r="D633" t="str">
        <f>TKN_surface!U25</f>
        <v>na</v>
      </c>
      <c r="E633" t="str">
        <f>NOx_surface!U25</f>
        <v>na</v>
      </c>
      <c r="F633" t="str">
        <f>TOC_surface!U25</f>
        <v>na</v>
      </c>
      <c r="G633" t="str">
        <f>NH3_surface!U25</f>
        <v>na</v>
      </c>
      <c r="H633" t="str">
        <f>TN_inflow!U25</f>
        <v>na</v>
      </c>
      <c r="I633" t="str">
        <f>TKN_inflow!U25</f>
        <v>na</v>
      </c>
      <c r="J633" t="str">
        <f>NOx_inflow!U25</f>
        <v>na</v>
      </c>
      <c r="K633" t="str">
        <f>NH3_inflow!U25</f>
        <v>na</v>
      </c>
      <c r="L633" t="str">
        <f>TOC_inflow!U25</f>
        <v>na</v>
      </c>
      <c r="M633" t="str">
        <f>TP_surface!U25</f>
        <v>na</v>
      </c>
      <c r="N633" t="str">
        <f>P_dissolved_surface!U25</f>
        <v>na</v>
      </c>
      <c r="O633" t="str">
        <f>TP_inflow!U25</f>
        <v>na</v>
      </c>
      <c r="P633" t="str">
        <f>TN_deep!U25</f>
        <v/>
      </c>
      <c r="Q633" t="str">
        <f>TKN_deep!U25</f>
        <v/>
      </c>
      <c r="R633" t="str">
        <f>NOx_deep!U25</f>
        <v/>
      </c>
      <c r="S633" t="str">
        <f>NH3_deep!U25</f>
        <v/>
      </c>
      <c r="T633" t="str">
        <f>TP_deep!U25</f>
        <v/>
      </c>
      <c r="U633">
        <f>P_dissolved_deep!U25</f>
        <v>0</v>
      </c>
      <c r="V633" t="str">
        <f>TOC_deep!U25</f>
        <v/>
      </c>
    </row>
    <row r="634" spans="1:22" x14ac:dyDescent="0.3">
      <c r="A634">
        <v>2011</v>
      </c>
      <c r="B634" t="s">
        <v>20</v>
      </c>
      <c r="C634" t="str">
        <f>TN_surface!U26</f>
        <v>na</v>
      </c>
      <c r="D634" t="str">
        <f>TKN_surface!U26</f>
        <v>na</v>
      </c>
      <c r="E634" t="str">
        <f>NOx_surface!U26</f>
        <v>na</v>
      </c>
      <c r="F634" t="str">
        <f>TOC_surface!U26</f>
        <v>na</v>
      </c>
      <c r="G634" t="str">
        <f>NH3_surface!U26</f>
        <v>na</v>
      </c>
      <c r="H634" t="str">
        <f>TN_inflow!U26</f>
        <v>na</v>
      </c>
      <c r="I634" t="str">
        <f>TKN_inflow!U26</f>
        <v>na</v>
      </c>
      <c r="J634" t="str">
        <f>NOx_inflow!U26</f>
        <v>na</v>
      </c>
      <c r="K634" t="str">
        <f>NH3_inflow!U26</f>
        <v>na</v>
      </c>
      <c r="L634" t="str">
        <f>TOC_inflow!U26</f>
        <v>na</v>
      </c>
      <c r="M634" t="str">
        <f>TP_surface!U26</f>
        <v>na</v>
      </c>
      <c r="N634" t="str">
        <f>P_dissolved_surface!U26</f>
        <v>na</v>
      </c>
      <c r="O634" t="str">
        <f>TP_inflow!U26</f>
        <v>na</v>
      </c>
      <c r="P634" t="str">
        <f>TN_deep!U26</f>
        <v/>
      </c>
      <c r="Q634" t="str">
        <f>TKN_deep!U26</f>
        <v/>
      </c>
      <c r="R634" t="str">
        <f>NOx_deep!U26</f>
        <v/>
      </c>
      <c r="S634" t="str">
        <f>NH3_deep!U26</f>
        <v/>
      </c>
      <c r="T634" t="str">
        <f>TP_deep!U26</f>
        <v/>
      </c>
      <c r="U634">
        <f>P_dissolved_deep!U26</f>
        <v>0</v>
      </c>
      <c r="V634" t="str">
        <f>TOC_deep!U26</f>
        <v/>
      </c>
    </row>
    <row r="635" spans="1:22" x14ac:dyDescent="0.3">
      <c r="A635">
        <v>2012</v>
      </c>
      <c r="B635" t="s">
        <v>20</v>
      </c>
      <c r="C635">
        <f>TN_surface!U27</f>
        <v>0.94349999999999989</v>
      </c>
      <c r="D635">
        <f>TKN_surface!U27</f>
        <v>0.92166666666666652</v>
      </c>
      <c r="E635">
        <f>NOx_surface!U27</f>
        <v>2.1833333333333333E-2</v>
      </c>
      <c r="F635">
        <f>TOC_surface!U27</f>
        <v>5.3500000000000005</v>
      </c>
      <c r="G635">
        <f>NH3_surface!U27</f>
        <v>1.4999999999999999E-2</v>
      </c>
      <c r="H635" t="str">
        <f>TN_inflow!U27</f>
        <v>na</v>
      </c>
      <c r="I635" t="str">
        <f>TKN_inflow!U27</f>
        <v>na</v>
      </c>
      <c r="J635" t="str">
        <f>NOx_inflow!U27</f>
        <v>na</v>
      </c>
      <c r="K635" t="str">
        <f>NH3_inflow!U27</f>
        <v>na</v>
      </c>
      <c r="L635" t="str">
        <f>TOC_inflow!U27</f>
        <v>na</v>
      </c>
      <c r="M635">
        <f>TP_surface!U27</f>
        <v>100.5</v>
      </c>
      <c r="N635" t="str">
        <f>P_dissolved_surface!U27</f>
        <v>na</v>
      </c>
      <c r="O635" t="str">
        <f>TP_inflow!U27</f>
        <v>na</v>
      </c>
      <c r="P635" t="str">
        <f>TN_deep!U27</f>
        <v/>
      </c>
      <c r="Q635" t="str">
        <f>TKN_deep!U27</f>
        <v/>
      </c>
      <c r="R635" t="str">
        <f>NOx_deep!U27</f>
        <v/>
      </c>
      <c r="S635" t="str">
        <f>NH3_deep!U27</f>
        <v/>
      </c>
      <c r="T635" t="str">
        <f>TP_deep!U27</f>
        <v/>
      </c>
      <c r="U635">
        <f>P_dissolved_deep!U27</f>
        <v>0</v>
      </c>
      <c r="V635" t="str">
        <f>TOC_deep!U27</f>
        <v/>
      </c>
    </row>
    <row r="636" spans="1:22" x14ac:dyDescent="0.3">
      <c r="A636">
        <v>2013</v>
      </c>
      <c r="B636" t="s">
        <v>20</v>
      </c>
      <c r="C636">
        <f>TN_surface!U28</f>
        <v>1.835</v>
      </c>
      <c r="D636">
        <f>TKN_surface!U28</f>
        <v>1.7249999999999999</v>
      </c>
      <c r="E636">
        <f>NOx_surface!U28</f>
        <v>0.11</v>
      </c>
      <c r="F636">
        <f>TOC_surface!U28</f>
        <v>5.7000000000000011</v>
      </c>
      <c r="G636">
        <f>NH3_surface!U28</f>
        <v>1.0999999999999999E-2</v>
      </c>
      <c r="H636" t="str">
        <f>TN_inflow!U28</f>
        <v>na</v>
      </c>
      <c r="I636" t="str">
        <f>TKN_inflow!U28</f>
        <v>na</v>
      </c>
      <c r="J636" t="str">
        <f>NOx_inflow!U28</f>
        <v>na</v>
      </c>
      <c r="K636" t="str">
        <f>NH3_inflow!U28</f>
        <v>na</v>
      </c>
      <c r="L636" t="str">
        <f>TOC_inflow!U28</f>
        <v>na</v>
      </c>
      <c r="M636">
        <f>TP_surface!U28</f>
        <v>80.25</v>
      </c>
      <c r="N636" t="str">
        <f>P_dissolved_surface!U28</f>
        <v>na</v>
      </c>
      <c r="O636" t="str">
        <f>TP_inflow!U28</f>
        <v>na</v>
      </c>
      <c r="P636" t="str">
        <f>TN_deep!U28</f>
        <v/>
      </c>
      <c r="Q636" t="str">
        <f>TKN_deep!U28</f>
        <v/>
      </c>
      <c r="R636" t="str">
        <f>NOx_deep!U28</f>
        <v/>
      </c>
      <c r="S636" t="str">
        <f>NH3_deep!U28</f>
        <v/>
      </c>
      <c r="T636" t="str">
        <f>TP_deep!U28</f>
        <v/>
      </c>
      <c r="U636">
        <f>P_dissolved_deep!U28</f>
        <v>0</v>
      </c>
      <c r="V636" t="str">
        <f>TOC_deep!U28</f>
        <v/>
      </c>
    </row>
    <row r="637" spans="1:22" x14ac:dyDescent="0.3">
      <c r="A637">
        <v>2014</v>
      </c>
      <c r="B637" t="s">
        <v>20</v>
      </c>
      <c r="C637">
        <f>TN_surface!U29</f>
        <v>1.9896472222222223</v>
      </c>
      <c r="D637">
        <f>TKN_surface!U29</f>
        <v>1.9416666666666669</v>
      </c>
      <c r="E637">
        <f>NOx_surface!U29</f>
        <v>4.7980555555555519E-2</v>
      </c>
      <c r="F637">
        <f>TOC_surface!U29</f>
        <v>5.7638888888888893</v>
      </c>
      <c r="G637">
        <f>NH3_surface!U29</f>
        <v>0.19374166666666667</v>
      </c>
      <c r="H637" t="str">
        <f>TN_inflow!U29</f>
        <v>na</v>
      </c>
      <c r="I637" t="str">
        <f>TKN_inflow!U29</f>
        <v>na</v>
      </c>
      <c r="J637" t="str">
        <f>NOx_inflow!U29</f>
        <v>na</v>
      </c>
      <c r="K637" t="str">
        <f>NH3_inflow!U29</f>
        <v>na</v>
      </c>
      <c r="L637" t="str">
        <f>TOC_inflow!U29</f>
        <v>na</v>
      </c>
      <c r="M637">
        <f>TP_surface!U29</f>
        <v>98.019444444444446</v>
      </c>
      <c r="N637" t="str">
        <f>P_dissolved_surface!U29</f>
        <v>na</v>
      </c>
      <c r="O637" t="str">
        <f>TP_inflow!U29</f>
        <v>na</v>
      </c>
      <c r="P637">
        <f>TN_deep!U29</f>
        <v>0.44076902492499759</v>
      </c>
      <c r="Q637">
        <f>TKN_deep!U29</f>
        <v>0.47232025126293947</v>
      </c>
      <c r="R637">
        <f>NOx_deep!U29</f>
        <v>6.5890294157770549E-2</v>
      </c>
      <c r="S637">
        <f>NH3_deep!U29</f>
        <v>0.28707110058332841</v>
      </c>
      <c r="T637">
        <f>TP_deep!U29</f>
        <v>100.33760234550378</v>
      </c>
      <c r="U637">
        <f>P_dissolved_deep!U29</f>
        <v>0</v>
      </c>
      <c r="V637">
        <f>TOC_deep!U29</f>
        <v>1.0641173238944777</v>
      </c>
    </row>
    <row r="638" spans="1:22" x14ac:dyDescent="0.3">
      <c r="A638">
        <v>2015</v>
      </c>
      <c r="B638" t="s">
        <v>20</v>
      </c>
      <c r="C638">
        <f>TN_surface!U30</f>
        <v>1.7710222222222223</v>
      </c>
      <c r="D638">
        <f>TKN_surface!U30</f>
        <v>1.7555555555555555</v>
      </c>
      <c r="E638">
        <f>NOx_surface!U30</f>
        <v>1.5466666666666668E-2</v>
      </c>
      <c r="F638">
        <f>TOC_surface!U30</f>
        <v>5.9</v>
      </c>
      <c r="G638">
        <f>NH3_surface!U30</f>
        <v>0.13021111111111111</v>
      </c>
      <c r="H638" t="str">
        <f>TN_inflow!U30</f>
        <v>na</v>
      </c>
      <c r="I638" t="str">
        <f>TKN_inflow!U30</f>
        <v>na</v>
      </c>
      <c r="J638" t="str">
        <f>NOx_inflow!U30</f>
        <v>na</v>
      </c>
      <c r="K638" t="str">
        <f>NH3_inflow!U30</f>
        <v>na</v>
      </c>
      <c r="L638" t="str">
        <f>TOC_inflow!U30</f>
        <v>na</v>
      </c>
      <c r="M638">
        <f>TP_surface!U30</f>
        <v>63.333333333333336</v>
      </c>
      <c r="N638" t="str">
        <f>P_dissolved_surface!U30</f>
        <v>na</v>
      </c>
      <c r="O638" t="str">
        <f>TP_inflow!U30</f>
        <v>na</v>
      </c>
      <c r="P638" t="str">
        <f>TN_deep!U30</f>
        <v/>
      </c>
      <c r="Q638" t="str">
        <f>TKN_deep!U30</f>
        <v/>
      </c>
      <c r="R638" t="str">
        <f>NOx_deep!U30</f>
        <v/>
      </c>
      <c r="S638" t="str">
        <f>NH3_deep!U30</f>
        <v/>
      </c>
      <c r="T638" t="str">
        <f>TP_deep!U30</f>
        <v/>
      </c>
      <c r="U638">
        <f>P_dissolved_deep!U30</f>
        <v>0</v>
      </c>
      <c r="V638" t="str">
        <f>TOC_deep!U30</f>
        <v/>
      </c>
    </row>
    <row r="639" spans="1:22" x14ac:dyDescent="0.3">
      <c r="A639">
        <v>2016</v>
      </c>
      <c r="B639" t="s">
        <v>20</v>
      </c>
      <c r="C639">
        <f>TN_surface!U31</f>
        <v>0.97927272727272741</v>
      </c>
      <c r="D639">
        <f>TKN_surface!U31</f>
        <v>0.93927272727272737</v>
      </c>
      <c r="E639">
        <f>NOx_surface!U31</f>
        <v>3.9999999999999994E-2</v>
      </c>
      <c r="F639">
        <f>TOC_surface!U31</f>
        <v>8.6190909090909091</v>
      </c>
      <c r="G639">
        <f>NH3_surface!U31</f>
        <v>0.14050000000000001</v>
      </c>
      <c r="H639" t="str">
        <f>TN_inflow!U31</f>
        <v>na</v>
      </c>
      <c r="I639" t="str">
        <f>TKN_inflow!U31</f>
        <v>na</v>
      </c>
      <c r="J639" t="str">
        <f>NOx_inflow!U31</f>
        <v>na</v>
      </c>
      <c r="K639" t="str">
        <f>NH3_inflow!U31</f>
        <v>na</v>
      </c>
      <c r="L639" t="str">
        <f>TOC_inflow!U31</f>
        <v>na</v>
      </c>
      <c r="M639">
        <f>TP_surface!U31</f>
        <v>84.61818181818181</v>
      </c>
      <c r="N639" t="str">
        <f>P_dissolved_surface!U31</f>
        <v>na</v>
      </c>
      <c r="O639" t="str">
        <f>TP_inflow!U31</f>
        <v>na</v>
      </c>
      <c r="P639">
        <f>TN_deep!U31</f>
        <v>0.19497891623910971</v>
      </c>
      <c r="Q639">
        <f>TKN_deep!U31</f>
        <v>0.19497891623910979</v>
      </c>
      <c r="R639">
        <f>NOx_deep!U31</f>
        <v>0</v>
      </c>
      <c r="S639">
        <f>NH3_deep!U31</f>
        <v>0.136646746515727</v>
      </c>
      <c r="T639">
        <f>TP_deep!U31</f>
        <v>19.835434062415789</v>
      </c>
      <c r="U639">
        <f>P_dissolved_deep!U31</f>
        <v>0</v>
      </c>
      <c r="V639">
        <f>TOC_deep!U31</f>
        <v>0.69168875466739488</v>
      </c>
    </row>
    <row r="640" spans="1:22" x14ac:dyDescent="0.3">
      <c r="A640">
        <v>2017</v>
      </c>
      <c r="B640" t="s">
        <v>20</v>
      </c>
      <c r="C640">
        <f>TN_surface!U32</f>
        <v>1.3863190476190475</v>
      </c>
      <c r="D640">
        <f>TKN_surface!U32</f>
        <v>1.2533333333333332</v>
      </c>
      <c r="E640">
        <f>NOx_surface!U32</f>
        <v>0.13298571428571429</v>
      </c>
      <c r="F640">
        <f>TOC_surface!U32</f>
        <v>10.776190476190475</v>
      </c>
      <c r="G640">
        <f>NH3_surface!U32</f>
        <v>0.17907619047619047</v>
      </c>
      <c r="H640" t="str">
        <f>TN_inflow!U32</f>
        <v>na</v>
      </c>
      <c r="I640" t="str">
        <f>TKN_inflow!U32</f>
        <v>na</v>
      </c>
      <c r="J640" t="str">
        <f>NOx_inflow!U32</f>
        <v>na</v>
      </c>
      <c r="K640" t="str">
        <f>NH3_inflow!U32</f>
        <v>na</v>
      </c>
      <c r="L640" t="str">
        <f>TOC_inflow!U32</f>
        <v>na</v>
      </c>
      <c r="M640">
        <f>TP_surface!U32</f>
        <v>218.23809523809524</v>
      </c>
      <c r="N640">
        <f>P_dissolved_surface!U32</f>
        <v>106</v>
      </c>
      <c r="O640" t="str">
        <f>TP_inflow!U32</f>
        <v>na</v>
      </c>
      <c r="P640">
        <f>TN_deep!U32</f>
        <v>3.0660547396722374E-2</v>
      </c>
      <c r="Q640">
        <f>TKN_deep!U32</f>
        <v>2.7195281453467859E-2</v>
      </c>
      <c r="R640">
        <f>NOx_deep!U32</f>
        <v>3.0269387726436316E-2</v>
      </c>
      <c r="S640">
        <f>NH3_deep!U32</f>
        <v>1.5483129259509091E-2</v>
      </c>
      <c r="T640">
        <f>TP_deep!U32</f>
        <v>2.7233557730613653</v>
      </c>
      <c r="U640">
        <f>P_dissolved_deep!U32</f>
        <v>16.408585151275741</v>
      </c>
      <c r="V640">
        <f>TOC_deep!U32</f>
        <v>0.42297310789221521</v>
      </c>
    </row>
    <row r="641" spans="1:22" x14ac:dyDescent="0.3">
      <c r="A641">
        <v>2018</v>
      </c>
      <c r="B641" t="s">
        <v>20</v>
      </c>
      <c r="C641">
        <f>TN_surface!U33</f>
        <v>0.63100000000000001</v>
      </c>
      <c r="D641">
        <f>TKN_surface!U33</f>
        <v>0.628</v>
      </c>
      <c r="E641">
        <f>NOx_surface!U33</f>
        <v>3.0000000000000005E-3</v>
      </c>
      <c r="F641">
        <f>TOC_surface!U33</f>
        <v>7.2833333333333341</v>
      </c>
      <c r="G641">
        <f>NH3_surface!U33</f>
        <v>0.15570000000000001</v>
      </c>
      <c r="H641" t="str">
        <f>TN_inflow!U33</f>
        <v>na</v>
      </c>
      <c r="I641" t="str">
        <f>TKN_inflow!U33</f>
        <v>na</v>
      </c>
      <c r="J641" t="str">
        <f>NOx_inflow!U33</f>
        <v>na</v>
      </c>
      <c r="K641" t="str">
        <f>NH3_inflow!U33</f>
        <v>na</v>
      </c>
      <c r="L641" t="str">
        <f>TOC_inflow!U33</f>
        <v>na</v>
      </c>
      <c r="M641">
        <f>TP_surface!U33</f>
        <v>112</v>
      </c>
      <c r="N641">
        <f>P_dissolved_surface!U33</f>
        <v>93.600000000000009</v>
      </c>
      <c r="O641" t="str">
        <f>TP_inflow!U33</f>
        <v>na</v>
      </c>
      <c r="P641" t="str">
        <f>TN_deep!U33</f>
        <v/>
      </c>
      <c r="Q641" t="str">
        <f>TKN_deep!U33</f>
        <v/>
      </c>
      <c r="R641" t="str">
        <f>NOx_deep!U33</f>
        <v/>
      </c>
      <c r="S641" t="str">
        <f>NH3_deep!U33</f>
        <v/>
      </c>
      <c r="T641" t="str">
        <f>TP_deep!U33</f>
        <v/>
      </c>
      <c r="U641" t="str">
        <f>P_dissolved_deep!U33</f>
        <v/>
      </c>
      <c r="V641" t="str">
        <f>TOC_deep!U33</f>
        <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t="s">
        <v>33</v>
      </c>
      <c r="C2" t="s">
        <v>33</v>
      </c>
      <c r="D2" t="s">
        <v>33</v>
      </c>
      <c r="E2" t="s">
        <v>33</v>
      </c>
      <c r="F2" t="s">
        <v>33</v>
      </c>
      <c r="G2" t="s">
        <v>33</v>
      </c>
      <c r="H2" t="s">
        <v>33</v>
      </c>
      <c r="I2" t="s">
        <v>33</v>
      </c>
      <c r="J2" t="s">
        <v>33</v>
      </c>
      <c r="K2" t="s">
        <v>33</v>
      </c>
      <c r="L2" t="s">
        <v>33</v>
      </c>
      <c r="M2" t="s">
        <v>33</v>
      </c>
      <c r="N2" t="s">
        <v>33</v>
      </c>
      <c r="O2" t="s">
        <v>33</v>
      </c>
      <c r="P2" t="s">
        <v>33</v>
      </c>
      <c r="Q2" t="s">
        <v>33</v>
      </c>
      <c r="R2" t="s">
        <v>33</v>
      </c>
      <c r="S2" t="s">
        <v>33</v>
      </c>
    </row>
    <row r="3" spans="1:25" x14ac:dyDescent="0.3">
      <c r="A3" s="4">
        <v>1988</v>
      </c>
      <c r="B3" t="s">
        <v>33</v>
      </c>
      <c r="C3" t="s">
        <v>33</v>
      </c>
      <c r="D3" t="s">
        <v>33</v>
      </c>
      <c r="E3" t="s">
        <v>33</v>
      </c>
      <c r="F3" t="s">
        <v>33</v>
      </c>
      <c r="G3" t="s">
        <v>33</v>
      </c>
      <c r="H3" t="s">
        <v>33</v>
      </c>
      <c r="I3" t="s">
        <v>33</v>
      </c>
      <c r="J3" t="s">
        <v>33</v>
      </c>
      <c r="K3" t="s">
        <v>33</v>
      </c>
      <c r="L3" t="s">
        <v>33</v>
      </c>
      <c r="M3" t="s">
        <v>33</v>
      </c>
      <c r="N3" t="s">
        <v>33</v>
      </c>
      <c r="O3" t="s">
        <v>33</v>
      </c>
      <c r="P3" t="s">
        <v>33</v>
      </c>
      <c r="Q3" t="s">
        <v>33</v>
      </c>
      <c r="R3" t="s">
        <v>33</v>
      </c>
      <c r="S3" t="s">
        <v>33</v>
      </c>
    </row>
    <row r="4" spans="1:25" x14ac:dyDescent="0.3">
      <c r="A4" s="4">
        <v>1989</v>
      </c>
      <c r="B4">
        <v>26</v>
      </c>
      <c r="C4">
        <v>11</v>
      </c>
      <c r="D4">
        <v>38.5</v>
      </c>
      <c r="E4">
        <v>5</v>
      </c>
      <c r="F4">
        <v>52</v>
      </c>
      <c r="G4">
        <v>17.333333333333332</v>
      </c>
      <c r="H4">
        <v>24</v>
      </c>
      <c r="I4">
        <v>19</v>
      </c>
      <c r="J4">
        <v>21.666666666666668</v>
      </c>
      <c r="K4">
        <v>49</v>
      </c>
      <c r="L4">
        <v>5</v>
      </c>
      <c r="M4">
        <v>21.333333333333332</v>
      </c>
      <c r="N4">
        <v>92.666666666666671</v>
      </c>
      <c r="O4">
        <v>10</v>
      </c>
      <c r="P4">
        <v>16</v>
      </c>
      <c r="Q4">
        <v>11.5</v>
      </c>
      <c r="R4">
        <v>120</v>
      </c>
      <c r="S4">
        <v>131.625</v>
      </c>
      <c r="T4">
        <f>IF(COUNT(B4,G4,J4,M4,P4)&gt;2.9,AVERAGE(B4,G4,J4,M4,P4),"")</f>
        <v>20.466666666666665</v>
      </c>
      <c r="U4">
        <f>IF(COUNT(B4,G4,J4,M4,P4)&gt;2.9,(STDEV(B4,G4,J4,M4,P4)/(SQRT(COUNT(B4,G4,J4,M4,P4)))),"")</f>
        <v>1.7688665548562166</v>
      </c>
      <c r="V4">
        <f>IF(COUNT(C4:D4,F4,K4:L4,Q4,S4)&gt;3.9,AVERAGE(C4:D4,F4,K4:L4,Q4,S4),"")</f>
        <v>42.660714285714285</v>
      </c>
      <c r="W4">
        <f>IF(COUNT(C4:D4,F4,K4:L4,Q4,S4)&gt;3.9,(STDEV(C4:D4,F4,K4:L4,Q4,S4)/(SQRT(COUNT(C4:D4,F4,K4:L4,Q4,S4)))),"")</f>
        <v>16.51196162485488</v>
      </c>
      <c r="X4">
        <f>IF(COUNT(E4,H4:I4,N4:O4,R4)&gt;2.9,AVERAGE(E4,H4:I4,N4:O4,R4),"")</f>
        <v>45.111111111111114</v>
      </c>
      <c r="Y4">
        <f>IF(COUNT(E4,H4:I4,N4:O4,R4)&gt;2.9,(STDEV(E4,H4:I4,N4:O4,R4)/(SQRT(COUNT(E4,H4:I4,N4:O4,R4)))),"")</f>
        <v>19.86541134487868</v>
      </c>
    </row>
    <row r="5" spans="1:25" x14ac:dyDescent="0.3">
      <c r="A5" s="4">
        <v>1990</v>
      </c>
      <c r="B5">
        <v>8.5</v>
      </c>
      <c r="C5" t="s">
        <v>33</v>
      </c>
      <c r="D5" t="s">
        <v>33</v>
      </c>
      <c r="E5" t="s">
        <v>33</v>
      </c>
      <c r="F5">
        <v>77</v>
      </c>
      <c r="G5" t="s">
        <v>33</v>
      </c>
      <c r="H5" t="s">
        <v>33</v>
      </c>
      <c r="I5">
        <v>142.33333333333334</v>
      </c>
      <c r="J5" t="s">
        <v>33</v>
      </c>
      <c r="K5">
        <v>253.5</v>
      </c>
      <c r="L5">
        <v>106</v>
      </c>
      <c r="M5">
        <v>172</v>
      </c>
      <c r="N5" t="s">
        <v>33</v>
      </c>
      <c r="O5">
        <v>58.857142857142854</v>
      </c>
      <c r="P5" t="s">
        <v>33</v>
      </c>
      <c r="Q5" t="s">
        <v>33</v>
      </c>
      <c r="R5" t="s">
        <v>33</v>
      </c>
      <c r="S5" t="s">
        <v>33</v>
      </c>
      <c r="T5" t="str">
        <f>IF(COUNT(B5,G5,J5,M5,P5)&gt;2.9,AVERAGE(B5,G5,J5,M5,P5),"")</f>
        <v/>
      </c>
      <c r="U5" t="str">
        <f>IF(COUNT(B5,G5,J5,M5,P5)&gt;2.9,(STDEV(B5,G5,J5,M5,P5)/(SQRT(COUNT(B5,G5,J5,M5,P5)))),"")</f>
        <v/>
      </c>
      <c r="V5" t="str">
        <f>IF(COUNT(C5:D5,F5,K5:L5,Q5,S5)&gt;3.9,AVERAGE(C5:D5,F5,K5:L5,Q5,S5),"")</f>
        <v/>
      </c>
      <c r="W5" t="str">
        <f>IF(COUNT(C5:D5,F5,K5:L5,Q5,S5)&gt;3.9,(STDEV(C5:D5,F5,K5:L5,Q5,S5)/(SQRT(COUNT(C5:D5,F5,K5:L5,Q5,S5)))),"")</f>
        <v/>
      </c>
      <c r="X5" t="str">
        <f>IF(COUNT(E5,H5:I5,N5:O5,R5)&gt;2.9,AVERAGE(E5,H5:I5,N5:O5,R5),"")</f>
        <v/>
      </c>
      <c r="Y5" t="str">
        <f>IF(COUNT(E5,H5:I5,N5:O5,R5)&gt;2.9,(STDEV(E5,H5:I5,N5:O5,R5)/(SQRT(COUNT(E5,H5:I5,N5:O5,R5)))),"")</f>
        <v/>
      </c>
    </row>
    <row r="6" spans="1:25" x14ac:dyDescent="0.3">
      <c r="A6" s="4">
        <v>1991</v>
      </c>
      <c r="B6">
        <v>38</v>
      </c>
      <c r="C6" t="s">
        <v>33</v>
      </c>
      <c r="D6" t="s">
        <v>33</v>
      </c>
      <c r="E6" t="s">
        <v>33</v>
      </c>
      <c r="F6" t="s">
        <v>33</v>
      </c>
      <c r="G6" t="s">
        <v>33</v>
      </c>
      <c r="H6">
        <v>5</v>
      </c>
      <c r="I6">
        <v>50.25</v>
      </c>
      <c r="J6" t="s">
        <v>33</v>
      </c>
      <c r="K6">
        <v>138.19999999999999</v>
      </c>
      <c r="L6" t="s">
        <v>33</v>
      </c>
      <c r="M6">
        <v>35</v>
      </c>
      <c r="N6" t="s">
        <v>33</v>
      </c>
      <c r="O6">
        <v>46.5</v>
      </c>
      <c r="P6" t="s">
        <v>33</v>
      </c>
      <c r="Q6" t="s">
        <v>33</v>
      </c>
      <c r="R6">
        <v>5</v>
      </c>
      <c r="S6">
        <v>85</v>
      </c>
      <c r="T6" t="str">
        <f>IF(COUNT(B6,G6,J6,M6,P6)&gt;2.9,AVERAGE(B6,G6,J6,M6,P6),"")</f>
        <v/>
      </c>
      <c r="U6" t="str">
        <f>IF(COUNT(B6,G6,J6,M6,P6)&gt;2.9,(STDEV(B6,G6,J6,M6,P6)/(SQRT(COUNT(B6,G6,J6,M6,P6)))),"")</f>
        <v/>
      </c>
      <c r="V6" t="str">
        <f>IF(COUNT(C6:D6,F6,K6:L6,Q6,S6)&gt;3.9,AVERAGE(C6:D6,F6,K6:L6,Q6,S6),"")</f>
        <v/>
      </c>
      <c r="W6" t="str">
        <f>IF(COUNT(C6:D6,F6,K6:L6,Q6,S6)&gt;3.9,(STDEV(C6:D6,F6,K6:L6,Q6,S6)/(SQRT(COUNT(C6:D6,F6,K6:L6,Q6,S6)))),"")</f>
        <v/>
      </c>
      <c r="X6">
        <f>IF(COUNT(E6,H6:I6,N6:O6,R6)&gt;2.9,AVERAGE(E6,H6:I6,N6:O6,R6),"")</f>
        <v>26.6875</v>
      </c>
      <c r="Y6">
        <f>IF(COUNT(E6,H6:I6,N6:O6,R6)&gt;2.9,(STDEV(E6,H6:I6,N6:O6,R6)/(SQRT(COUNT(E6,H6:I6,N6:O6,R6)))),"")</f>
        <v>12.544659803411703</v>
      </c>
    </row>
    <row r="7" spans="1:25" x14ac:dyDescent="0.3">
      <c r="A7" s="4">
        <v>1992</v>
      </c>
      <c r="B7">
        <v>120</v>
      </c>
      <c r="C7">
        <v>100</v>
      </c>
      <c r="D7" t="s">
        <v>33</v>
      </c>
      <c r="E7">
        <v>55</v>
      </c>
      <c r="F7">
        <v>50.125</v>
      </c>
      <c r="G7" t="s">
        <v>33</v>
      </c>
      <c r="H7">
        <v>54</v>
      </c>
      <c r="I7">
        <v>34</v>
      </c>
      <c r="J7">
        <v>22.333333333333332</v>
      </c>
      <c r="K7">
        <v>135</v>
      </c>
      <c r="L7">
        <v>216.2</v>
      </c>
      <c r="M7">
        <v>206</v>
      </c>
      <c r="N7">
        <v>5</v>
      </c>
      <c r="O7">
        <v>110</v>
      </c>
      <c r="P7">
        <v>95</v>
      </c>
      <c r="Q7">
        <v>90</v>
      </c>
      <c r="R7">
        <v>5</v>
      </c>
      <c r="S7">
        <v>350</v>
      </c>
      <c r="T7">
        <f>IF(COUNT(B7,G7,J7,M7,P7)&gt;2.9,AVERAGE(B7,G7,J7,M7,P7),"")</f>
        <v>110.83333333333334</v>
      </c>
      <c r="U7">
        <f>IF(COUNT(B7,G7,J7,M7,P7)&gt;2.9,(STDEV(B7,G7,J7,M7,P7)/(SQRT(COUNT(B7,G7,J7,M7,P7)))),"")</f>
        <v>37.885426690952755</v>
      </c>
      <c r="V7">
        <f>IF(COUNT(C7:D7,F7,K7:L7,Q7,S7)&gt;3.9,AVERAGE(C7:D7,F7,K7:L7,Q7,S7),"")</f>
        <v>156.88750000000002</v>
      </c>
      <c r="W7">
        <f>IF(COUNT(C7:D7,F7,K7:L7,Q7,S7)&gt;3.9,(STDEV(C7:D7,F7,K7:L7,Q7,S7)/(SQRT(COUNT(C7:D7,F7,K7:L7,Q7,S7)))),"")</f>
        <v>44.86937696896775</v>
      </c>
      <c r="X7">
        <f>IF(COUNT(E7,H7:I7,N7:O7,R7)&gt;2.9,AVERAGE(E7,H7:I7,N7:O7,R7),"")</f>
        <v>43.833333333333336</v>
      </c>
      <c r="Y7">
        <f>IF(COUNT(E7,H7:I7,N7:O7,R7)&gt;2.9,(STDEV(E7,H7:I7,N7:O7,R7)/(SQRT(COUNT(E7,H7:I7,N7:O7,R7)))),"")</f>
        <v>16.040400382922009</v>
      </c>
    </row>
    <row r="8" spans="1:25"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row>
    <row r="12" spans="1:25"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row>
    <row r="14" spans="1:25" x14ac:dyDescent="0.3">
      <c r="A14" s="4">
        <v>1999</v>
      </c>
      <c r="B14" t="s">
        <v>33</v>
      </c>
      <c r="C14">
        <v>8.3333333333333339</v>
      </c>
      <c r="D14">
        <v>12.5</v>
      </c>
      <c r="E14" t="s">
        <v>33</v>
      </c>
      <c r="F14">
        <v>13.333333333333334</v>
      </c>
      <c r="G14">
        <v>11.25</v>
      </c>
      <c r="H14" t="s">
        <v>33</v>
      </c>
      <c r="I14" t="s">
        <v>33</v>
      </c>
      <c r="J14">
        <v>5</v>
      </c>
      <c r="K14">
        <v>80</v>
      </c>
      <c r="L14">
        <v>30.833333333333332</v>
      </c>
      <c r="M14">
        <v>70</v>
      </c>
      <c r="N14">
        <v>29.166666666666668</v>
      </c>
      <c r="O14">
        <v>6.666666666666667</v>
      </c>
      <c r="P14">
        <v>15</v>
      </c>
      <c r="Q14">
        <v>40</v>
      </c>
      <c r="R14">
        <v>30</v>
      </c>
      <c r="S14">
        <v>132.5</v>
      </c>
      <c r="T14">
        <f t="shared" ref="T14" si="0">IF(COUNT(B14,G14,J14,M14,P14)&gt;2.9,AVERAGE(B14,G14,J14,M14,P14),"")</f>
        <v>25.3125</v>
      </c>
      <c r="U14">
        <f>IF(COUNT(B14,G14,J14,M14,P14)&gt;2.9,(STDEV(B14,G14,J14,M14,P14)/(SQRT(COUNT(B14,G14,J14,M14,P14)))),"")</f>
        <v>15.037929475717947</v>
      </c>
      <c r="V14">
        <f t="shared" ref="V14" si="1">IF(COUNT(C14:D14,F14,K14:L14,Q14,S14)&gt;3.9,AVERAGE(C14:D14,F14,K14:L14,Q14,S14),"")</f>
        <v>45.357142857142854</v>
      </c>
      <c r="W14">
        <f t="shared" ref="W14" si="2">IF(COUNT(C14:D14,F14,K14:L14,Q14,S14)&gt;3.9,(STDEV(C14:D14,F14,K14:L14,Q14,S14)/(SQRT(COUNT(C14:D14,F14,K14:L14,Q14,S14)))),"")</f>
        <v>17.25820978516202</v>
      </c>
      <c r="X14">
        <f t="shared" ref="X14" si="3">IF(COUNT(E14,H14:I14,N14:O14,R14)&gt;2.9,AVERAGE(E14,H14:I14,N14:O14,R14),"")</f>
        <v>21.944444444444446</v>
      </c>
      <c r="Y14">
        <f t="shared" ref="Y14" si="4">IF(COUNT(E14,H14:I14,N14:O14,R14)&gt;2.9,(STDEV(E14,H14:I14,N14:O14,R14)/(SQRT(COUNT(E14,H14:I14,N14:O14,R14)))),"")</f>
        <v>7.6426758289986658</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v>358.38</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v>105.71428571428571</v>
      </c>
      <c r="D21" t="s">
        <v>33</v>
      </c>
      <c r="E21" t="s">
        <v>33</v>
      </c>
      <c r="F21" t="s">
        <v>33</v>
      </c>
      <c r="G21" t="s">
        <v>33</v>
      </c>
      <c r="H21" t="s">
        <v>33</v>
      </c>
      <c r="I21" t="s">
        <v>33</v>
      </c>
      <c r="J21" t="s">
        <v>33</v>
      </c>
      <c r="K21" t="s">
        <v>33</v>
      </c>
      <c r="L21">
        <v>192</v>
      </c>
      <c r="M21" t="s">
        <v>33</v>
      </c>
      <c r="N21">
        <v>85</v>
      </c>
      <c r="O21">
        <v>46.666666666666664</v>
      </c>
      <c r="P21" t="s">
        <v>33</v>
      </c>
      <c r="Q21">
        <v>105</v>
      </c>
      <c r="R21">
        <v>56.666666666666664</v>
      </c>
      <c r="S21" t="s">
        <v>33</v>
      </c>
      <c r="T21" t="str">
        <f t="shared" ref="T21:T33" si="5">IF(COUNT(B21,G21,J21,M21,P21)&gt;2.9,AVERAGE(B21,G21,J21,M21,P21),"")</f>
        <v/>
      </c>
      <c r="U21" t="str">
        <f t="shared" ref="U21:U33" si="6">IF(COUNT(B21,G21,J21,M21,P21)&gt;2.9,(STDEV(B21,G21,J21,M21,P21)/(SQRT(COUNT(B21,G21,J21,M21,P21)))),"")</f>
        <v/>
      </c>
      <c r="V21" t="str">
        <f t="shared" ref="V21:V33" si="7">IF(COUNT(C21:D21,F21,K21:L21,Q21,S21)&gt;3.9,AVERAGE(C21:D21,F21,K21:L21,Q21,S21),"")</f>
        <v/>
      </c>
      <c r="W21" t="str">
        <f t="shared" ref="W21:W33" si="8">IF(COUNT(C21:D21,F21,K21:L21,Q21,S21)&gt;3.9,(STDEV(C21:D21,F21,K21:L21,Q21,S21)/(SQRT(COUNT(C21:D21,F21,K21:L21,Q21,S21)))),"")</f>
        <v/>
      </c>
      <c r="X21">
        <f t="shared" ref="X21:X33" si="9">IF(COUNT(E21,H21:I21,N21:O21,R21)&gt;2.9,AVERAGE(E21,H21:I21,N21:O21,R21),"")</f>
        <v>62.777777777777771</v>
      </c>
      <c r="Y21">
        <f t="shared" ref="Y21:Y33" si="10">IF(COUNT(E21,H21:I21,N21:O21,R21)&gt;2.9,(STDEV(E21,H21:I21,N21:O21,R21)/(SQRT(COUNT(E21,H21:I21,N21:O21,R21)))),"")</f>
        <v>11.479987955428806</v>
      </c>
    </row>
    <row r="22" spans="1:25" x14ac:dyDescent="0.3">
      <c r="A22" s="4">
        <v>2007</v>
      </c>
      <c r="B22">
        <v>9</v>
      </c>
      <c r="C22">
        <v>9</v>
      </c>
      <c r="D22">
        <v>26</v>
      </c>
      <c r="E22">
        <v>104</v>
      </c>
      <c r="F22">
        <v>89</v>
      </c>
      <c r="G22">
        <v>9</v>
      </c>
      <c r="H22">
        <v>9</v>
      </c>
      <c r="I22" t="s">
        <v>33</v>
      </c>
      <c r="J22">
        <v>9</v>
      </c>
      <c r="K22">
        <v>154</v>
      </c>
      <c r="L22">
        <v>9</v>
      </c>
      <c r="M22">
        <v>106</v>
      </c>
      <c r="N22">
        <v>63</v>
      </c>
      <c r="O22">
        <v>9</v>
      </c>
      <c r="P22">
        <v>9</v>
      </c>
      <c r="Q22">
        <v>9</v>
      </c>
      <c r="R22">
        <v>202.33333333333334</v>
      </c>
      <c r="S22">
        <v>103</v>
      </c>
      <c r="T22">
        <f t="shared" si="5"/>
        <v>28.4</v>
      </c>
      <c r="U22">
        <f t="shared" si="6"/>
        <v>19.399999999999999</v>
      </c>
      <c r="V22">
        <f t="shared" si="7"/>
        <v>57</v>
      </c>
      <c r="W22">
        <f t="shared" si="8"/>
        <v>22.050807133483687</v>
      </c>
      <c r="X22">
        <f t="shared" si="9"/>
        <v>77.466666666666669</v>
      </c>
      <c r="Y22">
        <f t="shared" si="10"/>
        <v>35.972458600681961</v>
      </c>
    </row>
    <row r="23" spans="1:25" x14ac:dyDescent="0.3">
      <c r="A23" s="4">
        <v>2008</v>
      </c>
      <c r="B23">
        <v>1.9</v>
      </c>
      <c r="C23" t="s">
        <v>33</v>
      </c>
      <c r="D23">
        <v>4.5</v>
      </c>
      <c r="E23" t="s">
        <v>33</v>
      </c>
      <c r="F23">
        <v>21</v>
      </c>
      <c r="G23">
        <v>4.5</v>
      </c>
      <c r="H23">
        <v>64.5</v>
      </c>
      <c r="I23">
        <v>99</v>
      </c>
      <c r="J23">
        <v>4</v>
      </c>
      <c r="K23">
        <v>150</v>
      </c>
      <c r="L23">
        <v>0.7</v>
      </c>
      <c r="M23">
        <v>22</v>
      </c>
      <c r="N23">
        <v>201.66666666666666</v>
      </c>
      <c r="O23">
        <v>0.7</v>
      </c>
      <c r="P23">
        <v>24</v>
      </c>
      <c r="Q23">
        <v>10.35</v>
      </c>
      <c r="R23">
        <v>1545</v>
      </c>
      <c r="S23">
        <v>160</v>
      </c>
      <c r="T23">
        <f t="shared" si="5"/>
        <v>11.28</v>
      </c>
      <c r="U23">
        <f t="shared" si="6"/>
        <v>4.8149143294559256</v>
      </c>
      <c r="V23">
        <f t="shared" si="7"/>
        <v>57.758333333333326</v>
      </c>
      <c r="W23">
        <f t="shared" si="8"/>
        <v>30.90453692870641</v>
      </c>
      <c r="X23">
        <f t="shared" si="9"/>
        <v>382.17333333333329</v>
      </c>
      <c r="Y23">
        <f t="shared" si="10"/>
        <v>292.52127280668736</v>
      </c>
    </row>
    <row r="24" spans="1:25" x14ac:dyDescent="0.3">
      <c r="A24" s="4">
        <v>2009</v>
      </c>
      <c r="B24">
        <v>46.666666666666664</v>
      </c>
      <c r="C24">
        <v>505</v>
      </c>
      <c r="D24">
        <v>133.5</v>
      </c>
      <c r="E24">
        <v>153.33333333333334</v>
      </c>
      <c r="F24">
        <v>183.33333333333334</v>
      </c>
      <c r="G24">
        <v>8.6999999999999993</v>
      </c>
      <c r="H24">
        <v>168.5</v>
      </c>
      <c r="I24">
        <v>61</v>
      </c>
      <c r="J24">
        <v>89</v>
      </c>
      <c r="K24">
        <v>886.66666666666663</v>
      </c>
      <c r="L24">
        <v>46.5</v>
      </c>
      <c r="M24">
        <v>390</v>
      </c>
      <c r="N24">
        <v>243</v>
      </c>
      <c r="O24">
        <v>17.533333333333335</v>
      </c>
      <c r="P24">
        <v>30</v>
      </c>
      <c r="Q24">
        <v>126.66666666666667</v>
      </c>
      <c r="R24">
        <v>244.33333333333334</v>
      </c>
      <c r="S24">
        <v>1230</v>
      </c>
      <c r="T24">
        <f t="shared" si="5"/>
        <v>112.87333333333333</v>
      </c>
      <c r="U24">
        <f t="shared" si="6"/>
        <v>70.523939513079142</v>
      </c>
      <c r="V24">
        <f t="shared" si="7"/>
        <v>444.52380952380958</v>
      </c>
      <c r="W24">
        <f t="shared" si="8"/>
        <v>171.86185708699523</v>
      </c>
      <c r="X24">
        <f t="shared" si="9"/>
        <v>147.95000000000002</v>
      </c>
      <c r="Y24">
        <f t="shared" si="10"/>
        <v>38.010674670267157</v>
      </c>
    </row>
    <row r="25" spans="1:25" x14ac:dyDescent="0.3">
      <c r="A25" s="4">
        <v>2010</v>
      </c>
      <c r="B25" t="s">
        <v>33</v>
      </c>
      <c r="C25" t="s">
        <v>33</v>
      </c>
      <c r="D25" t="s">
        <v>33</v>
      </c>
      <c r="E25" t="s">
        <v>33</v>
      </c>
      <c r="F25">
        <v>19.5</v>
      </c>
      <c r="G25" t="s">
        <v>33</v>
      </c>
      <c r="H25">
        <v>40.5</v>
      </c>
      <c r="I25">
        <v>86</v>
      </c>
      <c r="J25" t="s">
        <v>33</v>
      </c>
      <c r="K25">
        <v>219.66666666666666</v>
      </c>
      <c r="L25" t="s">
        <v>33</v>
      </c>
      <c r="M25">
        <v>250</v>
      </c>
      <c r="N25">
        <v>124.5</v>
      </c>
      <c r="O25" t="s">
        <v>33</v>
      </c>
      <c r="P25">
        <v>47</v>
      </c>
      <c r="Q25" t="s">
        <v>33</v>
      </c>
      <c r="R25">
        <v>245</v>
      </c>
      <c r="S25" t="s">
        <v>33</v>
      </c>
      <c r="T25" t="str">
        <f t="shared" si="5"/>
        <v/>
      </c>
      <c r="U25" t="str">
        <f t="shared" si="6"/>
        <v/>
      </c>
      <c r="V25" t="str">
        <f t="shared" si="7"/>
        <v/>
      </c>
      <c r="W25" t="str">
        <f t="shared" si="8"/>
        <v/>
      </c>
      <c r="X25">
        <f t="shared" si="9"/>
        <v>124</v>
      </c>
      <c r="Y25">
        <f t="shared" si="10"/>
        <v>43.834442318037233</v>
      </c>
    </row>
    <row r="26" spans="1:25" x14ac:dyDescent="0.3">
      <c r="A26" s="4">
        <v>2011</v>
      </c>
      <c r="B26" t="s">
        <v>33</v>
      </c>
      <c r="C26">
        <v>200</v>
      </c>
      <c r="D26" t="s">
        <v>33</v>
      </c>
      <c r="E26" t="s">
        <v>33</v>
      </c>
      <c r="F26" t="s">
        <v>33</v>
      </c>
      <c r="G26" t="s">
        <v>33</v>
      </c>
      <c r="H26" t="s">
        <v>33</v>
      </c>
      <c r="I26" t="s">
        <v>33</v>
      </c>
      <c r="J26" t="s">
        <v>33</v>
      </c>
      <c r="K26" t="s">
        <v>33</v>
      </c>
      <c r="L26">
        <v>8.3000000000000007</v>
      </c>
      <c r="M26" t="s">
        <v>33</v>
      </c>
      <c r="N26" t="s">
        <v>33</v>
      </c>
      <c r="O26">
        <v>30</v>
      </c>
      <c r="P26" t="s">
        <v>33</v>
      </c>
      <c r="Q26">
        <v>15</v>
      </c>
      <c r="R26" t="s">
        <v>33</v>
      </c>
      <c r="S26" t="s">
        <v>33</v>
      </c>
      <c r="T26" t="str">
        <f t="shared" si="5"/>
        <v/>
      </c>
      <c r="U26" t="str">
        <f t="shared" si="6"/>
        <v/>
      </c>
      <c r="V26" t="str">
        <f t="shared" si="7"/>
        <v/>
      </c>
      <c r="W26" t="str">
        <f t="shared" si="8"/>
        <v/>
      </c>
      <c r="X26" t="str">
        <f t="shared" si="9"/>
        <v/>
      </c>
      <c r="Y26" t="str">
        <f t="shared" si="10"/>
        <v/>
      </c>
    </row>
    <row r="27" spans="1:25" x14ac:dyDescent="0.3">
      <c r="A27" s="4">
        <v>2012</v>
      </c>
      <c r="B27" t="s">
        <v>33</v>
      </c>
      <c r="C27" t="s">
        <v>33</v>
      </c>
      <c r="D27" t="s">
        <v>33</v>
      </c>
      <c r="E27">
        <v>33</v>
      </c>
      <c r="F27" t="s">
        <v>33</v>
      </c>
      <c r="G27" t="s">
        <v>33</v>
      </c>
      <c r="H27" t="s">
        <v>33</v>
      </c>
      <c r="I27" t="s">
        <v>33</v>
      </c>
      <c r="J27" t="s">
        <v>33</v>
      </c>
      <c r="K27" t="s">
        <v>33</v>
      </c>
      <c r="L27">
        <v>23</v>
      </c>
      <c r="M27" t="s">
        <v>33</v>
      </c>
      <c r="N27">
        <v>73</v>
      </c>
      <c r="O27" t="s">
        <v>33</v>
      </c>
      <c r="P27" t="s">
        <v>33</v>
      </c>
      <c r="Q27" t="s">
        <v>33</v>
      </c>
      <c r="R27" t="s">
        <v>33</v>
      </c>
      <c r="S27" t="s">
        <v>33</v>
      </c>
      <c r="T27" t="str">
        <f t="shared" si="5"/>
        <v/>
      </c>
      <c r="U27" t="str">
        <f t="shared" si="6"/>
        <v/>
      </c>
      <c r="V27" t="str">
        <f t="shared" si="7"/>
        <v/>
      </c>
      <c r="W27" t="str">
        <f t="shared" si="8"/>
        <v/>
      </c>
      <c r="X27" t="str">
        <f t="shared" si="9"/>
        <v/>
      </c>
      <c r="Y27" t="str">
        <f t="shared" si="10"/>
        <v/>
      </c>
    </row>
    <row r="28" spans="1:25" x14ac:dyDescent="0.3">
      <c r="A28" s="4">
        <v>2013</v>
      </c>
      <c r="B28" t="s">
        <v>33</v>
      </c>
      <c r="C28" t="s">
        <v>33</v>
      </c>
      <c r="D28" t="s">
        <v>33</v>
      </c>
      <c r="E28" t="s">
        <v>33</v>
      </c>
      <c r="F28" t="s">
        <v>33</v>
      </c>
      <c r="G28" t="s">
        <v>33</v>
      </c>
      <c r="H28">
        <v>430</v>
      </c>
      <c r="I28" t="s">
        <v>33</v>
      </c>
      <c r="J28">
        <v>10</v>
      </c>
      <c r="K28">
        <v>252.33333333333334</v>
      </c>
      <c r="L28">
        <v>13</v>
      </c>
      <c r="M28">
        <v>310</v>
      </c>
      <c r="N28" t="s">
        <v>33</v>
      </c>
      <c r="O28" t="s">
        <v>33</v>
      </c>
      <c r="P28" t="s">
        <v>33</v>
      </c>
      <c r="Q28">
        <v>85</v>
      </c>
      <c r="R28" t="s">
        <v>33</v>
      </c>
      <c r="S28" t="s">
        <v>33</v>
      </c>
      <c r="T28" t="str">
        <f t="shared" si="5"/>
        <v/>
      </c>
      <c r="U28" t="str">
        <f t="shared" si="6"/>
        <v/>
      </c>
      <c r="V28" t="str">
        <f t="shared" si="7"/>
        <v/>
      </c>
      <c r="W28" t="str">
        <f t="shared" si="8"/>
        <v/>
      </c>
      <c r="X28" t="str">
        <f t="shared" si="9"/>
        <v/>
      </c>
      <c r="Y28" t="str">
        <f t="shared" si="10"/>
        <v/>
      </c>
    </row>
    <row r="29" spans="1:25" x14ac:dyDescent="0.3">
      <c r="A29" s="4">
        <v>2014</v>
      </c>
      <c r="B29" t="s">
        <v>33</v>
      </c>
      <c r="C29">
        <v>36.549999999999997</v>
      </c>
      <c r="D29" t="s">
        <v>33</v>
      </c>
      <c r="E29" t="s">
        <v>33</v>
      </c>
      <c r="F29" t="s">
        <v>33</v>
      </c>
      <c r="G29">
        <v>3.5</v>
      </c>
      <c r="H29" t="s">
        <v>33</v>
      </c>
      <c r="I29" t="s">
        <v>33</v>
      </c>
      <c r="J29">
        <v>10.6</v>
      </c>
      <c r="K29">
        <v>140.25</v>
      </c>
      <c r="L29">
        <v>12.1</v>
      </c>
      <c r="M29">
        <v>308</v>
      </c>
      <c r="N29">
        <v>86.75</v>
      </c>
      <c r="O29">
        <v>14.3</v>
      </c>
      <c r="P29" t="s">
        <v>33</v>
      </c>
      <c r="Q29" t="s">
        <v>33</v>
      </c>
      <c r="R29">
        <v>127</v>
      </c>
      <c r="S29">
        <v>376.15</v>
      </c>
      <c r="T29">
        <f t="shared" si="5"/>
        <v>107.36666666666667</v>
      </c>
      <c r="U29">
        <f t="shared" si="6"/>
        <v>100.33760234550378</v>
      </c>
      <c r="V29">
        <f>IF(COUNT(C29:D29,F29,K29:L29,Q29,S29)&gt;3.9,AVERAGE(C29:D29,F29,K29:L29,Q29,S29),"")</f>
        <v>141.26249999999999</v>
      </c>
      <c r="W29">
        <f t="shared" si="8"/>
        <v>83.076682385913799</v>
      </c>
      <c r="X29">
        <f t="shared" si="9"/>
        <v>76.016666666666666</v>
      </c>
      <c r="Y29">
        <f>IF(COUNT(E29,H29:I29,N29:O29,R29)&gt;2.9,(STDEV(E29,H29:I29,N29:O29,R29)/(SQRT(COUNT(E29,H29:I29,N29:O29,R29)))),"")</f>
        <v>32.973352035309425</v>
      </c>
    </row>
    <row r="30" spans="1:25" x14ac:dyDescent="0.3">
      <c r="A30" s="4">
        <v>2015</v>
      </c>
      <c r="B30" t="s">
        <v>33</v>
      </c>
      <c r="C30">
        <v>63</v>
      </c>
      <c r="D30">
        <v>5.333333333333333</v>
      </c>
      <c r="E30">
        <v>2</v>
      </c>
      <c r="F30">
        <v>24</v>
      </c>
      <c r="G30">
        <v>2</v>
      </c>
      <c r="H30" t="s">
        <v>33</v>
      </c>
      <c r="I30" t="s">
        <v>33</v>
      </c>
      <c r="J30" t="s">
        <v>33</v>
      </c>
      <c r="K30">
        <v>217</v>
      </c>
      <c r="L30">
        <v>53</v>
      </c>
      <c r="M30" t="s">
        <v>33</v>
      </c>
      <c r="N30" t="s">
        <v>33</v>
      </c>
      <c r="O30">
        <v>35</v>
      </c>
      <c r="P30">
        <v>2</v>
      </c>
      <c r="Q30">
        <v>2</v>
      </c>
      <c r="R30">
        <v>47.5</v>
      </c>
      <c r="S30">
        <v>277</v>
      </c>
      <c r="T30" t="str">
        <f t="shared" si="5"/>
        <v/>
      </c>
      <c r="U30" t="str">
        <f t="shared" si="6"/>
        <v/>
      </c>
      <c r="V30">
        <f t="shared" si="7"/>
        <v>91.619047619047606</v>
      </c>
      <c r="W30">
        <f>IF(COUNT(C30:D30,F30,K30:L30,Q30,S30)&gt;3.9,(STDEV(C30:D30,F30,K30:L30,Q30,S30)/(SQRT(COUNT(C30:D30,F30,K30:L30,Q30,S30)))),"")</f>
        <v>41.532000065954669</v>
      </c>
      <c r="X30">
        <f t="shared" si="9"/>
        <v>28.166666666666668</v>
      </c>
      <c r="Y30">
        <f t="shared" si="10"/>
        <v>13.571825391024026</v>
      </c>
    </row>
    <row r="31" spans="1:25" x14ac:dyDescent="0.3">
      <c r="A31" s="4">
        <v>2016</v>
      </c>
      <c r="B31" t="s">
        <v>33</v>
      </c>
      <c r="C31">
        <v>10</v>
      </c>
      <c r="D31" t="s">
        <v>33</v>
      </c>
      <c r="E31" t="s">
        <v>33</v>
      </c>
      <c r="F31" t="s">
        <v>33</v>
      </c>
      <c r="G31">
        <v>16</v>
      </c>
      <c r="H31">
        <v>195</v>
      </c>
      <c r="I31" t="s">
        <v>33</v>
      </c>
      <c r="J31">
        <v>15</v>
      </c>
      <c r="K31">
        <v>110.5</v>
      </c>
      <c r="L31">
        <v>246</v>
      </c>
      <c r="M31" t="s">
        <v>33</v>
      </c>
      <c r="N31">
        <v>88</v>
      </c>
      <c r="O31" t="s">
        <v>33</v>
      </c>
      <c r="P31">
        <v>75</v>
      </c>
      <c r="Q31" t="s">
        <v>33</v>
      </c>
      <c r="R31">
        <v>87.5</v>
      </c>
      <c r="S31">
        <v>907</v>
      </c>
      <c r="T31">
        <f t="shared" si="5"/>
        <v>35.333333333333336</v>
      </c>
      <c r="U31">
        <f t="shared" si="6"/>
        <v>19.835434062415789</v>
      </c>
      <c r="V31">
        <f t="shared" si="7"/>
        <v>318.375</v>
      </c>
      <c r="W31">
        <f t="shared" si="8"/>
        <v>202.07768462895649</v>
      </c>
      <c r="X31">
        <f t="shared" si="9"/>
        <v>123.5</v>
      </c>
      <c r="Y31">
        <f t="shared" si="10"/>
        <v>35.750291374103981</v>
      </c>
    </row>
    <row r="32" spans="1:25" x14ac:dyDescent="0.3">
      <c r="A32" s="4">
        <v>2017</v>
      </c>
      <c r="B32">
        <v>13</v>
      </c>
      <c r="C32">
        <v>76</v>
      </c>
      <c r="D32">
        <v>30.333333333333332</v>
      </c>
      <c r="E32" t="s">
        <v>33</v>
      </c>
      <c r="F32" t="s">
        <v>33</v>
      </c>
      <c r="G32">
        <v>9</v>
      </c>
      <c r="H32">
        <v>58</v>
      </c>
      <c r="I32">
        <v>37</v>
      </c>
      <c r="J32">
        <v>2</v>
      </c>
      <c r="K32">
        <v>266.66666666666669</v>
      </c>
      <c r="L32">
        <v>2</v>
      </c>
      <c r="M32">
        <v>14</v>
      </c>
      <c r="N32">
        <v>97</v>
      </c>
      <c r="O32">
        <v>9</v>
      </c>
      <c r="P32" t="s">
        <v>33</v>
      </c>
      <c r="Q32">
        <v>26</v>
      </c>
      <c r="R32">
        <v>100</v>
      </c>
      <c r="S32">
        <v>79</v>
      </c>
      <c r="T32">
        <f t="shared" si="5"/>
        <v>9.5</v>
      </c>
      <c r="U32">
        <f t="shared" si="6"/>
        <v>2.7233557730613653</v>
      </c>
      <c r="V32">
        <f t="shared" si="7"/>
        <v>80</v>
      </c>
      <c r="W32">
        <f t="shared" si="8"/>
        <v>39.297252754792858</v>
      </c>
      <c r="X32">
        <f>IF(COUNT(E32,H32:I32,N32:O32,R32)&gt;2.9,AVERAGE(E32,H32:I32,N32:O32,R32),"")</f>
        <v>60.2</v>
      </c>
      <c r="Y32">
        <f t="shared" si="10"/>
        <v>17.468256925062668</v>
      </c>
    </row>
    <row r="33" spans="1:25" x14ac:dyDescent="0.3">
      <c r="A33" s="4">
        <v>2018</v>
      </c>
      <c r="B33" t="s">
        <v>33</v>
      </c>
      <c r="C33">
        <v>201</v>
      </c>
      <c r="D33" t="s">
        <v>33</v>
      </c>
      <c r="E33">
        <v>140.33333333333334</v>
      </c>
      <c r="F33">
        <v>75</v>
      </c>
      <c r="G33" t="s">
        <v>33</v>
      </c>
      <c r="H33">
        <v>123</v>
      </c>
      <c r="I33">
        <v>69</v>
      </c>
      <c r="J33">
        <v>46</v>
      </c>
      <c r="K33">
        <v>155</v>
      </c>
      <c r="L33">
        <v>105</v>
      </c>
      <c r="M33" t="s">
        <v>33</v>
      </c>
      <c r="N33">
        <v>98</v>
      </c>
      <c r="O33">
        <v>45</v>
      </c>
      <c r="P33">
        <v>40.5</v>
      </c>
      <c r="Q33">
        <v>41</v>
      </c>
      <c r="R33">
        <v>146</v>
      </c>
      <c r="S33">
        <v>381</v>
      </c>
      <c r="T33" t="str">
        <f t="shared" si="5"/>
        <v/>
      </c>
      <c r="U33" t="str">
        <f t="shared" si="6"/>
        <v/>
      </c>
      <c r="V33">
        <f t="shared" si="7"/>
        <v>159.66666666666666</v>
      </c>
      <c r="W33">
        <f t="shared" si="8"/>
        <v>49.985775754486184</v>
      </c>
      <c r="X33">
        <f t="shared" si="9"/>
        <v>103.55555555555556</v>
      </c>
      <c r="Y33">
        <f t="shared" si="10"/>
        <v>16.518601560993716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v>5</v>
      </c>
      <c r="C2">
        <v>27.75</v>
      </c>
      <c r="D2">
        <v>11</v>
      </c>
      <c r="E2">
        <v>38.666666666666664</v>
      </c>
      <c r="F2">
        <v>5</v>
      </c>
      <c r="G2">
        <v>5</v>
      </c>
      <c r="H2" t="s">
        <v>33</v>
      </c>
      <c r="I2">
        <v>53</v>
      </c>
      <c r="J2">
        <v>5</v>
      </c>
      <c r="K2">
        <v>28</v>
      </c>
      <c r="L2">
        <v>5</v>
      </c>
      <c r="M2">
        <v>44.5</v>
      </c>
      <c r="N2">
        <v>11.5</v>
      </c>
      <c r="O2">
        <v>5</v>
      </c>
      <c r="P2">
        <v>14.333333333333334</v>
      </c>
      <c r="Q2">
        <v>14</v>
      </c>
      <c r="R2">
        <v>5</v>
      </c>
      <c r="S2">
        <v>161</v>
      </c>
      <c r="T2">
        <f t="shared" ref="T2:T8" si="0">IF(COUNT(B2,G2,J2,M2,P2)&gt;2.9,AVERAGE(B2,G2,J2,M2,P2),"")</f>
        <v>14.766666666666666</v>
      </c>
      <c r="U2">
        <f t="shared" ref="U2:U8" si="1">IF(COUNT(B2,G2,J2,M2,P2)&gt;2.9,(STDEV(B2,G2,J2,M2,P2)/(SQRT(COUNT(B2,G2,J2,M2,P2)))),"")</f>
        <v>7.6499092224098391</v>
      </c>
      <c r="V2">
        <f t="shared" ref="V2:V13" si="2">IF(COUNT(C2:D2,F2,K2:L2,Q2,S2)&gt;3.9,AVERAGE(C2:D2,F2,K2:L2,Q2,S2),"")</f>
        <v>35.964285714285715</v>
      </c>
      <c r="W2">
        <f t="shared" ref="W2:W13" si="3">IF(COUNT(C2:D2,F2,K2:L2,Q2,S2)&gt;3.9,(STDEV(C2:D2,F2,K2:L2,Q2,S2)/(SQRT(COUNT(C2:D2,F2,K2:L2,Q2,S2)))),"")</f>
        <v>21.150286259139317</v>
      </c>
      <c r="X2">
        <f t="shared" ref="X2:X13" si="4">IF(COUNT(E2,H2:I2,N2:O2,R2)&gt;2.9,AVERAGE(E2,H2:I2,N2:O2,R2),"")</f>
        <v>22.633333333333333</v>
      </c>
      <c r="Y2">
        <f t="shared" ref="Y2:Y13" si="5">IF(COUNT(E2,H2:I2,N2:O2,R2)&gt;2.9,(STDEV(E2,H2:I2,N2:O2,R2)/(SQRT(COUNT(E2,H2:I2,N2:O2,R2)))),"")</f>
        <v>9.8107650624765821</v>
      </c>
    </row>
    <row r="3" spans="1:25" x14ac:dyDescent="0.3">
      <c r="A3" s="4">
        <v>1988</v>
      </c>
      <c r="B3">
        <v>70</v>
      </c>
      <c r="C3" t="s">
        <v>33</v>
      </c>
      <c r="D3" t="s">
        <v>33</v>
      </c>
      <c r="E3" t="s">
        <v>33</v>
      </c>
      <c r="F3">
        <v>28.5</v>
      </c>
      <c r="G3">
        <v>5</v>
      </c>
      <c r="H3" s="5">
        <v>1215</v>
      </c>
      <c r="I3" t="s">
        <v>33</v>
      </c>
      <c r="J3">
        <v>5</v>
      </c>
      <c r="K3">
        <v>290</v>
      </c>
      <c r="L3" t="s">
        <v>33</v>
      </c>
      <c r="M3">
        <v>69.5</v>
      </c>
      <c r="N3">
        <v>31.333333333333332</v>
      </c>
      <c r="O3" s="5">
        <v>1300</v>
      </c>
      <c r="P3">
        <v>23.5</v>
      </c>
      <c r="Q3">
        <v>275</v>
      </c>
      <c r="R3">
        <v>22</v>
      </c>
      <c r="S3">
        <v>36</v>
      </c>
      <c r="T3">
        <f>IF(COUNT(B3,G3,J3,M3,P3)&gt;2.9,AVERAGE(B3,G3,J3,M3,P3),"")</f>
        <v>34.6</v>
      </c>
      <c r="U3">
        <f t="shared" si="1"/>
        <v>14.74228611850957</v>
      </c>
      <c r="V3">
        <f t="shared" si="2"/>
        <v>157.375</v>
      </c>
      <c r="W3">
        <f>IF(COUNT(C3:D3,F3,K3:L3,Q3,S3)&gt;3.9,(STDEV(C3:D3,F3,K3:L3,Q3,S3)/(SQRT(COUNT(C3:D3,F3,K3:L3,Q3,S3)))),"")</f>
        <v>72.322015723660058</v>
      </c>
      <c r="X3" s="5">
        <f t="shared" si="4"/>
        <v>642.08333333333326</v>
      </c>
      <c r="Y3" s="5">
        <f t="shared" si="5"/>
        <v>355.7394587334951</v>
      </c>
    </row>
    <row r="4" spans="1:25" x14ac:dyDescent="0.3">
      <c r="A4" s="4">
        <v>1989</v>
      </c>
      <c r="B4">
        <v>5</v>
      </c>
      <c r="C4" t="s">
        <v>33</v>
      </c>
      <c r="D4">
        <v>15</v>
      </c>
      <c r="E4">
        <v>5</v>
      </c>
      <c r="F4">
        <v>17</v>
      </c>
      <c r="G4">
        <v>13</v>
      </c>
      <c r="H4">
        <v>19</v>
      </c>
      <c r="I4">
        <v>19</v>
      </c>
      <c r="J4">
        <v>10.333333333333334</v>
      </c>
      <c r="K4">
        <v>25.5</v>
      </c>
      <c r="L4">
        <v>5</v>
      </c>
      <c r="M4">
        <v>5</v>
      </c>
      <c r="N4">
        <v>55</v>
      </c>
      <c r="O4">
        <v>13</v>
      </c>
      <c r="P4">
        <v>8</v>
      </c>
      <c r="Q4">
        <v>8.5</v>
      </c>
      <c r="R4" t="s">
        <v>33</v>
      </c>
      <c r="S4">
        <v>155.5</v>
      </c>
      <c r="T4">
        <f t="shared" si="0"/>
        <v>8.2666666666666675</v>
      </c>
      <c r="U4">
        <f t="shared" si="1"/>
        <v>1.5506271132817335</v>
      </c>
      <c r="V4">
        <f>IF(COUNT(C4:D4,F4,K4:L4,Q4,S4)&gt;3.9,AVERAGE(C4:D4,F4,K4:L4,Q4,S4),"")</f>
        <v>37.75</v>
      </c>
      <c r="W4">
        <f t="shared" si="3"/>
        <v>23.728586838101705</v>
      </c>
      <c r="X4">
        <f t="shared" si="4"/>
        <v>22.2</v>
      </c>
      <c r="Y4">
        <f t="shared" si="5"/>
        <v>8.5930204235763341</v>
      </c>
    </row>
    <row r="5" spans="1:25" x14ac:dyDescent="0.3">
      <c r="A5" s="4">
        <v>1990</v>
      </c>
      <c r="B5">
        <v>5</v>
      </c>
      <c r="C5" t="s">
        <v>33</v>
      </c>
      <c r="D5" t="s">
        <v>33</v>
      </c>
      <c r="E5" t="s">
        <v>33</v>
      </c>
      <c r="F5">
        <v>71</v>
      </c>
      <c r="G5" t="s">
        <v>33</v>
      </c>
      <c r="H5" t="s">
        <v>33</v>
      </c>
      <c r="I5">
        <v>80.400000000000006</v>
      </c>
      <c r="J5" t="s">
        <v>33</v>
      </c>
      <c r="K5">
        <v>87</v>
      </c>
      <c r="L5">
        <v>16.5</v>
      </c>
      <c r="M5">
        <v>22.5</v>
      </c>
      <c r="N5" t="s">
        <v>33</v>
      </c>
      <c r="O5">
        <v>11.857142857142858</v>
      </c>
      <c r="P5" t="s">
        <v>33</v>
      </c>
      <c r="Q5" t="s">
        <v>33</v>
      </c>
      <c r="R5" t="s">
        <v>33</v>
      </c>
      <c r="S5" t="s">
        <v>33</v>
      </c>
      <c r="T5" t="str">
        <f t="shared" si="0"/>
        <v/>
      </c>
      <c r="U5" t="str">
        <f t="shared" si="1"/>
        <v/>
      </c>
      <c r="V5" t="str">
        <f t="shared" si="2"/>
        <v/>
      </c>
      <c r="W5" t="str">
        <f t="shared" si="3"/>
        <v/>
      </c>
      <c r="X5" t="str">
        <f t="shared" si="4"/>
        <v/>
      </c>
      <c r="Y5" t="str">
        <f t="shared" si="5"/>
        <v/>
      </c>
    </row>
    <row r="6" spans="1:25" x14ac:dyDescent="0.3">
      <c r="A6" s="4">
        <v>1991</v>
      </c>
      <c r="B6">
        <v>19</v>
      </c>
      <c r="C6" t="s">
        <v>33</v>
      </c>
      <c r="D6" t="s">
        <v>33</v>
      </c>
      <c r="E6" t="s">
        <v>33</v>
      </c>
      <c r="F6" t="s">
        <v>33</v>
      </c>
      <c r="G6" t="s">
        <v>33</v>
      </c>
      <c r="H6" t="s">
        <v>33</v>
      </c>
      <c r="I6">
        <v>44</v>
      </c>
      <c r="J6" t="s">
        <v>33</v>
      </c>
      <c r="K6">
        <v>36.5</v>
      </c>
      <c r="L6" t="s">
        <v>33</v>
      </c>
      <c r="M6">
        <v>5</v>
      </c>
      <c r="N6" t="s">
        <v>33</v>
      </c>
      <c r="O6">
        <v>5</v>
      </c>
      <c r="P6" t="s">
        <v>33</v>
      </c>
      <c r="Q6" t="s">
        <v>33</v>
      </c>
      <c r="R6" t="s">
        <v>33</v>
      </c>
      <c r="S6">
        <v>21.666666666666668</v>
      </c>
      <c r="T6" t="str">
        <f t="shared" si="0"/>
        <v/>
      </c>
      <c r="U6" t="str">
        <f t="shared" si="1"/>
        <v/>
      </c>
      <c r="V6" t="str">
        <f t="shared" si="2"/>
        <v/>
      </c>
      <c r="W6" t="str">
        <f t="shared" si="3"/>
        <v/>
      </c>
      <c r="X6" t="str">
        <f t="shared" si="4"/>
        <v/>
      </c>
      <c r="Y6" t="str">
        <f t="shared" si="5"/>
        <v/>
      </c>
    </row>
    <row r="7" spans="1:25" x14ac:dyDescent="0.3">
      <c r="A7" s="4">
        <v>1992</v>
      </c>
      <c r="B7">
        <v>70</v>
      </c>
      <c r="C7">
        <v>88.333333333333329</v>
      </c>
      <c r="D7" t="s">
        <v>33</v>
      </c>
      <c r="E7">
        <v>30</v>
      </c>
      <c r="F7">
        <v>25.3125</v>
      </c>
      <c r="G7" t="s">
        <v>33</v>
      </c>
      <c r="H7" t="s">
        <v>33</v>
      </c>
      <c r="I7" t="s">
        <v>33</v>
      </c>
      <c r="J7">
        <v>50</v>
      </c>
      <c r="K7">
        <v>280</v>
      </c>
      <c r="L7">
        <v>86.666666666666671</v>
      </c>
      <c r="M7">
        <v>105</v>
      </c>
      <c r="N7">
        <v>5</v>
      </c>
      <c r="O7">
        <v>102</v>
      </c>
      <c r="P7">
        <v>35</v>
      </c>
      <c r="Q7">
        <v>80</v>
      </c>
      <c r="R7">
        <v>5</v>
      </c>
      <c r="S7">
        <v>247.5</v>
      </c>
      <c r="T7">
        <f t="shared" si="0"/>
        <v>65</v>
      </c>
      <c r="U7">
        <f>IF(COUNT(B7,G7,J7,M7,P7)&gt;2.9,(STDEV(B7,G7,J7,M7,P7)/(SQRT(COUNT(B7,G7,J7,M7,P7)))),"")</f>
        <v>15.138251770487457</v>
      </c>
      <c r="V7">
        <f t="shared" si="2"/>
        <v>134.63541666666666</v>
      </c>
      <c r="W7">
        <f t="shared" si="3"/>
        <v>42.131021436742316</v>
      </c>
      <c r="X7">
        <f t="shared" si="4"/>
        <v>35.5</v>
      </c>
      <c r="Y7">
        <f>IF(COUNT(E7,H7:I7,N7:O7,R7)&gt;2.9,(STDEV(E7,H7:I7,N7:O7,R7)/(SQRT(COUNT(E7,H7:I7,N7:O7,R7)))),"")</f>
        <v>22.936506563409637</v>
      </c>
    </row>
    <row r="8" spans="1:25" x14ac:dyDescent="0.3">
      <c r="A8" s="4">
        <v>1993</v>
      </c>
      <c r="B8" t="s">
        <v>33</v>
      </c>
      <c r="C8" t="s">
        <v>33</v>
      </c>
      <c r="D8" t="s">
        <v>33</v>
      </c>
      <c r="E8" t="s">
        <v>33</v>
      </c>
      <c r="F8" t="s">
        <v>33</v>
      </c>
      <c r="G8" t="s">
        <v>33</v>
      </c>
      <c r="H8" t="s">
        <v>33</v>
      </c>
      <c r="I8" t="s">
        <v>33</v>
      </c>
      <c r="J8">
        <v>18</v>
      </c>
      <c r="K8" t="s">
        <v>33</v>
      </c>
      <c r="L8" t="s">
        <v>33</v>
      </c>
      <c r="M8" t="s">
        <v>33</v>
      </c>
      <c r="N8" t="s">
        <v>33</v>
      </c>
      <c r="O8" t="s">
        <v>33</v>
      </c>
      <c r="P8" t="s">
        <v>33</v>
      </c>
      <c r="Q8" t="s">
        <v>33</v>
      </c>
      <c r="R8" t="s">
        <v>33</v>
      </c>
      <c r="S8" t="s">
        <v>33</v>
      </c>
      <c r="T8" t="str">
        <f t="shared" si="0"/>
        <v/>
      </c>
      <c r="U8" t="str">
        <f t="shared" si="1"/>
        <v/>
      </c>
      <c r="V8" t="str">
        <f t="shared" si="2"/>
        <v/>
      </c>
      <c r="W8" t="str">
        <f t="shared" si="3"/>
        <v/>
      </c>
      <c r="X8" t="str">
        <f t="shared" si="4"/>
        <v/>
      </c>
      <c r="Y8" t="str">
        <f t="shared" si="5"/>
        <v/>
      </c>
    </row>
    <row r="9" spans="1:25"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V9" t="str">
        <f t="shared" si="2"/>
        <v/>
      </c>
      <c r="W9" t="str">
        <f t="shared" si="3"/>
        <v/>
      </c>
      <c r="X9" t="str">
        <f t="shared" si="4"/>
        <v/>
      </c>
      <c r="Y9" t="str">
        <f t="shared" si="5"/>
        <v/>
      </c>
    </row>
    <row r="10" spans="1:25"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V10" t="str">
        <f t="shared" si="2"/>
        <v/>
      </c>
      <c r="W10" t="str">
        <f t="shared" si="3"/>
        <v/>
      </c>
      <c r="X10" t="str">
        <f t="shared" si="4"/>
        <v/>
      </c>
      <c r="Y10" t="str">
        <f t="shared" si="5"/>
        <v/>
      </c>
    </row>
    <row r="11" spans="1:25"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V11" t="str">
        <f t="shared" si="2"/>
        <v/>
      </c>
      <c r="W11" t="str">
        <f t="shared" si="3"/>
        <v/>
      </c>
      <c r="X11" t="str">
        <f t="shared" si="4"/>
        <v/>
      </c>
      <c r="Y11" t="str">
        <f t="shared" si="5"/>
        <v/>
      </c>
    </row>
    <row r="12" spans="1:25"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V12" t="str">
        <f t="shared" si="2"/>
        <v/>
      </c>
      <c r="W12" t="str">
        <f t="shared" si="3"/>
        <v/>
      </c>
      <c r="X12" t="str">
        <f t="shared" si="4"/>
        <v/>
      </c>
      <c r="Y12" t="str">
        <f t="shared" si="5"/>
        <v/>
      </c>
    </row>
    <row r="13" spans="1:25"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V13" t="str">
        <f t="shared" si="2"/>
        <v/>
      </c>
      <c r="W13" t="str">
        <f t="shared" si="3"/>
        <v/>
      </c>
      <c r="X13" t="str">
        <f t="shared" si="4"/>
        <v/>
      </c>
      <c r="Y13" t="str">
        <f t="shared" si="5"/>
        <v/>
      </c>
    </row>
    <row r="14" spans="1:25" x14ac:dyDescent="0.3">
      <c r="A14" s="4">
        <v>1999</v>
      </c>
      <c r="B14" t="s">
        <v>33</v>
      </c>
      <c r="C14">
        <v>15</v>
      </c>
      <c r="D14">
        <v>12.5</v>
      </c>
      <c r="E14" t="s">
        <v>33</v>
      </c>
      <c r="F14">
        <v>11.666666666666666</v>
      </c>
      <c r="G14">
        <v>8.75</v>
      </c>
      <c r="H14" t="s">
        <v>33</v>
      </c>
      <c r="I14" t="s">
        <v>33</v>
      </c>
      <c r="J14">
        <v>6</v>
      </c>
      <c r="K14">
        <v>60</v>
      </c>
      <c r="L14">
        <v>22.5</v>
      </c>
      <c r="M14">
        <v>65</v>
      </c>
      <c r="N14">
        <v>15.833333333333334</v>
      </c>
      <c r="O14">
        <v>5</v>
      </c>
      <c r="P14">
        <v>20</v>
      </c>
      <c r="Q14">
        <v>22.5</v>
      </c>
      <c r="R14">
        <v>40</v>
      </c>
      <c r="S14">
        <v>88.125</v>
      </c>
      <c r="T14">
        <f>IF(COUNT(B14,G14,J14,M14,P14)&gt;2.9,AVERAGE(B14,G14,J14,M14,P14),"")</f>
        <v>24.9375</v>
      </c>
      <c r="U14">
        <f>IF(COUNT(B14,G14,J14,M14,P14)&gt;2.9,(STDEV(B14,G14,J14,M14,P14)/(SQRT(COUNT(B14,G14,J14,M14,P14)))),"")</f>
        <v>13.693206572968949</v>
      </c>
      <c r="V14">
        <f>IF(COUNT(C14:D14,F14,K14:L14,Q14,S14)&gt;3.9,AVERAGE(C14:D14,F14,K14:L14,Q14,S14),"")</f>
        <v>33.18452380952381</v>
      </c>
      <c r="W14">
        <f>IF(COUNT(C14:D14,F14,K14:L14,Q14,S14)&gt;3.9,(STDEV(C14:D14,F14,K14:L14,Q14,S14)/(SQRT(COUNT(C14:D14,F14,K14:L14,Q14,S14)))),"")</f>
        <v>11.113471440057765</v>
      </c>
      <c r="X14">
        <f>IF(COUNT(E14,H14:I14,N14:O14,R14)&gt;2.9,AVERAGE(E14,H14:I14,N14:O14,R14),"")</f>
        <v>20.277777777777779</v>
      </c>
      <c r="Y14">
        <f>IF(COUNT(E14,H14:I14,N14:O14,R14)&gt;2.9,(STDEV(E14,H14:I14,N14:O14,R14)/(SQRT(COUNT(E14,H14:I14,N14:O14,R14)))),"")</f>
        <v>10.345124694186705</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v>270.39999999999998</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row>
    <row r="22" spans="1:25" x14ac:dyDescent="0.3">
      <c r="A22" s="4">
        <v>2007</v>
      </c>
      <c r="B22" t="s">
        <v>33</v>
      </c>
      <c r="C22" t="s">
        <v>33</v>
      </c>
      <c r="D22" t="s">
        <v>33</v>
      </c>
      <c r="E22" t="s">
        <v>33</v>
      </c>
      <c r="F22" t="s">
        <v>33</v>
      </c>
      <c r="G22" t="s">
        <v>33</v>
      </c>
      <c r="H22" t="s">
        <v>33</v>
      </c>
      <c r="I22" t="s">
        <v>33</v>
      </c>
      <c r="J22" t="s">
        <v>33</v>
      </c>
      <c r="K22" t="s">
        <v>33</v>
      </c>
      <c r="L22" t="s">
        <v>33</v>
      </c>
      <c r="M22" t="s">
        <v>33</v>
      </c>
      <c r="N22" t="s">
        <v>33</v>
      </c>
      <c r="O22" t="s">
        <v>33</v>
      </c>
      <c r="P22" t="s">
        <v>33</v>
      </c>
      <c r="Q22" t="s">
        <v>33</v>
      </c>
      <c r="R22" t="s">
        <v>33</v>
      </c>
      <c r="S22" t="s">
        <v>33</v>
      </c>
    </row>
    <row r="23" spans="1:25" x14ac:dyDescent="0.3">
      <c r="A23" s="4">
        <v>2008</v>
      </c>
      <c r="B23" t="s">
        <v>33</v>
      </c>
      <c r="C23" t="s">
        <v>33</v>
      </c>
      <c r="D23" t="s">
        <v>33</v>
      </c>
      <c r="E23" t="s">
        <v>33</v>
      </c>
      <c r="F23" t="s">
        <v>33</v>
      </c>
      <c r="G23" t="s">
        <v>33</v>
      </c>
      <c r="H23" t="s">
        <v>33</v>
      </c>
      <c r="I23" t="s">
        <v>33</v>
      </c>
      <c r="J23" t="s">
        <v>33</v>
      </c>
      <c r="K23" t="s">
        <v>33</v>
      </c>
      <c r="L23" t="s">
        <v>33</v>
      </c>
      <c r="M23" t="s">
        <v>33</v>
      </c>
      <c r="N23" t="s">
        <v>33</v>
      </c>
      <c r="O23" t="s">
        <v>33</v>
      </c>
      <c r="P23" t="s">
        <v>33</v>
      </c>
      <c r="Q23" t="s">
        <v>33</v>
      </c>
      <c r="R23" t="s">
        <v>33</v>
      </c>
      <c r="S23" t="s">
        <v>33</v>
      </c>
    </row>
    <row r="24" spans="1:25" x14ac:dyDescent="0.3">
      <c r="A24" s="4">
        <v>2009</v>
      </c>
      <c r="B24" t="s">
        <v>33</v>
      </c>
      <c r="C24" t="s">
        <v>33</v>
      </c>
      <c r="D24" t="s">
        <v>33</v>
      </c>
      <c r="E24" t="s">
        <v>33</v>
      </c>
      <c r="F24" t="s">
        <v>33</v>
      </c>
      <c r="G24" t="s">
        <v>33</v>
      </c>
      <c r="H24" t="s">
        <v>33</v>
      </c>
      <c r="I24" t="s">
        <v>33</v>
      </c>
      <c r="J24" t="s">
        <v>33</v>
      </c>
      <c r="K24" t="s">
        <v>33</v>
      </c>
      <c r="L24" t="s">
        <v>33</v>
      </c>
      <c r="M24" t="s">
        <v>33</v>
      </c>
      <c r="N24" t="s">
        <v>33</v>
      </c>
      <c r="O24" t="s">
        <v>33</v>
      </c>
      <c r="P24" t="s">
        <v>33</v>
      </c>
      <c r="Q24" t="s">
        <v>33</v>
      </c>
      <c r="R24" t="s">
        <v>33</v>
      </c>
      <c r="S24" t="s">
        <v>33</v>
      </c>
    </row>
    <row r="25" spans="1:25" x14ac:dyDescent="0.3">
      <c r="A25" s="4">
        <v>2010</v>
      </c>
      <c r="B25" t="s">
        <v>33</v>
      </c>
      <c r="C25" t="s">
        <v>33</v>
      </c>
      <c r="D25" t="s">
        <v>33</v>
      </c>
      <c r="E25" t="s">
        <v>33</v>
      </c>
      <c r="F25" t="s">
        <v>33</v>
      </c>
      <c r="G25" t="s">
        <v>33</v>
      </c>
      <c r="H25" t="s">
        <v>33</v>
      </c>
      <c r="I25" t="s">
        <v>33</v>
      </c>
      <c r="J25" t="s">
        <v>33</v>
      </c>
      <c r="K25" t="s">
        <v>33</v>
      </c>
      <c r="L25" t="s">
        <v>33</v>
      </c>
      <c r="M25" t="s">
        <v>33</v>
      </c>
      <c r="N25" t="s">
        <v>33</v>
      </c>
      <c r="O25" t="s">
        <v>33</v>
      </c>
      <c r="P25" t="s">
        <v>33</v>
      </c>
      <c r="Q25" t="s">
        <v>33</v>
      </c>
      <c r="R25" t="s">
        <v>33</v>
      </c>
      <c r="S25" t="s">
        <v>33</v>
      </c>
    </row>
    <row r="26" spans="1:25" x14ac:dyDescent="0.3">
      <c r="A26" s="4">
        <v>2011</v>
      </c>
      <c r="B26" t="s">
        <v>33</v>
      </c>
      <c r="C26" t="s">
        <v>33</v>
      </c>
      <c r="D26" t="s">
        <v>33</v>
      </c>
      <c r="E26" t="s">
        <v>33</v>
      </c>
      <c r="F26" t="s">
        <v>33</v>
      </c>
      <c r="G26" t="s">
        <v>33</v>
      </c>
      <c r="H26" t="s">
        <v>33</v>
      </c>
      <c r="I26" t="s">
        <v>33</v>
      </c>
      <c r="J26" t="s">
        <v>33</v>
      </c>
      <c r="K26" t="s">
        <v>33</v>
      </c>
      <c r="L26" t="s">
        <v>33</v>
      </c>
      <c r="M26" t="s">
        <v>33</v>
      </c>
      <c r="N26" t="s">
        <v>33</v>
      </c>
      <c r="O26" t="s">
        <v>33</v>
      </c>
      <c r="P26" t="s">
        <v>33</v>
      </c>
      <c r="Q26" t="s">
        <v>33</v>
      </c>
      <c r="R26" t="s">
        <v>33</v>
      </c>
      <c r="S26" t="s">
        <v>33</v>
      </c>
    </row>
    <row r="27" spans="1:25" x14ac:dyDescent="0.3">
      <c r="A27" s="4">
        <v>2012</v>
      </c>
      <c r="B27" t="s">
        <v>33</v>
      </c>
      <c r="C27" t="s">
        <v>33</v>
      </c>
      <c r="D27" t="s">
        <v>33</v>
      </c>
      <c r="E27" t="s">
        <v>33</v>
      </c>
      <c r="F27" t="s">
        <v>33</v>
      </c>
      <c r="G27" t="s">
        <v>33</v>
      </c>
      <c r="H27" t="s">
        <v>33</v>
      </c>
      <c r="I27" t="s">
        <v>33</v>
      </c>
      <c r="J27" t="s">
        <v>33</v>
      </c>
      <c r="K27" t="s">
        <v>33</v>
      </c>
      <c r="L27" t="s">
        <v>33</v>
      </c>
      <c r="M27" t="s">
        <v>33</v>
      </c>
      <c r="N27" t="s">
        <v>33</v>
      </c>
      <c r="O27" t="s">
        <v>33</v>
      </c>
      <c r="P27" t="s">
        <v>33</v>
      </c>
      <c r="Q27" t="s">
        <v>33</v>
      </c>
      <c r="R27" t="s">
        <v>33</v>
      </c>
      <c r="S27" t="s">
        <v>33</v>
      </c>
    </row>
    <row r="28" spans="1:25" x14ac:dyDescent="0.3">
      <c r="A28" s="4">
        <v>2013</v>
      </c>
      <c r="B28" t="s">
        <v>33</v>
      </c>
      <c r="C28" t="s">
        <v>33</v>
      </c>
      <c r="D28" t="s">
        <v>33</v>
      </c>
      <c r="E28" t="s">
        <v>33</v>
      </c>
      <c r="F28" t="s">
        <v>33</v>
      </c>
      <c r="G28" t="s">
        <v>33</v>
      </c>
      <c r="H28" t="s">
        <v>33</v>
      </c>
      <c r="I28" t="s">
        <v>33</v>
      </c>
      <c r="J28" t="s">
        <v>33</v>
      </c>
      <c r="K28" t="s">
        <v>33</v>
      </c>
      <c r="L28" t="s">
        <v>33</v>
      </c>
      <c r="M28" t="s">
        <v>33</v>
      </c>
      <c r="N28" t="s">
        <v>33</v>
      </c>
      <c r="O28" t="s">
        <v>33</v>
      </c>
      <c r="P28" t="s">
        <v>33</v>
      </c>
      <c r="Q28" t="s">
        <v>33</v>
      </c>
      <c r="R28" t="s">
        <v>33</v>
      </c>
      <c r="S28" t="s">
        <v>33</v>
      </c>
    </row>
    <row r="29" spans="1:25" x14ac:dyDescent="0.3">
      <c r="A29" s="4">
        <v>2014</v>
      </c>
      <c r="B29" t="s">
        <v>33</v>
      </c>
      <c r="C29" t="s">
        <v>33</v>
      </c>
      <c r="D29" t="s">
        <v>33</v>
      </c>
      <c r="E29" t="s">
        <v>33</v>
      </c>
      <c r="F29" t="s">
        <v>33</v>
      </c>
      <c r="G29" t="s">
        <v>33</v>
      </c>
      <c r="H29" t="s">
        <v>33</v>
      </c>
      <c r="I29" t="s">
        <v>33</v>
      </c>
      <c r="J29" t="s">
        <v>33</v>
      </c>
      <c r="K29" t="s">
        <v>33</v>
      </c>
      <c r="L29" t="s">
        <v>33</v>
      </c>
      <c r="M29" t="s">
        <v>33</v>
      </c>
      <c r="N29" t="s">
        <v>33</v>
      </c>
      <c r="O29" t="s">
        <v>33</v>
      </c>
      <c r="P29" t="s">
        <v>33</v>
      </c>
      <c r="Q29" t="s">
        <v>33</v>
      </c>
      <c r="R29" t="s">
        <v>33</v>
      </c>
      <c r="S29" t="s">
        <v>33</v>
      </c>
    </row>
    <row r="30" spans="1:25" x14ac:dyDescent="0.3">
      <c r="A30" s="4">
        <v>2015</v>
      </c>
      <c r="B30" t="s">
        <v>33</v>
      </c>
      <c r="C30" t="s">
        <v>33</v>
      </c>
      <c r="D30" t="s">
        <v>33</v>
      </c>
      <c r="E30" t="s">
        <v>33</v>
      </c>
      <c r="F30" t="s">
        <v>33</v>
      </c>
      <c r="G30" t="s">
        <v>33</v>
      </c>
      <c r="H30" t="s">
        <v>33</v>
      </c>
      <c r="I30" t="s">
        <v>33</v>
      </c>
      <c r="J30" t="s">
        <v>33</v>
      </c>
      <c r="K30" t="s">
        <v>33</v>
      </c>
      <c r="L30" t="s">
        <v>33</v>
      </c>
      <c r="M30" t="s">
        <v>33</v>
      </c>
      <c r="N30" t="s">
        <v>33</v>
      </c>
      <c r="O30" t="s">
        <v>33</v>
      </c>
      <c r="P30" t="s">
        <v>33</v>
      </c>
      <c r="Q30" t="s">
        <v>33</v>
      </c>
      <c r="R30" t="s">
        <v>33</v>
      </c>
      <c r="S30" t="s">
        <v>33</v>
      </c>
    </row>
    <row r="31" spans="1:25" x14ac:dyDescent="0.3">
      <c r="A31" s="4">
        <v>2016</v>
      </c>
      <c r="B31" t="s">
        <v>33</v>
      </c>
      <c r="C31" t="s">
        <v>33</v>
      </c>
      <c r="D31" t="s">
        <v>33</v>
      </c>
      <c r="E31" t="s">
        <v>33</v>
      </c>
      <c r="F31" t="s">
        <v>33</v>
      </c>
      <c r="G31" t="s">
        <v>33</v>
      </c>
      <c r="H31" t="s">
        <v>33</v>
      </c>
      <c r="I31" t="s">
        <v>33</v>
      </c>
      <c r="J31" t="s">
        <v>33</v>
      </c>
      <c r="K31" t="s">
        <v>33</v>
      </c>
      <c r="L31" t="s">
        <v>33</v>
      </c>
      <c r="M31" t="s">
        <v>33</v>
      </c>
      <c r="N31" t="s">
        <v>33</v>
      </c>
      <c r="O31" t="s">
        <v>33</v>
      </c>
      <c r="P31" t="s">
        <v>33</v>
      </c>
      <c r="Q31" t="s">
        <v>33</v>
      </c>
      <c r="R31" t="s">
        <v>33</v>
      </c>
      <c r="S31" t="s">
        <v>33</v>
      </c>
    </row>
    <row r="32" spans="1:25" x14ac:dyDescent="0.3">
      <c r="A32" s="4">
        <v>2017</v>
      </c>
      <c r="B32">
        <v>69.900000000000006</v>
      </c>
      <c r="C32">
        <v>54.800000000000004</v>
      </c>
      <c r="D32">
        <v>23.633333333333336</v>
      </c>
      <c r="E32" t="s">
        <v>33</v>
      </c>
      <c r="F32" t="s">
        <v>33</v>
      </c>
      <c r="G32">
        <v>49.3</v>
      </c>
      <c r="H32">
        <v>32.5</v>
      </c>
      <c r="I32">
        <v>10.200000000000001</v>
      </c>
      <c r="J32">
        <v>2</v>
      </c>
      <c r="K32">
        <v>247.66666666666666</v>
      </c>
      <c r="L32">
        <v>2</v>
      </c>
      <c r="M32">
        <v>7.6</v>
      </c>
      <c r="N32">
        <v>116</v>
      </c>
      <c r="O32">
        <v>10.8</v>
      </c>
      <c r="P32" t="s">
        <v>33</v>
      </c>
      <c r="Q32">
        <v>17.100000000000001</v>
      </c>
      <c r="R32">
        <v>46.699999999999996</v>
      </c>
      <c r="S32">
        <v>56.2</v>
      </c>
      <c r="T32">
        <f>IF(COUNT(B32,G32,J32,M32,P32)&gt;2.9,AVERAGE(B32,G32,J32,M32,P32),"")</f>
        <v>32.200000000000003</v>
      </c>
      <c r="U32">
        <f>IF(COUNT(B32,G32,J32,M32,P32)&gt;2.9,(STDEV(B32,G32,J32,M32,P32)/(SQRT(COUNT(B32,G32,J32,M32,P32)))),"")</f>
        <v>16.408585151275741</v>
      </c>
      <c r="V32">
        <f>IF(COUNT(C32:D32,F32,K32:L32,Q32,S32)&gt;3.9,AVERAGE(C32:D32,F32,K32:L32,Q32,S32),"")</f>
        <v>66.900000000000006</v>
      </c>
      <c r="W32">
        <f>IF(COUNT(C32:D32,F32,K32:L32,Q32,S32)&gt;3.9,(STDEV(C32:D32,F32,K32:L32,Q32,S32)/(SQRT(COUNT(C32:D32,F32,K32:L32,Q32,S32)))),"")</f>
        <v>37.19388042058452</v>
      </c>
      <c r="X32">
        <f>IF(COUNT(E32,H32:I32,N32:O32,R32)&gt;2.9,AVERAGE(E32,H32:I32,N32:O32,R32),"")</f>
        <v>43.239999999999995</v>
      </c>
      <c r="Y32">
        <f>IF(COUNT(E32,H32:I32,N32:O32,R32)&gt;2.9,(STDEV(E32,H32:I32,N32:O32,R32)/(SQRT(COUNT(E32,H32:I32,N32:O32,R32)))),"")</f>
        <v>19.449077098926828</v>
      </c>
    </row>
    <row r="33" spans="1:25" x14ac:dyDescent="0.3">
      <c r="A33" s="4">
        <v>2018</v>
      </c>
      <c r="B33" t="s">
        <v>33</v>
      </c>
      <c r="C33">
        <v>97.3</v>
      </c>
      <c r="D33" t="s">
        <v>33</v>
      </c>
      <c r="E33">
        <v>69.533333333333331</v>
      </c>
      <c r="F33">
        <v>43.866666666666667</v>
      </c>
      <c r="G33" t="s">
        <v>33</v>
      </c>
      <c r="H33">
        <v>73.5</v>
      </c>
      <c r="I33">
        <v>63.9</v>
      </c>
      <c r="J33">
        <v>35.950000000000003</v>
      </c>
      <c r="K33">
        <v>126.83333333333333</v>
      </c>
      <c r="L33">
        <v>70.400000000000006</v>
      </c>
      <c r="M33" t="s">
        <v>33</v>
      </c>
      <c r="N33">
        <v>82</v>
      </c>
      <c r="O33">
        <v>42.15</v>
      </c>
      <c r="P33">
        <v>39.25</v>
      </c>
      <c r="Q33">
        <v>38.5</v>
      </c>
      <c r="R33">
        <v>108.6</v>
      </c>
      <c r="S33">
        <v>366</v>
      </c>
      <c r="T33" t="str">
        <f>IF(COUNT(B33,G33,J33,M33,P33)&gt;2.9,AVERAGE(B33,G33,J33,M33,P33),"")</f>
        <v/>
      </c>
      <c r="U33" t="str">
        <f>IF(COUNT(B33,G33,J33,M33,P33)&gt;2.9,(STDEV(B33,G33,J33,M33,P33)/(SQRT(COUNT(B33,G33,J33,M33,P33)))),"")</f>
        <v/>
      </c>
      <c r="V33">
        <f>IF(COUNT(C33:D33,F33,K33:L33,Q33,S33)&gt;3.9,AVERAGE(C33:D33,F33,K33:L33,Q33,S33),"")</f>
        <v>123.81666666666666</v>
      </c>
      <c r="W33">
        <f>IF(COUNT(C33:D33,F33,K33:L33,Q33,S33)&gt;3.9,(STDEV(C33:D33,F33,K33:L33,Q33,S33)/(SQRT(COUNT(C33:D33,F33,K33:L33,Q33,S33)))),"")</f>
        <v>50.295552229536902</v>
      </c>
      <c r="X33">
        <f>IF(COUNT(E33,H33:I33,N33:O33,R33)&gt;2.9,AVERAGE(E33,H33:I33,N33:O33,R33),"")</f>
        <v>73.280555555555551</v>
      </c>
      <c r="Y33">
        <f>IF(COUNT(E33,H33:I33,N33:O33,R33)&gt;2.9,(STDEV(E33,H33:I33,N33:O33,R33)/(SQRT(COUNT(E33,H33:I33,N33:O33,R33)))),"")</f>
        <v>8.9343681165472209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Y33"/>
  <sheetViews>
    <sheetView zoomScale="70" zoomScaleNormal="70" workbookViewId="0"/>
  </sheetViews>
  <sheetFormatPr defaultRowHeight="14.4" x14ac:dyDescent="0.3"/>
  <cols>
    <col min="1" max="1" width="8.88671875" style="4"/>
  </cols>
  <sheetData>
    <row r="1" spans="1:25" x14ac:dyDescent="0.3">
      <c r="A1" s="4" t="s">
        <v>0</v>
      </c>
      <c r="B1" s="2" t="s">
        <v>1</v>
      </c>
      <c r="C1" s="3" t="s">
        <v>2</v>
      </c>
      <c r="D1" s="3" t="s">
        <v>3</v>
      </c>
      <c r="E1" s="1" t="s">
        <v>4</v>
      </c>
      <c r="F1" s="3" t="s">
        <v>5</v>
      </c>
      <c r="G1" s="2" t="s">
        <v>6</v>
      </c>
      <c r="H1" s="1" t="s">
        <v>7</v>
      </c>
      <c r="I1" s="1" t="s">
        <v>8</v>
      </c>
      <c r="J1" s="2" t="s">
        <v>9</v>
      </c>
      <c r="K1" s="3" t="s">
        <v>10</v>
      </c>
      <c r="L1" s="3" t="s">
        <v>11</v>
      </c>
      <c r="M1" s="2" t="s">
        <v>13</v>
      </c>
      <c r="N1" s="1" t="s">
        <v>14</v>
      </c>
      <c r="O1" s="1" t="s">
        <v>15</v>
      </c>
      <c r="P1" s="2" t="s">
        <v>16</v>
      </c>
      <c r="Q1" s="3" t="s">
        <v>17</v>
      </c>
      <c r="R1" s="1" t="s">
        <v>18</v>
      </c>
      <c r="S1" s="3" t="s">
        <v>19</v>
      </c>
      <c r="T1" t="s">
        <v>27</v>
      </c>
      <c r="U1" t="s">
        <v>28</v>
      </c>
      <c r="V1" t="s">
        <v>29</v>
      </c>
      <c r="W1" t="s">
        <v>30</v>
      </c>
      <c r="X1" t="s">
        <v>31</v>
      </c>
      <c r="Y1" t="s">
        <v>32</v>
      </c>
    </row>
    <row r="2" spans="1:25" x14ac:dyDescent="0.3">
      <c r="A2" s="4">
        <v>1987</v>
      </c>
      <c r="B2">
        <v>0.5</v>
      </c>
      <c r="C2">
        <v>2</v>
      </c>
      <c r="D2">
        <v>2.6666666666666665</v>
      </c>
      <c r="E2">
        <v>5.333333333333333</v>
      </c>
      <c r="F2">
        <v>2</v>
      </c>
      <c r="G2">
        <v>0.5</v>
      </c>
      <c r="H2" t="s">
        <v>33</v>
      </c>
      <c r="I2">
        <v>5</v>
      </c>
      <c r="J2">
        <v>0.5</v>
      </c>
      <c r="K2">
        <v>4.5</v>
      </c>
      <c r="L2">
        <v>0.5</v>
      </c>
      <c r="M2">
        <v>2.5</v>
      </c>
      <c r="N2">
        <v>3.5</v>
      </c>
      <c r="O2">
        <v>1</v>
      </c>
      <c r="P2">
        <v>2.6666666666666665</v>
      </c>
      <c r="Q2">
        <v>2</v>
      </c>
      <c r="R2">
        <v>5</v>
      </c>
      <c r="S2">
        <v>2.75</v>
      </c>
      <c r="T2">
        <f t="shared" ref="T2:T14" si="0">IF(COUNT(B2,G2,J2,M2,P2)&gt;2.9,AVERAGE(B2,G2,J2,M2,P2),"")</f>
        <v>1.3333333333333333</v>
      </c>
      <c r="U2">
        <f t="shared" ref="U2:U14" si="1">IF(COUNT(B2,G2,J2,M2,P2)&gt;2.9,(STDEV(B2,G2,J2,M2,P2)/(SQRT(COUNT(B2,G2,J2,M2,P2)))),"")</f>
        <v>0.51099032389186305</v>
      </c>
      <c r="V2">
        <f t="shared" ref="V2:V14" si="2">IF(COUNT(C2:D2,F2,K2:L2,Q2,S2)&gt;3.9,AVERAGE(C2:D2,F2,K2:L2,Q2,S2),"")</f>
        <v>2.3452380952380949</v>
      </c>
      <c r="W2">
        <f t="shared" ref="W2:W14" si="3">IF(COUNT(C2:D2,F2,K2:L2,Q2,S2)&gt;3.9,(STDEV(C2:D2,F2,K2:L2,Q2,S2)/(SQRT(COUNT(C2:D2,F2,K2:L2,Q2,S2)))),"")</f>
        <v>0.45441273057124598</v>
      </c>
      <c r="X2">
        <f>IF(COUNT(E2,H2:I2,N2:O2,R2)&gt;2.9,AVERAGE(E2,H2:I2,N2:O2,R2),"")</f>
        <v>3.9666666666666663</v>
      </c>
      <c r="Y2">
        <f t="shared" ref="Y2:Y14" si="4">IF(COUNT(E2,H2:I2,N2:O2,R2)&gt;2.9,(STDEV(E2,H2:I2,N2:O2,R2)/(SQRT(COUNT(E2,H2:I2,N2:O2,R2)))),"")</f>
        <v>0.80691456246068038</v>
      </c>
    </row>
    <row r="3" spans="1:25" x14ac:dyDescent="0.3">
      <c r="A3" s="4">
        <v>1988</v>
      </c>
      <c r="B3">
        <v>1</v>
      </c>
      <c r="C3" t="s">
        <v>33</v>
      </c>
      <c r="D3">
        <v>3</v>
      </c>
      <c r="E3">
        <v>4</v>
      </c>
      <c r="F3">
        <v>2.75</v>
      </c>
      <c r="G3">
        <v>2.1666666666666665</v>
      </c>
      <c r="H3">
        <v>1</v>
      </c>
      <c r="I3">
        <v>3</v>
      </c>
      <c r="J3">
        <v>2</v>
      </c>
      <c r="K3">
        <v>4.333333333333333</v>
      </c>
      <c r="L3">
        <v>1</v>
      </c>
      <c r="M3">
        <v>2</v>
      </c>
      <c r="N3">
        <v>4.75</v>
      </c>
      <c r="O3">
        <v>1</v>
      </c>
      <c r="P3">
        <v>3.75</v>
      </c>
      <c r="Q3">
        <v>1.5</v>
      </c>
      <c r="R3">
        <v>3.5</v>
      </c>
      <c r="S3">
        <v>3.3333333333333335</v>
      </c>
      <c r="T3">
        <f t="shared" si="0"/>
        <v>2.1833333333333331</v>
      </c>
      <c r="U3">
        <f t="shared" si="1"/>
        <v>0.44284434185288085</v>
      </c>
      <c r="V3">
        <f t="shared" si="2"/>
        <v>2.6527777777777777</v>
      </c>
      <c r="W3">
        <f t="shared" si="3"/>
        <v>0.49926643719425207</v>
      </c>
      <c r="X3">
        <f t="shared" ref="X3:X14" si="5">IF(COUNT(E3,H3:I3,N3:O3,R3)&gt;2.9,AVERAGE(E3,H3:I3,N3:O3,R3),"")</f>
        <v>2.875</v>
      </c>
      <c r="Y3">
        <f t="shared" si="4"/>
        <v>0.63819406661819322</v>
      </c>
    </row>
    <row r="4" spans="1:25" x14ac:dyDescent="0.3">
      <c r="A4" s="4">
        <v>1989</v>
      </c>
      <c r="B4">
        <v>5</v>
      </c>
      <c r="C4">
        <v>2</v>
      </c>
      <c r="D4">
        <v>3.5</v>
      </c>
      <c r="E4">
        <v>9</v>
      </c>
      <c r="F4">
        <v>2.75</v>
      </c>
      <c r="G4">
        <v>3.5</v>
      </c>
      <c r="H4">
        <v>1</v>
      </c>
      <c r="I4">
        <v>2</v>
      </c>
      <c r="J4">
        <v>2.5</v>
      </c>
      <c r="K4">
        <v>5.5</v>
      </c>
      <c r="L4" t="s">
        <v>33</v>
      </c>
      <c r="M4">
        <v>2</v>
      </c>
      <c r="N4">
        <v>3.6666666666666665</v>
      </c>
      <c r="O4">
        <v>3</v>
      </c>
      <c r="P4">
        <v>2.5</v>
      </c>
      <c r="Q4">
        <v>1</v>
      </c>
      <c r="R4">
        <v>3</v>
      </c>
      <c r="S4">
        <v>3.25</v>
      </c>
      <c r="T4">
        <f t="shared" si="0"/>
        <v>3.1</v>
      </c>
      <c r="U4">
        <f t="shared" si="1"/>
        <v>0.53385391260156567</v>
      </c>
      <c r="V4">
        <f t="shared" si="2"/>
        <v>3</v>
      </c>
      <c r="W4">
        <f>IF(COUNT(C4:D4,F4,K4:L4,Q4,S4)&gt;3.9,(STDEV(C4:D4,F4,K4:L4,Q4,S4)/(SQRT(COUNT(C4:D4,F4,K4:L4,Q4,S4)))),"")</f>
        <v>0.6224949798994367</v>
      </c>
      <c r="X4">
        <f t="shared" si="5"/>
        <v>3.6111111111111107</v>
      </c>
      <c r="Y4">
        <f t="shared" si="4"/>
        <v>1.1431492131199632</v>
      </c>
    </row>
    <row r="5" spans="1:25" x14ac:dyDescent="0.3">
      <c r="A5" s="4">
        <v>1990</v>
      </c>
      <c r="B5">
        <v>2</v>
      </c>
      <c r="C5" t="s">
        <v>33</v>
      </c>
      <c r="D5" t="s">
        <v>33</v>
      </c>
      <c r="E5" t="s">
        <v>33</v>
      </c>
      <c r="F5" t="s">
        <v>33</v>
      </c>
      <c r="G5" t="s">
        <v>33</v>
      </c>
      <c r="H5" t="s">
        <v>33</v>
      </c>
      <c r="I5">
        <v>4.833333333333333</v>
      </c>
      <c r="J5" t="s">
        <v>33</v>
      </c>
      <c r="K5">
        <v>6.4</v>
      </c>
      <c r="L5">
        <v>3</v>
      </c>
      <c r="M5">
        <v>3</v>
      </c>
      <c r="N5" t="s">
        <v>33</v>
      </c>
      <c r="O5">
        <v>2.5714285714285716</v>
      </c>
      <c r="P5" t="s">
        <v>33</v>
      </c>
      <c r="Q5" t="s">
        <v>33</v>
      </c>
      <c r="R5" t="s">
        <v>33</v>
      </c>
      <c r="S5" t="s">
        <v>33</v>
      </c>
      <c r="T5" t="str">
        <f t="shared" si="0"/>
        <v/>
      </c>
      <c r="U5" t="str">
        <f t="shared" si="1"/>
        <v/>
      </c>
      <c r="V5" t="str">
        <f t="shared" si="2"/>
        <v/>
      </c>
      <c r="W5" t="str">
        <f t="shared" si="3"/>
        <v/>
      </c>
      <c r="X5" t="str">
        <f t="shared" si="5"/>
        <v/>
      </c>
      <c r="Y5" t="str">
        <f t="shared" si="4"/>
        <v/>
      </c>
    </row>
    <row r="6" spans="1:25" x14ac:dyDescent="0.3">
      <c r="A6" s="4">
        <v>1991</v>
      </c>
      <c r="B6">
        <v>6.666666666666667</v>
      </c>
      <c r="C6">
        <v>4.333333333333333</v>
      </c>
      <c r="D6" t="s">
        <v>33</v>
      </c>
      <c r="E6">
        <v>4</v>
      </c>
      <c r="F6">
        <v>4</v>
      </c>
      <c r="G6">
        <v>0.5</v>
      </c>
      <c r="H6" t="s">
        <v>33</v>
      </c>
      <c r="I6">
        <v>7.5</v>
      </c>
      <c r="J6">
        <v>1</v>
      </c>
      <c r="K6">
        <v>6</v>
      </c>
      <c r="L6">
        <v>2</v>
      </c>
      <c r="M6">
        <v>5.333333333333333</v>
      </c>
      <c r="N6">
        <v>5.333333333333333</v>
      </c>
      <c r="O6">
        <v>1.5</v>
      </c>
      <c r="P6" t="s">
        <v>33</v>
      </c>
      <c r="Q6" t="s">
        <v>33</v>
      </c>
      <c r="R6">
        <v>4</v>
      </c>
      <c r="S6">
        <v>4.333333333333333</v>
      </c>
      <c r="T6">
        <f t="shared" si="0"/>
        <v>3.375</v>
      </c>
      <c r="U6">
        <f t="shared" si="1"/>
        <v>1.5431674376880626</v>
      </c>
      <c r="V6">
        <f t="shared" si="2"/>
        <v>4.1333333333333329</v>
      </c>
      <c r="W6">
        <f t="shared" si="3"/>
        <v>0.63770421565696656</v>
      </c>
      <c r="X6">
        <f t="shared" si="5"/>
        <v>4.4666666666666668</v>
      </c>
      <c r="Y6">
        <f t="shared" si="4"/>
        <v>0.97951235032767436</v>
      </c>
    </row>
    <row r="7" spans="1:25" x14ac:dyDescent="0.3">
      <c r="A7" s="4">
        <v>1992</v>
      </c>
      <c r="B7">
        <v>3</v>
      </c>
      <c r="C7">
        <v>4</v>
      </c>
      <c r="D7">
        <v>3.75</v>
      </c>
      <c r="E7">
        <v>4.5</v>
      </c>
      <c r="F7">
        <v>6.4210526315789478</v>
      </c>
      <c r="G7">
        <v>4.4000000000000004</v>
      </c>
      <c r="H7">
        <v>6</v>
      </c>
      <c r="I7">
        <v>7</v>
      </c>
      <c r="J7">
        <v>3</v>
      </c>
      <c r="K7">
        <v>6.333333333333333</v>
      </c>
      <c r="L7">
        <v>3.875</v>
      </c>
      <c r="M7">
        <v>4.5999999999999996</v>
      </c>
      <c r="N7">
        <v>6</v>
      </c>
      <c r="O7">
        <v>5.2</v>
      </c>
      <c r="P7">
        <v>4.75</v>
      </c>
      <c r="Q7">
        <v>4.5</v>
      </c>
      <c r="R7">
        <v>7</v>
      </c>
      <c r="S7">
        <v>6</v>
      </c>
      <c r="T7">
        <f t="shared" si="0"/>
        <v>3.95</v>
      </c>
      <c r="U7">
        <f t="shared" si="1"/>
        <v>0.39179076048319422</v>
      </c>
      <c r="V7">
        <f>IF(COUNT(C7:D7,F7,K7:L7,Q7,S7)&gt;3.9,AVERAGE(C7:D7,F7,K7:L7,Q7,S7),"")</f>
        <v>4.9827694235588975</v>
      </c>
      <c r="W7">
        <f t="shared" si="3"/>
        <v>0.45963792971424289</v>
      </c>
      <c r="X7">
        <f t="shared" si="5"/>
        <v>5.95</v>
      </c>
      <c r="Y7">
        <f t="shared" si="4"/>
        <v>0.40311288741492513</v>
      </c>
    </row>
    <row r="8" spans="1:25" x14ac:dyDescent="0.3">
      <c r="A8" s="4">
        <v>1993</v>
      </c>
      <c r="B8">
        <v>2.5</v>
      </c>
      <c r="C8">
        <v>3.7</v>
      </c>
      <c r="D8" t="s">
        <v>33</v>
      </c>
      <c r="E8" t="s">
        <v>33</v>
      </c>
      <c r="F8">
        <v>5.5</v>
      </c>
      <c r="G8" t="s">
        <v>33</v>
      </c>
      <c r="H8">
        <v>4</v>
      </c>
      <c r="I8">
        <v>5.5</v>
      </c>
      <c r="J8" t="s">
        <v>33</v>
      </c>
      <c r="K8">
        <v>7.5714285714285712</v>
      </c>
      <c r="L8" t="s">
        <v>33</v>
      </c>
      <c r="M8">
        <v>3.8571428571428572</v>
      </c>
      <c r="N8">
        <v>5.7</v>
      </c>
      <c r="O8" t="s">
        <v>33</v>
      </c>
      <c r="P8" t="s">
        <v>33</v>
      </c>
      <c r="Q8">
        <v>4</v>
      </c>
      <c r="R8">
        <v>5.5</v>
      </c>
      <c r="S8">
        <v>5.4</v>
      </c>
      <c r="T8" t="str">
        <f t="shared" si="0"/>
        <v/>
      </c>
      <c r="U8" t="str">
        <f t="shared" si="1"/>
        <v/>
      </c>
      <c r="V8">
        <f t="shared" si="2"/>
        <v>5.234285714285714</v>
      </c>
      <c r="W8">
        <f t="shared" si="3"/>
        <v>0.68694235268934156</v>
      </c>
      <c r="X8">
        <f t="shared" si="5"/>
        <v>5.1749999999999998</v>
      </c>
      <c r="Y8">
        <f t="shared" si="4"/>
        <v>0.39449334595148972</v>
      </c>
    </row>
    <row r="9" spans="1:25" x14ac:dyDescent="0.3">
      <c r="A9" s="4">
        <v>1994</v>
      </c>
      <c r="B9">
        <v>3</v>
      </c>
      <c r="C9">
        <v>8.3333333333333339</v>
      </c>
      <c r="D9">
        <v>13.9</v>
      </c>
      <c r="E9">
        <v>6</v>
      </c>
      <c r="F9">
        <v>10.5</v>
      </c>
      <c r="G9">
        <v>4</v>
      </c>
      <c r="H9">
        <v>9</v>
      </c>
      <c r="I9" t="s">
        <v>33</v>
      </c>
      <c r="J9">
        <v>4.4000000000000004</v>
      </c>
      <c r="K9">
        <v>10.714285714285714</v>
      </c>
      <c r="L9">
        <v>5</v>
      </c>
      <c r="M9">
        <v>6.0769230769230766</v>
      </c>
      <c r="N9">
        <v>12.454545454545455</v>
      </c>
      <c r="O9">
        <v>14.777777777777779</v>
      </c>
      <c r="P9">
        <v>8</v>
      </c>
      <c r="Q9" t="s">
        <v>33</v>
      </c>
      <c r="R9">
        <v>14.666666666666666</v>
      </c>
      <c r="S9">
        <v>8</v>
      </c>
      <c r="T9">
        <f t="shared" si="0"/>
        <v>5.0953846153846154</v>
      </c>
      <c r="U9">
        <f t="shared" si="1"/>
        <v>0.87960991892284579</v>
      </c>
      <c r="V9">
        <f t="shared" si="2"/>
        <v>9.4079365079365083</v>
      </c>
      <c r="W9">
        <f t="shared" si="3"/>
        <v>1.2334875595589905</v>
      </c>
      <c r="X9">
        <f t="shared" si="5"/>
        <v>11.37979797979798</v>
      </c>
      <c r="Y9">
        <f t="shared" si="4"/>
        <v>1.7045603441175379</v>
      </c>
    </row>
    <row r="10" spans="1:25" x14ac:dyDescent="0.3">
      <c r="A10" s="4">
        <v>1995</v>
      </c>
      <c r="B10">
        <v>6.6000000000000005</v>
      </c>
      <c r="C10">
        <v>5.916666666666667</v>
      </c>
      <c r="D10">
        <v>7.9749999999999996</v>
      </c>
      <c r="E10">
        <v>11.46</v>
      </c>
      <c r="F10">
        <v>9.34</v>
      </c>
      <c r="G10">
        <v>4.9000000000000004</v>
      </c>
      <c r="H10">
        <v>9.8000000000000007</v>
      </c>
      <c r="I10">
        <v>12.7</v>
      </c>
      <c r="J10">
        <v>4.4384615384615378</v>
      </c>
      <c r="K10">
        <v>10.036363636363637</v>
      </c>
      <c r="L10">
        <v>7.0399999999999991</v>
      </c>
      <c r="M10">
        <v>8.66</v>
      </c>
      <c r="N10">
        <v>11.950000000000001</v>
      </c>
      <c r="O10">
        <v>7.7500000000000009</v>
      </c>
      <c r="P10">
        <v>6.9749999999999996</v>
      </c>
      <c r="Q10">
        <v>7.6</v>
      </c>
      <c r="R10">
        <v>10.7</v>
      </c>
      <c r="S10">
        <v>9.7000000000000011</v>
      </c>
      <c r="T10">
        <f t="shared" si="0"/>
        <v>6.3146923076923072</v>
      </c>
      <c r="U10">
        <f>IF(COUNT(B10,G10,J10,M10,P10)&gt;2.9,(STDEV(B10,G10,J10,M10,P10)/(SQRT(COUNT(B10,G10,J10,M10,P10)))),"")</f>
        <v>0.7595877541226026</v>
      </c>
      <c r="V10">
        <f t="shared" si="2"/>
        <v>8.2297186147186157</v>
      </c>
      <c r="W10">
        <f t="shared" si="3"/>
        <v>0.57498416424662124</v>
      </c>
      <c r="X10">
        <f t="shared" si="5"/>
        <v>10.726666666666667</v>
      </c>
      <c r="Y10">
        <f>IF(COUNT(E10,H10:I10,N10:O10,R10)&gt;2.9,(STDEV(E10,H10:I10,N10:O10,R10)/(SQRT(COUNT(E10,H10:I10,N10:O10,R10)))),"")</f>
        <v>0.72222649571385189</v>
      </c>
    </row>
    <row r="11" spans="1:25" x14ac:dyDescent="0.3">
      <c r="A11" s="4">
        <v>1996</v>
      </c>
      <c r="B11">
        <v>2.2599999999999998</v>
      </c>
      <c r="C11">
        <v>4.1616666666666662</v>
      </c>
      <c r="D11">
        <v>4.4499999999999993</v>
      </c>
      <c r="E11">
        <v>7.34</v>
      </c>
      <c r="F11">
        <v>6.8520000000000012</v>
      </c>
      <c r="G11">
        <v>3.2183333333333337</v>
      </c>
      <c r="H11">
        <v>3.7549999999999999</v>
      </c>
      <c r="I11">
        <v>7.2900000000000009</v>
      </c>
      <c r="J11">
        <v>3.3057142857142856</v>
      </c>
      <c r="K11">
        <v>7.0060000000000002</v>
      </c>
      <c r="L11">
        <v>3.7600000000000002</v>
      </c>
      <c r="M11">
        <v>5.17</v>
      </c>
      <c r="N11">
        <v>7.8928571428571432</v>
      </c>
      <c r="O11">
        <v>4.7249999999999996</v>
      </c>
      <c r="P11">
        <v>4.0253333333333332</v>
      </c>
      <c r="Q11">
        <v>6.2200000000000006</v>
      </c>
      <c r="R11">
        <v>7.4924999999999997</v>
      </c>
      <c r="S11">
        <v>7.346000000000001</v>
      </c>
      <c r="T11">
        <f t="shared" si="0"/>
        <v>3.5958761904761909</v>
      </c>
      <c r="U11">
        <f t="shared" si="1"/>
        <v>0.4834044342730317</v>
      </c>
      <c r="V11">
        <f t="shared" si="2"/>
        <v>5.6850952380952382</v>
      </c>
      <c r="W11">
        <f t="shared" si="3"/>
        <v>0.5712032075438559</v>
      </c>
      <c r="X11">
        <f t="shared" si="5"/>
        <v>6.4158928571428566</v>
      </c>
      <c r="Y11">
        <f t="shared" si="4"/>
        <v>0.70469882932428873</v>
      </c>
    </row>
    <row r="12" spans="1:25" x14ac:dyDescent="0.3">
      <c r="A12" s="4">
        <v>1997</v>
      </c>
      <c r="B12">
        <v>2.9649999999999999</v>
      </c>
      <c r="C12">
        <v>3.6933333333333334</v>
      </c>
      <c r="D12">
        <v>5.5200000000000005</v>
      </c>
      <c r="E12">
        <v>10.583333333333334</v>
      </c>
      <c r="F12">
        <v>10.962</v>
      </c>
      <c r="G12">
        <v>4.3499999999999996</v>
      </c>
      <c r="H12" t="s">
        <v>33</v>
      </c>
      <c r="I12" t="s">
        <v>33</v>
      </c>
      <c r="J12">
        <v>3.09</v>
      </c>
      <c r="K12">
        <v>9.83</v>
      </c>
      <c r="L12">
        <v>3.8885714285714283</v>
      </c>
      <c r="M12">
        <v>3.2066666666666666</v>
      </c>
      <c r="N12">
        <v>9.2249999999999996</v>
      </c>
      <c r="O12">
        <v>5.1449999999999996</v>
      </c>
      <c r="P12">
        <v>4.7366666666666672</v>
      </c>
      <c r="Q12">
        <v>5.8550000000000004</v>
      </c>
      <c r="R12" t="s">
        <v>33</v>
      </c>
      <c r="S12">
        <v>7.5266666666666664</v>
      </c>
      <c r="T12">
        <f>IF(COUNT(B12,G12,J12,M12,P12)&gt;2.9,AVERAGE(B12,G12,J12,M12,P12),"")</f>
        <v>3.6696666666666666</v>
      </c>
      <c r="U12">
        <f t="shared" si="1"/>
        <v>0.36388734520452987</v>
      </c>
      <c r="V12">
        <f t="shared" si="2"/>
        <v>6.7536530612244903</v>
      </c>
      <c r="W12">
        <f t="shared" si="3"/>
        <v>1.065423806549431</v>
      </c>
      <c r="X12">
        <f t="shared" si="5"/>
        <v>8.3177777777777777</v>
      </c>
      <c r="Y12">
        <f t="shared" si="4"/>
        <v>1.634131418774867</v>
      </c>
    </row>
    <row r="13" spans="1:25" x14ac:dyDescent="0.3">
      <c r="A13" s="4">
        <v>1998</v>
      </c>
      <c r="B13" t="s">
        <v>33</v>
      </c>
      <c r="C13" t="s">
        <v>33</v>
      </c>
      <c r="D13" t="s">
        <v>33</v>
      </c>
      <c r="E13" t="s">
        <v>33</v>
      </c>
      <c r="F13" t="s">
        <v>33</v>
      </c>
      <c r="G13" t="s">
        <v>33</v>
      </c>
      <c r="H13">
        <v>4.2</v>
      </c>
      <c r="I13" t="s">
        <v>33</v>
      </c>
      <c r="J13" t="s">
        <v>33</v>
      </c>
      <c r="K13">
        <v>7.0500000000000007</v>
      </c>
      <c r="L13" t="s">
        <v>33</v>
      </c>
      <c r="M13">
        <v>4.8599999999999994</v>
      </c>
      <c r="N13">
        <v>5.5375000000000005</v>
      </c>
      <c r="O13">
        <v>3.35</v>
      </c>
      <c r="P13">
        <v>2.4249999999999998</v>
      </c>
      <c r="Q13">
        <v>5.7</v>
      </c>
      <c r="R13">
        <v>6.2</v>
      </c>
      <c r="S13">
        <v>5.2</v>
      </c>
      <c r="T13" t="str">
        <f t="shared" si="0"/>
        <v/>
      </c>
      <c r="U13" t="str">
        <f t="shared" si="1"/>
        <v/>
      </c>
      <c r="V13" t="str">
        <f t="shared" si="2"/>
        <v/>
      </c>
      <c r="W13" t="str">
        <f t="shared" si="3"/>
        <v/>
      </c>
      <c r="X13">
        <f t="shared" si="5"/>
        <v>4.8218750000000004</v>
      </c>
      <c r="Y13">
        <f t="shared" si="4"/>
        <v>0.64320112118346418</v>
      </c>
    </row>
    <row r="14" spans="1:25" x14ac:dyDescent="0.3">
      <c r="A14" s="4">
        <v>1999</v>
      </c>
      <c r="B14" t="s">
        <v>33</v>
      </c>
      <c r="C14">
        <v>1.8333333333333333</v>
      </c>
      <c r="D14">
        <v>3.4000000000000004</v>
      </c>
      <c r="E14" t="s">
        <v>33</v>
      </c>
      <c r="F14">
        <v>3.5666666666666669</v>
      </c>
      <c r="G14">
        <v>2.2000000000000002</v>
      </c>
      <c r="H14" t="s">
        <v>33</v>
      </c>
      <c r="I14" t="s">
        <v>33</v>
      </c>
      <c r="J14">
        <v>1.8300000000000005</v>
      </c>
      <c r="K14">
        <v>5.6800000000000006</v>
      </c>
      <c r="L14">
        <v>2.5166666666666666</v>
      </c>
      <c r="M14">
        <v>4.2</v>
      </c>
      <c r="N14">
        <v>4.9333333333333336</v>
      </c>
      <c r="O14">
        <v>2.0555555555555554</v>
      </c>
      <c r="P14">
        <v>2.6500000000000004</v>
      </c>
      <c r="Q14">
        <v>3.6500000000000004</v>
      </c>
      <c r="R14">
        <v>6.6</v>
      </c>
      <c r="S14">
        <v>4.6749999999999998</v>
      </c>
      <c r="T14">
        <f t="shared" si="0"/>
        <v>2.72</v>
      </c>
      <c r="U14">
        <f t="shared" si="1"/>
        <v>0.52104062541545959</v>
      </c>
      <c r="V14">
        <f t="shared" si="2"/>
        <v>3.6173809523809526</v>
      </c>
      <c r="W14">
        <f t="shared" si="3"/>
        <v>0.48349530087817533</v>
      </c>
      <c r="X14">
        <f t="shared" si="5"/>
        <v>4.5296296296296292</v>
      </c>
      <c r="Y14">
        <f t="shared" si="4"/>
        <v>1.3273063370913485</v>
      </c>
    </row>
    <row r="15" spans="1:25"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row>
    <row r="16" spans="1:25"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row>
    <row r="17" spans="1:25"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row>
    <row r="18" spans="1:25" x14ac:dyDescent="0.3">
      <c r="A18" s="4">
        <v>2003</v>
      </c>
      <c r="B18" t="s">
        <v>33</v>
      </c>
      <c r="C18" t="s">
        <v>33</v>
      </c>
      <c r="D18" t="s">
        <v>33</v>
      </c>
      <c r="E18" t="s">
        <v>33</v>
      </c>
      <c r="F18" t="s">
        <v>33</v>
      </c>
      <c r="G18" t="s">
        <v>33</v>
      </c>
      <c r="H18" t="s">
        <v>33</v>
      </c>
      <c r="I18" t="s">
        <v>33</v>
      </c>
      <c r="J18" t="s">
        <v>33</v>
      </c>
      <c r="K18">
        <v>7.6445999999999996</v>
      </c>
      <c r="L18" t="s">
        <v>33</v>
      </c>
      <c r="M18" t="s">
        <v>33</v>
      </c>
      <c r="N18" t="s">
        <v>33</v>
      </c>
      <c r="O18" t="s">
        <v>33</v>
      </c>
      <c r="P18" t="s">
        <v>33</v>
      </c>
      <c r="Q18" t="s">
        <v>33</v>
      </c>
      <c r="R18" t="s">
        <v>33</v>
      </c>
      <c r="S18" t="s">
        <v>33</v>
      </c>
      <c r="T18" t="str">
        <f>IF(COUNT(B18,G18,J18,M18,P18)&gt;2.9,AVERAGE(B18,G18,J18,M18,P18),"")</f>
        <v/>
      </c>
      <c r="U18" t="str">
        <f>IF(COUNT(B18,G18,J18,M18,P18)&gt;2.9,(STDEV(B18,G18,J18,M18,P18)/(SQRT(COUNT(B18,G18,J18,M18,P18)))),"")</f>
        <v/>
      </c>
      <c r="V18" t="str">
        <f>IF(COUNT(C18:D18,F18,K18:L18,Q18,S18)&gt;3.9,AVERAGE(C18:D18,F18,K18:L18,Q18,S18),"")</f>
        <v/>
      </c>
      <c r="W18" t="str">
        <f>IF(COUNT(C18:D18,F18,K18:L18,Q18,S18)&gt;3.9,(STDEV(C18:D18,F18,K18:L18,Q18,S18)/(SQRT(COUNT(C18:D18,F18,K18:L18,Q18,S18)))),"")</f>
        <v/>
      </c>
      <c r="X18" t="str">
        <f>IF(COUNT(E18,H18:I18,N18:O18,R18)&gt;2.9,AVERAGE(E18,H18:I18,N18:O18,R18),"")</f>
        <v/>
      </c>
      <c r="Y18" t="str">
        <f>IF(COUNT(E18,H18:I18,N18:O18,R18)&gt;2.9,(STDEV(E18,H18:I18,N18:O18,R18)/(SQRT(COUNT(E18,H18:I18,N18:O18,R18)))),"")</f>
        <v/>
      </c>
    </row>
    <row r="19" spans="1:25"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row>
    <row r="20" spans="1:25"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row>
    <row r="21" spans="1:25" x14ac:dyDescent="0.3">
      <c r="A21" s="4">
        <v>2006</v>
      </c>
      <c r="B21" t="s">
        <v>33</v>
      </c>
      <c r="C21">
        <v>2.2999999999999998</v>
      </c>
      <c r="D21" t="s">
        <v>33</v>
      </c>
      <c r="E21" t="s">
        <v>33</v>
      </c>
      <c r="F21" t="s">
        <v>33</v>
      </c>
      <c r="G21" t="s">
        <v>33</v>
      </c>
      <c r="H21" t="s">
        <v>33</v>
      </c>
      <c r="I21" t="s">
        <v>33</v>
      </c>
      <c r="J21" t="s">
        <v>33</v>
      </c>
      <c r="K21" t="s">
        <v>33</v>
      </c>
      <c r="L21">
        <v>3.1333333333333329</v>
      </c>
      <c r="M21" t="s">
        <v>33</v>
      </c>
      <c r="N21">
        <v>5.1999999999999993</v>
      </c>
      <c r="O21">
        <v>4.05</v>
      </c>
      <c r="P21" t="s">
        <v>33</v>
      </c>
      <c r="Q21">
        <v>5.625</v>
      </c>
      <c r="R21" t="s">
        <v>33</v>
      </c>
      <c r="S21" t="s">
        <v>33</v>
      </c>
      <c r="T21" t="str">
        <f t="shared" ref="T21:T33" si="6">IF(COUNT(B21,G21,J21,M21,P21)&gt;2.9,AVERAGE(B21,G21,J21,M21,P21),"")</f>
        <v/>
      </c>
      <c r="U21" t="str">
        <f t="shared" ref="U21:U33" si="7">IF(COUNT(B21,G21,J21,M21,P21)&gt;2.9,(STDEV(B21,G21,J21,M21,P21)/(SQRT(COUNT(B21,G21,J21,M21,P21)))),"")</f>
        <v/>
      </c>
      <c r="V21" t="str">
        <f t="shared" ref="V21:V33" si="8">IF(COUNT(C21:D21,F21,K21:L21,Q21,S21)&gt;3.9,AVERAGE(C21:D21,F21,K21:L21,Q21,S21),"")</f>
        <v/>
      </c>
      <c r="W21" t="str">
        <f t="shared" ref="W21:W33" si="9">IF(COUNT(C21:D21,F21,K21:L21,Q21,S21)&gt;3.9,(STDEV(C21:D21,F21,K21:L21,Q21,S21)/(SQRT(COUNT(C21:D21,F21,K21:L21,Q21,S21)))),"")</f>
        <v/>
      </c>
      <c r="X21" t="str">
        <f t="shared" ref="X21:X33" si="10">IF(COUNT(E21,H21:I21,N21:O21,R21)&gt;2.9,AVERAGE(E21,H21:I21,N21:O21,R21),"")</f>
        <v/>
      </c>
      <c r="Y21" t="str">
        <f t="shared" ref="Y21:Y33" si="11">IF(COUNT(E21,H21:I21,N21:O21,R21)&gt;2.9,(STDEV(E21,H21:I21,N21:O21,R21)/(SQRT(COUNT(E21,H21:I21,N21:O21,R21)))),"")</f>
        <v/>
      </c>
    </row>
    <row r="22" spans="1:25" x14ac:dyDescent="0.3">
      <c r="A22" s="4">
        <v>2007</v>
      </c>
      <c r="B22">
        <v>2.327</v>
      </c>
      <c r="C22">
        <v>1.661</v>
      </c>
      <c r="D22">
        <v>3.456</v>
      </c>
      <c r="E22">
        <v>4.306</v>
      </c>
      <c r="F22">
        <v>3.6709999999999998</v>
      </c>
      <c r="G22">
        <v>1.7929999999999999</v>
      </c>
      <c r="H22">
        <v>3.0049999999999999</v>
      </c>
      <c r="I22" t="s">
        <v>33</v>
      </c>
      <c r="J22">
        <v>1.8540000000000001</v>
      </c>
      <c r="K22">
        <v>6.9859999999999998</v>
      </c>
      <c r="L22">
        <v>2.169</v>
      </c>
      <c r="M22">
        <v>5.5350000000000001</v>
      </c>
      <c r="N22">
        <v>4.3689999999999998</v>
      </c>
      <c r="O22">
        <v>3.1760000000000002</v>
      </c>
      <c r="P22">
        <v>2.7229999999999999</v>
      </c>
      <c r="Q22">
        <v>2.9369999999999998</v>
      </c>
      <c r="R22">
        <v>6.2286666666666664</v>
      </c>
      <c r="S22">
        <v>4.7130000000000001</v>
      </c>
      <c r="T22">
        <f t="shared" si="6"/>
        <v>2.8464</v>
      </c>
      <c r="U22">
        <f t="shared" si="7"/>
        <v>0.69311193901129775</v>
      </c>
      <c r="V22">
        <f t="shared" si="8"/>
        <v>3.6561428571428576</v>
      </c>
      <c r="W22">
        <f t="shared" si="9"/>
        <v>0.67178739651950059</v>
      </c>
      <c r="X22">
        <f t="shared" si="10"/>
        <v>4.2169333333333334</v>
      </c>
      <c r="Y22">
        <f t="shared" si="11"/>
        <v>0.57578002551128638</v>
      </c>
    </row>
    <row r="23" spans="1:25" x14ac:dyDescent="0.3">
      <c r="A23" s="4">
        <v>2008</v>
      </c>
      <c r="B23">
        <v>17.5</v>
      </c>
      <c r="C23" t="s">
        <v>33</v>
      </c>
      <c r="D23">
        <v>11.05</v>
      </c>
      <c r="E23" t="s">
        <v>33</v>
      </c>
      <c r="F23">
        <v>13</v>
      </c>
      <c r="G23">
        <v>12.15</v>
      </c>
      <c r="H23">
        <v>15.5</v>
      </c>
      <c r="I23">
        <v>13.5</v>
      </c>
      <c r="J23">
        <v>6.25</v>
      </c>
      <c r="K23">
        <v>6.5674999999999999</v>
      </c>
      <c r="L23">
        <v>8.8999999999999986</v>
      </c>
      <c r="M23">
        <v>6.2</v>
      </c>
      <c r="N23">
        <v>18.666666666666668</v>
      </c>
      <c r="O23">
        <v>12</v>
      </c>
      <c r="P23">
        <v>7.8</v>
      </c>
      <c r="Q23">
        <v>13.5</v>
      </c>
      <c r="R23">
        <v>11</v>
      </c>
      <c r="S23">
        <v>14</v>
      </c>
      <c r="T23">
        <f t="shared" si="6"/>
        <v>9.98</v>
      </c>
      <c r="U23">
        <f t="shared" si="7"/>
        <v>2.1704031883500363</v>
      </c>
      <c r="V23">
        <f t="shared" si="8"/>
        <v>11.169583333333334</v>
      </c>
      <c r="W23">
        <f t="shared" si="9"/>
        <v>1.199124753147526</v>
      </c>
      <c r="X23">
        <f t="shared" si="10"/>
        <v>14.133333333333335</v>
      </c>
      <c r="Y23">
        <f t="shared" si="11"/>
        <v>1.3636144779388504</v>
      </c>
    </row>
    <row r="24" spans="1:25" x14ac:dyDescent="0.3">
      <c r="A24" s="4">
        <v>2009</v>
      </c>
      <c r="B24">
        <v>8</v>
      </c>
      <c r="C24">
        <v>10.5</v>
      </c>
      <c r="D24">
        <v>18</v>
      </c>
      <c r="E24">
        <v>18.333333333333332</v>
      </c>
      <c r="F24">
        <v>14</v>
      </c>
      <c r="G24">
        <v>8.8000000000000007</v>
      </c>
      <c r="H24">
        <v>13.5</v>
      </c>
      <c r="I24">
        <v>15</v>
      </c>
      <c r="J24">
        <v>8.9</v>
      </c>
      <c r="K24">
        <v>14.666666666666666</v>
      </c>
      <c r="L24">
        <v>6.6999999999999993</v>
      </c>
      <c r="M24">
        <v>8.3500000000000014</v>
      </c>
      <c r="N24">
        <v>18.333333333333332</v>
      </c>
      <c r="O24">
        <v>13</v>
      </c>
      <c r="P24">
        <v>9.9</v>
      </c>
      <c r="Q24">
        <v>12.666666666666666</v>
      </c>
      <c r="R24">
        <v>13</v>
      </c>
      <c r="S24">
        <v>16</v>
      </c>
      <c r="T24">
        <f t="shared" si="6"/>
        <v>8.7900000000000009</v>
      </c>
      <c r="U24">
        <f t="shared" si="7"/>
        <v>0.32109188716004639</v>
      </c>
      <c r="V24">
        <f t="shared" si="8"/>
        <v>13.219047619047618</v>
      </c>
      <c r="W24">
        <f t="shared" si="9"/>
        <v>1.4099393424390725</v>
      </c>
      <c r="X24">
        <f t="shared" si="10"/>
        <v>15.194444444444443</v>
      </c>
      <c r="Y24">
        <f t="shared" si="11"/>
        <v>1.0367476448067561</v>
      </c>
    </row>
    <row r="25" spans="1:25" x14ac:dyDescent="0.3">
      <c r="A25" s="4">
        <v>2010</v>
      </c>
      <c r="B25" t="s">
        <v>33</v>
      </c>
      <c r="C25" t="s">
        <v>33</v>
      </c>
      <c r="D25" t="s">
        <v>33</v>
      </c>
      <c r="E25" t="s">
        <v>33</v>
      </c>
      <c r="F25">
        <v>3.7</v>
      </c>
      <c r="G25" t="s">
        <v>33</v>
      </c>
      <c r="H25">
        <v>3.8499999999999996</v>
      </c>
      <c r="I25">
        <v>4.5999999999999996</v>
      </c>
      <c r="J25" t="s">
        <v>33</v>
      </c>
      <c r="K25">
        <v>6.916666666666667</v>
      </c>
      <c r="L25" t="s">
        <v>33</v>
      </c>
      <c r="M25">
        <v>4.8</v>
      </c>
      <c r="N25">
        <v>4.6500000000000004</v>
      </c>
      <c r="O25" t="s">
        <v>33</v>
      </c>
      <c r="P25">
        <v>3.2</v>
      </c>
      <c r="Q25" t="s">
        <v>33</v>
      </c>
      <c r="R25">
        <v>8.9</v>
      </c>
      <c r="S25" t="s">
        <v>33</v>
      </c>
      <c r="T25" t="str">
        <f t="shared" si="6"/>
        <v/>
      </c>
      <c r="U25" t="str">
        <f t="shared" si="7"/>
        <v/>
      </c>
      <c r="V25" t="str">
        <f t="shared" si="8"/>
        <v/>
      </c>
      <c r="W25" t="str">
        <f t="shared" si="9"/>
        <v/>
      </c>
      <c r="X25">
        <f t="shared" si="10"/>
        <v>5.5</v>
      </c>
      <c r="Y25">
        <f t="shared" si="11"/>
        <v>1.1480055168276269</v>
      </c>
    </row>
    <row r="26" spans="1:25" x14ac:dyDescent="0.3">
      <c r="A26" s="4">
        <v>2011</v>
      </c>
      <c r="B26" t="s">
        <v>33</v>
      </c>
      <c r="C26">
        <v>7.4</v>
      </c>
      <c r="D26" t="s">
        <v>33</v>
      </c>
      <c r="E26" t="s">
        <v>33</v>
      </c>
      <c r="F26" t="s">
        <v>33</v>
      </c>
      <c r="G26" t="s">
        <v>33</v>
      </c>
      <c r="H26" t="s">
        <v>33</v>
      </c>
      <c r="I26" t="s">
        <v>33</v>
      </c>
      <c r="J26" t="s">
        <v>33</v>
      </c>
      <c r="K26" t="s">
        <v>33</v>
      </c>
      <c r="L26">
        <v>2.2000000000000002</v>
      </c>
      <c r="M26" t="s">
        <v>33</v>
      </c>
      <c r="N26" t="s">
        <v>33</v>
      </c>
      <c r="O26">
        <v>3.2</v>
      </c>
      <c r="P26" t="s">
        <v>33</v>
      </c>
      <c r="Q26">
        <v>6.8</v>
      </c>
      <c r="R26" t="s">
        <v>33</v>
      </c>
      <c r="S26" t="s">
        <v>33</v>
      </c>
      <c r="T26" t="str">
        <f t="shared" si="6"/>
        <v/>
      </c>
      <c r="U26" t="str">
        <f t="shared" si="7"/>
        <v/>
      </c>
      <c r="V26" t="str">
        <f t="shared" si="8"/>
        <v/>
      </c>
      <c r="W26" t="str">
        <f t="shared" si="9"/>
        <v/>
      </c>
      <c r="X26" t="str">
        <f t="shared" si="10"/>
        <v/>
      </c>
      <c r="Y26" t="str">
        <f t="shared" si="11"/>
        <v/>
      </c>
    </row>
    <row r="27" spans="1:25" x14ac:dyDescent="0.3">
      <c r="A27" s="4">
        <v>2012</v>
      </c>
      <c r="B27" t="s">
        <v>33</v>
      </c>
      <c r="C27" t="s">
        <v>33</v>
      </c>
      <c r="D27" t="s">
        <v>33</v>
      </c>
      <c r="E27">
        <v>2.5499999999999998</v>
      </c>
      <c r="F27" t="s">
        <v>33</v>
      </c>
      <c r="G27" t="s">
        <v>33</v>
      </c>
      <c r="H27" t="s">
        <v>33</v>
      </c>
      <c r="I27" t="s">
        <v>33</v>
      </c>
      <c r="J27" t="s">
        <v>33</v>
      </c>
      <c r="K27" t="s">
        <v>33</v>
      </c>
      <c r="L27">
        <v>2.5</v>
      </c>
      <c r="M27" t="s">
        <v>33</v>
      </c>
      <c r="N27">
        <v>2.2000000000000002</v>
      </c>
      <c r="O27" t="s">
        <v>33</v>
      </c>
      <c r="P27" t="s">
        <v>33</v>
      </c>
      <c r="Q27" t="s">
        <v>33</v>
      </c>
      <c r="R27" t="s">
        <v>33</v>
      </c>
      <c r="S27" t="s">
        <v>33</v>
      </c>
      <c r="T27" t="str">
        <f t="shared" si="6"/>
        <v/>
      </c>
      <c r="U27" t="str">
        <f t="shared" si="7"/>
        <v/>
      </c>
      <c r="V27" t="str">
        <f t="shared" si="8"/>
        <v/>
      </c>
      <c r="W27" t="str">
        <f t="shared" si="9"/>
        <v/>
      </c>
      <c r="X27" t="str">
        <f t="shared" si="10"/>
        <v/>
      </c>
      <c r="Y27" t="str">
        <f t="shared" si="11"/>
        <v/>
      </c>
    </row>
    <row r="28" spans="1:25" x14ac:dyDescent="0.3">
      <c r="A28" s="4">
        <v>2013</v>
      </c>
      <c r="B28" t="s">
        <v>33</v>
      </c>
      <c r="C28" t="s">
        <v>33</v>
      </c>
      <c r="D28" t="s">
        <v>33</v>
      </c>
      <c r="E28" t="s">
        <v>33</v>
      </c>
      <c r="F28" t="s">
        <v>33</v>
      </c>
      <c r="G28" t="s">
        <v>33</v>
      </c>
      <c r="H28">
        <v>6.5</v>
      </c>
      <c r="I28" t="s">
        <v>33</v>
      </c>
      <c r="J28">
        <v>3.2</v>
      </c>
      <c r="K28">
        <v>8.1666666666666661</v>
      </c>
      <c r="L28">
        <v>2.7</v>
      </c>
      <c r="M28">
        <v>4.0999999999999996</v>
      </c>
      <c r="N28" t="s">
        <v>33</v>
      </c>
      <c r="O28" t="s">
        <v>33</v>
      </c>
      <c r="P28" t="s">
        <v>33</v>
      </c>
      <c r="Q28">
        <v>5.6</v>
      </c>
      <c r="R28" t="s">
        <v>33</v>
      </c>
      <c r="S28" t="s">
        <v>33</v>
      </c>
      <c r="T28" t="str">
        <f t="shared" si="6"/>
        <v/>
      </c>
      <c r="U28" t="str">
        <f t="shared" si="7"/>
        <v/>
      </c>
      <c r="V28" t="str">
        <f t="shared" si="8"/>
        <v/>
      </c>
      <c r="W28" t="str">
        <f t="shared" si="9"/>
        <v/>
      </c>
      <c r="X28" t="str">
        <f t="shared" si="10"/>
        <v/>
      </c>
      <c r="Y28" t="str">
        <f t="shared" si="11"/>
        <v/>
      </c>
    </row>
    <row r="29" spans="1:25" x14ac:dyDescent="0.3">
      <c r="A29" s="4">
        <v>2014</v>
      </c>
      <c r="B29" t="s">
        <v>33</v>
      </c>
      <c r="C29">
        <v>3.2</v>
      </c>
      <c r="D29" t="s">
        <v>33</v>
      </c>
      <c r="E29" t="s">
        <v>33</v>
      </c>
      <c r="F29" t="s">
        <v>33</v>
      </c>
      <c r="G29">
        <v>2.6666666666666665</v>
      </c>
      <c r="H29" t="s">
        <v>33</v>
      </c>
      <c r="I29" t="s">
        <v>33</v>
      </c>
      <c r="J29">
        <v>2.2000000000000002</v>
      </c>
      <c r="K29">
        <v>7.8000000000000007</v>
      </c>
      <c r="L29">
        <v>3.3</v>
      </c>
      <c r="M29">
        <v>5.6</v>
      </c>
      <c r="N29">
        <v>5.2</v>
      </c>
      <c r="O29">
        <v>5</v>
      </c>
      <c r="P29" t="s">
        <v>33</v>
      </c>
      <c r="Q29" t="s">
        <v>33</v>
      </c>
      <c r="R29">
        <v>6.5500000000000007</v>
      </c>
      <c r="S29">
        <v>6.65</v>
      </c>
      <c r="T29">
        <f t="shared" si="6"/>
        <v>3.4888888888888889</v>
      </c>
      <c r="U29">
        <f t="shared" si="7"/>
        <v>1.0641173238944777</v>
      </c>
      <c r="V29">
        <f t="shared" si="8"/>
        <v>5.2375000000000007</v>
      </c>
      <c r="W29">
        <f t="shared" si="9"/>
        <v>1.1714263029885117</v>
      </c>
      <c r="X29">
        <f t="shared" si="10"/>
        <v>5.583333333333333</v>
      </c>
      <c r="Y29">
        <f t="shared" si="11"/>
        <v>0.48676939555034604</v>
      </c>
    </row>
    <row r="30" spans="1:25" x14ac:dyDescent="0.3">
      <c r="A30" s="4">
        <v>2015</v>
      </c>
      <c r="B30" t="s">
        <v>33</v>
      </c>
      <c r="C30">
        <v>3.3</v>
      </c>
      <c r="D30">
        <v>5</v>
      </c>
      <c r="E30">
        <v>3.7</v>
      </c>
      <c r="F30">
        <v>5.1000000000000005</v>
      </c>
      <c r="G30">
        <v>2.5</v>
      </c>
      <c r="H30" t="s">
        <v>33</v>
      </c>
      <c r="I30" t="s">
        <v>33</v>
      </c>
      <c r="J30" t="s">
        <v>33</v>
      </c>
      <c r="K30">
        <v>8.1999999999999993</v>
      </c>
      <c r="L30">
        <v>4</v>
      </c>
      <c r="M30" t="s">
        <v>33</v>
      </c>
      <c r="N30" t="s">
        <v>33</v>
      </c>
      <c r="O30">
        <v>3.3</v>
      </c>
      <c r="P30">
        <v>2.9</v>
      </c>
      <c r="Q30">
        <v>3.9</v>
      </c>
      <c r="R30">
        <v>6.05</v>
      </c>
      <c r="S30">
        <v>5.7</v>
      </c>
      <c r="T30" t="str">
        <f t="shared" si="6"/>
        <v/>
      </c>
      <c r="U30" t="str">
        <f t="shared" si="7"/>
        <v/>
      </c>
      <c r="V30">
        <f t="shared" si="8"/>
        <v>5.0285714285714294</v>
      </c>
      <c r="W30">
        <f t="shared" si="9"/>
        <v>0.61400879694112531</v>
      </c>
      <c r="X30">
        <f t="shared" si="10"/>
        <v>4.3500000000000005</v>
      </c>
      <c r="Y30">
        <f t="shared" si="11"/>
        <v>0.8578072821638506</v>
      </c>
    </row>
    <row r="31" spans="1:25" x14ac:dyDescent="0.3">
      <c r="A31" s="4">
        <v>2016</v>
      </c>
      <c r="B31" t="s">
        <v>33</v>
      </c>
      <c r="C31">
        <v>3.39</v>
      </c>
      <c r="D31" t="s">
        <v>33</v>
      </c>
      <c r="E31" t="s">
        <v>33</v>
      </c>
      <c r="F31" t="s">
        <v>33</v>
      </c>
      <c r="G31">
        <v>2.4300000000000002</v>
      </c>
      <c r="H31">
        <v>4.3099999999999996</v>
      </c>
      <c r="I31" t="s">
        <v>33</v>
      </c>
      <c r="J31">
        <v>3.38</v>
      </c>
      <c r="K31">
        <v>8.44</v>
      </c>
      <c r="L31">
        <v>4.55</v>
      </c>
      <c r="M31" t="s">
        <v>33</v>
      </c>
      <c r="N31">
        <v>5.45</v>
      </c>
      <c r="O31" t="s">
        <v>33</v>
      </c>
      <c r="P31">
        <v>4.8099999999999996</v>
      </c>
      <c r="Q31" t="s">
        <v>33</v>
      </c>
      <c r="R31">
        <v>7.76</v>
      </c>
      <c r="S31">
        <v>7.6</v>
      </c>
      <c r="T31">
        <f t="shared" si="6"/>
        <v>3.5400000000000005</v>
      </c>
      <c r="U31">
        <f t="shared" si="7"/>
        <v>0.69168875466739488</v>
      </c>
      <c r="V31">
        <f t="shared" si="8"/>
        <v>5.9949999999999992</v>
      </c>
      <c r="W31">
        <f t="shared" si="9"/>
        <v>1.2051313897939382</v>
      </c>
      <c r="X31">
        <f t="shared" si="10"/>
        <v>5.84</v>
      </c>
      <c r="Y31">
        <f t="shared" si="11"/>
        <v>1.0148398888494667</v>
      </c>
    </row>
    <row r="32" spans="1:25" x14ac:dyDescent="0.3">
      <c r="A32" s="4">
        <v>2017</v>
      </c>
      <c r="B32">
        <v>2.37</v>
      </c>
      <c r="C32">
        <v>3.38</v>
      </c>
      <c r="D32">
        <v>3.8699999999999997</v>
      </c>
      <c r="E32" t="s">
        <v>33</v>
      </c>
      <c r="F32" t="s">
        <v>33</v>
      </c>
      <c r="G32">
        <v>4.1900000000000004</v>
      </c>
      <c r="H32">
        <v>4.53</v>
      </c>
      <c r="I32">
        <v>5.94</v>
      </c>
      <c r="J32">
        <v>2.81</v>
      </c>
      <c r="K32">
        <v>8.3433333333333337</v>
      </c>
      <c r="L32">
        <v>4.05</v>
      </c>
      <c r="M32">
        <v>3.8</v>
      </c>
      <c r="N32">
        <v>5.9</v>
      </c>
      <c r="O32">
        <v>4.28</v>
      </c>
      <c r="P32" t="s">
        <v>33</v>
      </c>
      <c r="Q32">
        <v>6.73</v>
      </c>
      <c r="R32">
        <v>6.89</v>
      </c>
      <c r="S32">
        <v>6.49</v>
      </c>
      <c r="T32">
        <f t="shared" si="6"/>
        <v>3.2925000000000004</v>
      </c>
      <c r="U32">
        <f t="shared" si="7"/>
        <v>0.42297310789221521</v>
      </c>
      <c r="V32">
        <f t="shared" si="8"/>
        <v>5.4772222222222231</v>
      </c>
      <c r="W32">
        <f t="shared" si="9"/>
        <v>0.81298281001674033</v>
      </c>
      <c r="X32">
        <f t="shared" si="10"/>
        <v>5.5080000000000009</v>
      </c>
      <c r="Y32">
        <f t="shared" si="11"/>
        <v>0.48552445870419275</v>
      </c>
    </row>
    <row r="33" spans="1:25" x14ac:dyDescent="0.3">
      <c r="A33" s="4">
        <v>2018</v>
      </c>
      <c r="B33" t="s">
        <v>33</v>
      </c>
      <c r="C33">
        <v>15.1</v>
      </c>
      <c r="D33" t="s">
        <v>33</v>
      </c>
      <c r="E33">
        <v>5.330000000000001</v>
      </c>
      <c r="F33">
        <v>4.6466666666666674</v>
      </c>
      <c r="G33" t="s">
        <v>33</v>
      </c>
      <c r="H33">
        <v>6.72</v>
      </c>
      <c r="I33">
        <v>5.08</v>
      </c>
      <c r="J33">
        <v>3.5949999999999998</v>
      </c>
      <c r="K33">
        <v>8.2166666666666668</v>
      </c>
      <c r="L33">
        <v>3.48</v>
      </c>
      <c r="M33" t="s">
        <v>33</v>
      </c>
      <c r="N33">
        <v>5.085</v>
      </c>
      <c r="O33">
        <v>4.08</v>
      </c>
      <c r="P33">
        <v>3.4349999999999996</v>
      </c>
      <c r="Q33">
        <v>5.36</v>
      </c>
      <c r="R33">
        <v>6.165</v>
      </c>
      <c r="S33">
        <v>5.42</v>
      </c>
      <c r="T33" t="str">
        <f t="shared" si="6"/>
        <v/>
      </c>
      <c r="U33" t="str">
        <f t="shared" si="7"/>
        <v/>
      </c>
      <c r="V33">
        <f t="shared" si="8"/>
        <v>7.0372222222222227</v>
      </c>
      <c r="W33">
        <f t="shared" si="9"/>
        <v>1.7339410081525519</v>
      </c>
      <c r="X33">
        <f t="shared" si="10"/>
        <v>5.41</v>
      </c>
      <c r="Y33">
        <f t="shared" si="11"/>
        <v>0.37753366295823948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1" t="s">
        <v>20</v>
      </c>
      <c r="V1" s="9" t="s">
        <v>21</v>
      </c>
      <c r="W1" s="9" t="s">
        <v>22</v>
      </c>
      <c r="X1" s="9" t="s">
        <v>23</v>
      </c>
      <c r="Y1" s="9" t="s">
        <v>24</v>
      </c>
      <c r="Z1" s="9" t="s">
        <v>25</v>
      </c>
      <c r="AA1" s="9" t="s">
        <v>26</v>
      </c>
    </row>
    <row r="2" spans="1:27" x14ac:dyDescent="0.3">
      <c r="A2" s="4">
        <v>1987</v>
      </c>
      <c r="B2">
        <v>-1.3188019056344968</v>
      </c>
      <c r="C2">
        <v>0.24835562890297963</v>
      </c>
      <c r="D2">
        <v>0.38465859360130933</v>
      </c>
      <c r="E2">
        <v>-0.6367439913726719</v>
      </c>
      <c r="F2">
        <v>-1.372123558659786</v>
      </c>
      <c r="G2">
        <v>-0.50112146952958869</v>
      </c>
      <c r="H2">
        <v>1.7364800950953447</v>
      </c>
      <c r="I2">
        <v>1.5550433249082869</v>
      </c>
      <c r="J2">
        <v>-0.56972235241620639</v>
      </c>
      <c r="K2">
        <v>-0.62733296814836248</v>
      </c>
      <c r="L2">
        <v>1.4905623315720427</v>
      </c>
      <c r="M2">
        <v>-7.5374377004359464E-2</v>
      </c>
      <c r="N2">
        <v>-0.48945316381223264</v>
      </c>
      <c r="O2">
        <v>1.0477079141450811</v>
      </c>
      <c r="P2">
        <v>-0.41600828020068403</v>
      </c>
      <c r="Q2">
        <v>-1.0172309639054395</v>
      </c>
      <c r="R2">
        <v>-1.3932857287436387</v>
      </c>
      <c r="S2">
        <v>0.75087001668859998</v>
      </c>
      <c r="T2">
        <v>-0.2831982462026254</v>
      </c>
      <c r="U2">
        <v>-1.2932606684143575</v>
      </c>
      <c r="V2">
        <f>IF(COUNT($B2,$G2,$J2,$N2,$Q2)&gt;2.9,(AVERAGE($B2,$G2,$J2,$N2,$Q2)),"")</f>
        <v>-0.77926597105959283</v>
      </c>
      <c r="W2">
        <f>IF(COUNT($B2,$G2,$J2,$N2,$Q2)&gt;2.9,(STDEV($B2,$G2,$J2,$N2,$Q2))/(SQRT(COUNT(B2,G2,J2,N2,Q2))),"")</f>
        <v>0.16628149590496746</v>
      </c>
      <c r="X2">
        <f>IF(COUNT($C2,$D2,$F2,$K2,$L2,$R2,$T2)&gt;3.9,(AVERAGE($C2,$D2,$F2,$K2,$L2,$R2,$T2)),"")</f>
        <v>-0.22176627823972586</v>
      </c>
      <c r="Y2">
        <f>IF(COUNT($C2,$D2,$F2,$K2,$L2,$R2,$T2)&gt;2.9,(STDEV($C2,$D2,$F2,$K2,$L2,$R2,$T2))/(SQRT(COUNT($C2,$D2,$F2,$K2,$L2,$R2,$T2))),"")</f>
        <v>0.38989842764367683</v>
      </c>
      <c r="Z2">
        <f>IF(COUNT($E2,$H2,$I2,$M2,$O2,$P2,$S2)&gt;3.9,(AVERAGE($E2,$H2,$I2,$M2,$O2,$P2,$S2)),"")</f>
        <v>0.56599638603708535</v>
      </c>
      <c r="AA2">
        <f>IF(COUNT($E2,$H2,$I2,$M2,$O2,$P2,$S2)&gt;2.9,(STDEV($E2,$H2,$I2,$M2,$O2,$P2,$S2))/(SQRT(COUNT($E2,$H2,$I2,$M2,$O2,$P2,$S2))),"")</f>
        <v>0.35978645292439554</v>
      </c>
    </row>
    <row r="3" spans="1:27" x14ac:dyDescent="0.3">
      <c r="A3" s="4">
        <v>1988</v>
      </c>
      <c r="B3">
        <v>-1.2773438976720197</v>
      </c>
      <c r="C3">
        <v>-1.2351553277441516</v>
      </c>
      <c r="D3">
        <v>-1.2649822790486891</v>
      </c>
      <c r="E3">
        <v>-0.8494737134109317</v>
      </c>
      <c r="F3">
        <v>-0.71232074770316645</v>
      </c>
      <c r="G3">
        <v>-1.6162735574952956</v>
      </c>
      <c r="H3">
        <v>-1.3067191712449235</v>
      </c>
      <c r="I3">
        <v>-1.0279943967512617</v>
      </c>
      <c r="J3">
        <v>-0.24421816117951767</v>
      </c>
      <c r="K3">
        <v>-1.0819766808004287</v>
      </c>
      <c r="L3">
        <v>-0.18318163521263237</v>
      </c>
      <c r="M3">
        <v>-1.4234399470987751</v>
      </c>
      <c r="N3">
        <v>-1.1084418896280581</v>
      </c>
      <c r="O3">
        <v>-1.3158416931205981</v>
      </c>
      <c r="P3">
        <v>-0.20204646948959593</v>
      </c>
      <c r="Q3">
        <v>-1.1378909793933996</v>
      </c>
      <c r="R3">
        <v>0.32304366791043176</v>
      </c>
      <c r="S3">
        <v>-1.4842779399658359</v>
      </c>
      <c r="T3">
        <v>-0.3852954680095807</v>
      </c>
      <c r="U3">
        <v>-0.69389162842171415</v>
      </c>
      <c r="V3">
        <f t="shared" ref="V3:V33" si="0">IF(COUNT($B3,$G3,$J3,$N3,$Q3)&gt;2.9,(AVERAGE($B3,$G3,$J3,$N3,$Q3)),"")</f>
        <v>-1.0768336970736583</v>
      </c>
      <c r="W3">
        <f t="shared" ref="W3:W33" si="1">IF(COUNT($B3,$G3,$J3,$N3,$Q3)&gt;2.9,(STDEV($B3,$G3,$J3,$N3,$Q3))/(SQRT(COUNT(B3,G3,J3,N3,Q3))),"")</f>
        <v>0.22684525603688793</v>
      </c>
      <c r="X3">
        <f t="shared" ref="X3:X33" si="2">IF(COUNT($C3,$D3,$F3,$K3,$L3,$R3,$T3)&gt;3.9,(AVERAGE($C3,$D3,$F3,$K3,$L3,$R3,$T3)),"")</f>
        <v>-0.64855263865831669</v>
      </c>
      <c r="Y3">
        <f t="shared" ref="Y3:Y33" si="3">IF(COUNT($C3,$D3,$F3,$K3,$L3,$R3,$T3)&gt;2.9,(STDEV($C3,$D3,$F3,$K3,$L3,$R3,$T3))/(SQRT(COUNT($C3,$D3,$F3,$K3,$L3,$R3,$T3))),"")</f>
        <v>0.22603649516313132</v>
      </c>
      <c r="Z3">
        <f t="shared" ref="Z3:Z33" si="4">IF(COUNT($E3,$H3,$I3,$M3,$O3,$P3,$S3)&gt;3.9,(AVERAGE($E3,$H3,$I3,$M3,$O3,$P3,$S3)),"")</f>
        <v>-1.0871133330117033</v>
      </c>
      <c r="AA3">
        <f t="shared" ref="AA3:AA33" si="5">IF(COUNT($E3,$H3,$I3,$M3,$O3,$P3,$S3)&gt;2.9,(STDEV($E3,$H3,$I3,$M3,$O3,$P3,$S3))/(SQRT(COUNT($E3,$H3,$I3,$M3,$O3,$P3,$S3))),"")</f>
        <v>0.17006369210204672</v>
      </c>
    </row>
    <row r="4" spans="1:27" x14ac:dyDescent="0.3">
      <c r="A4" s="4">
        <v>1989</v>
      </c>
      <c r="B4">
        <v>1.259367964532043</v>
      </c>
      <c r="C4">
        <v>1.0909071478349737</v>
      </c>
      <c r="D4">
        <v>-0.27575981367765018</v>
      </c>
      <c r="E4">
        <v>0.65504953810603528</v>
      </c>
      <c r="F4">
        <v>-2.8847880748103877E-2</v>
      </c>
      <c r="G4">
        <v>1.4526249885863298</v>
      </c>
      <c r="H4">
        <v>0.50734026741495264</v>
      </c>
      <c r="I4">
        <v>0.60150402666381708</v>
      </c>
      <c r="J4">
        <v>-9.730918991340165E-2</v>
      </c>
      <c r="K4">
        <v>-0.72529487308444229</v>
      </c>
      <c r="L4">
        <v>-0.33893624364311181</v>
      </c>
      <c r="M4">
        <v>-0.24498393402604315</v>
      </c>
      <c r="N4">
        <v>0.79489048450974364</v>
      </c>
      <c r="O4">
        <v>-0.18967982142342207</v>
      </c>
      <c r="P4">
        <v>7.7749744517211603E-2</v>
      </c>
      <c r="Q4">
        <v>0.38510654943240646</v>
      </c>
      <c r="R4">
        <v>0.46253333618973752</v>
      </c>
      <c r="S4">
        <v>0.17641610259517077</v>
      </c>
      <c r="T4">
        <v>0.74506663056742461</v>
      </c>
      <c r="U4">
        <v>-0.23042603354368282</v>
      </c>
      <c r="V4">
        <f>IF(COUNT($B4,$G4,$J4,$N4,$Q4)&gt;2.9,(AVERAGE($B4,$G4,$J4,$N4,$Q4)),"")</f>
        <v>0.75893615942942438</v>
      </c>
      <c r="W4">
        <f t="shared" si="1"/>
        <v>0.28335786316326778</v>
      </c>
      <c r="X4">
        <f t="shared" si="2"/>
        <v>0.13280975763411823</v>
      </c>
      <c r="Y4">
        <f t="shared" si="3"/>
        <v>0.24657061479857464</v>
      </c>
      <c r="Z4">
        <f t="shared" si="4"/>
        <v>0.22619941769253171</v>
      </c>
      <c r="AA4">
        <f t="shared" si="5"/>
        <v>0.14000774885602787</v>
      </c>
    </row>
    <row r="5" spans="1:27" x14ac:dyDescent="0.3">
      <c r="A5" s="4">
        <v>1990</v>
      </c>
      <c r="B5">
        <v>-0.12947530221093806</v>
      </c>
      <c r="C5">
        <v>-1.534958935707684</v>
      </c>
      <c r="D5">
        <v>1.9050260758903197</v>
      </c>
      <c r="E5">
        <v>1.3487334143177532</v>
      </c>
      <c r="F5">
        <v>1.3558503951608554</v>
      </c>
      <c r="G5">
        <v>0.2415698210555709</v>
      </c>
      <c r="H5">
        <v>0.82001618849154412</v>
      </c>
      <c r="I5">
        <v>0.29565179892502486</v>
      </c>
      <c r="J5">
        <v>0.18210591229862166</v>
      </c>
      <c r="K5">
        <v>-0.16264188063105744</v>
      </c>
      <c r="L5">
        <v>-8.4289820336137092E-2</v>
      </c>
      <c r="M5">
        <v>2.8153534424458993E-2</v>
      </c>
      <c r="N5">
        <v>-0.45699682612900572</v>
      </c>
      <c r="O5">
        <v>0.82128383412130801</v>
      </c>
      <c r="P5">
        <v>-0.67385969310891791</v>
      </c>
      <c r="Q5">
        <v>1.1519679812003303</v>
      </c>
      <c r="R5">
        <v>-0.30465983934644608</v>
      </c>
      <c r="S5">
        <v>1.0145965863405837</v>
      </c>
      <c r="T5">
        <v>0.18839368309616764</v>
      </c>
      <c r="U5">
        <v>0.84983211993142971</v>
      </c>
      <c r="V5">
        <f t="shared" si="0"/>
        <v>0.19783431724291584</v>
      </c>
      <c r="W5">
        <f t="shared" si="1"/>
        <v>0.26911583370636544</v>
      </c>
      <c r="X5">
        <f t="shared" si="2"/>
        <v>0.19467423973228828</v>
      </c>
      <c r="Y5">
        <f t="shared" si="3"/>
        <v>0.42873385332833508</v>
      </c>
      <c r="Z5">
        <f>IF(COUNT($E5,$H5,$I5,$M5,$O5,$P5,$S5)&gt;3.9,(AVERAGE($E5,$H5,$I5,$M5,$O5,$P5,$S5)),"")</f>
        <v>0.52208223764453643</v>
      </c>
      <c r="AA5">
        <f t="shared" si="5"/>
        <v>0.25956567180516232</v>
      </c>
    </row>
    <row r="6" spans="1:27" x14ac:dyDescent="0.3">
      <c r="A6" s="4">
        <v>1991</v>
      </c>
      <c r="B6">
        <v>-6.7288290267222509E-2</v>
      </c>
      <c r="C6">
        <v>-1.2661694940852064</v>
      </c>
      <c r="D6">
        <v>-0.7225960977515008</v>
      </c>
      <c r="E6">
        <v>-1.9532018364500199</v>
      </c>
      <c r="F6">
        <v>-1.2804020916658168</v>
      </c>
      <c r="G6">
        <v>-0.41190930249233293</v>
      </c>
      <c r="H6">
        <v>-1.2420276013670084</v>
      </c>
      <c r="I6">
        <v>-0.24408742649637419</v>
      </c>
      <c r="J6">
        <v>-0.70222848336211574</v>
      </c>
      <c r="K6">
        <v>0.45778351729745237</v>
      </c>
      <c r="L6">
        <v>-0.75180957075247612</v>
      </c>
      <c r="M6">
        <v>-1.3463446939071009</v>
      </c>
      <c r="N6">
        <v>-1.4955996319922642</v>
      </c>
      <c r="O6">
        <v>-0.47767536180453429</v>
      </c>
      <c r="P6">
        <v>-0.97285760807697652</v>
      </c>
      <c r="Q6">
        <v>-1.3631230083042585</v>
      </c>
      <c r="R6">
        <v>-1.8602728790700112</v>
      </c>
      <c r="S6">
        <v>-1.3484979239073895</v>
      </c>
      <c r="T6">
        <v>0.95169196041483373</v>
      </c>
      <c r="U6">
        <v>-0.79494803632745015</v>
      </c>
      <c r="V6">
        <f t="shared" si="0"/>
        <v>-0.80802974328363886</v>
      </c>
      <c r="W6">
        <f t="shared" si="1"/>
        <v>0.27364978486750124</v>
      </c>
      <c r="X6">
        <f>IF(COUNT($C6,$D6,$F6,$K6,$L6,$R6,$T6)&gt;3.9,(AVERAGE($C6,$D6,$F6,$K6,$L6,$R6,$T6)),"")</f>
        <v>-0.63882495080181789</v>
      </c>
      <c r="Y6">
        <f t="shared" si="3"/>
        <v>0.37951079888384803</v>
      </c>
      <c r="Z6">
        <f t="shared" si="4"/>
        <v>-1.0835274931442007</v>
      </c>
      <c r="AA6">
        <f t="shared" si="5"/>
        <v>0.21847426632323802</v>
      </c>
    </row>
    <row r="7" spans="1:27" x14ac:dyDescent="0.3">
      <c r="A7" s="4">
        <v>1992</v>
      </c>
      <c r="B7">
        <v>0.86551688888850975</v>
      </c>
      <c r="C7">
        <v>0.12688347740051537</v>
      </c>
      <c r="D7">
        <v>1.9640421888812047</v>
      </c>
      <c r="E7">
        <v>8.1604200437684765E-2</v>
      </c>
      <c r="F7">
        <v>-0.1886207587375994</v>
      </c>
      <c r="G7">
        <v>0.59172757667680231</v>
      </c>
      <c r="H7">
        <v>0.66637371003149504</v>
      </c>
      <c r="I7">
        <v>0.49612636836725782</v>
      </c>
      <c r="J7">
        <v>2.9435804904423827E-2</v>
      </c>
      <c r="K7">
        <v>-0.25055641070189844</v>
      </c>
      <c r="L7">
        <v>0.54614549950151681</v>
      </c>
      <c r="M7">
        <v>-0.44102614928487166</v>
      </c>
      <c r="N7">
        <v>1.4672003365194433</v>
      </c>
      <c r="O7">
        <v>-0.10626042351992757</v>
      </c>
      <c r="P7">
        <v>1.1064122960128275</v>
      </c>
      <c r="Q7">
        <v>-0.87780161267490897</v>
      </c>
      <c r="R7">
        <v>0.30181697925923184</v>
      </c>
      <c r="S7">
        <v>-0.44764974044269185</v>
      </c>
      <c r="T7">
        <v>1.4038367998456356</v>
      </c>
      <c r="U7">
        <v>-0.72873866563058987</v>
      </c>
      <c r="V7">
        <f t="shared" si="0"/>
        <v>0.41521579886285409</v>
      </c>
      <c r="W7">
        <f t="shared" si="1"/>
        <v>0.39757509838596944</v>
      </c>
      <c r="X7">
        <f t="shared" si="2"/>
        <v>0.55764968220694378</v>
      </c>
      <c r="Y7">
        <f>IF(COUNT($C7,$D7,$F7,$K7,$L7,$R7,$T7)&gt;2.9,(STDEV($C7,$D7,$F7,$K7,$L7,$R7,$T7))/(SQRT(COUNT($C7,$D7,$F7,$K7,$L7,$R7,$T7))),"")</f>
        <v>0.31453788559190526</v>
      </c>
      <c r="Z7">
        <f t="shared" si="4"/>
        <v>0.19365432308596772</v>
      </c>
      <c r="AA7">
        <f t="shared" si="5"/>
        <v>0.22171809445870502</v>
      </c>
    </row>
    <row r="8" spans="1:27" x14ac:dyDescent="0.3">
      <c r="A8" s="4">
        <v>1993</v>
      </c>
      <c r="B8">
        <v>-5.6923788276603472E-2</v>
      </c>
      <c r="C8">
        <v>-0.65622422271112502</v>
      </c>
      <c r="D8">
        <v>-0.14367613222185849</v>
      </c>
      <c r="E8">
        <v>0.42073853991896865</v>
      </c>
      <c r="F8">
        <v>-1.9668337156206845</v>
      </c>
      <c r="G8">
        <v>0.61180031426018588</v>
      </c>
      <c r="H8">
        <v>1.3995448353145357</v>
      </c>
      <c r="I8">
        <v>1.7683688282891268</v>
      </c>
      <c r="J8">
        <v>0.3002092029243254</v>
      </c>
      <c r="K8">
        <v>-0.61728559328312416</v>
      </c>
      <c r="L8">
        <v>-0.78642170595924898</v>
      </c>
      <c r="M8">
        <v>0.43565701558045128</v>
      </c>
      <c r="N8">
        <v>-0.47090668513610345</v>
      </c>
      <c r="O8">
        <v>0.408159196884956</v>
      </c>
      <c r="P8">
        <v>-4.294666152493988E-2</v>
      </c>
      <c r="Q8">
        <v>-0.16992952181220963</v>
      </c>
      <c r="R8">
        <v>-0.45931142809089293</v>
      </c>
      <c r="S8">
        <v>0.87881657028213667</v>
      </c>
      <c r="T8">
        <v>0.42662053397906435</v>
      </c>
      <c r="U8">
        <v>-1.707940411199965</v>
      </c>
      <c r="V8">
        <f t="shared" si="0"/>
        <v>4.2849904391918943E-2</v>
      </c>
      <c r="W8">
        <f t="shared" si="1"/>
        <v>0.18829685136484586</v>
      </c>
      <c r="X8">
        <f t="shared" si="2"/>
        <v>-0.60044746627255285</v>
      </c>
      <c r="Y8">
        <f t="shared" si="3"/>
        <v>0.27552635684741811</v>
      </c>
      <c r="Z8">
        <f t="shared" si="4"/>
        <v>0.75261976067789071</v>
      </c>
      <c r="AA8">
        <f t="shared" si="5"/>
        <v>0.24045459891819937</v>
      </c>
    </row>
    <row r="9" spans="1:27" x14ac:dyDescent="0.3">
      <c r="A9" s="4">
        <v>1994</v>
      </c>
      <c r="B9">
        <v>-0.83167031207539188</v>
      </c>
      <c r="C9">
        <v>-0.51666047417637717</v>
      </c>
      <c r="D9">
        <v>-0.75631959088914957</v>
      </c>
      <c r="E9">
        <v>1.9943411441086259E-2</v>
      </c>
      <c r="F9">
        <v>0.45047075322038266</v>
      </c>
      <c r="G9">
        <v>-0.66393367437258277</v>
      </c>
      <c r="H9">
        <v>-1.2339411551322688</v>
      </c>
      <c r="I9">
        <v>-0.39572844697190984</v>
      </c>
      <c r="J9">
        <v>-0.2010096402188952</v>
      </c>
      <c r="K9">
        <v>-0.25558009813451826</v>
      </c>
      <c r="L9">
        <v>0.96396341735470836</v>
      </c>
      <c r="M9">
        <v>-0.18991589603198983</v>
      </c>
      <c r="N9">
        <v>-0.87661090617643789</v>
      </c>
      <c r="O9">
        <v>0.47966153794509331</v>
      </c>
      <c r="P9">
        <v>-1.2581400223584269</v>
      </c>
      <c r="Q9">
        <v>-1.4382003512745447</v>
      </c>
      <c r="R9">
        <v>-1.302314205952787</v>
      </c>
      <c r="S9">
        <v>0.1398599444255878</v>
      </c>
      <c r="T9">
        <v>-0.84230207990738082</v>
      </c>
      <c r="U9">
        <v>2.3957338081101773E-2</v>
      </c>
      <c r="V9">
        <f t="shared" si="0"/>
        <v>-0.80228497682357047</v>
      </c>
      <c r="W9">
        <f>IF(COUNT($B9,$G9,$J9,$N9,$Q9)&gt;2.9,(STDEV($B9,$G9,$J9,$N9,$Q9))/(SQRT(COUNT(B9,G9,J9,N9,Q9))),"")</f>
        <v>0.19892829342053164</v>
      </c>
      <c r="X9">
        <f t="shared" si="2"/>
        <v>-0.32267746835501743</v>
      </c>
      <c r="Y9">
        <f t="shared" si="3"/>
        <v>0.29733249666073136</v>
      </c>
      <c r="Z9">
        <f t="shared" si="4"/>
        <v>-0.3483229466689754</v>
      </c>
      <c r="AA9">
        <f t="shared" si="5"/>
        <v>0.25349592604799281</v>
      </c>
    </row>
    <row r="10" spans="1:27" x14ac:dyDescent="0.3">
      <c r="A10" s="4">
        <v>1995</v>
      </c>
      <c r="B10">
        <v>-1.9743566565411639</v>
      </c>
      <c r="C10">
        <v>-1.3617965069701263</v>
      </c>
      <c r="D10">
        <v>0.28067782309355788</v>
      </c>
      <c r="E10">
        <v>0.55022619681182194</v>
      </c>
      <c r="F10">
        <v>-0.25371341273331882</v>
      </c>
      <c r="G10">
        <v>-1.1880551557164643</v>
      </c>
      <c r="H10">
        <v>-0.79457757637809412</v>
      </c>
      <c r="I10">
        <v>-0.97916084778456358</v>
      </c>
      <c r="J10">
        <v>-0.26150156956376674</v>
      </c>
      <c r="K10">
        <v>-0.21036691124094273</v>
      </c>
      <c r="L10">
        <v>-1.2882976664574601</v>
      </c>
      <c r="M10">
        <v>-1.17893785840518</v>
      </c>
      <c r="N10">
        <v>-0.10461373128254399</v>
      </c>
      <c r="O10">
        <v>-0.77758795902900235</v>
      </c>
      <c r="P10">
        <v>-0.58882358885194697</v>
      </c>
      <c r="Q10">
        <v>1.066165303520004</v>
      </c>
      <c r="R10">
        <v>0.18355399963112545</v>
      </c>
      <c r="S10">
        <v>-1.343275615597449</v>
      </c>
      <c r="T10">
        <v>-0.57004282175549981</v>
      </c>
      <c r="U10">
        <v>-6.6644958661972065E-2</v>
      </c>
      <c r="V10">
        <f t="shared" si="0"/>
        <v>-0.49247236191678689</v>
      </c>
      <c r="W10">
        <f t="shared" si="1"/>
        <v>0.51541001552552568</v>
      </c>
      <c r="X10">
        <f t="shared" si="2"/>
        <v>-0.45999792806180928</v>
      </c>
      <c r="Y10">
        <f t="shared" si="3"/>
        <v>0.2478027061800043</v>
      </c>
      <c r="Z10">
        <f t="shared" si="4"/>
        <v>-0.73030532131920201</v>
      </c>
      <c r="AA10">
        <f t="shared" si="5"/>
        <v>0.23427077476613958</v>
      </c>
    </row>
    <row r="11" spans="1:27" x14ac:dyDescent="0.3">
      <c r="A11" s="4">
        <v>1996</v>
      </c>
      <c r="B11">
        <v>0.10372599257799514</v>
      </c>
      <c r="C11">
        <v>0.78851902600968782</v>
      </c>
      <c r="D11">
        <v>0.42119237783376212</v>
      </c>
      <c r="E11">
        <v>0.23575617292917694</v>
      </c>
      <c r="F11">
        <v>-0.15311567473993296</v>
      </c>
      <c r="G11">
        <v>-0.26470922688085929</v>
      </c>
      <c r="H11">
        <v>-0.59511190258785451</v>
      </c>
      <c r="I11">
        <v>-0.50624647884390994</v>
      </c>
      <c r="J11">
        <v>-0.8693014310765218</v>
      </c>
      <c r="K11">
        <v>-0.77804359112694699</v>
      </c>
      <c r="L11">
        <v>0.34588957437661605</v>
      </c>
      <c r="M11">
        <v>0.15811410409042465</v>
      </c>
      <c r="N11">
        <v>-0.85574611766579212</v>
      </c>
      <c r="O11">
        <v>-0.37836655477656467</v>
      </c>
      <c r="P11">
        <v>0.34108735770008913</v>
      </c>
      <c r="Q11">
        <v>0.39046921678742724</v>
      </c>
      <c r="R11">
        <v>-0.22278546883467909</v>
      </c>
      <c r="S11">
        <v>0.43230920978224324</v>
      </c>
      <c r="T11">
        <v>0.80340790017139874</v>
      </c>
      <c r="U11">
        <v>-0.11891551447528345</v>
      </c>
      <c r="V11">
        <f t="shared" si="0"/>
        <v>-0.29911231325155019</v>
      </c>
      <c r="W11">
        <f t="shared" si="1"/>
        <v>0.25238282250076333</v>
      </c>
      <c r="X11">
        <f t="shared" si="2"/>
        <v>0.17215202052712941</v>
      </c>
      <c r="Y11">
        <f t="shared" si="3"/>
        <v>0.22013223854205033</v>
      </c>
      <c r="Z11">
        <f t="shared" si="4"/>
        <v>-4.4636870243770728E-2</v>
      </c>
      <c r="AA11">
        <f t="shared" si="5"/>
        <v>0.16355213628140486</v>
      </c>
    </row>
    <row r="12" spans="1:27" x14ac:dyDescent="0.3">
      <c r="A12" s="4">
        <v>1997</v>
      </c>
      <c r="B12">
        <v>-0.49741512287792089</v>
      </c>
      <c r="C12">
        <v>-0.52182950189988631</v>
      </c>
      <c r="D12">
        <v>-0.3235347622893201</v>
      </c>
      <c r="E12">
        <v>1.4535567556119693</v>
      </c>
      <c r="F12">
        <v>1.3854379651589104</v>
      </c>
      <c r="G12">
        <v>-1.2684855000610258E-2</v>
      </c>
      <c r="H12">
        <v>-0.74875438104790315</v>
      </c>
      <c r="I12">
        <v>0.28023067819869907</v>
      </c>
      <c r="J12">
        <v>1.1298128053682737</v>
      </c>
      <c r="K12">
        <v>1.2465024442187154</v>
      </c>
      <c r="L12">
        <v>1.2359159082650693</v>
      </c>
      <c r="M12">
        <v>0.464292395337359</v>
      </c>
      <c r="N12">
        <v>2.2113777933991416</v>
      </c>
      <c r="O12">
        <v>-0.2075554066884566</v>
      </c>
      <c r="P12">
        <v>-0.10603796468333769</v>
      </c>
      <c r="Q12">
        <v>-0.41929355382066025</v>
      </c>
      <c r="R12">
        <v>-0.76558222148676214</v>
      </c>
      <c r="S12">
        <v>0.8161488705628539</v>
      </c>
      <c r="T12">
        <v>-0.69644890589744479</v>
      </c>
      <c r="U12">
        <v>0.62681108179463219</v>
      </c>
      <c r="V12">
        <f t="shared" si="0"/>
        <v>0.48235941341364474</v>
      </c>
      <c r="W12">
        <f t="shared" si="1"/>
        <v>0.52089852639735934</v>
      </c>
      <c r="X12">
        <f>IF(COUNT($C12,$D12,$F12,$K12,$L12,$R12,$T12)&gt;3.9,(AVERAGE($C12,$D12,$F12,$K12,$L12,$R12,$T12)),"")</f>
        <v>0.2229229894384688</v>
      </c>
      <c r="Y12">
        <f t="shared" si="3"/>
        <v>0.38113146726785208</v>
      </c>
      <c r="Z12">
        <f t="shared" si="4"/>
        <v>0.27884013532731194</v>
      </c>
      <c r="AA12">
        <f t="shared" si="5"/>
        <v>0.27358800075203321</v>
      </c>
    </row>
    <row r="13" spans="1:27" x14ac:dyDescent="0.3">
      <c r="A13" s="4">
        <v>1998</v>
      </c>
      <c r="B13">
        <v>-3.8785909793019713E-2</v>
      </c>
      <c r="C13">
        <v>0.99786464881180881</v>
      </c>
      <c r="D13">
        <v>1.629617548599519</v>
      </c>
      <c r="E13">
        <v>-0.11262728490159631</v>
      </c>
      <c r="F13">
        <v>0.64870747220734848</v>
      </c>
      <c r="G13">
        <v>0.34416381314841527</v>
      </c>
      <c r="H13">
        <v>0.86853486589998052</v>
      </c>
      <c r="I13">
        <v>0.29565179892502441</v>
      </c>
      <c r="J13">
        <v>-1.3772716056198136E-2</v>
      </c>
      <c r="K13">
        <v>1.181194507594663</v>
      </c>
      <c r="L13">
        <v>0.61784206528697616</v>
      </c>
      <c r="M13">
        <v>1.2550694209319593</v>
      </c>
      <c r="N13">
        <v>1.1403186498526581</v>
      </c>
      <c r="O13">
        <v>3.3437275326317386</v>
      </c>
      <c r="P13">
        <v>0.11341004630239214</v>
      </c>
      <c r="Q13">
        <v>0.5218545669854282</v>
      </c>
      <c r="R13">
        <v>0.39885327023613998</v>
      </c>
      <c r="S13">
        <v>1.659551662618207</v>
      </c>
      <c r="T13">
        <v>0.79611524147090162</v>
      </c>
      <c r="U13">
        <v>0.43863708086670916</v>
      </c>
      <c r="V13">
        <f t="shared" si="0"/>
        <v>0.39075568082745671</v>
      </c>
      <c r="W13">
        <f t="shared" si="1"/>
        <v>0.21556339747016257</v>
      </c>
      <c r="X13">
        <f t="shared" si="2"/>
        <v>0.89574210774390817</v>
      </c>
      <c r="Y13">
        <f t="shared" si="3"/>
        <v>0.15626319546119138</v>
      </c>
      <c r="Z13">
        <f t="shared" si="4"/>
        <v>1.0604740060582436</v>
      </c>
      <c r="AA13">
        <f t="shared" si="5"/>
        <v>0.44999731495120759</v>
      </c>
    </row>
    <row r="14" spans="1:27" x14ac:dyDescent="0.3">
      <c r="A14" s="4">
        <v>1999</v>
      </c>
      <c r="B14">
        <v>-1.6608304713249318</v>
      </c>
      <c r="C14">
        <v>-0.79320345738411835</v>
      </c>
      <c r="D14">
        <v>-0.39379203965942278</v>
      </c>
      <c r="E14">
        <v>-1.3365939464840482</v>
      </c>
      <c r="F14">
        <v>-1.3070309046640649</v>
      </c>
      <c r="G14">
        <v>-1.6006614282637757</v>
      </c>
      <c r="H14">
        <v>-1.0192291608369784E-2</v>
      </c>
      <c r="I14">
        <v>-0.25436817364725822</v>
      </c>
      <c r="J14">
        <v>-1.8976642299393334</v>
      </c>
      <c r="K14">
        <v>-1.6195112360907165</v>
      </c>
      <c r="L14">
        <v>-1.9385113492704138</v>
      </c>
      <c r="M14">
        <v>-1.1480997571285105</v>
      </c>
      <c r="N14">
        <v>-0.94847851104644065</v>
      </c>
      <c r="O14">
        <v>-1.5402795970038097</v>
      </c>
      <c r="P14">
        <v>-1.0002886094501928</v>
      </c>
      <c r="Q14">
        <v>-0.4032055517555978</v>
      </c>
      <c r="R14">
        <v>-1.2992818218597586</v>
      </c>
      <c r="S14">
        <v>-0.33798126593394706</v>
      </c>
      <c r="T14">
        <v>-0.76208283420191636</v>
      </c>
      <c r="U14">
        <v>-1.0144843707433604</v>
      </c>
      <c r="V14">
        <f t="shared" si="0"/>
        <v>-1.3021680384660157</v>
      </c>
      <c r="W14">
        <f t="shared" si="1"/>
        <v>0.274370424141827</v>
      </c>
      <c r="X14">
        <f t="shared" si="2"/>
        <v>-1.1590590918757731</v>
      </c>
      <c r="Y14">
        <f t="shared" si="3"/>
        <v>0.2034344533321828</v>
      </c>
      <c r="Z14">
        <f t="shared" si="4"/>
        <v>-0.80397194875087663</v>
      </c>
      <c r="AA14">
        <f t="shared" si="5"/>
        <v>0.22530915772426663</v>
      </c>
    </row>
    <row r="15" spans="1:27" x14ac:dyDescent="0.3">
      <c r="A15" s="4">
        <v>2000</v>
      </c>
      <c r="B15">
        <v>3.6356729638970076E-2</v>
      </c>
      <c r="C15">
        <v>-1.4936067139196105</v>
      </c>
      <c r="D15">
        <v>0.87083895300241576</v>
      </c>
      <c r="E15">
        <v>0.90169269409242503</v>
      </c>
      <c r="F15">
        <v>0.49189335121765887</v>
      </c>
      <c r="G15">
        <v>0.59395788085273493</v>
      </c>
      <c r="H15">
        <v>1.1219101812551495</v>
      </c>
      <c r="I15">
        <v>0.84310158470958563</v>
      </c>
      <c r="J15">
        <v>1.9421329994279763</v>
      </c>
      <c r="K15">
        <v>0.54067435993567436</v>
      </c>
      <c r="L15">
        <v>-0.28207345008912638</v>
      </c>
      <c r="M15">
        <v>0.9334720790466885</v>
      </c>
      <c r="N15">
        <v>1.3072369579378227</v>
      </c>
      <c r="O15">
        <v>-0.36644949793320819</v>
      </c>
      <c r="P15">
        <v>-0.40503587965139676</v>
      </c>
      <c r="Q15">
        <v>1.4442333520489445</v>
      </c>
      <c r="R15">
        <v>1.1660464457723252</v>
      </c>
      <c r="S15">
        <v>-0.1029773919866343</v>
      </c>
      <c r="T15">
        <v>-0.77909903783640944</v>
      </c>
      <c r="U15">
        <v>-0.92736677772117448</v>
      </c>
      <c r="V15">
        <f t="shared" si="0"/>
        <v>1.0647835839812898</v>
      </c>
      <c r="W15">
        <f t="shared" si="1"/>
        <v>0.33554779087881687</v>
      </c>
      <c r="X15">
        <f t="shared" si="2"/>
        <v>7.3524844011846821E-2</v>
      </c>
      <c r="Y15">
        <f t="shared" si="3"/>
        <v>0.36292112048948372</v>
      </c>
      <c r="Z15">
        <f t="shared" si="4"/>
        <v>0.41795910993322982</v>
      </c>
      <c r="AA15">
        <f t="shared" si="5"/>
        <v>0.25541923951710233</v>
      </c>
    </row>
    <row r="16" spans="1:27" x14ac:dyDescent="0.3">
      <c r="A16" s="4">
        <v>2001</v>
      </c>
      <c r="B16">
        <v>0.62195109210895805</v>
      </c>
      <c r="C16">
        <v>0.4137645160552732</v>
      </c>
      <c r="D16">
        <v>0.77247876468427334</v>
      </c>
      <c r="E16">
        <v>0.3899081454206702</v>
      </c>
      <c r="F16">
        <v>0.47118205221902104</v>
      </c>
      <c r="G16">
        <v>6.3145486981056556E-2</v>
      </c>
      <c r="H16">
        <v>1.6610065969044441</v>
      </c>
      <c r="I16">
        <v>0.97418111088335413</v>
      </c>
      <c r="J16">
        <v>1.5158089259498335</v>
      </c>
      <c r="K16">
        <v>2.2311451810121428</v>
      </c>
      <c r="L16">
        <v>-0.6009995530658222</v>
      </c>
      <c r="M16">
        <v>0.530374040930223</v>
      </c>
      <c r="N16">
        <v>0.6905665419565139</v>
      </c>
      <c r="O16">
        <v>-0.75772619762340876</v>
      </c>
      <c r="P16">
        <v>0.29994085564026496</v>
      </c>
      <c r="Q16">
        <v>0.33147987588220174</v>
      </c>
      <c r="R16">
        <v>1.059913002516331</v>
      </c>
      <c r="S16">
        <v>0.45058728886703336</v>
      </c>
      <c r="T16">
        <v>-1.0829598170237764</v>
      </c>
      <c r="U16">
        <v>1.5502575678298081</v>
      </c>
      <c r="V16">
        <f t="shared" si="0"/>
        <v>0.64459038457571283</v>
      </c>
      <c r="W16">
        <f t="shared" si="1"/>
        <v>0.24472070315342334</v>
      </c>
      <c r="X16">
        <f t="shared" si="2"/>
        <v>0.46636059234249178</v>
      </c>
      <c r="Y16">
        <f t="shared" si="3"/>
        <v>0.41123850246101906</v>
      </c>
      <c r="Z16">
        <f t="shared" si="4"/>
        <v>0.5068959772889402</v>
      </c>
      <c r="AA16">
        <f t="shared" si="5"/>
        <v>0.27645004830433345</v>
      </c>
    </row>
    <row r="17" spans="1:27" x14ac:dyDescent="0.3">
      <c r="A17" s="4">
        <v>2002</v>
      </c>
      <c r="B17">
        <v>-1.5079540669632985</v>
      </c>
      <c r="C17">
        <v>-0.26596262958618144</v>
      </c>
      <c r="D17">
        <v>-1.6022172104251795</v>
      </c>
      <c r="E17">
        <v>-1.216355407940684</v>
      </c>
      <c r="F17">
        <v>1.397272993158132</v>
      </c>
      <c r="G17">
        <v>-0.50335177370552087</v>
      </c>
      <c r="H17">
        <v>-1.2123772985062971</v>
      </c>
      <c r="I17">
        <v>-0.66559805968260866</v>
      </c>
      <c r="J17">
        <v>-1.9351116147718728</v>
      </c>
      <c r="K17">
        <v>-1.458753238246892</v>
      </c>
      <c r="L17">
        <v>-1.5701393388554707</v>
      </c>
      <c r="M17">
        <v>-1.2229922888004225</v>
      </c>
      <c r="N17">
        <v>-1.4330052664603268</v>
      </c>
      <c r="O17">
        <v>-1.6415745801723387</v>
      </c>
      <c r="P17">
        <v>-0.7122630950314206</v>
      </c>
      <c r="Q17">
        <v>-1.4355190175970345</v>
      </c>
      <c r="R17">
        <v>-0.11968440967171486</v>
      </c>
      <c r="S17">
        <v>-1.452944090106195</v>
      </c>
      <c r="T17">
        <v>-1.78062416603797</v>
      </c>
      <c r="U17">
        <v>-1.2618983349263702</v>
      </c>
      <c r="V17">
        <f t="shared" si="0"/>
        <v>-1.3629883478996105</v>
      </c>
      <c r="W17">
        <f t="shared" si="1"/>
        <v>0.23425180883227856</v>
      </c>
      <c r="X17">
        <f t="shared" si="2"/>
        <v>-0.77144399995218238</v>
      </c>
      <c r="Y17">
        <f t="shared" si="3"/>
        <v>0.4419268508692451</v>
      </c>
      <c r="Z17">
        <f t="shared" si="4"/>
        <v>-1.1605864028914239</v>
      </c>
      <c r="AA17">
        <f t="shared" si="5"/>
        <v>0.13562174864477466</v>
      </c>
    </row>
    <row r="18" spans="1:27" x14ac:dyDescent="0.3">
      <c r="A18" s="4">
        <v>2003</v>
      </c>
      <c r="B18">
        <v>0.94843290481346387</v>
      </c>
      <c r="C18">
        <v>2.3366428292006836</v>
      </c>
      <c r="D18">
        <v>1.1884018467152766</v>
      </c>
      <c r="E18">
        <v>2.2613130914673905</v>
      </c>
      <c r="F18">
        <v>0.38241934222485735</v>
      </c>
      <c r="G18">
        <v>1.2072915292338742</v>
      </c>
      <c r="H18">
        <v>0.44264869753703773</v>
      </c>
      <c r="I18">
        <v>0.19027414062846565</v>
      </c>
      <c r="J18">
        <v>0.29156749873219856</v>
      </c>
      <c r="K18">
        <v>0.5105322353399584</v>
      </c>
      <c r="L18">
        <v>0.50411647817900651</v>
      </c>
      <c r="M18">
        <v>1.9291022059791667</v>
      </c>
      <c r="N18">
        <v>0.88994118772490793</v>
      </c>
      <c r="O18">
        <v>0.97421939694438264</v>
      </c>
      <c r="P18">
        <v>1.1832190998578318</v>
      </c>
      <c r="Q18">
        <v>-0.15652285342465738</v>
      </c>
      <c r="R18">
        <v>-0.19549401199742358</v>
      </c>
      <c r="S18">
        <v>0.98065158232597127</v>
      </c>
      <c r="T18">
        <v>0.18839368309616805</v>
      </c>
      <c r="U18">
        <v>2.6130922027004821</v>
      </c>
      <c r="V18">
        <f t="shared" si="0"/>
        <v>0.63614205341595731</v>
      </c>
      <c r="W18">
        <f t="shared" si="1"/>
        <v>0.24851565126182543</v>
      </c>
      <c r="X18">
        <f t="shared" si="2"/>
        <v>0.70214462896550367</v>
      </c>
      <c r="Y18">
        <f t="shared" si="3"/>
        <v>0.31456244475815021</v>
      </c>
      <c r="Z18">
        <f t="shared" si="4"/>
        <v>1.1373468878200352</v>
      </c>
      <c r="AA18">
        <f t="shared" si="5"/>
        <v>0.28128096154280463</v>
      </c>
    </row>
    <row r="19" spans="1:27" x14ac:dyDescent="0.3">
      <c r="A19" s="4">
        <v>2004</v>
      </c>
      <c r="B19">
        <v>1.0857625561891673</v>
      </c>
      <c r="C19">
        <v>0.41634902991702821</v>
      </c>
      <c r="D19">
        <v>0.14859414163776566</v>
      </c>
      <c r="E19">
        <v>-1.136196382245108</v>
      </c>
      <c r="F19">
        <v>-0.62947555170861358</v>
      </c>
      <c r="G19">
        <v>-0.18887888489919127</v>
      </c>
      <c r="H19">
        <v>0.1137998839909668</v>
      </c>
      <c r="I19">
        <v>-0.45741292987721255</v>
      </c>
      <c r="J19">
        <v>1.2536772321220577</v>
      </c>
      <c r="K19">
        <v>0.13124383417718369</v>
      </c>
      <c r="L19">
        <v>3.685265288756949E-2</v>
      </c>
      <c r="M19">
        <v>1.5722613197777044</v>
      </c>
      <c r="N19">
        <v>0.58392428956876929</v>
      </c>
      <c r="O19">
        <v>0.40418684460383619</v>
      </c>
      <c r="P19">
        <v>-0.55590638720408758</v>
      </c>
      <c r="Q19">
        <v>4.4577172388608338E-2</v>
      </c>
      <c r="R19">
        <v>-0.25007692567193512</v>
      </c>
      <c r="S19">
        <v>0.92581734507159819</v>
      </c>
      <c r="T19">
        <v>0.40474255787757396</v>
      </c>
      <c r="U19">
        <v>-0.12240021819617207</v>
      </c>
      <c r="V19">
        <f t="shared" si="0"/>
        <v>0.55581247307388226</v>
      </c>
      <c r="W19">
        <f t="shared" si="1"/>
        <v>0.28147640558743559</v>
      </c>
      <c r="X19">
        <f t="shared" si="2"/>
        <v>3.6889962730938905E-2</v>
      </c>
      <c r="Y19">
        <f t="shared" si="3"/>
        <v>0.14032939034167125</v>
      </c>
      <c r="Z19">
        <f t="shared" si="4"/>
        <v>0.12379281344538537</v>
      </c>
      <c r="AA19">
        <f t="shared" si="5"/>
        <v>0.3521156779352177</v>
      </c>
    </row>
    <row r="20" spans="1:27" x14ac:dyDescent="0.3">
      <c r="A20" s="4">
        <v>2005</v>
      </c>
      <c r="B20">
        <v>-0.19425343965230882</v>
      </c>
      <c r="C20">
        <v>1.7370356132736209</v>
      </c>
      <c r="D20">
        <v>-0.77318133745797424</v>
      </c>
      <c r="E20">
        <v>-1.432168169428774</v>
      </c>
      <c r="F20">
        <v>-0.48745521571795103</v>
      </c>
      <c r="G20">
        <v>-0.96948534647518569</v>
      </c>
      <c r="H20">
        <v>0.75532461861362821</v>
      </c>
      <c r="I20">
        <v>1.629578741752195</v>
      </c>
      <c r="J20">
        <v>-0.88370427139672891</v>
      </c>
      <c r="K20">
        <v>-9.482210029069367E-2</v>
      </c>
      <c r="L20">
        <v>-9.1706706451874037E-2</v>
      </c>
      <c r="M20">
        <v>-0.85073235196062491</v>
      </c>
      <c r="N20">
        <v>1.0359947072994284</v>
      </c>
      <c r="O20">
        <v>-0.72594737937445852</v>
      </c>
      <c r="P20">
        <v>1.0542933934037151</v>
      </c>
      <c r="Q20">
        <v>-0.35226021188290374</v>
      </c>
      <c r="R20">
        <v>0.8810023410276554</v>
      </c>
      <c r="S20">
        <v>-0.86543440523791348</v>
      </c>
      <c r="T20">
        <v>-1.1899188112977293</v>
      </c>
      <c r="U20">
        <v>-0.13285432935883545</v>
      </c>
      <c r="V20">
        <f t="shared" si="0"/>
        <v>-0.27274171242153977</v>
      </c>
      <c r="W20">
        <f t="shared" si="1"/>
        <v>0.35944412341049159</v>
      </c>
      <c r="X20">
        <f t="shared" si="2"/>
        <v>-2.7208881307065574E-3</v>
      </c>
      <c r="Y20">
        <f t="shared" si="3"/>
        <v>0.37991653595191327</v>
      </c>
      <c r="Z20">
        <f t="shared" si="4"/>
        <v>-6.2155078890318953E-2</v>
      </c>
      <c r="AA20">
        <f t="shared" si="5"/>
        <v>0.44618385718151538</v>
      </c>
    </row>
    <row r="21" spans="1:27" x14ac:dyDescent="0.3">
      <c r="A21" s="4">
        <v>2006</v>
      </c>
      <c r="B21">
        <v>0.2876959029114875</v>
      </c>
      <c r="C21">
        <v>-0.17550464442477196</v>
      </c>
      <c r="D21">
        <v>-0.36287883761657747</v>
      </c>
      <c r="E21">
        <v>0.89552661519276544</v>
      </c>
      <c r="F21">
        <v>3.0327259248004737E-2</v>
      </c>
      <c r="G21">
        <v>-0.55018816140007998</v>
      </c>
      <c r="H21">
        <v>-0.63015316960505896</v>
      </c>
      <c r="I21">
        <v>-0.30320172261395512</v>
      </c>
      <c r="J21">
        <v>-0.72815359593848761</v>
      </c>
      <c r="K21">
        <v>-0.56202503152430883</v>
      </c>
      <c r="L21">
        <v>0.7340399477668581</v>
      </c>
      <c r="M21">
        <v>-0.3771472252117693</v>
      </c>
      <c r="N21">
        <v>-3.9701055916089668E-2</v>
      </c>
      <c r="O21">
        <v>-0.26912686704579752</v>
      </c>
      <c r="P21">
        <v>-0.33371527608103468</v>
      </c>
      <c r="Q21">
        <v>1.7364987228975597</v>
      </c>
      <c r="R21">
        <v>0.38065896567797108</v>
      </c>
      <c r="S21">
        <v>6.9358782241393774E-2</v>
      </c>
      <c r="T21">
        <v>-1.0805289307902768</v>
      </c>
      <c r="U21">
        <v>-0.49526351633113019</v>
      </c>
      <c r="V21">
        <f t="shared" si="0"/>
        <v>0.141230362510878</v>
      </c>
      <c r="W21">
        <f t="shared" si="1"/>
        <v>0.43777605672112452</v>
      </c>
      <c r="X21">
        <f t="shared" si="2"/>
        <v>-0.14798732452330018</v>
      </c>
      <c r="Y21">
        <f t="shared" si="3"/>
        <v>0.22768146794550503</v>
      </c>
      <c r="Z21">
        <f t="shared" si="4"/>
        <v>-0.13549412330335092</v>
      </c>
      <c r="AA21">
        <f t="shared" si="5"/>
        <v>0.18856143651747714</v>
      </c>
    </row>
    <row r="22" spans="1:27" x14ac:dyDescent="0.3">
      <c r="A22" s="4">
        <v>2007</v>
      </c>
      <c r="B22">
        <v>-1.0570982303713603</v>
      </c>
      <c r="C22">
        <v>-1.4367474089610095</v>
      </c>
      <c r="D22">
        <v>-0.92212676548259109</v>
      </c>
      <c r="E22">
        <v>-0.58433232072556385</v>
      </c>
      <c r="F22">
        <v>-0.9697326066862425</v>
      </c>
      <c r="G22">
        <v>-1.9441282713572128</v>
      </c>
      <c r="H22">
        <v>-0.50885647608396734</v>
      </c>
      <c r="I22">
        <v>-0.69901048792298115</v>
      </c>
      <c r="J22">
        <v>-0.51211099113537728</v>
      </c>
      <c r="K22">
        <v>-1.4587532382468922</v>
      </c>
      <c r="L22">
        <v>-1.1770443747214037</v>
      </c>
      <c r="M22">
        <v>5.4586192661605394E-2</v>
      </c>
      <c r="N22">
        <v>-0.96934329955708642</v>
      </c>
      <c r="O22">
        <v>0.23734804879684757</v>
      </c>
      <c r="P22">
        <v>-1.3952950292245088</v>
      </c>
      <c r="Q22">
        <v>-1.1378909793933998</v>
      </c>
      <c r="R22">
        <v>-0.9232661943242384</v>
      </c>
      <c r="S22">
        <v>-7.6865850436933045E-2</v>
      </c>
      <c r="T22">
        <v>-1.4913487042515967</v>
      </c>
      <c r="U22">
        <v>-1.1120560749282102</v>
      </c>
      <c r="V22">
        <f t="shared" si="0"/>
        <v>-1.1241143543628873</v>
      </c>
      <c r="W22">
        <f t="shared" si="1"/>
        <v>0.23190579729104877</v>
      </c>
      <c r="X22">
        <f t="shared" si="2"/>
        <v>-1.1970027560962819</v>
      </c>
      <c r="Y22">
        <f t="shared" si="3"/>
        <v>9.9423208455830289E-2</v>
      </c>
      <c r="Z22">
        <f t="shared" si="4"/>
        <v>-0.42463227470507159</v>
      </c>
      <c r="AA22">
        <f t="shared" si="5"/>
        <v>0.20924337514198474</v>
      </c>
    </row>
    <row r="23" spans="1:27" x14ac:dyDescent="0.3">
      <c r="A23" s="4">
        <v>2008</v>
      </c>
      <c r="B23">
        <v>-0.71247853918327031</v>
      </c>
      <c r="C23">
        <v>-0.81646408213990951</v>
      </c>
      <c r="D23">
        <v>-1.4701335289693873</v>
      </c>
      <c r="E23">
        <v>0.34674559312305153</v>
      </c>
      <c r="F23">
        <v>-0.45786764571989647</v>
      </c>
      <c r="G23">
        <v>-1.0140914299938137</v>
      </c>
      <c r="H23">
        <v>1.7391755771735926</v>
      </c>
      <c r="I23">
        <v>2.2824061858333153</v>
      </c>
      <c r="J23">
        <v>-0.28742668214014011</v>
      </c>
      <c r="K23">
        <v>-0.67756984247455698</v>
      </c>
      <c r="L23">
        <v>-0.95701008662120324</v>
      </c>
      <c r="M23">
        <v>-0.35291728849438692</v>
      </c>
      <c r="N23">
        <v>-9.9977111613511277E-2</v>
      </c>
      <c r="O23">
        <v>-0.64451415761152397</v>
      </c>
      <c r="P23">
        <v>-1.2608831224957484</v>
      </c>
      <c r="Q23">
        <v>-0.72764692673433584</v>
      </c>
      <c r="R23">
        <v>0.11684154958450117</v>
      </c>
      <c r="S23">
        <v>-1.2727744534132552</v>
      </c>
      <c r="T23">
        <v>-1.1704717214297371</v>
      </c>
      <c r="U23">
        <v>-0.15724725540504653</v>
      </c>
      <c r="V23">
        <f t="shared" si="0"/>
        <v>-0.56832413793301417</v>
      </c>
      <c r="W23">
        <f t="shared" si="1"/>
        <v>0.16479154086841039</v>
      </c>
      <c r="X23">
        <f t="shared" si="2"/>
        <v>-0.77609647968145556</v>
      </c>
      <c r="Y23">
        <f t="shared" si="3"/>
        <v>0.19394979386586669</v>
      </c>
      <c r="Z23">
        <f t="shared" si="4"/>
        <v>0.11960547630214934</v>
      </c>
      <c r="AA23">
        <f t="shared" si="5"/>
        <v>0.53461009538601945</v>
      </c>
    </row>
    <row r="24" spans="1:27" x14ac:dyDescent="0.3">
      <c r="A24" s="4">
        <v>2009</v>
      </c>
      <c r="B24">
        <v>0.22291776547011627</v>
      </c>
      <c r="C24">
        <v>1.018540759705846</v>
      </c>
      <c r="D24">
        <v>-0.57646096082168796</v>
      </c>
      <c r="E24">
        <v>-0.22361670509547144</v>
      </c>
      <c r="F24">
        <v>-0.74782583170083239</v>
      </c>
      <c r="G24">
        <v>0.57388514326935147</v>
      </c>
      <c r="H24">
        <v>0.28631073699874177</v>
      </c>
      <c r="I24">
        <v>4.6343680516093583E-2</v>
      </c>
      <c r="J24">
        <v>-0.99316585783030487</v>
      </c>
      <c r="K24">
        <v>1.0832326026585823</v>
      </c>
      <c r="L24">
        <v>1.4584224917371813</v>
      </c>
      <c r="M24">
        <v>-0.89919222539539156</v>
      </c>
      <c r="N24">
        <v>0.48887358635360495</v>
      </c>
      <c r="O24">
        <v>-0.61273533936257263</v>
      </c>
      <c r="P24">
        <v>0.92536768694959792</v>
      </c>
      <c r="Q24">
        <v>1.9429614160658457</v>
      </c>
      <c r="R24">
        <v>1.9059481644712521</v>
      </c>
      <c r="S24">
        <v>-0.80537785967360076</v>
      </c>
      <c r="T24">
        <v>0.57247370798899955</v>
      </c>
      <c r="U24">
        <v>1.017097898534028</v>
      </c>
      <c r="V24">
        <f t="shared" si="0"/>
        <v>0.44709441066572275</v>
      </c>
      <c r="W24">
        <f t="shared" si="1"/>
        <v>0.46797672466157236</v>
      </c>
      <c r="X24">
        <f t="shared" si="2"/>
        <v>0.67347584771990576</v>
      </c>
      <c r="Y24">
        <f t="shared" si="3"/>
        <v>0.37842850361775671</v>
      </c>
      <c r="Z24">
        <f t="shared" si="4"/>
        <v>-0.18327143215180045</v>
      </c>
      <c r="AA24">
        <f t="shared" si="5"/>
        <v>0.24822883010294652</v>
      </c>
    </row>
    <row r="25" spans="1:27" x14ac:dyDescent="0.3">
      <c r="A25" s="4">
        <v>2010</v>
      </c>
      <c r="B25">
        <v>0.59344871163475432</v>
      </c>
      <c r="C25">
        <v>0.57141986162230274</v>
      </c>
      <c r="D25">
        <v>-0.89683414562935382</v>
      </c>
      <c r="E25">
        <v>0.31899823807458288</v>
      </c>
      <c r="F25">
        <v>0.29069787523088558</v>
      </c>
      <c r="G25">
        <v>-0.17103645149174154</v>
      </c>
      <c r="H25">
        <v>0.52890412404092546</v>
      </c>
      <c r="I25">
        <v>-0.21324518504372214</v>
      </c>
      <c r="J25">
        <v>-0.45449962985454617</v>
      </c>
      <c r="K25">
        <v>-2.7002319950330322E-2</v>
      </c>
      <c r="L25">
        <v>-0.17823704446880775</v>
      </c>
      <c r="M25">
        <v>0.52376587637093641</v>
      </c>
      <c r="N25">
        <v>-0.54509259984062153</v>
      </c>
      <c r="O25">
        <v>0.6524588621737607</v>
      </c>
      <c r="P25">
        <v>-4.5689761662262435E-2</v>
      </c>
      <c r="Q25">
        <v>-0.38443621601302763</v>
      </c>
      <c r="R25">
        <v>-1.7935604290233869</v>
      </c>
      <c r="S25">
        <v>1.0041519697207042</v>
      </c>
      <c r="T25">
        <v>-0.69401801966394638</v>
      </c>
      <c r="U25">
        <v>0.72786748970036885</v>
      </c>
      <c r="V25">
        <f t="shared" si="0"/>
        <v>-0.1923232371130365</v>
      </c>
      <c r="W25">
        <f t="shared" si="1"/>
        <v>0.20591026729293913</v>
      </c>
      <c r="X25">
        <f t="shared" si="2"/>
        <v>-0.38964774598323382</v>
      </c>
      <c r="Y25">
        <f t="shared" si="3"/>
        <v>0.30408243828648751</v>
      </c>
      <c r="Z25">
        <f t="shared" si="4"/>
        <v>0.39562058909641784</v>
      </c>
      <c r="AA25">
        <f t="shared" si="5"/>
        <v>0.15749568371575862</v>
      </c>
    </row>
    <row r="26" spans="1:27" x14ac:dyDescent="0.3">
      <c r="A26" s="4">
        <v>2011</v>
      </c>
      <c r="B26">
        <v>0.47166581324497847</v>
      </c>
      <c r="C26">
        <v>-0.86040081778973798</v>
      </c>
      <c r="D26">
        <v>-1.0570207380331869</v>
      </c>
      <c r="E26">
        <v>-0.71690301706824799</v>
      </c>
      <c r="F26">
        <v>-0.92239249468935447</v>
      </c>
      <c r="G26">
        <v>-2.383637588026748E-2</v>
      </c>
      <c r="H26">
        <v>-1.2986327250101843</v>
      </c>
      <c r="I26">
        <v>-1.3209956905514493</v>
      </c>
      <c r="J26">
        <v>-0.26726270569184962</v>
      </c>
      <c r="K26">
        <v>0.14380305275873312</v>
      </c>
      <c r="L26">
        <v>-1.4786644100947131</v>
      </c>
      <c r="M26">
        <v>-1.4807107066125904</v>
      </c>
      <c r="N26">
        <v>-1.0829404814483798</v>
      </c>
      <c r="O26">
        <v>0.11023277580104521</v>
      </c>
      <c r="P26">
        <v>-1.0743523131578774</v>
      </c>
      <c r="Q26">
        <v>0.14646785213399652</v>
      </c>
      <c r="R26">
        <v>0.16535969507295495</v>
      </c>
      <c r="S26">
        <v>-0.95682480066186903</v>
      </c>
      <c r="T26">
        <v>0.76937549290241347</v>
      </c>
      <c r="U26">
        <v>-3.179792145309699E-2</v>
      </c>
      <c r="V26">
        <f t="shared" si="0"/>
        <v>-0.1511811795283044</v>
      </c>
      <c r="W26">
        <f t="shared" si="1"/>
        <v>0.26214503036519959</v>
      </c>
      <c r="X26">
        <f t="shared" si="2"/>
        <v>-0.46284860283898432</v>
      </c>
      <c r="Y26">
        <f t="shared" si="3"/>
        <v>0.30996154721542835</v>
      </c>
      <c r="Z26">
        <f t="shared" si="4"/>
        <v>-0.96259806818016769</v>
      </c>
      <c r="AA26">
        <f>IF(COUNT($E26,$H26,$I26,$M26,$O26,$P26,$S26)&gt;2.9,(STDEV($E26,$H26,$I26,$M26,$O26,$P26,$S26))/(SQRT(COUNT($E26,$H26,$I26,$M26,$O26,$P26,$S26))),"")</f>
        <v>0.2031691338716381</v>
      </c>
    </row>
    <row r="27" spans="1:27" x14ac:dyDescent="0.3">
      <c r="A27" s="4">
        <v>2012</v>
      </c>
      <c r="B27">
        <v>-1.3861711685735214</v>
      </c>
      <c r="C27">
        <v>-0.24011749096863613</v>
      </c>
      <c r="D27">
        <v>-1.0626413202227947</v>
      </c>
      <c r="E27">
        <v>-1.2533518813386431</v>
      </c>
      <c r="F27">
        <v>-1.5052676236510316</v>
      </c>
      <c r="G27">
        <v>0.23487890852777563</v>
      </c>
      <c r="H27">
        <v>-1.7029550367471551</v>
      </c>
      <c r="I27">
        <v>-2.726887863434805</v>
      </c>
      <c r="J27">
        <v>-0.77712325302719398</v>
      </c>
      <c r="K27">
        <v>-1.2351991474953237</v>
      </c>
      <c r="L27">
        <v>-1.0287066524066617</v>
      </c>
      <c r="M27">
        <v>-0.86394868107919764</v>
      </c>
      <c r="N27">
        <v>-1.0690306224412831</v>
      </c>
      <c r="O27">
        <v>-0.80738060113739429</v>
      </c>
      <c r="P27">
        <v>-0.17735856825370169</v>
      </c>
      <c r="Q27">
        <v>-1.1030336415857667</v>
      </c>
      <c r="R27">
        <v>-0.9262985784172667</v>
      </c>
      <c r="S27">
        <v>-1.2074955995390024</v>
      </c>
      <c r="T27">
        <v>-0.38043369554258294</v>
      </c>
      <c r="U27">
        <v>-1.3838629651574308</v>
      </c>
      <c r="V27">
        <f t="shared" si="0"/>
        <v>-0.82009595541999791</v>
      </c>
      <c r="W27">
        <f t="shared" si="1"/>
        <v>0.28082752414580092</v>
      </c>
      <c r="X27">
        <f t="shared" si="2"/>
        <v>-0.91123778695775681</v>
      </c>
      <c r="Y27">
        <f t="shared" si="3"/>
        <v>0.17091676036048464</v>
      </c>
      <c r="Z27">
        <f t="shared" si="4"/>
        <v>-1.2484826045042714</v>
      </c>
      <c r="AA27">
        <f t="shared" si="5"/>
        <v>0.30408625665409472</v>
      </c>
    </row>
    <row r="28" spans="1:27" x14ac:dyDescent="0.3">
      <c r="A28" s="4">
        <v>2013</v>
      </c>
      <c r="B28">
        <v>1.4847958828280101</v>
      </c>
      <c r="C28">
        <v>0.23543305959420743</v>
      </c>
      <c r="D28">
        <v>-1.0795030667916197</v>
      </c>
      <c r="E28">
        <v>0.60572090690875979</v>
      </c>
      <c r="F28">
        <v>0.49781086521727019</v>
      </c>
      <c r="G28">
        <v>3.1989531583406232</v>
      </c>
      <c r="H28">
        <v>-0.5061609940057209</v>
      </c>
      <c r="I28">
        <v>-1.1513633625618667</v>
      </c>
      <c r="J28">
        <v>-9.1548053785318287E-2</v>
      </c>
      <c r="K28">
        <v>0.51806776648888697</v>
      </c>
      <c r="L28">
        <v>1.5400082390102898</v>
      </c>
      <c r="M28">
        <v>-0.26040298466437761</v>
      </c>
      <c r="N28">
        <v>-0.80474330130643634</v>
      </c>
      <c r="O28">
        <v>-0.58095652111362228</v>
      </c>
      <c r="P28">
        <v>2.1570196486070148</v>
      </c>
      <c r="Q28">
        <v>-0.20210552594233161</v>
      </c>
      <c r="R28">
        <v>1.4601877027960779</v>
      </c>
      <c r="S28">
        <v>0.10591494041097582</v>
      </c>
      <c r="T28">
        <v>0.88119625964336479</v>
      </c>
      <c r="U28">
        <v>0.30970304319387221</v>
      </c>
      <c r="V28">
        <f t="shared" si="0"/>
        <v>0.71707043202690957</v>
      </c>
      <c r="W28">
        <f t="shared" si="1"/>
        <v>0.72676714191170111</v>
      </c>
      <c r="X28">
        <f t="shared" si="2"/>
        <v>0.57902868942263963</v>
      </c>
      <c r="Y28">
        <f t="shared" si="3"/>
        <v>0.33346400728064485</v>
      </c>
      <c r="Z28">
        <f t="shared" si="4"/>
        <v>5.2824519083023276E-2</v>
      </c>
      <c r="AA28">
        <f t="shared" si="5"/>
        <v>0.40820376814539217</v>
      </c>
    </row>
    <row r="29" spans="1:27" x14ac:dyDescent="0.3">
      <c r="A29" s="4">
        <v>2014</v>
      </c>
      <c r="B29">
        <v>1.9615629743964946</v>
      </c>
      <c r="C29">
        <v>0.48096187646089233</v>
      </c>
      <c r="D29">
        <v>0.3958997579805239</v>
      </c>
      <c r="E29">
        <v>-0.71690301706824855</v>
      </c>
      <c r="F29">
        <v>0.61616114520948795</v>
      </c>
      <c r="G29">
        <v>0.82144890679773808</v>
      </c>
      <c r="H29">
        <v>-1.1557721748631211</v>
      </c>
      <c r="I29">
        <v>-0.44713218272632765</v>
      </c>
      <c r="J29">
        <v>-9.7309189913401137E-2</v>
      </c>
      <c r="K29">
        <v>-0.53690659436121135</v>
      </c>
      <c r="L29">
        <v>-0.11642966017099764</v>
      </c>
      <c r="M29">
        <v>-0.26921387074342668</v>
      </c>
      <c r="N29">
        <v>-0.46395175563255414</v>
      </c>
      <c r="O29">
        <v>-0.52732976531851883</v>
      </c>
      <c r="P29">
        <v>-0.52298918555622764</v>
      </c>
      <c r="Q29">
        <v>-0.48900822943592548</v>
      </c>
      <c r="R29">
        <v>-0.56241248725385928</v>
      </c>
      <c r="S29">
        <v>-0.95160249235192984</v>
      </c>
      <c r="T29">
        <v>-0.46794559994854495</v>
      </c>
      <c r="U29">
        <v>-0.22694132982279544</v>
      </c>
      <c r="V29">
        <f t="shared" si="0"/>
        <v>0.34654854124247042</v>
      </c>
      <c r="W29">
        <f t="shared" si="1"/>
        <v>0.46828823977696638</v>
      </c>
      <c r="X29">
        <f t="shared" si="2"/>
        <v>-2.7238794583387016E-2</v>
      </c>
      <c r="Y29">
        <f t="shared" si="3"/>
        <v>0.1951572800087614</v>
      </c>
      <c r="Z29">
        <f t="shared" si="4"/>
        <v>-0.65584895551825717</v>
      </c>
      <c r="AA29">
        <f t="shared" si="5"/>
        <v>0.11632663976196182</v>
      </c>
    </row>
    <row r="30" spans="1:27" x14ac:dyDescent="0.3">
      <c r="A30" s="4">
        <v>2015</v>
      </c>
      <c r="B30">
        <v>1.2697324665226584</v>
      </c>
      <c r="C30">
        <v>1.4268939498630699</v>
      </c>
      <c r="D30">
        <v>1.236176795326948</v>
      </c>
      <c r="E30">
        <v>1.2038305601757509</v>
      </c>
      <c r="F30">
        <v>1.8529215711281728</v>
      </c>
      <c r="G30">
        <v>0.34639411732434744</v>
      </c>
      <c r="H30">
        <v>0.36987068142438256</v>
      </c>
      <c r="I30">
        <v>-0.28264022831218799</v>
      </c>
      <c r="J30">
        <v>2.1092059471423803</v>
      </c>
      <c r="K30">
        <v>2.487353240075735</v>
      </c>
      <c r="L30">
        <v>1.5746203742170632</v>
      </c>
      <c r="M30">
        <v>2.2947539782596782</v>
      </c>
      <c r="N30">
        <v>0.41236936181456946</v>
      </c>
      <c r="O30">
        <v>1.6376022278912192</v>
      </c>
      <c r="P30">
        <v>1.9265992370719951</v>
      </c>
      <c r="Q30">
        <v>2.0287640937461728</v>
      </c>
      <c r="R30">
        <v>2.1515712760065515</v>
      </c>
      <c r="S30">
        <v>2.0721140191034881</v>
      </c>
      <c r="T30">
        <v>2.6362961202295963</v>
      </c>
      <c r="U30">
        <v>1.3098130110885737</v>
      </c>
      <c r="V30">
        <f t="shared" si="0"/>
        <v>1.2332931973100258</v>
      </c>
      <c r="W30">
        <f t="shared" si="1"/>
        <v>0.37827442647505033</v>
      </c>
      <c r="X30">
        <f t="shared" si="2"/>
        <v>1.9094047609781626</v>
      </c>
      <c r="Y30">
        <f t="shared" si="3"/>
        <v>0.2025059450378959</v>
      </c>
      <c r="Z30">
        <f t="shared" si="4"/>
        <v>1.3174472108020467</v>
      </c>
      <c r="AA30">
        <f t="shared" si="5"/>
        <v>0.36086225344848644</v>
      </c>
    </row>
    <row r="31" spans="1:27" x14ac:dyDescent="0.3">
      <c r="A31" s="4">
        <v>2016</v>
      </c>
      <c r="B31">
        <v>0.78778312395886618</v>
      </c>
      <c r="C31">
        <v>0.76008937353038752</v>
      </c>
      <c r="D31">
        <v>0.85959778862320013</v>
      </c>
      <c r="E31">
        <v>-0.95121401525531801</v>
      </c>
      <c r="F31">
        <v>8.654364224430848E-2</v>
      </c>
      <c r="G31">
        <v>0.54489118898224331</v>
      </c>
      <c r="H31">
        <v>-2.3669701999602343E-2</v>
      </c>
      <c r="I31">
        <v>0.61949533417786418</v>
      </c>
      <c r="J31">
        <v>0.17922534423458023</v>
      </c>
      <c r="K31">
        <v>0.83707191846022611</v>
      </c>
      <c r="L31">
        <v>1.5276467621507288</v>
      </c>
      <c r="M31">
        <v>1.2044068259774305</v>
      </c>
      <c r="N31">
        <v>2.0166397672997807</v>
      </c>
      <c r="O31">
        <v>-0.22741716809405116</v>
      </c>
      <c r="P31">
        <v>2.4093848612406048</v>
      </c>
      <c r="Q31">
        <v>8.2115843873751607E-2</v>
      </c>
      <c r="R31">
        <v>1.1235930684699265</v>
      </c>
      <c r="S31">
        <v>-0.8523786344630635</v>
      </c>
      <c r="T31">
        <v>1.1437319728612494</v>
      </c>
      <c r="U31">
        <v>1.6966151241070819</v>
      </c>
      <c r="V31">
        <f t="shared" si="0"/>
        <v>0.72213105366984442</v>
      </c>
      <c r="W31">
        <f t="shared" si="1"/>
        <v>0.34755165455938269</v>
      </c>
      <c r="X31">
        <f t="shared" si="2"/>
        <v>0.90546778947714668</v>
      </c>
      <c r="Y31">
        <f t="shared" si="3"/>
        <v>0.16832570661774482</v>
      </c>
      <c r="Z31">
        <f t="shared" si="4"/>
        <v>0.31122964308340922</v>
      </c>
      <c r="AA31">
        <f t="shared" si="5"/>
        <v>0.4536910714302379</v>
      </c>
    </row>
    <row r="32" spans="1:27" x14ac:dyDescent="0.3">
      <c r="A32" s="4">
        <v>2017</v>
      </c>
      <c r="B32">
        <v>0.1400017495451622</v>
      </c>
      <c r="C32">
        <v>4.9348061547875792E-2</v>
      </c>
      <c r="D32">
        <v>0.74156556264142703</v>
      </c>
      <c r="E32">
        <v>1.3055708620201361</v>
      </c>
      <c r="F32">
        <v>1.2522939001676625</v>
      </c>
      <c r="G32">
        <v>3.8612141045812724E-2</v>
      </c>
      <c r="H32">
        <v>-0.7137131140306997</v>
      </c>
      <c r="I32">
        <v>-3.5902296690977151E-2</v>
      </c>
      <c r="J32">
        <v>1.02899292312682</v>
      </c>
      <c r="K32">
        <v>-7.723919427652573E-2</v>
      </c>
      <c r="L32">
        <v>-0.10159588793952375</v>
      </c>
      <c r="M32">
        <v>4.3572585062794655E-2</v>
      </c>
      <c r="N32">
        <v>0.35209330611714867</v>
      </c>
      <c r="O32">
        <v>0.9801779253660603</v>
      </c>
      <c r="P32">
        <v>-0.74792339681660214</v>
      </c>
      <c r="Q32">
        <v>0.23763319716934453</v>
      </c>
      <c r="R32">
        <v>-0.14091109832291368</v>
      </c>
      <c r="S32">
        <v>0.63597923386991462</v>
      </c>
      <c r="T32">
        <v>1.0878215894907737</v>
      </c>
      <c r="U32">
        <v>0.57454052598131899</v>
      </c>
      <c r="V32">
        <f t="shared" si="0"/>
        <v>0.35946666340085764</v>
      </c>
      <c r="W32">
        <f t="shared" si="1"/>
        <v>0.17525348003443852</v>
      </c>
      <c r="X32">
        <f t="shared" si="2"/>
        <v>0.40161184761553936</v>
      </c>
      <c r="Y32">
        <f t="shared" si="3"/>
        <v>0.22944288427295573</v>
      </c>
      <c r="Z32">
        <f t="shared" si="4"/>
        <v>0.20968025696866094</v>
      </c>
      <c r="AA32">
        <f t="shared" si="5"/>
        <v>0.30213274903392245</v>
      </c>
    </row>
    <row r="33" spans="1:27" x14ac:dyDescent="0.3">
      <c r="A33" s="4">
        <v>2018</v>
      </c>
      <c r="B33">
        <v>0.57012858215586104</v>
      </c>
      <c r="C33">
        <v>0.47579284873738148</v>
      </c>
      <c r="D33">
        <v>0.88489040847643485</v>
      </c>
      <c r="E33">
        <v>0.12476675273530126</v>
      </c>
      <c r="F33">
        <v>1.7730351321334263</v>
      </c>
      <c r="G33">
        <v>0.75900038987165908</v>
      </c>
      <c r="H33">
        <v>0.66637371003149604</v>
      </c>
      <c r="I33">
        <v>-0.16698182286474525</v>
      </c>
      <c r="J33">
        <v>1.9219690229796849</v>
      </c>
      <c r="K33">
        <v>1.0882562900912018</v>
      </c>
      <c r="L33">
        <v>0.37802941421147485</v>
      </c>
      <c r="M33">
        <v>1.197798661418144</v>
      </c>
      <c r="N33">
        <v>-7.679401326835017E-2</v>
      </c>
      <c r="O33">
        <v>1.0576387948478754</v>
      </c>
      <c r="P33">
        <v>0.89793668557638018</v>
      </c>
      <c r="Q33">
        <v>1.3048040008184132</v>
      </c>
      <c r="R33">
        <v>0.4382742634455109</v>
      </c>
      <c r="S33">
        <v>1.3932139388112532</v>
      </c>
      <c r="T33">
        <v>0.6575547261614626</v>
      </c>
      <c r="U33">
        <v>0.76271452690924202</v>
      </c>
      <c r="V33">
        <f t="shared" si="0"/>
        <v>0.89582159651145365</v>
      </c>
      <c r="W33">
        <f t="shared" si="1"/>
        <v>0.33845400385087893</v>
      </c>
      <c r="X33">
        <f t="shared" si="2"/>
        <v>0.81369044046527039</v>
      </c>
      <c r="Y33">
        <f t="shared" si="3"/>
        <v>0.18708853634924905</v>
      </c>
      <c r="Z33">
        <f t="shared" si="4"/>
        <v>0.73867810293652914</v>
      </c>
      <c r="AA33">
        <f t="shared" si="5"/>
        <v>0.21650046954393951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3"/>
  <sheetViews>
    <sheetView zoomScale="70" zoomScaleNormal="70" workbookViewId="0">
      <selection activeCell="J37" sqref="J37"/>
    </sheetView>
  </sheetViews>
  <sheetFormatPr defaultRowHeight="14.4" x14ac:dyDescent="0.3"/>
  <cols>
    <col min="1" max="1" width="8.88671875" style="4"/>
  </cols>
  <sheetData>
    <row r="1" spans="1:28" x14ac:dyDescent="0.3">
      <c r="A1" s="11"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8" x14ac:dyDescent="0.3">
      <c r="A2" s="4">
        <v>1987</v>
      </c>
      <c r="B2" t="s">
        <v>33</v>
      </c>
      <c r="C2">
        <v>0.44000000000000006</v>
      </c>
      <c r="D2" t="s">
        <v>33</v>
      </c>
      <c r="E2">
        <v>1.4142857142857144</v>
      </c>
      <c r="F2">
        <v>3.3166666666666673</v>
      </c>
      <c r="G2" t="s">
        <v>33</v>
      </c>
      <c r="H2">
        <v>1.4</v>
      </c>
      <c r="I2">
        <v>1.4500000000000002</v>
      </c>
      <c r="J2" t="s">
        <v>33</v>
      </c>
      <c r="K2">
        <v>0.97983193277310932</v>
      </c>
      <c r="L2">
        <v>0.4</v>
      </c>
      <c r="M2">
        <v>8.5</v>
      </c>
      <c r="N2">
        <v>0.25</v>
      </c>
      <c r="O2">
        <v>3.9500000000000006</v>
      </c>
      <c r="P2">
        <v>0.8</v>
      </c>
      <c r="Q2">
        <v>0.26250000000000001</v>
      </c>
      <c r="R2">
        <v>0.35000000000000003</v>
      </c>
      <c r="S2">
        <v>5.3999999999999995</v>
      </c>
      <c r="T2">
        <v>0.481578947368421</v>
      </c>
      <c r="U2">
        <v>1.08</v>
      </c>
      <c r="V2" t="str">
        <f>IF(COUNT($B2,$G2,$J2,$N2,$Q2)&gt;2.9,(AVERAGE($B2,$G2,$J2,$N2,$Q2)),"")</f>
        <v/>
      </c>
      <c r="W2" t="str">
        <f>IF(COUNT($B2,$G2,$J2,$N2,$Q2)&gt;2.9,(STDEV($B2,$G2,$J2,$N2,$Q2))/(SQRT(COUNT($B2,$G2,$J2,$N2,$Q2))),"")</f>
        <v/>
      </c>
      <c r="X2">
        <f>IF(COUNT($C2,$D2,$F2,$K2,$L2,$R2,$T2)&gt;3.9,(AVERAGE($C2,$D2,$F2,$K2,$L2,$R2,$T2)),"")</f>
        <v>0.99467959113469961</v>
      </c>
      <c r="Y2">
        <f>IF(COUNT($C2,$D2,$F2,$K2,$L2,$R2,$T2)&gt;3.9,(STDEV($C2,$D2,$F2,$K2,$L2,$R2,$T2))/(SQRT(COUNT($C2,$D2,$F2,$K2,$L2,$R2,$T2))),"")</f>
        <v>0.47371023993888883</v>
      </c>
      <c r="Z2">
        <f>IF(COUNT($E2,$H2,$I2,$M2,$O2,$P2,$S2)&gt;3.9,(AVERAGE($E2,$H2,$I2,$M2,$O2,$P2,$S2)),"")</f>
        <v>3.2734693877551022</v>
      </c>
      <c r="AA2">
        <f>IF(COUNT($E2,$H2,$I2,$M2,$O2,$P2,$S2)&gt;3.9,(STDEV($E2,$H2,$I2,$M2,$O2,$P2,$S2))/(SQRT(COUNT($E2,$H2,$I2,$M2,$O2,$P2,$S2))),"")</f>
        <v>1.0768781075033993</v>
      </c>
      <c r="AB2" s="4"/>
    </row>
    <row r="3" spans="1:28" x14ac:dyDescent="0.3">
      <c r="A3" s="4">
        <v>1988</v>
      </c>
      <c r="B3" t="s">
        <v>33</v>
      </c>
      <c r="C3" t="s">
        <v>33</v>
      </c>
      <c r="D3" t="s">
        <v>33</v>
      </c>
      <c r="E3">
        <v>1.1000000000000001</v>
      </c>
      <c r="F3">
        <v>4.1013071895424842</v>
      </c>
      <c r="G3" t="s">
        <v>33</v>
      </c>
      <c r="H3">
        <v>4.3</v>
      </c>
      <c r="I3">
        <v>1.9</v>
      </c>
      <c r="J3">
        <v>0.35000000000000003</v>
      </c>
      <c r="K3">
        <v>0.73333333333333339</v>
      </c>
      <c r="L3">
        <v>0.85000000000000009</v>
      </c>
      <c r="M3">
        <v>1.55</v>
      </c>
      <c r="N3">
        <v>0.66142857142857148</v>
      </c>
      <c r="O3">
        <v>4.3166666666666664</v>
      </c>
      <c r="P3">
        <v>1.6666666666666667</v>
      </c>
      <c r="Q3">
        <v>0.47499999999999998</v>
      </c>
      <c r="R3">
        <v>1.42</v>
      </c>
      <c r="S3">
        <v>4.5999999999999996</v>
      </c>
      <c r="T3">
        <v>0.84285714285714286</v>
      </c>
      <c r="U3">
        <v>2.333333333333333</v>
      </c>
      <c r="V3">
        <f>IF(COUNT($B3,$G3,$J3,$N3,$Q3)&gt;2.9,(AVERAGE($B3,$G3,$J3,$N3,$Q3)),"")</f>
        <v>0.49547619047619057</v>
      </c>
      <c r="W3">
        <f t="shared" ref="W3:W33" si="0">IF(COUNT($B3,$G3,$J3,$N3,$Q3)&gt;2.9,(STDEV($B3,$G3,$J3,$N3,$Q3))/(SQRT(COUNT($B3,$G3,$J3,$N3,$Q3))),"")</f>
        <v>9.0482769184383166E-2</v>
      </c>
      <c r="X3">
        <f>IF(COUNT($C3,$D3,$F3,$K3,$L3,$R3,$T3)&gt;3.9,(AVERAGE($C3,$D3,$F3,$K3,$L3,$R3,$T3)),"")</f>
        <v>1.589499533146592</v>
      </c>
      <c r="Y3">
        <f t="shared" ref="Y3:Y33" si="1">IF(COUNT($C3,$D3,$F3,$K3,$L3,$R3,$T3)&gt;3.9,(STDEV($C3,$D3,$F3,$K3,$L3,$R3,$T3))/(SQRT(COUNT($C3,$D3,$F3,$K3,$L3,$R3,$T3))),"")</f>
        <v>0.63934586784735636</v>
      </c>
      <c r="Z3">
        <f t="shared" ref="Z3:Z33" si="2">IF(COUNT($E3,$H3,$I3,$M3,$O3,$P3,$S3)&gt;3.9,(AVERAGE($E3,$H3,$I3,$M3,$O3,$P3,$S3)),"")</f>
        <v>2.7761904761904761</v>
      </c>
      <c r="AA3">
        <f t="shared" ref="AA3:AA33" si="3">IF(COUNT($E3,$H3,$I3,$M3,$O3,$P3,$S3)&gt;3.9,(STDEV($E3,$H3,$I3,$M3,$O3,$P3,$S3))/(SQRT(COUNT($E3,$H3,$I3,$M3,$O3,$P3,$S3))),"")</f>
        <v>0.58418143724796179</v>
      </c>
      <c r="AB3" s="4"/>
    </row>
    <row r="4" spans="1:28" x14ac:dyDescent="0.3">
      <c r="A4" s="4">
        <v>1989</v>
      </c>
      <c r="B4">
        <v>0.30000000000000004</v>
      </c>
      <c r="C4">
        <v>0.48000000000000004</v>
      </c>
      <c r="D4" t="s">
        <v>33</v>
      </c>
      <c r="E4">
        <v>2.4</v>
      </c>
      <c r="F4">
        <v>3.8263157894736848</v>
      </c>
      <c r="G4" t="s">
        <v>33</v>
      </c>
      <c r="H4">
        <v>3.7</v>
      </c>
      <c r="I4">
        <v>3.7</v>
      </c>
      <c r="J4">
        <v>0.4</v>
      </c>
      <c r="K4">
        <v>0.91666666666666674</v>
      </c>
      <c r="L4" t="s">
        <v>33</v>
      </c>
      <c r="M4" t="s">
        <v>33</v>
      </c>
      <c r="N4">
        <v>0.36</v>
      </c>
      <c r="O4">
        <v>3.86</v>
      </c>
      <c r="P4">
        <v>0.70000000000000007</v>
      </c>
      <c r="Q4">
        <v>0.46000000000000008</v>
      </c>
      <c r="R4">
        <v>0.6</v>
      </c>
      <c r="S4">
        <v>3.4666666666666668</v>
      </c>
      <c r="T4">
        <v>0.65217391304347849</v>
      </c>
      <c r="U4">
        <v>0.77500000000000013</v>
      </c>
      <c r="V4">
        <f t="shared" ref="V4:V33" si="4">IF(COUNT($B4,$G4,$J4,$N4,$Q4)&gt;2.9,(AVERAGE($B4,$G4,$J4,$N4,$Q4)),"")</f>
        <v>0.38</v>
      </c>
      <c r="W4">
        <f>IF(COUNT($B4,$G4,$J4,$N4,$Q4)&gt;2.9,(STDEV($B4,$G4,$J4,$N4,$Q4))/(SQRT(COUNT($B4,$G4,$J4,$N4,$Q4))),"")</f>
        <v>3.3665016461207134E-2</v>
      </c>
      <c r="X4">
        <f t="shared" ref="X4:X33" si="5">IF(COUNT($C4,$D4,$F4,$K4,$L4,$R4,$T4)&gt;3.9,(AVERAGE($C4,$D4,$F4,$K4,$L4,$R4,$T4)),"")</f>
        <v>1.295031273836766</v>
      </c>
      <c r="Y4">
        <f>IF(COUNT($C4,$D4,$F4,$K4,$L4,$R4,$T4)&gt;3.9,(STDEV($C4,$D4,$F4,$K4,$L4,$R4,$T4))/(SQRT(COUNT($C4,$D4,$F4,$K4,$L4,$R4,$T4))),"")</f>
        <v>0.63683479452411618</v>
      </c>
      <c r="Z4">
        <f t="shared" si="2"/>
        <v>2.9711111111111115</v>
      </c>
      <c r="AA4">
        <f>IF(COUNT($E4,$H4,$I4,$M4,$O4,$P4,$S4)&gt;3.9,(STDEV($E4,$H4,$I4,$M4,$O4,$P4,$S4))/(SQRT(COUNT($E4,$H4,$I4,$M4,$O4,$P4,$S4))),"")</f>
        <v>0.50273818137510251</v>
      </c>
      <c r="AB4" s="4"/>
    </row>
    <row r="5" spans="1:28" x14ac:dyDescent="0.3">
      <c r="A5" s="4">
        <v>1990</v>
      </c>
      <c r="B5">
        <v>0.24166666666666667</v>
      </c>
      <c r="C5" t="s">
        <v>33</v>
      </c>
      <c r="D5" t="s">
        <v>33</v>
      </c>
      <c r="E5" t="s">
        <v>33</v>
      </c>
      <c r="F5" t="s">
        <v>33</v>
      </c>
      <c r="G5" t="s">
        <v>33</v>
      </c>
      <c r="H5" t="s">
        <v>33</v>
      </c>
      <c r="I5">
        <v>2.1990909090909092</v>
      </c>
      <c r="J5" t="s">
        <v>33</v>
      </c>
      <c r="K5">
        <v>1.1818785578747626</v>
      </c>
      <c r="L5" t="s">
        <v>33</v>
      </c>
      <c r="M5" t="s">
        <v>33</v>
      </c>
      <c r="N5">
        <v>0.50661764705882351</v>
      </c>
      <c r="O5" t="s">
        <v>33</v>
      </c>
      <c r="P5">
        <v>0.8176470588235295</v>
      </c>
      <c r="Q5" t="s">
        <v>33</v>
      </c>
      <c r="R5" t="s">
        <v>33</v>
      </c>
      <c r="S5" t="s">
        <v>33</v>
      </c>
      <c r="T5">
        <v>0.85</v>
      </c>
      <c r="U5" t="s">
        <v>33</v>
      </c>
      <c r="V5" t="str">
        <f t="shared" si="4"/>
        <v/>
      </c>
      <c r="W5" t="str">
        <f t="shared" si="0"/>
        <v/>
      </c>
      <c r="X5" t="str">
        <f t="shared" si="5"/>
        <v/>
      </c>
      <c r="Y5" t="str">
        <f t="shared" si="1"/>
        <v/>
      </c>
      <c r="Z5" t="str">
        <f t="shared" si="2"/>
        <v/>
      </c>
      <c r="AA5" t="str">
        <f t="shared" si="3"/>
        <v/>
      </c>
      <c r="AB5" s="4"/>
    </row>
    <row r="6" spans="1:28" x14ac:dyDescent="0.3">
      <c r="A6" s="4">
        <v>1991</v>
      </c>
      <c r="B6">
        <v>0.48333333333333328</v>
      </c>
      <c r="C6" t="s">
        <v>33</v>
      </c>
      <c r="D6" t="s">
        <v>33</v>
      </c>
      <c r="E6" t="s">
        <v>33</v>
      </c>
      <c r="F6" t="s">
        <v>33</v>
      </c>
      <c r="G6" t="s">
        <v>33</v>
      </c>
      <c r="H6">
        <v>2.2000000000000002</v>
      </c>
      <c r="I6">
        <v>1.1479166666666667</v>
      </c>
      <c r="J6" t="s">
        <v>33</v>
      </c>
      <c r="K6">
        <v>1.1027777777777779</v>
      </c>
      <c r="L6" t="s">
        <v>33</v>
      </c>
      <c r="M6">
        <v>9.2999999999999989</v>
      </c>
      <c r="N6">
        <v>0.72666666666666679</v>
      </c>
      <c r="O6" t="s">
        <v>33</v>
      </c>
      <c r="P6">
        <v>1.0000000000000002</v>
      </c>
      <c r="Q6" t="s">
        <v>33</v>
      </c>
      <c r="R6" t="s">
        <v>33</v>
      </c>
      <c r="S6">
        <v>2.8</v>
      </c>
      <c r="T6" t="s">
        <v>33</v>
      </c>
      <c r="U6" t="s">
        <v>33</v>
      </c>
      <c r="V6" t="str">
        <f t="shared" si="4"/>
        <v/>
      </c>
      <c r="W6" t="str">
        <f t="shared" si="0"/>
        <v/>
      </c>
      <c r="X6" t="str">
        <f t="shared" si="5"/>
        <v/>
      </c>
      <c r="Y6" t="str">
        <f t="shared" si="1"/>
        <v/>
      </c>
      <c r="Z6">
        <f t="shared" si="2"/>
        <v>3.2895833333333329</v>
      </c>
      <c r="AA6">
        <f t="shared" si="3"/>
        <v>1.5391705581073347</v>
      </c>
      <c r="AB6" s="4"/>
    </row>
    <row r="7" spans="1:28" x14ac:dyDescent="0.3">
      <c r="A7" s="4">
        <v>1992</v>
      </c>
      <c r="B7" t="s">
        <v>33</v>
      </c>
      <c r="C7">
        <v>0.5</v>
      </c>
      <c r="D7" t="s">
        <v>33</v>
      </c>
      <c r="E7">
        <v>1.2</v>
      </c>
      <c r="F7">
        <v>4.0763440860215061</v>
      </c>
      <c r="G7" t="s">
        <v>33</v>
      </c>
      <c r="H7" t="s">
        <v>33</v>
      </c>
      <c r="I7" t="s">
        <v>33</v>
      </c>
      <c r="J7">
        <v>0.57499999999999996</v>
      </c>
      <c r="K7" t="s">
        <v>33</v>
      </c>
      <c r="L7">
        <v>1.1499999999999999</v>
      </c>
      <c r="M7">
        <v>5.05</v>
      </c>
      <c r="N7" t="s">
        <v>33</v>
      </c>
      <c r="O7">
        <v>6.1</v>
      </c>
      <c r="P7">
        <v>0.9</v>
      </c>
      <c r="Q7" t="s">
        <v>33</v>
      </c>
      <c r="R7" t="s">
        <v>33</v>
      </c>
      <c r="S7">
        <v>5.15</v>
      </c>
      <c r="T7">
        <v>2.1175000000000002</v>
      </c>
      <c r="U7" t="s">
        <v>33</v>
      </c>
      <c r="V7" t="str">
        <f t="shared" si="4"/>
        <v/>
      </c>
      <c r="W7" t="str">
        <f t="shared" si="0"/>
        <v/>
      </c>
      <c r="X7">
        <f>IF(COUNT($C7,$D7,$F7,$K7,$L7,$R7,$T7)&gt;3.9,(AVERAGE($C7,$D7,$F7,$K7,$L7,$R7,$T7)),"")</f>
        <v>1.9609610215053763</v>
      </c>
      <c r="Y7">
        <f t="shared" si="1"/>
        <v>0.77949849509096092</v>
      </c>
      <c r="Z7">
        <f t="shared" si="2"/>
        <v>3.6799999999999997</v>
      </c>
      <c r="AA7">
        <f t="shared" si="3"/>
        <v>1.0902522643865502</v>
      </c>
      <c r="AB7" s="4"/>
    </row>
    <row r="8" spans="1:28"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4"/>
        <v/>
      </c>
      <c r="W8" t="str">
        <f t="shared" si="0"/>
        <v/>
      </c>
      <c r="X8" t="str">
        <f t="shared" si="5"/>
        <v/>
      </c>
      <c r="Y8" t="str">
        <f t="shared" si="1"/>
        <v/>
      </c>
      <c r="Z8" t="str">
        <f t="shared" si="2"/>
        <v/>
      </c>
      <c r="AA8" t="str">
        <f t="shared" si="3"/>
        <v/>
      </c>
      <c r="AB8" s="4"/>
    </row>
    <row r="9" spans="1:28"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4"/>
        <v/>
      </c>
      <c r="W9" t="str">
        <f t="shared" si="0"/>
        <v/>
      </c>
      <c r="X9" t="str">
        <f t="shared" si="5"/>
        <v/>
      </c>
      <c r="Y9" t="str">
        <f t="shared" si="1"/>
        <v/>
      </c>
      <c r="Z9" t="str">
        <f t="shared" si="2"/>
        <v/>
      </c>
      <c r="AA9" t="str">
        <f t="shared" si="3"/>
        <v/>
      </c>
      <c r="AB9" s="4"/>
    </row>
    <row r="10" spans="1:28"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4"/>
        <v/>
      </c>
      <c r="W10" t="str">
        <f t="shared" si="0"/>
        <v/>
      </c>
      <c r="X10" t="str">
        <f t="shared" si="5"/>
        <v/>
      </c>
      <c r="Y10" t="str">
        <f t="shared" si="1"/>
        <v/>
      </c>
      <c r="Z10" t="str">
        <f t="shared" si="2"/>
        <v/>
      </c>
      <c r="AA10" t="str">
        <f t="shared" si="3"/>
        <v/>
      </c>
      <c r="AB10" s="4"/>
    </row>
    <row r="11" spans="1:28"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4"/>
        <v/>
      </c>
      <c r="W11" t="str">
        <f t="shared" si="0"/>
        <v/>
      </c>
      <c r="X11" t="str">
        <f t="shared" si="5"/>
        <v/>
      </c>
      <c r="Y11" t="str">
        <f t="shared" si="1"/>
        <v/>
      </c>
      <c r="Z11" t="str">
        <f t="shared" si="2"/>
        <v/>
      </c>
      <c r="AA11" t="str">
        <f t="shared" si="3"/>
        <v/>
      </c>
      <c r="AB11" s="4"/>
    </row>
    <row r="12" spans="1:28" x14ac:dyDescent="0.3">
      <c r="A12" s="4">
        <v>1997</v>
      </c>
      <c r="B12" t="s">
        <v>33</v>
      </c>
      <c r="C12" t="s">
        <v>33</v>
      </c>
      <c r="D12" t="s">
        <v>33</v>
      </c>
      <c r="E12" t="s">
        <v>33</v>
      </c>
      <c r="F12" t="s">
        <v>33</v>
      </c>
      <c r="G12" t="s">
        <v>33</v>
      </c>
      <c r="H12" t="s">
        <v>33</v>
      </c>
      <c r="I12" t="s">
        <v>33</v>
      </c>
      <c r="J12" t="s">
        <v>33</v>
      </c>
      <c r="K12">
        <v>0.79604901960784302</v>
      </c>
      <c r="L12" t="s">
        <v>33</v>
      </c>
      <c r="M12" t="s">
        <v>33</v>
      </c>
      <c r="N12" t="s">
        <v>33</v>
      </c>
      <c r="O12" t="s">
        <v>33</v>
      </c>
      <c r="P12" t="s">
        <v>33</v>
      </c>
      <c r="Q12">
        <v>8.9137931034482698E-2</v>
      </c>
      <c r="R12" t="s">
        <v>33</v>
      </c>
      <c r="S12" t="s">
        <v>33</v>
      </c>
      <c r="T12" t="s">
        <v>33</v>
      </c>
      <c r="U12" t="s">
        <v>33</v>
      </c>
      <c r="V12" t="str">
        <f t="shared" si="4"/>
        <v/>
      </c>
      <c r="W12" t="str">
        <f t="shared" si="0"/>
        <v/>
      </c>
      <c r="X12" t="str">
        <f t="shared" si="5"/>
        <v/>
      </c>
      <c r="Y12" t="str">
        <f t="shared" si="1"/>
        <v/>
      </c>
      <c r="Z12" t="str">
        <f t="shared" si="2"/>
        <v/>
      </c>
      <c r="AA12" t="str">
        <f t="shared" si="3"/>
        <v/>
      </c>
      <c r="AB12" s="4"/>
    </row>
    <row r="13" spans="1:28"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4"/>
        <v/>
      </c>
      <c r="W13" t="str">
        <f t="shared" si="0"/>
        <v/>
      </c>
      <c r="X13" t="str">
        <f t="shared" si="5"/>
        <v/>
      </c>
      <c r="Y13" t="str">
        <f t="shared" si="1"/>
        <v/>
      </c>
      <c r="Z13" t="str">
        <f t="shared" si="2"/>
        <v/>
      </c>
      <c r="AA13" t="str">
        <f t="shared" si="3"/>
        <v/>
      </c>
      <c r="AB13" s="4"/>
    </row>
    <row r="14" spans="1:28" x14ac:dyDescent="0.3">
      <c r="A14" s="4">
        <v>1999</v>
      </c>
      <c r="B14">
        <v>0.26500000000000001</v>
      </c>
      <c r="C14">
        <v>0.67</v>
      </c>
      <c r="D14">
        <v>1.7</v>
      </c>
      <c r="E14">
        <v>1.125</v>
      </c>
      <c r="F14">
        <v>6.1837499999999999</v>
      </c>
      <c r="G14">
        <v>0.25750000000000001</v>
      </c>
      <c r="H14" t="s">
        <v>33</v>
      </c>
      <c r="I14" t="s">
        <v>33</v>
      </c>
      <c r="J14">
        <v>0.248</v>
      </c>
      <c r="K14">
        <v>0.45357142857142857</v>
      </c>
      <c r="L14">
        <v>0.6399999999999999</v>
      </c>
      <c r="M14" t="s">
        <v>33</v>
      </c>
      <c r="N14">
        <v>0.17874999999999999</v>
      </c>
      <c r="O14">
        <v>3.9000000000000004</v>
      </c>
      <c r="P14">
        <v>1.0649999999999999</v>
      </c>
      <c r="Q14">
        <v>0.27357142857142858</v>
      </c>
      <c r="R14">
        <v>0.22499999999999998</v>
      </c>
      <c r="S14" t="s">
        <v>33</v>
      </c>
      <c r="T14">
        <v>0.87650000000000006</v>
      </c>
      <c r="U14">
        <v>0.72500000000000009</v>
      </c>
      <c r="V14">
        <f t="shared" si="4"/>
        <v>0.24456428571428571</v>
      </c>
      <c r="W14">
        <f>IF(COUNT($B14,$G14,$J14,$N14,$Q14)&gt;2.9,(STDEV($B14,$G14,$J14,$N14,$Q14))/(SQRT(COUNT($B14,$G14,$J14,$N14,$Q14))),"")</f>
        <v>1.6984831167719046E-2</v>
      </c>
      <c r="X14">
        <f t="shared" si="5"/>
        <v>1.5355459183673472</v>
      </c>
      <c r="Y14">
        <f>IF(COUNT($C14,$D14,$F14,$K14,$L14,$R14,$T14)&gt;3.9,(STDEV($C14,$D14,$F14,$K14,$L14,$R14,$T14))/(SQRT(COUNT($C14,$D14,$F14,$K14,$L14,$R14,$T14))),"")</f>
        <v>0.79442341297401675</v>
      </c>
      <c r="Z14" t="str">
        <f t="shared" si="2"/>
        <v/>
      </c>
      <c r="AA14" t="str">
        <f t="shared" si="3"/>
        <v/>
      </c>
      <c r="AB14" s="4"/>
    </row>
    <row r="15" spans="1:28"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4"/>
        <v/>
      </c>
      <c r="W15" t="str">
        <f t="shared" si="0"/>
        <v/>
      </c>
      <c r="X15" t="str">
        <f t="shared" si="5"/>
        <v/>
      </c>
      <c r="Y15" t="str">
        <f t="shared" si="1"/>
        <v/>
      </c>
      <c r="Z15" t="str">
        <f t="shared" si="2"/>
        <v/>
      </c>
      <c r="AA15" t="str">
        <f t="shared" si="3"/>
        <v/>
      </c>
      <c r="AB15" s="4"/>
    </row>
    <row r="16" spans="1:28"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4"/>
        <v/>
      </c>
      <c r="W16" t="str">
        <f t="shared" si="0"/>
        <v/>
      </c>
      <c r="X16" t="str">
        <f t="shared" si="5"/>
        <v/>
      </c>
      <c r="Y16" t="str">
        <f t="shared" si="1"/>
        <v/>
      </c>
      <c r="Z16" t="str">
        <f t="shared" si="2"/>
        <v/>
      </c>
      <c r="AA16" t="str">
        <f t="shared" si="3"/>
        <v/>
      </c>
      <c r="AB16" s="4"/>
    </row>
    <row r="17" spans="1:28"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4"/>
        <v/>
      </c>
      <c r="W17" t="str">
        <f t="shared" si="0"/>
        <v/>
      </c>
      <c r="X17" t="str">
        <f t="shared" si="5"/>
        <v/>
      </c>
      <c r="Y17" t="str">
        <f t="shared" si="1"/>
        <v/>
      </c>
      <c r="Z17" t="str">
        <f t="shared" si="2"/>
        <v/>
      </c>
      <c r="AA17" t="str">
        <f t="shared" si="3"/>
        <v/>
      </c>
      <c r="AB17" s="4"/>
    </row>
    <row r="18" spans="1:28" x14ac:dyDescent="0.3">
      <c r="A18" s="4">
        <v>2003</v>
      </c>
      <c r="B18" t="s">
        <v>33</v>
      </c>
      <c r="C18" t="s">
        <v>33</v>
      </c>
      <c r="D18" t="s">
        <v>33</v>
      </c>
      <c r="E18" t="s">
        <v>33</v>
      </c>
      <c r="F18" t="s">
        <v>33</v>
      </c>
      <c r="G18" t="s">
        <v>33</v>
      </c>
      <c r="H18" t="s">
        <v>33</v>
      </c>
      <c r="I18" t="s">
        <v>33</v>
      </c>
      <c r="J18" t="s">
        <v>33</v>
      </c>
      <c r="K18">
        <v>1.2228083333333333</v>
      </c>
      <c r="L18" t="s">
        <v>33</v>
      </c>
      <c r="M18" t="s">
        <v>33</v>
      </c>
      <c r="N18" t="s">
        <v>33</v>
      </c>
      <c r="O18" t="s">
        <v>33</v>
      </c>
      <c r="P18" t="s">
        <v>33</v>
      </c>
      <c r="Q18" t="s">
        <v>33</v>
      </c>
      <c r="R18" t="s">
        <v>33</v>
      </c>
      <c r="S18" t="s">
        <v>33</v>
      </c>
      <c r="T18" t="s">
        <v>33</v>
      </c>
      <c r="U18" t="s">
        <v>33</v>
      </c>
      <c r="V18" t="str">
        <f t="shared" si="4"/>
        <v/>
      </c>
      <c r="W18" t="str">
        <f t="shared" si="0"/>
        <v/>
      </c>
      <c r="X18" t="str">
        <f t="shared" si="5"/>
        <v/>
      </c>
      <c r="Y18" t="str">
        <f t="shared" si="1"/>
        <v/>
      </c>
      <c r="Z18" t="str">
        <f t="shared" si="2"/>
        <v/>
      </c>
      <c r="AA18" t="str">
        <f t="shared" si="3"/>
        <v/>
      </c>
      <c r="AB18" s="4"/>
    </row>
    <row r="19" spans="1:28"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4"/>
        <v/>
      </c>
      <c r="W19" t="str">
        <f t="shared" si="0"/>
        <v/>
      </c>
      <c r="X19" t="str">
        <f t="shared" si="5"/>
        <v/>
      </c>
      <c r="Y19" t="str">
        <f t="shared" si="1"/>
        <v/>
      </c>
      <c r="Z19" t="str">
        <f t="shared" si="2"/>
        <v/>
      </c>
      <c r="AA19" t="str">
        <f t="shared" si="3"/>
        <v/>
      </c>
      <c r="AB19" s="4"/>
    </row>
    <row r="20" spans="1:28"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4"/>
        <v/>
      </c>
      <c r="W20" t="str">
        <f t="shared" si="0"/>
        <v/>
      </c>
      <c r="X20" t="str">
        <f t="shared" si="5"/>
        <v/>
      </c>
      <c r="Y20" t="str">
        <f t="shared" si="1"/>
        <v/>
      </c>
      <c r="Z20" t="str">
        <f t="shared" si="2"/>
        <v/>
      </c>
      <c r="AA20" t="str">
        <f t="shared" si="3"/>
        <v/>
      </c>
      <c r="AB20" s="4"/>
    </row>
    <row r="21" spans="1:28" x14ac:dyDescent="0.3">
      <c r="A21" s="4">
        <v>2006</v>
      </c>
      <c r="B21" t="s">
        <v>33</v>
      </c>
      <c r="C21">
        <v>0.72833333333333339</v>
      </c>
      <c r="D21" t="s">
        <v>33</v>
      </c>
      <c r="E21" t="s">
        <v>33</v>
      </c>
      <c r="F21" t="s">
        <v>33</v>
      </c>
      <c r="G21" t="s">
        <v>33</v>
      </c>
      <c r="H21" t="s">
        <v>33</v>
      </c>
      <c r="I21" t="s">
        <v>33</v>
      </c>
      <c r="J21" t="s">
        <v>33</v>
      </c>
      <c r="K21" t="s">
        <v>33</v>
      </c>
      <c r="L21">
        <v>0.67142857142857137</v>
      </c>
      <c r="M21">
        <v>2.9420000000000002</v>
      </c>
      <c r="N21" t="s">
        <v>33</v>
      </c>
      <c r="O21">
        <v>2.822857142857143</v>
      </c>
      <c r="P21">
        <v>1.6712500000000001</v>
      </c>
      <c r="Q21" t="s">
        <v>33</v>
      </c>
      <c r="R21">
        <v>0.55000000000000004</v>
      </c>
      <c r="S21">
        <v>2.677142857142857</v>
      </c>
      <c r="T21" t="s">
        <v>33</v>
      </c>
      <c r="U21" t="s">
        <v>33</v>
      </c>
      <c r="V21" t="str">
        <f t="shared" si="4"/>
        <v/>
      </c>
      <c r="W21" t="str">
        <f t="shared" si="0"/>
        <v/>
      </c>
      <c r="X21" t="str">
        <f t="shared" si="5"/>
        <v/>
      </c>
      <c r="Y21" t="str">
        <f t="shared" si="1"/>
        <v/>
      </c>
      <c r="Z21">
        <f t="shared" si="2"/>
        <v>2.5283125000000002</v>
      </c>
      <c r="AA21">
        <f t="shared" si="3"/>
        <v>0.29077489839014786</v>
      </c>
      <c r="AB21" s="4"/>
    </row>
    <row r="22" spans="1:28" x14ac:dyDescent="0.3">
      <c r="A22" s="4">
        <v>2007</v>
      </c>
      <c r="B22">
        <v>0.2</v>
      </c>
      <c r="C22">
        <v>0.46700000000000003</v>
      </c>
      <c r="D22">
        <v>1.087</v>
      </c>
      <c r="E22">
        <v>1.198</v>
      </c>
      <c r="F22">
        <v>1.1540000000000001</v>
      </c>
      <c r="G22">
        <v>0.34749999999999998</v>
      </c>
      <c r="H22">
        <v>0.94200000000000006</v>
      </c>
      <c r="I22">
        <v>0.68200000000000005</v>
      </c>
      <c r="J22">
        <v>0.21000000000000002</v>
      </c>
      <c r="K22">
        <v>0.64700000000000002</v>
      </c>
      <c r="L22">
        <v>0.32400000000000001</v>
      </c>
      <c r="M22">
        <v>1.6915</v>
      </c>
      <c r="N22">
        <v>0.38700000000000001</v>
      </c>
      <c r="O22" t="s">
        <v>33</v>
      </c>
      <c r="P22">
        <v>0.90100000000000002</v>
      </c>
      <c r="Q22">
        <v>0.35199999999999998</v>
      </c>
      <c r="R22">
        <v>0.27900000000000003</v>
      </c>
      <c r="S22">
        <v>1.5196785714285714</v>
      </c>
      <c r="T22">
        <v>0.46900000000000003</v>
      </c>
      <c r="U22">
        <v>0.88700000000000001</v>
      </c>
      <c r="V22">
        <f t="shared" si="4"/>
        <v>0.29930000000000001</v>
      </c>
      <c r="W22">
        <f t="shared" si="0"/>
        <v>3.9132339567166115E-2</v>
      </c>
      <c r="X22">
        <f t="shared" si="5"/>
        <v>0.63242857142857145</v>
      </c>
      <c r="Y22">
        <f t="shared" si="1"/>
        <v>0.13389759006737326</v>
      </c>
      <c r="Z22">
        <f t="shared" si="2"/>
        <v>1.1556964285714286</v>
      </c>
      <c r="AA22">
        <f t="shared" si="3"/>
        <v>0.15877476713704156</v>
      </c>
      <c r="AB22" s="4"/>
    </row>
    <row r="23" spans="1:28" x14ac:dyDescent="0.3">
      <c r="A23" s="4">
        <v>2008</v>
      </c>
      <c r="B23" t="s">
        <v>33</v>
      </c>
      <c r="C23" t="s">
        <v>33</v>
      </c>
      <c r="D23">
        <v>2.0249999999999999</v>
      </c>
      <c r="E23">
        <v>1.2329999999999999</v>
      </c>
      <c r="F23" t="s">
        <v>33</v>
      </c>
      <c r="G23">
        <v>0.247</v>
      </c>
      <c r="H23">
        <v>2.3659999999999997</v>
      </c>
      <c r="I23">
        <v>1.3543333333333332</v>
      </c>
      <c r="J23" t="s">
        <v>33</v>
      </c>
      <c r="K23" t="s">
        <v>33</v>
      </c>
      <c r="L23" t="s">
        <v>33</v>
      </c>
      <c r="M23">
        <v>1.5314285714285716</v>
      </c>
      <c r="N23">
        <v>0.51433333333333331</v>
      </c>
      <c r="O23">
        <v>3.5019999999999998</v>
      </c>
      <c r="P23" t="s">
        <v>33</v>
      </c>
      <c r="Q23">
        <v>0.20414285714285713</v>
      </c>
      <c r="R23" t="s">
        <v>33</v>
      </c>
      <c r="S23">
        <v>4.0150000000000006</v>
      </c>
      <c r="T23">
        <v>0.76700000000000002</v>
      </c>
      <c r="U23" t="s">
        <v>33</v>
      </c>
      <c r="V23">
        <f t="shared" si="4"/>
        <v>0.32182539682539679</v>
      </c>
      <c r="W23">
        <f t="shared" si="0"/>
        <v>9.7045801707882906E-2</v>
      </c>
      <c r="X23" t="str">
        <f t="shared" si="5"/>
        <v/>
      </c>
      <c r="Y23" t="str">
        <f t="shared" si="1"/>
        <v/>
      </c>
      <c r="Z23">
        <f t="shared" si="2"/>
        <v>2.3336269841269837</v>
      </c>
      <c r="AA23">
        <f t="shared" si="3"/>
        <v>0.48329000406560313</v>
      </c>
      <c r="AB23" s="4"/>
    </row>
    <row r="24" spans="1:28" x14ac:dyDescent="0.3">
      <c r="A24" s="4">
        <v>2009</v>
      </c>
      <c r="B24">
        <v>1.3944736842105263</v>
      </c>
      <c r="C24">
        <v>2.0607999999999995</v>
      </c>
      <c r="D24">
        <v>4.9772727272727275</v>
      </c>
      <c r="E24">
        <v>1.6189000000000002</v>
      </c>
      <c r="F24">
        <v>5.7321428571428577</v>
      </c>
      <c r="G24">
        <v>0.90649166666666647</v>
      </c>
      <c r="H24">
        <v>9.0378571428571437</v>
      </c>
      <c r="I24">
        <v>6.8853333333333335</v>
      </c>
      <c r="J24">
        <v>0.83750000000000013</v>
      </c>
      <c r="K24">
        <v>1.3813333333333331</v>
      </c>
      <c r="L24">
        <v>1.6427777777777777</v>
      </c>
      <c r="M24">
        <v>14.799666666666688</v>
      </c>
      <c r="N24">
        <v>1.0077307692307691</v>
      </c>
      <c r="O24">
        <v>11.269</v>
      </c>
      <c r="P24">
        <v>3.6307692307692307</v>
      </c>
      <c r="Q24">
        <v>0.77655555555555555</v>
      </c>
      <c r="R24">
        <v>1.5805882352941176</v>
      </c>
      <c r="S24">
        <v>13.378333333333336</v>
      </c>
      <c r="T24">
        <v>1.2775714285714284</v>
      </c>
      <c r="U24">
        <v>1.5638181818181816</v>
      </c>
      <c r="V24">
        <f t="shared" si="4"/>
        <v>0.98455033513270362</v>
      </c>
      <c r="W24">
        <f t="shared" si="0"/>
        <v>0.10944251225205623</v>
      </c>
      <c r="X24">
        <f t="shared" si="5"/>
        <v>2.6646409084846061</v>
      </c>
      <c r="Y24">
        <f t="shared" si="1"/>
        <v>0.70563501471655865</v>
      </c>
      <c r="Z24">
        <f>IF(COUNT($E24,$H24,$I24,$M24,$O24,$P24,$S24)&gt;3.9,(AVERAGE($E24,$H24,$I24,$M24,$O24,$P24,$S24)),"")</f>
        <v>8.6599799581371038</v>
      </c>
      <c r="AA24">
        <f t="shared" si="3"/>
        <v>1.8575939786376394</v>
      </c>
      <c r="AB24" s="4"/>
    </row>
    <row r="25" spans="1:28" x14ac:dyDescent="0.3">
      <c r="A25" s="4">
        <v>2010</v>
      </c>
      <c r="B25" t="s">
        <v>33</v>
      </c>
      <c r="C25" t="s">
        <v>33</v>
      </c>
      <c r="D25" t="s">
        <v>33</v>
      </c>
      <c r="E25" t="s">
        <v>33</v>
      </c>
      <c r="F25">
        <v>3.6574999999999998</v>
      </c>
      <c r="G25" t="s">
        <v>33</v>
      </c>
      <c r="H25">
        <v>2.2600000000000002</v>
      </c>
      <c r="I25">
        <v>2.0499999999999998</v>
      </c>
      <c r="J25" t="s">
        <v>33</v>
      </c>
      <c r="K25">
        <v>1.8662931034482759</v>
      </c>
      <c r="L25" t="s">
        <v>33</v>
      </c>
      <c r="M25" t="s">
        <v>33</v>
      </c>
      <c r="N25">
        <v>0.48899999999999999</v>
      </c>
      <c r="O25">
        <v>3.6611111111111114</v>
      </c>
      <c r="P25" t="s">
        <v>33</v>
      </c>
      <c r="Q25">
        <v>0.35199999999999998</v>
      </c>
      <c r="R25" t="s">
        <v>33</v>
      </c>
      <c r="S25">
        <v>7.8533333333333335</v>
      </c>
      <c r="T25" t="s">
        <v>33</v>
      </c>
      <c r="U25" t="s">
        <v>33</v>
      </c>
      <c r="V25" t="str">
        <f t="shared" si="4"/>
        <v/>
      </c>
      <c r="W25" t="str">
        <f t="shared" si="0"/>
        <v/>
      </c>
      <c r="X25" t="str">
        <f t="shared" si="5"/>
        <v/>
      </c>
      <c r="Y25" t="str">
        <f t="shared" si="1"/>
        <v/>
      </c>
      <c r="Z25">
        <f t="shared" si="2"/>
        <v>3.9561111111111114</v>
      </c>
      <c r="AA25">
        <f t="shared" si="3"/>
        <v>1.3473869315122051</v>
      </c>
      <c r="AB25" s="4"/>
    </row>
    <row r="26" spans="1:28" x14ac:dyDescent="0.3">
      <c r="A26" s="4">
        <v>2011</v>
      </c>
      <c r="B26" t="s">
        <v>33</v>
      </c>
      <c r="C26">
        <v>0.86787499999999995</v>
      </c>
      <c r="D26" t="s">
        <v>33</v>
      </c>
      <c r="E26" t="s">
        <v>33</v>
      </c>
      <c r="F26" t="s">
        <v>33</v>
      </c>
      <c r="G26" t="s">
        <v>33</v>
      </c>
      <c r="H26" t="s">
        <v>33</v>
      </c>
      <c r="I26" t="s">
        <v>33</v>
      </c>
      <c r="J26" t="s">
        <v>33</v>
      </c>
      <c r="K26" t="s">
        <v>33</v>
      </c>
      <c r="L26">
        <v>0.61149999999999993</v>
      </c>
      <c r="M26" t="s">
        <v>33</v>
      </c>
      <c r="N26" t="s">
        <v>33</v>
      </c>
      <c r="O26" t="s">
        <v>33</v>
      </c>
      <c r="P26">
        <v>1.3262499999999999</v>
      </c>
      <c r="Q26" t="s">
        <v>33</v>
      </c>
      <c r="R26">
        <v>0.76628571428571424</v>
      </c>
      <c r="S26" t="s">
        <v>33</v>
      </c>
      <c r="T26" t="s">
        <v>33</v>
      </c>
      <c r="U26" t="s">
        <v>33</v>
      </c>
      <c r="V26" t="str">
        <f t="shared" si="4"/>
        <v/>
      </c>
      <c r="W26" t="str">
        <f t="shared" si="0"/>
        <v/>
      </c>
      <c r="X26" t="str">
        <f t="shared" si="5"/>
        <v/>
      </c>
      <c r="Y26" t="str">
        <f t="shared" si="1"/>
        <v/>
      </c>
      <c r="Z26" t="str">
        <f t="shared" si="2"/>
        <v/>
      </c>
      <c r="AA26" t="str">
        <f t="shared" si="3"/>
        <v/>
      </c>
      <c r="AB26" s="4"/>
    </row>
    <row r="27" spans="1:28" x14ac:dyDescent="0.3">
      <c r="A27" s="4">
        <v>2012</v>
      </c>
      <c r="B27" t="s">
        <v>33</v>
      </c>
      <c r="C27" t="s">
        <v>33</v>
      </c>
      <c r="D27">
        <v>1.4760000000000002</v>
      </c>
      <c r="E27">
        <v>1.0442499999999999</v>
      </c>
      <c r="F27" t="s">
        <v>33</v>
      </c>
      <c r="G27" t="s">
        <v>33</v>
      </c>
      <c r="H27" t="s">
        <v>33</v>
      </c>
      <c r="I27" t="s">
        <v>33</v>
      </c>
      <c r="J27" t="s">
        <v>33</v>
      </c>
      <c r="K27">
        <v>1.1614367816091955</v>
      </c>
      <c r="L27" t="s">
        <v>33</v>
      </c>
      <c r="M27" t="s">
        <v>33</v>
      </c>
      <c r="N27" t="s">
        <v>33</v>
      </c>
      <c r="O27">
        <v>4.2125000000000004</v>
      </c>
      <c r="P27" t="s">
        <v>33</v>
      </c>
      <c r="Q27" t="s">
        <v>33</v>
      </c>
      <c r="R27" t="s">
        <v>33</v>
      </c>
      <c r="S27">
        <v>1.5549999999999997</v>
      </c>
      <c r="T27">
        <v>0.51357142857142857</v>
      </c>
      <c r="U27">
        <v>0.94349999999999989</v>
      </c>
      <c r="V27" t="str">
        <f t="shared" si="4"/>
        <v/>
      </c>
      <c r="W27" t="str">
        <f t="shared" si="0"/>
        <v/>
      </c>
      <c r="X27" t="str">
        <f t="shared" si="5"/>
        <v/>
      </c>
      <c r="Y27" t="str">
        <f t="shared" si="1"/>
        <v/>
      </c>
      <c r="Z27" t="str">
        <f t="shared" si="2"/>
        <v/>
      </c>
      <c r="AA27" t="str">
        <f t="shared" si="3"/>
        <v/>
      </c>
      <c r="AB27" s="4"/>
    </row>
    <row r="28" spans="1:28" x14ac:dyDescent="0.3">
      <c r="A28" s="4">
        <v>2013</v>
      </c>
      <c r="B28" t="s">
        <v>33</v>
      </c>
      <c r="C28" t="s">
        <v>33</v>
      </c>
      <c r="D28" t="s">
        <v>33</v>
      </c>
      <c r="E28" t="s">
        <v>33</v>
      </c>
      <c r="F28" t="s">
        <v>33</v>
      </c>
      <c r="G28" t="s">
        <v>33</v>
      </c>
      <c r="H28" t="s">
        <v>33</v>
      </c>
      <c r="I28" t="s">
        <v>33</v>
      </c>
      <c r="J28">
        <v>0.95355000000000001</v>
      </c>
      <c r="K28">
        <v>1.4053312655086845</v>
      </c>
      <c r="L28">
        <v>0.44999999999999996</v>
      </c>
      <c r="M28">
        <v>1.5056666666666667</v>
      </c>
      <c r="N28">
        <v>0.84175824175824177</v>
      </c>
      <c r="O28">
        <v>1.8780000000000001</v>
      </c>
      <c r="P28">
        <v>1.9124999999999999</v>
      </c>
      <c r="Q28">
        <v>0.71166666666666667</v>
      </c>
      <c r="R28">
        <v>0.41858333333333331</v>
      </c>
      <c r="S28">
        <v>4.5342857142857129</v>
      </c>
      <c r="T28">
        <v>0.57574999999999998</v>
      </c>
      <c r="U28">
        <v>1.835</v>
      </c>
      <c r="V28">
        <f t="shared" si="4"/>
        <v>0.83565830280830278</v>
      </c>
      <c r="W28">
        <f t="shared" si="0"/>
        <v>6.989228302062607E-2</v>
      </c>
      <c r="X28">
        <f t="shared" si="5"/>
        <v>0.71241614971050438</v>
      </c>
      <c r="Y28">
        <f t="shared" si="1"/>
        <v>0.23345394866856251</v>
      </c>
      <c r="Z28">
        <f t="shared" si="2"/>
        <v>2.457613095238095</v>
      </c>
      <c r="AA28">
        <f t="shared" si="3"/>
        <v>0.69832363535490771</v>
      </c>
      <c r="AB28" s="4"/>
    </row>
    <row r="29" spans="1:28" x14ac:dyDescent="0.3">
      <c r="A29" s="4">
        <v>2014</v>
      </c>
      <c r="B29">
        <v>0.10500000000000001</v>
      </c>
      <c r="C29">
        <v>1.605</v>
      </c>
      <c r="D29" t="s">
        <v>33</v>
      </c>
      <c r="E29">
        <v>1.605</v>
      </c>
      <c r="F29">
        <v>2.5173749999999999</v>
      </c>
      <c r="G29">
        <v>0.84301176470588235</v>
      </c>
      <c r="H29">
        <v>2.6324999999999998</v>
      </c>
      <c r="I29">
        <v>0.90500000000000003</v>
      </c>
      <c r="J29">
        <v>1.71488</v>
      </c>
      <c r="K29">
        <v>2.229708571428572</v>
      </c>
      <c r="L29">
        <v>0.91100000000000003</v>
      </c>
      <c r="M29">
        <v>4.43</v>
      </c>
      <c r="N29">
        <v>1.6261714285714286</v>
      </c>
      <c r="O29">
        <v>2.7075</v>
      </c>
      <c r="P29">
        <v>1.958</v>
      </c>
      <c r="Q29">
        <v>1.4562750000000002</v>
      </c>
      <c r="R29">
        <v>0.65200000000000002</v>
      </c>
      <c r="S29">
        <v>2.74</v>
      </c>
      <c r="T29">
        <v>1.3140000000000001</v>
      </c>
      <c r="U29">
        <v>1.9896472222222223</v>
      </c>
      <c r="V29">
        <f>IF(COUNT($B29,$G29,$J29,$N29,$Q29)&gt;2.9,(AVERAGE($B29,$G29,$J29,$N29,$Q29)),"")</f>
        <v>1.1490676386554621</v>
      </c>
      <c r="W29">
        <f t="shared" si="0"/>
        <v>0.30215024818237107</v>
      </c>
      <c r="X29">
        <f t="shared" si="5"/>
        <v>1.5381805952380951</v>
      </c>
      <c r="Y29">
        <f t="shared" si="1"/>
        <v>0.29835247290885769</v>
      </c>
      <c r="Z29">
        <f t="shared" si="2"/>
        <v>2.4254285714285717</v>
      </c>
      <c r="AA29">
        <f t="shared" si="3"/>
        <v>0.4209682776841106</v>
      </c>
      <c r="AB29" s="4"/>
    </row>
    <row r="30" spans="1:28" x14ac:dyDescent="0.3">
      <c r="A30" s="4">
        <v>2015</v>
      </c>
      <c r="B30">
        <v>0.24555714285714286</v>
      </c>
      <c r="C30">
        <v>0.89284333333333366</v>
      </c>
      <c r="D30">
        <v>3.1349999999999998</v>
      </c>
      <c r="E30">
        <v>0.94925000000000004</v>
      </c>
      <c r="F30">
        <v>2.3754615384615381</v>
      </c>
      <c r="G30">
        <v>0.43357142857142855</v>
      </c>
      <c r="H30">
        <v>1.8757999999999999</v>
      </c>
      <c r="I30">
        <v>1.6873333333333331</v>
      </c>
      <c r="J30">
        <v>0.37580909090909093</v>
      </c>
      <c r="K30">
        <v>2.2539518518518524</v>
      </c>
      <c r="L30">
        <v>0.72833999999999999</v>
      </c>
      <c r="M30">
        <v>3.6584999999999996</v>
      </c>
      <c r="N30">
        <v>1.1475333333333333</v>
      </c>
      <c r="O30">
        <v>1.9592000000000001</v>
      </c>
      <c r="P30">
        <v>1.0836999999999999</v>
      </c>
      <c r="Q30">
        <v>1.2419500000000001</v>
      </c>
      <c r="R30">
        <v>0.92111111111111121</v>
      </c>
      <c r="S30">
        <v>1.1791611111111109</v>
      </c>
      <c r="T30">
        <v>1.8808571428571428</v>
      </c>
      <c r="U30">
        <v>1.7710222222222223</v>
      </c>
      <c r="V30">
        <f t="shared" si="4"/>
        <v>0.68888419913419907</v>
      </c>
      <c r="W30">
        <f t="shared" si="0"/>
        <v>0.20928214465391293</v>
      </c>
      <c r="X30">
        <f t="shared" si="5"/>
        <v>1.7410807110878537</v>
      </c>
      <c r="Y30">
        <f t="shared" si="1"/>
        <v>0.34659997588299879</v>
      </c>
      <c r="Z30">
        <f t="shared" si="2"/>
        <v>1.7704206349206346</v>
      </c>
      <c r="AA30">
        <f>IF(COUNT($E30,$H30,$I30,$M30,$O30,$P30,$S30)&gt;3.9,(STDEV($E30,$H30,$I30,$M30,$O30,$P30,$S30))/(SQRT(COUNT($E30,$H30,$I30,$M30,$O30,$P30,$S30))),"")</f>
        <v>0.34894343634835318</v>
      </c>
      <c r="AB30" s="4"/>
    </row>
    <row r="31" spans="1:28" x14ac:dyDescent="0.3">
      <c r="A31" s="4">
        <v>2016</v>
      </c>
      <c r="B31">
        <v>0.32685714285714285</v>
      </c>
      <c r="C31">
        <v>0.5917</v>
      </c>
      <c r="D31">
        <v>0.68379999999999996</v>
      </c>
      <c r="E31" t="s">
        <v>33</v>
      </c>
      <c r="F31" t="s">
        <v>33</v>
      </c>
      <c r="G31">
        <v>0.32571428571428568</v>
      </c>
      <c r="H31">
        <v>0.8640000000000001</v>
      </c>
      <c r="I31">
        <v>1.4609999999999999</v>
      </c>
      <c r="J31">
        <v>0.49054545454545456</v>
      </c>
      <c r="K31">
        <v>0.92195454545454558</v>
      </c>
      <c r="L31">
        <v>0.53816666666666668</v>
      </c>
      <c r="M31">
        <v>3.3015555555555558</v>
      </c>
      <c r="N31">
        <v>0.87620000000000009</v>
      </c>
      <c r="O31">
        <v>0.93925000000000003</v>
      </c>
      <c r="P31">
        <v>0.64024999999999999</v>
      </c>
      <c r="Q31">
        <v>0.3755</v>
      </c>
      <c r="R31">
        <v>0.6409999999999999</v>
      </c>
      <c r="S31">
        <v>1.8745555555555553</v>
      </c>
      <c r="T31">
        <v>2.125</v>
      </c>
      <c r="U31">
        <v>0.97927272727272741</v>
      </c>
      <c r="V31">
        <f t="shared" si="4"/>
        <v>0.47896337662337674</v>
      </c>
      <c r="W31">
        <f t="shared" si="0"/>
        <v>0.10374423839374781</v>
      </c>
      <c r="X31">
        <f t="shared" si="5"/>
        <v>0.91693686868686874</v>
      </c>
      <c r="Y31">
        <f t="shared" si="1"/>
        <v>0.24760058885577058</v>
      </c>
      <c r="Z31">
        <f t="shared" si="2"/>
        <v>1.5134351851851851</v>
      </c>
      <c r="AA31">
        <f t="shared" si="3"/>
        <v>0.40184735425883872</v>
      </c>
      <c r="AB31" s="4"/>
    </row>
    <row r="32" spans="1:28" x14ac:dyDescent="0.3">
      <c r="A32" s="4">
        <v>2017</v>
      </c>
      <c r="B32">
        <v>0.27059999999999995</v>
      </c>
      <c r="C32">
        <v>0.63328000000000018</v>
      </c>
      <c r="D32">
        <v>2.2998285714285718</v>
      </c>
      <c r="E32">
        <v>2.008</v>
      </c>
      <c r="F32">
        <v>3.2402307692307692</v>
      </c>
      <c r="G32">
        <v>0.17005555555555557</v>
      </c>
      <c r="H32">
        <v>2.0265774193548389</v>
      </c>
      <c r="I32">
        <v>1.1834777777777779</v>
      </c>
      <c r="J32">
        <v>0.39760833333333334</v>
      </c>
      <c r="K32">
        <v>1.7853818181818182</v>
      </c>
      <c r="L32">
        <v>0.53178571428571431</v>
      </c>
      <c r="M32">
        <v>5.4599999999999991</v>
      </c>
      <c r="N32">
        <v>0.63476470588235301</v>
      </c>
      <c r="O32">
        <v>4.7057142857142864</v>
      </c>
      <c r="P32">
        <v>0.6573</v>
      </c>
      <c r="Q32">
        <v>0.55538571428571437</v>
      </c>
      <c r="R32">
        <v>0.56102727272727282</v>
      </c>
      <c r="S32">
        <v>4.4118181818181821</v>
      </c>
      <c r="T32">
        <v>0.92594285714285718</v>
      </c>
      <c r="U32">
        <v>1.3863190476190475</v>
      </c>
      <c r="V32">
        <f t="shared" si="4"/>
        <v>0.40568286181139124</v>
      </c>
      <c r="W32">
        <f t="shared" si="0"/>
        <v>8.6232894054583759E-2</v>
      </c>
      <c r="X32">
        <f t="shared" si="5"/>
        <v>1.4253538575710005</v>
      </c>
      <c r="Y32">
        <f t="shared" si="1"/>
        <v>0.39672532111055725</v>
      </c>
      <c r="Z32">
        <f t="shared" si="2"/>
        <v>2.9218410949521547</v>
      </c>
      <c r="AA32">
        <f t="shared" si="3"/>
        <v>0.71765394725205778</v>
      </c>
      <c r="AB32" s="4"/>
    </row>
    <row r="33" spans="1:28" x14ac:dyDescent="0.3">
      <c r="A33" s="4">
        <v>2018</v>
      </c>
      <c r="B33">
        <v>0.23671111111111112</v>
      </c>
      <c r="C33">
        <v>0.55975384615384627</v>
      </c>
      <c r="D33">
        <v>1.3559999999999999</v>
      </c>
      <c r="E33">
        <v>1.1505421739130435</v>
      </c>
      <c r="F33">
        <v>1.7802633333333335</v>
      </c>
      <c r="G33">
        <v>0.187915</v>
      </c>
      <c r="H33">
        <v>2.42</v>
      </c>
      <c r="I33">
        <v>1.5265000000000002</v>
      </c>
      <c r="J33">
        <v>0.33526222222222218</v>
      </c>
      <c r="K33">
        <v>1.5535779999999999</v>
      </c>
      <c r="L33">
        <v>0.50266666666666671</v>
      </c>
      <c r="M33">
        <v>3.754285714285714</v>
      </c>
      <c r="N33">
        <v>0.63366666666666682</v>
      </c>
      <c r="O33">
        <v>1.9964999999999999</v>
      </c>
      <c r="P33">
        <v>0.77400000000000002</v>
      </c>
      <c r="Q33">
        <v>0.57595714285714283</v>
      </c>
      <c r="R33">
        <v>0.26883333333333337</v>
      </c>
      <c r="S33">
        <v>2.4318181818181821</v>
      </c>
      <c r="T33">
        <v>0.60632000000000008</v>
      </c>
      <c r="U33">
        <v>0.63100000000000001</v>
      </c>
      <c r="V33">
        <f t="shared" si="4"/>
        <v>0.3939024285714286</v>
      </c>
      <c r="W33">
        <f t="shared" si="0"/>
        <v>8.9780124102749007E-2</v>
      </c>
      <c r="X33">
        <f t="shared" si="5"/>
        <v>0.94677359706959707</v>
      </c>
      <c r="Y33">
        <f t="shared" si="1"/>
        <v>0.22640618150063302</v>
      </c>
      <c r="Z33">
        <f t="shared" si="2"/>
        <v>2.0076637242881343</v>
      </c>
      <c r="AA33">
        <f t="shared" si="3"/>
        <v>0.37444699793754038</v>
      </c>
      <c r="AB3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3"/>
  <sheetViews>
    <sheetView zoomScale="70" zoomScaleNormal="70" workbookViewId="0">
      <selection activeCell="S13" sqref="S13"/>
    </sheetView>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0.125</v>
      </c>
      <c r="C2">
        <v>0.20000000000000004</v>
      </c>
      <c r="D2" t="s">
        <v>33</v>
      </c>
      <c r="E2">
        <v>0.42857142857142855</v>
      </c>
      <c r="F2">
        <v>0.33333333333333331</v>
      </c>
      <c r="G2" t="s">
        <v>33</v>
      </c>
      <c r="H2">
        <v>0.4</v>
      </c>
      <c r="I2">
        <v>0.4</v>
      </c>
      <c r="J2">
        <v>0.10000000000000002</v>
      </c>
      <c r="K2">
        <v>0.48571428571428571</v>
      </c>
      <c r="L2">
        <v>0.1</v>
      </c>
      <c r="M2">
        <v>1.3</v>
      </c>
      <c r="N2">
        <v>0.15000000000000002</v>
      </c>
      <c r="O2">
        <v>0.32500000000000001</v>
      </c>
      <c r="P2">
        <v>0.05</v>
      </c>
      <c r="Q2">
        <v>0.16250000000000001</v>
      </c>
      <c r="R2">
        <v>0.2</v>
      </c>
      <c r="S2">
        <v>0.7</v>
      </c>
      <c r="T2">
        <v>0.38157894736842102</v>
      </c>
      <c r="U2">
        <v>0.9</v>
      </c>
      <c r="V2">
        <f>IF(COUNT($B2,$G2,$J2,$N2,$Q2)&gt;2.9,(AVERAGE($B2,$G2,$J2,$N2,$Q2)),"")</f>
        <v>0.13437500000000002</v>
      </c>
      <c r="W2">
        <f>IF(COUNT($B2,$G2,$J2,$N2,$Q2)&gt;2.9,(STDEV($B2,$G2,$J2,$N2,$Q2))/(SQRT(COUNT($B2,$G2,$J2,$N2,$Q2))),"")</f>
        <v>1.3858473641302113E-2</v>
      </c>
      <c r="X2">
        <f>IF(COUNT($C2,$D2,$F2,$K2,$L2,$R2,$T2)&gt;3.9,(AVERAGE($C2,$D2,$F2,$K2,$L2,$R2,$T2)),"")</f>
        <v>0.28343776106933999</v>
      </c>
      <c r="Y2">
        <f>IF(COUNT($C2,$D2,$F2,$K2,$L2,$R2,$T2)&gt;3.9,(STDEV($C2,$D2,$F2,$K2,$L2,$R2,$T2))/(SQRT(COUNT($C2,$D2,$F2,$K2,$L2,$R2,$T2))),"")</f>
        <v>5.7910904307922458E-2</v>
      </c>
      <c r="Z2">
        <f>IF(COUNT($E2,$H2,$I2,$M2,$O2,$P2,$S2)&gt;3.9,(AVERAGE($E2,$H2,$I2,$M2,$O2,$P2,$S2)),"")</f>
        <v>0.51479591836734695</v>
      </c>
      <c r="AA2">
        <f>IF(COUNT($E2,$H2,$I2,$M2,$O2,$P2,$S2)&gt;3.9,(STDEV($E2,$H2,$I2,$M2,$O2,$P2,$S2))/(SQRT(COUNT($E2,$H2,$I2,$M2,$O2,$P2,$S2))),"")</f>
        <v>0.14933938708079164</v>
      </c>
    </row>
    <row r="3" spans="1:27" x14ac:dyDescent="0.3">
      <c r="A3" s="4">
        <v>1988</v>
      </c>
      <c r="B3">
        <v>0.05</v>
      </c>
      <c r="C3" t="s">
        <v>33</v>
      </c>
      <c r="D3" t="s">
        <v>33</v>
      </c>
      <c r="E3">
        <v>0.9</v>
      </c>
      <c r="F3">
        <v>0.47777777777777775</v>
      </c>
      <c r="G3" t="s">
        <v>33</v>
      </c>
      <c r="H3">
        <v>0.39999999999999997</v>
      </c>
      <c r="I3">
        <v>0.4</v>
      </c>
      <c r="J3">
        <v>0.15000000000000002</v>
      </c>
      <c r="K3">
        <v>0.44999999999999996</v>
      </c>
      <c r="L3">
        <v>0.4</v>
      </c>
      <c r="M3">
        <v>0.95000000000000007</v>
      </c>
      <c r="N3">
        <v>0.39</v>
      </c>
      <c r="O3">
        <v>0.56666666666666676</v>
      </c>
      <c r="P3">
        <v>0.20000000000000004</v>
      </c>
      <c r="Q3">
        <v>0.375</v>
      </c>
      <c r="R3">
        <v>0.39999999999999997</v>
      </c>
      <c r="S3">
        <v>0.55000000000000004</v>
      </c>
      <c r="T3">
        <v>0.74285714285714288</v>
      </c>
      <c r="U3">
        <v>1.5833333333333333</v>
      </c>
      <c r="V3">
        <f t="shared" ref="V3:V33" si="0">IF(COUNT($B3,$G3,$J3,$N3,$Q3)&gt;2.9,(AVERAGE($B3,$G3,$J3,$N3,$Q3)),"")</f>
        <v>0.24125000000000002</v>
      </c>
      <c r="W3">
        <f t="shared" ref="W3:W33" si="1">IF(COUNT($B3,$G3,$J3,$N3,$Q3)&gt;2.9,(STDEV($B3,$G3,$J3,$N3,$Q3))/(SQRT(COUNT($B3,$G3,$J3,$N3,$Q3))),"")</f>
        <v>8.4122306791956189E-2</v>
      </c>
      <c r="X3">
        <f>IF(COUNT($C3,$D3,$F3,$K3,$L3,$R3,$T3)&gt;3.9,(AVERAGE($C3,$D3,$F3,$K3,$L3,$R3,$T3)),"")</f>
        <v>0.49412698412698414</v>
      </c>
      <c r="Y3">
        <f>IF(COUNT($C3,$D3,$F3,$K3,$L3,$R3,$T3)&gt;3.9,(STDEV($C3,$D3,$F3,$K3,$L3,$R3,$T3))/(SQRT(COUNT($C3,$D3,$F3,$K3,$L3,$R3,$T3))),"")</f>
        <v>6.3953482086593669E-2</v>
      </c>
      <c r="Z3">
        <f>IF(COUNT($E3,$H3,$I3,$M3,$O3,$P3,$S3)&gt;3.9,(AVERAGE($E3,$H3,$I3,$M3,$O3,$P3,$S3)),"")</f>
        <v>0.56666666666666676</v>
      </c>
      <c r="AA3">
        <f t="shared" ref="AA3:AA33" si="2">IF(COUNT($E3,$H3,$I3,$M3,$O3,$P3,$S3)&gt;3.9,(STDEV($E3,$H3,$I3,$M3,$O3,$P3,$S3))/(SQRT(COUNT($E3,$H3,$I3,$M3,$O3,$P3,$S3))),"")</f>
        <v>0.10331797120831956</v>
      </c>
    </row>
    <row r="4" spans="1:27" x14ac:dyDescent="0.3">
      <c r="A4" s="4">
        <v>1989</v>
      </c>
      <c r="B4">
        <v>0.2</v>
      </c>
      <c r="C4">
        <v>0.28000000000000003</v>
      </c>
      <c r="D4" t="s">
        <v>33</v>
      </c>
      <c r="E4">
        <v>0.5</v>
      </c>
      <c r="F4">
        <v>0.35263157894736835</v>
      </c>
      <c r="G4" t="s">
        <v>33</v>
      </c>
      <c r="H4">
        <v>0.5</v>
      </c>
      <c r="I4">
        <v>0.6</v>
      </c>
      <c r="J4">
        <v>0.25</v>
      </c>
      <c r="K4">
        <v>0.51111111111111118</v>
      </c>
      <c r="L4">
        <v>0.20000000000000004</v>
      </c>
      <c r="M4" t="s">
        <v>33</v>
      </c>
      <c r="N4">
        <v>0.2</v>
      </c>
      <c r="O4">
        <v>0.55999999999999994</v>
      </c>
      <c r="P4">
        <v>0.3</v>
      </c>
      <c r="Q4">
        <v>0.26000000000000006</v>
      </c>
      <c r="R4">
        <v>0.5</v>
      </c>
      <c r="S4">
        <v>0.66666666666666663</v>
      </c>
      <c r="T4">
        <v>0.45000000000000018</v>
      </c>
      <c r="U4">
        <v>0.55000000000000004</v>
      </c>
      <c r="V4">
        <f t="shared" si="0"/>
        <v>0.22750000000000004</v>
      </c>
      <c r="W4">
        <f t="shared" si="1"/>
        <v>1.6007810593582108E-2</v>
      </c>
      <c r="X4">
        <f t="shared" ref="X4:X33" si="3">IF(COUNT($C4,$D4,$F4,$K4,$L4,$R4,$T4)&gt;3.9,(AVERAGE($C4,$D4,$F4,$K4,$L4,$R4,$T4)),"")</f>
        <v>0.38229044834307996</v>
      </c>
      <c r="Y4">
        <f>IF(COUNT($C4,$D4,$F4,$K4,$L4,$R4,$T4)&gt;3.9,(STDEV($C4,$D4,$F4,$K4,$L4,$R4,$T4))/(SQRT(COUNT($C4,$D4,$F4,$K4,$L4,$R4,$T4))),"")</f>
        <v>5.1513000626388916E-2</v>
      </c>
      <c r="Z4">
        <f t="shared" ref="Z4:Z33" si="4">IF(COUNT($E4,$H4,$I4,$M4,$O4,$P4,$S4)&gt;3.9,(AVERAGE($E4,$H4,$I4,$M4,$O4,$P4,$S4)),"")</f>
        <v>0.52111111111111108</v>
      </c>
      <c r="AA4">
        <f t="shared" si="2"/>
        <v>5.1219691429405009E-2</v>
      </c>
    </row>
    <row r="5" spans="1:27" x14ac:dyDescent="0.3">
      <c r="A5" s="4">
        <v>1990</v>
      </c>
      <c r="B5">
        <v>7.5000000000000011E-2</v>
      </c>
      <c r="C5" t="s">
        <v>33</v>
      </c>
      <c r="D5" t="s">
        <v>33</v>
      </c>
      <c r="E5" t="s">
        <v>33</v>
      </c>
      <c r="F5" t="s">
        <v>33</v>
      </c>
      <c r="G5" t="s">
        <v>33</v>
      </c>
      <c r="H5" t="s">
        <v>33</v>
      </c>
      <c r="I5">
        <v>0.8090909090909093</v>
      </c>
      <c r="J5" t="s">
        <v>33</v>
      </c>
      <c r="K5">
        <v>0.52058823529411757</v>
      </c>
      <c r="L5">
        <v>0.15000000000000002</v>
      </c>
      <c r="M5" t="s">
        <v>33</v>
      </c>
      <c r="N5">
        <v>0.39411764705882346</v>
      </c>
      <c r="O5" t="s">
        <v>33</v>
      </c>
      <c r="P5">
        <v>0.16764705882352937</v>
      </c>
      <c r="Q5" t="s">
        <v>33</v>
      </c>
      <c r="R5" t="s">
        <v>33</v>
      </c>
      <c r="S5" t="s">
        <v>33</v>
      </c>
      <c r="T5">
        <v>0.54374999999999996</v>
      </c>
      <c r="U5" t="s">
        <v>33</v>
      </c>
      <c r="V5" t="str">
        <f t="shared" si="0"/>
        <v/>
      </c>
      <c r="W5" t="str">
        <f t="shared" si="1"/>
        <v/>
      </c>
      <c r="X5" t="str">
        <f t="shared" si="3"/>
        <v/>
      </c>
      <c r="Y5" t="str">
        <f t="shared" ref="Y5:Y33" si="5">IF(COUNT($C5,$D5,$F5,$K5,$L5,$R5,$T5)&gt;3.9,(STDEV($C5,$D5,$F5,$K5,$L5,$R5,$T5))/(SQRT(COUNT($C5,$D5,$F5,$K5,$L5,$R5,$T5))),"")</f>
        <v/>
      </c>
      <c r="Z5" t="str">
        <f t="shared" si="4"/>
        <v/>
      </c>
      <c r="AA5" t="str">
        <f t="shared" si="2"/>
        <v/>
      </c>
    </row>
    <row r="6" spans="1:27" x14ac:dyDescent="0.3">
      <c r="A6" s="4">
        <v>1991</v>
      </c>
      <c r="B6">
        <v>0.13333333333333333</v>
      </c>
      <c r="C6" t="s">
        <v>33</v>
      </c>
      <c r="D6" t="s">
        <v>33</v>
      </c>
      <c r="E6" t="s">
        <v>33</v>
      </c>
      <c r="F6" t="s">
        <v>33</v>
      </c>
      <c r="G6" t="s">
        <v>33</v>
      </c>
      <c r="H6">
        <v>0.6</v>
      </c>
      <c r="I6">
        <v>0.58125000000000004</v>
      </c>
      <c r="J6" t="s">
        <v>33</v>
      </c>
      <c r="K6">
        <v>0.37777777777777777</v>
      </c>
      <c r="L6" t="s">
        <v>33</v>
      </c>
      <c r="M6">
        <v>1.1333333333333335</v>
      </c>
      <c r="N6">
        <v>0.42666666666666669</v>
      </c>
      <c r="O6" t="s">
        <v>33</v>
      </c>
      <c r="P6">
        <v>0.20000000000000004</v>
      </c>
      <c r="Q6" t="s">
        <v>33</v>
      </c>
      <c r="R6" t="s">
        <v>33</v>
      </c>
      <c r="S6">
        <v>0.5</v>
      </c>
      <c r="T6">
        <v>0.42931034482758618</v>
      </c>
      <c r="U6">
        <v>1.2166666666666666</v>
      </c>
      <c r="V6" t="str">
        <f t="shared" si="0"/>
        <v/>
      </c>
      <c r="W6" t="str">
        <f t="shared" si="1"/>
        <v/>
      </c>
      <c r="X6" t="str">
        <f t="shared" si="3"/>
        <v/>
      </c>
      <c r="Y6" t="str">
        <f t="shared" si="5"/>
        <v/>
      </c>
      <c r="Z6">
        <f t="shared" si="4"/>
        <v>0.60291666666666666</v>
      </c>
      <c r="AA6">
        <f t="shared" si="2"/>
        <v>0.15079016417230645</v>
      </c>
    </row>
    <row r="7" spans="1:27" x14ac:dyDescent="0.3">
      <c r="A7" s="4">
        <v>1992</v>
      </c>
      <c r="B7" t="s">
        <v>33</v>
      </c>
      <c r="C7">
        <v>0.26666666666666666</v>
      </c>
      <c r="D7" t="s">
        <v>33</v>
      </c>
      <c r="E7">
        <v>0.8</v>
      </c>
      <c r="F7">
        <v>1.3666666666666667</v>
      </c>
      <c r="G7" t="s">
        <v>33</v>
      </c>
      <c r="H7">
        <v>0.64999999999999991</v>
      </c>
      <c r="I7">
        <v>0.75</v>
      </c>
      <c r="J7">
        <v>0.27500000000000002</v>
      </c>
      <c r="K7" t="s">
        <v>33</v>
      </c>
      <c r="L7">
        <v>0.95</v>
      </c>
      <c r="M7">
        <v>1.2000000000000002</v>
      </c>
      <c r="N7">
        <v>0.63333333333333341</v>
      </c>
      <c r="O7">
        <v>1.5499999999999998</v>
      </c>
      <c r="P7">
        <v>0.4</v>
      </c>
      <c r="Q7" t="s">
        <v>33</v>
      </c>
      <c r="R7" t="s">
        <v>33</v>
      </c>
      <c r="S7">
        <v>1.25</v>
      </c>
      <c r="T7">
        <v>1.78</v>
      </c>
      <c r="U7" t="s">
        <v>33</v>
      </c>
      <c r="V7" t="str">
        <f t="shared" si="0"/>
        <v/>
      </c>
      <c r="W7" t="str">
        <f t="shared" si="1"/>
        <v/>
      </c>
      <c r="X7">
        <f t="shared" si="3"/>
        <v>1.0908333333333333</v>
      </c>
      <c r="Y7">
        <f t="shared" si="5"/>
        <v>0.32276403202706833</v>
      </c>
      <c r="Z7">
        <f t="shared" si="4"/>
        <v>0.94285714285714295</v>
      </c>
      <c r="AA7">
        <f t="shared" si="2"/>
        <v>0.15174719399169692</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0"/>
        <v/>
      </c>
      <c r="W8" t="str">
        <f t="shared" si="1"/>
        <v/>
      </c>
      <c r="X8" t="str">
        <f t="shared" si="3"/>
        <v/>
      </c>
      <c r="Y8" t="str">
        <f t="shared" si="5"/>
        <v/>
      </c>
      <c r="Z8" t="str">
        <f t="shared" si="4"/>
        <v/>
      </c>
      <c r="AA8" t="str">
        <f t="shared" si="2"/>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3"/>
        <v/>
      </c>
      <c r="Y9" t="str">
        <f t="shared" si="5"/>
        <v/>
      </c>
      <c r="Z9" t="str">
        <f t="shared" si="4"/>
        <v/>
      </c>
      <c r="AA9" t="str">
        <f t="shared" si="2"/>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0"/>
        <v/>
      </c>
      <c r="W10" t="str">
        <f t="shared" si="1"/>
        <v/>
      </c>
      <c r="X10" t="str">
        <f t="shared" si="3"/>
        <v/>
      </c>
      <c r="Y10" t="str">
        <f t="shared" si="5"/>
        <v/>
      </c>
      <c r="Z10" t="str">
        <f t="shared" si="4"/>
        <v/>
      </c>
      <c r="AA10" t="str">
        <f t="shared" si="2"/>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0"/>
        <v/>
      </c>
      <c r="W11" t="str">
        <f t="shared" si="1"/>
        <v/>
      </c>
      <c r="X11" t="str">
        <f t="shared" si="3"/>
        <v/>
      </c>
      <c r="Y11" t="str">
        <f t="shared" si="5"/>
        <v/>
      </c>
      <c r="Z11" t="str">
        <f t="shared" si="4"/>
        <v/>
      </c>
      <c r="AA11" t="str">
        <f t="shared" si="2"/>
        <v/>
      </c>
    </row>
    <row r="12" spans="1:27" x14ac:dyDescent="0.3">
      <c r="A12" s="4">
        <v>1997</v>
      </c>
      <c r="B12" t="s">
        <v>33</v>
      </c>
      <c r="C12" t="s">
        <v>33</v>
      </c>
      <c r="D12" t="s">
        <v>33</v>
      </c>
      <c r="E12" t="s">
        <v>33</v>
      </c>
      <c r="F12" t="s">
        <v>33</v>
      </c>
      <c r="G12" t="s">
        <v>33</v>
      </c>
      <c r="H12" t="s">
        <v>33</v>
      </c>
      <c r="I12" t="s">
        <v>33</v>
      </c>
      <c r="J12" t="s">
        <v>33</v>
      </c>
      <c r="K12">
        <v>3.1666666666666669E-2</v>
      </c>
      <c r="L12" t="s">
        <v>33</v>
      </c>
      <c r="M12" t="s">
        <v>33</v>
      </c>
      <c r="N12" t="s">
        <v>33</v>
      </c>
      <c r="O12" t="s">
        <v>33</v>
      </c>
      <c r="P12" t="s">
        <v>33</v>
      </c>
      <c r="Q12">
        <v>0.02</v>
      </c>
      <c r="R12" t="s">
        <v>33</v>
      </c>
      <c r="S12" t="s">
        <v>33</v>
      </c>
      <c r="T12" t="s">
        <v>33</v>
      </c>
      <c r="U12" t="s">
        <v>33</v>
      </c>
      <c r="V12" t="str">
        <f t="shared" si="0"/>
        <v/>
      </c>
      <c r="W12" t="str">
        <f t="shared" si="1"/>
        <v/>
      </c>
      <c r="X12" t="str">
        <f t="shared" si="3"/>
        <v/>
      </c>
      <c r="Y12" t="str">
        <f t="shared" si="5"/>
        <v/>
      </c>
      <c r="Z12" t="str">
        <f t="shared" si="4"/>
        <v/>
      </c>
      <c r="AA12" t="str">
        <f t="shared" si="2"/>
        <v/>
      </c>
    </row>
    <row r="13" spans="1:27" x14ac:dyDescent="0.3">
      <c r="A13" s="4">
        <v>1998</v>
      </c>
      <c r="B13" t="s">
        <v>33</v>
      </c>
      <c r="C13" t="s">
        <v>33</v>
      </c>
      <c r="D13" t="s">
        <v>33</v>
      </c>
      <c r="E13" t="s">
        <v>33</v>
      </c>
      <c r="F13" t="s">
        <v>33</v>
      </c>
      <c r="G13" t="s">
        <v>33</v>
      </c>
      <c r="H13" t="s">
        <v>33</v>
      </c>
      <c r="I13" t="s">
        <v>33</v>
      </c>
      <c r="J13" t="s">
        <v>33</v>
      </c>
      <c r="K13">
        <v>1.3954545454545455</v>
      </c>
      <c r="L13" t="s">
        <v>33</v>
      </c>
      <c r="M13" t="s">
        <v>33</v>
      </c>
      <c r="N13">
        <v>0.51538461538461533</v>
      </c>
      <c r="O13">
        <v>0.56666666666666665</v>
      </c>
      <c r="P13">
        <v>0.125</v>
      </c>
      <c r="Q13">
        <v>0.6</v>
      </c>
      <c r="R13">
        <v>5.5250000000000004</v>
      </c>
      <c r="S13" t="s">
        <v>33</v>
      </c>
      <c r="T13">
        <v>0.99285714285714277</v>
      </c>
      <c r="U13">
        <v>1.2749999999999999</v>
      </c>
      <c r="V13" t="str">
        <f t="shared" si="0"/>
        <v/>
      </c>
      <c r="W13" t="str">
        <f t="shared" si="1"/>
        <v/>
      </c>
      <c r="X13" t="str">
        <f t="shared" si="3"/>
        <v/>
      </c>
      <c r="Y13" t="str">
        <f t="shared" si="5"/>
        <v/>
      </c>
      <c r="Z13" t="str">
        <f t="shared" si="4"/>
        <v/>
      </c>
      <c r="AA13" t="str">
        <f t="shared" si="2"/>
        <v/>
      </c>
    </row>
    <row r="14" spans="1:27" x14ac:dyDescent="0.3">
      <c r="A14" s="4">
        <v>1999</v>
      </c>
      <c r="B14">
        <v>0.17499999999999999</v>
      </c>
      <c r="C14">
        <v>0.5</v>
      </c>
      <c r="D14">
        <v>0.5</v>
      </c>
      <c r="E14">
        <v>1.1000000000000001</v>
      </c>
      <c r="F14">
        <v>1.8000000000000003</v>
      </c>
      <c r="G14">
        <v>0.2</v>
      </c>
      <c r="H14" t="s">
        <v>33</v>
      </c>
      <c r="I14" t="s">
        <v>33</v>
      </c>
      <c r="J14">
        <v>0.16</v>
      </c>
      <c r="K14">
        <v>0.42857142857142855</v>
      </c>
      <c r="L14">
        <v>0.35</v>
      </c>
      <c r="M14" t="s">
        <v>33</v>
      </c>
      <c r="N14">
        <v>0.13749999999999998</v>
      </c>
      <c r="O14">
        <v>0.7</v>
      </c>
      <c r="P14">
        <v>0.3</v>
      </c>
      <c r="Q14">
        <v>0.18571428571428572</v>
      </c>
      <c r="R14">
        <v>0.05</v>
      </c>
      <c r="S14" t="s">
        <v>33</v>
      </c>
      <c r="T14">
        <v>0.82000000000000006</v>
      </c>
      <c r="U14">
        <v>0.70000000000000007</v>
      </c>
      <c r="V14">
        <f t="shared" si="0"/>
        <v>0.17164285714285715</v>
      </c>
      <c r="W14">
        <f>IF(COUNT($B14,$G14,$J14,$N14,$Q14)&gt;2.9,(STDEV($B14,$G14,$J14,$N14,$Q14))/(SQRT(COUNT($B14,$G14,$J14,$N14,$Q14))),"")</f>
        <v>1.0758006036322525E-2</v>
      </c>
      <c r="X14">
        <f t="shared" si="3"/>
        <v>0.63551020408163261</v>
      </c>
      <c r="Y14">
        <f t="shared" si="5"/>
        <v>0.21235420393119736</v>
      </c>
      <c r="Z14" t="str">
        <f t="shared" si="4"/>
        <v/>
      </c>
      <c r="AA14" t="str">
        <f t="shared" si="2"/>
        <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3"/>
        <v/>
      </c>
      <c r="Y15" t="str">
        <f t="shared" si="5"/>
        <v/>
      </c>
      <c r="Z15" t="str">
        <f t="shared" si="4"/>
        <v/>
      </c>
      <c r="AA15" t="str">
        <f t="shared" si="2"/>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3"/>
        <v/>
      </c>
      <c r="Y16" t="str">
        <f t="shared" si="5"/>
        <v/>
      </c>
      <c r="Z16" t="str">
        <f t="shared" si="4"/>
        <v/>
      </c>
      <c r="AA16" t="str">
        <f t="shared" si="2"/>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3"/>
        <v/>
      </c>
      <c r="Y17" t="str">
        <f t="shared" si="5"/>
        <v/>
      </c>
      <c r="Z17" t="str">
        <f t="shared" si="4"/>
        <v/>
      </c>
      <c r="AA17" t="str">
        <f t="shared" si="2"/>
        <v/>
      </c>
    </row>
    <row r="18" spans="1:27" x14ac:dyDescent="0.3">
      <c r="A18" s="4">
        <v>2003</v>
      </c>
      <c r="B18" t="s">
        <v>33</v>
      </c>
      <c r="C18" t="s">
        <v>33</v>
      </c>
      <c r="D18" t="s">
        <v>33</v>
      </c>
      <c r="E18" t="s">
        <v>33</v>
      </c>
      <c r="F18" t="s">
        <v>33</v>
      </c>
      <c r="G18" t="s">
        <v>33</v>
      </c>
      <c r="H18" t="s">
        <v>33</v>
      </c>
      <c r="I18" t="s">
        <v>33</v>
      </c>
      <c r="J18" t="s">
        <v>33</v>
      </c>
      <c r="K18">
        <v>0.78543333333333332</v>
      </c>
      <c r="L18" t="s">
        <v>33</v>
      </c>
      <c r="M18" t="s">
        <v>33</v>
      </c>
      <c r="N18" t="s">
        <v>33</v>
      </c>
      <c r="O18" t="s">
        <v>33</v>
      </c>
      <c r="P18" t="s">
        <v>33</v>
      </c>
      <c r="Q18" t="s">
        <v>33</v>
      </c>
      <c r="R18" t="s">
        <v>33</v>
      </c>
      <c r="S18" t="s">
        <v>33</v>
      </c>
      <c r="T18" t="s">
        <v>33</v>
      </c>
      <c r="U18" t="s">
        <v>33</v>
      </c>
      <c r="V18" t="str">
        <f t="shared" si="0"/>
        <v/>
      </c>
      <c r="W18" t="str">
        <f t="shared" si="1"/>
        <v/>
      </c>
      <c r="X18" t="str">
        <f t="shared" si="3"/>
        <v/>
      </c>
      <c r="Y18" t="str">
        <f t="shared" si="5"/>
        <v/>
      </c>
      <c r="Z18" t="str">
        <f t="shared" si="4"/>
        <v/>
      </c>
      <c r="AA18" t="str">
        <f t="shared" si="2"/>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3"/>
        <v/>
      </c>
      <c r="Y19" t="str">
        <f t="shared" si="5"/>
        <v/>
      </c>
      <c r="Z19" t="str">
        <f t="shared" si="4"/>
        <v/>
      </c>
      <c r="AA19" t="str">
        <f t="shared" si="2"/>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3"/>
        <v/>
      </c>
      <c r="Y20" t="str">
        <f t="shared" si="5"/>
        <v/>
      </c>
      <c r="Z20" t="str">
        <f t="shared" si="4"/>
        <v/>
      </c>
      <c r="AA20" t="str">
        <f t="shared" si="2"/>
        <v/>
      </c>
    </row>
    <row r="21" spans="1:27" x14ac:dyDescent="0.3">
      <c r="A21" s="4">
        <v>2006</v>
      </c>
      <c r="B21" t="s">
        <v>33</v>
      </c>
      <c r="C21">
        <v>0.68500000000000005</v>
      </c>
      <c r="D21" t="s">
        <v>33</v>
      </c>
      <c r="E21" t="s">
        <v>33</v>
      </c>
      <c r="F21" t="s">
        <v>33</v>
      </c>
      <c r="G21" t="s">
        <v>33</v>
      </c>
      <c r="H21" t="s">
        <v>33</v>
      </c>
      <c r="I21" t="s">
        <v>33</v>
      </c>
      <c r="J21" t="s">
        <v>33</v>
      </c>
      <c r="K21" t="s">
        <v>33</v>
      </c>
      <c r="L21">
        <v>0.5585714285714285</v>
      </c>
      <c r="M21">
        <v>2.16</v>
      </c>
      <c r="N21" t="s">
        <v>33</v>
      </c>
      <c r="O21">
        <v>1.092857142857143</v>
      </c>
      <c r="P21">
        <v>1.2375</v>
      </c>
      <c r="Q21" t="s">
        <v>33</v>
      </c>
      <c r="R21">
        <v>0.54</v>
      </c>
      <c r="S21">
        <v>0.98428571428571432</v>
      </c>
      <c r="T21" t="s">
        <v>33</v>
      </c>
      <c r="U21" t="s">
        <v>33</v>
      </c>
      <c r="V21" t="str">
        <f t="shared" si="0"/>
        <v/>
      </c>
      <c r="W21" t="str">
        <f t="shared" si="1"/>
        <v/>
      </c>
      <c r="X21" t="str">
        <f t="shared" si="3"/>
        <v/>
      </c>
      <c r="Y21" t="str">
        <f t="shared" si="5"/>
        <v/>
      </c>
      <c r="Z21">
        <f t="shared" si="4"/>
        <v>1.3686607142857143</v>
      </c>
      <c r="AA21">
        <f t="shared" si="2"/>
        <v>0.26882967791343443</v>
      </c>
    </row>
    <row r="22" spans="1:27" x14ac:dyDescent="0.3">
      <c r="A22" s="4">
        <v>2007</v>
      </c>
      <c r="B22">
        <v>0.19</v>
      </c>
      <c r="C22">
        <v>0.45900000000000002</v>
      </c>
      <c r="D22">
        <v>0.41299999999999998</v>
      </c>
      <c r="E22">
        <v>1.19</v>
      </c>
      <c r="F22">
        <v>0.92</v>
      </c>
      <c r="G22">
        <v>0.33925</v>
      </c>
      <c r="H22">
        <v>0.93400000000000005</v>
      </c>
      <c r="I22">
        <v>0.67400000000000004</v>
      </c>
      <c r="J22">
        <v>0.20200000000000001</v>
      </c>
      <c r="K22">
        <v>0.63700000000000001</v>
      </c>
      <c r="L22">
        <v>0.316</v>
      </c>
      <c r="M22">
        <v>1.6835</v>
      </c>
      <c r="N22">
        <v>0.379</v>
      </c>
      <c r="O22" t="s">
        <v>33</v>
      </c>
      <c r="P22">
        <v>0.16500000000000001</v>
      </c>
      <c r="Q22">
        <v>0.34399999999999997</v>
      </c>
      <c r="R22">
        <v>0.27100000000000002</v>
      </c>
      <c r="S22">
        <v>1.0322500000000001</v>
      </c>
      <c r="T22">
        <v>0.46100000000000002</v>
      </c>
      <c r="U22">
        <v>0.879</v>
      </c>
      <c r="V22">
        <f t="shared" si="0"/>
        <v>0.29085</v>
      </c>
      <c r="W22">
        <f t="shared" si="1"/>
        <v>3.9371912577369113E-2</v>
      </c>
      <c r="X22">
        <f t="shared" si="3"/>
        <v>0.49671428571428572</v>
      </c>
      <c r="Y22">
        <f t="shared" si="5"/>
        <v>8.3403983656633152E-2</v>
      </c>
      <c r="Z22">
        <f t="shared" si="4"/>
        <v>0.94645833333333351</v>
      </c>
      <c r="AA22">
        <f t="shared" si="2"/>
        <v>0.20776341128659884</v>
      </c>
    </row>
    <row r="23" spans="1:27" x14ac:dyDescent="0.3">
      <c r="A23" s="4">
        <v>2008</v>
      </c>
      <c r="B23" t="s">
        <v>33</v>
      </c>
      <c r="C23" t="s">
        <v>33</v>
      </c>
      <c r="D23">
        <v>0.85749999999999993</v>
      </c>
      <c r="E23">
        <v>1.2042857142857142</v>
      </c>
      <c r="F23" t="s">
        <v>33</v>
      </c>
      <c r="G23">
        <v>0.23</v>
      </c>
      <c r="H23">
        <v>0.80599999999999983</v>
      </c>
      <c r="I23">
        <v>0.57433333333333325</v>
      </c>
      <c r="J23" t="s">
        <v>33</v>
      </c>
      <c r="K23" t="s">
        <v>33</v>
      </c>
      <c r="L23" t="s">
        <v>33</v>
      </c>
      <c r="M23">
        <v>1.0085714285714287</v>
      </c>
      <c r="N23">
        <v>0.48233333333333334</v>
      </c>
      <c r="O23">
        <v>0.90399999999999991</v>
      </c>
      <c r="P23" t="s">
        <v>33</v>
      </c>
      <c r="Q23">
        <v>0.18714285714285714</v>
      </c>
      <c r="R23" t="s">
        <v>33</v>
      </c>
      <c r="S23">
        <v>1.04</v>
      </c>
      <c r="T23">
        <v>0.70571428571428574</v>
      </c>
      <c r="U23" t="s">
        <v>33</v>
      </c>
      <c r="V23">
        <f t="shared" si="0"/>
        <v>0.29982539682539683</v>
      </c>
      <c r="W23">
        <f t="shared" si="1"/>
        <v>9.2088804675628411E-2</v>
      </c>
      <c r="X23" t="str">
        <f t="shared" si="3"/>
        <v/>
      </c>
      <c r="Y23" t="str">
        <f t="shared" si="5"/>
        <v/>
      </c>
      <c r="Z23">
        <f t="shared" si="4"/>
        <v>0.92286507936507922</v>
      </c>
      <c r="AA23">
        <f t="shared" si="2"/>
        <v>8.8647515037922078E-2</v>
      </c>
    </row>
    <row r="24" spans="1:27" x14ac:dyDescent="0.3">
      <c r="A24" s="4">
        <v>2009</v>
      </c>
      <c r="B24">
        <v>0.59421052631578952</v>
      </c>
      <c r="C24">
        <v>0.84299999999999997</v>
      </c>
      <c r="D24">
        <v>0.76272727272727281</v>
      </c>
      <c r="E24">
        <v>0.96400000000000008</v>
      </c>
      <c r="F24">
        <v>0.90714285714285725</v>
      </c>
      <c r="G24">
        <v>0.7806249999999999</v>
      </c>
      <c r="H24">
        <v>0.8592857142857141</v>
      </c>
      <c r="I24">
        <v>1.1520000000000001</v>
      </c>
      <c r="J24">
        <v>0.3175</v>
      </c>
      <c r="K24">
        <v>1.1366666666666665</v>
      </c>
      <c r="L24">
        <v>0.78444444444444439</v>
      </c>
      <c r="M24">
        <v>2.2438888888888884</v>
      </c>
      <c r="N24">
        <v>0.66538461538461546</v>
      </c>
      <c r="O24">
        <v>0.96899999999999997</v>
      </c>
      <c r="P24">
        <v>0.73538461538461541</v>
      </c>
      <c r="Q24">
        <v>0.71111111111111114</v>
      </c>
      <c r="R24">
        <v>0.73117647058823521</v>
      </c>
      <c r="S24">
        <v>0.93666666666666665</v>
      </c>
      <c r="T24">
        <v>1.1921428571428569</v>
      </c>
      <c r="U24">
        <v>1.2418181818181817</v>
      </c>
      <c r="V24">
        <f t="shared" si="0"/>
        <v>0.61376625056230316</v>
      </c>
      <c r="W24">
        <f t="shared" si="1"/>
        <v>8.0043249964990612E-2</v>
      </c>
      <c r="X24">
        <f t="shared" si="3"/>
        <v>0.90818579553033341</v>
      </c>
      <c r="Y24">
        <f t="shared" si="5"/>
        <v>6.9844691981448617E-2</v>
      </c>
      <c r="Z24">
        <f t="shared" si="4"/>
        <v>1.1228894121751263</v>
      </c>
      <c r="AA24">
        <f t="shared" si="2"/>
        <v>0.19277057901497818</v>
      </c>
    </row>
    <row r="25" spans="1:27" x14ac:dyDescent="0.3">
      <c r="A25" s="4">
        <v>2010</v>
      </c>
      <c r="B25" t="s">
        <v>33</v>
      </c>
      <c r="C25" t="s">
        <v>33</v>
      </c>
      <c r="D25" t="s">
        <v>33</v>
      </c>
      <c r="E25" t="s">
        <v>33</v>
      </c>
      <c r="F25">
        <v>0.46583333333333332</v>
      </c>
      <c r="G25" t="s">
        <v>33</v>
      </c>
      <c r="H25">
        <v>0.46</v>
      </c>
      <c r="I25">
        <v>0.65</v>
      </c>
      <c r="J25" t="s">
        <v>33</v>
      </c>
      <c r="K25">
        <v>1.6735</v>
      </c>
      <c r="L25" t="s">
        <v>33</v>
      </c>
      <c r="M25" t="s">
        <v>33</v>
      </c>
      <c r="N25">
        <v>0.45</v>
      </c>
      <c r="O25">
        <v>2.0044444444444443</v>
      </c>
      <c r="P25" t="s">
        <v>33</v>
      </c>
      <c r="Q25">
        <v>0.3</v>
      </c>
      <c r="R25" t="s">
        <v>33</v>
      </c>
      <c r="S25">
        <v>1.4466666666666665</v>
      </c>
      <c r="T25" t="s">
        <v>33</v>
      </c>
      <c r="U25" t="s">
        <v>33</v>
      </c>
      <c r="V25" t="str">
        <f t="shared" si="0"/>
        <v/>
      </c>
      <c r="W25" t="str">
        <f t="shared" si="1"/>
        <v/>
      </c>
      <c r="X25" t="str">
        <f t="shared" si="3"/>
        <v/>
      </c>
      <c r="Y25" t="str">
        <f t="shared" si="5"/>
        <v/>
      </c>
      <c r="Z25">
        <f t="shared" si="4"/>
        <v>1.1402777777777777</v>
      </c>
      <c r="AA25">
        <f t="shared" si="2"/>
        <v>0.35867909674867365</v>
      </c>
    </row>
    <row r="26" spans="1:27" x14ac:dyDescent="0.3">
      <c r="A26" s="4">
        <v>2011</v>
      </c>
      <c r="B26" t="s">
        <v>33</v>
      </c>
      <c r="C26">
        <v>0.82124999999999992</v>
      </c>
      <c r="D26" t="s">
        <v>33</v>
      </c>
      <c r="E26" t="s">
        <v>33</v>
      </c>
      <c r="F26" t="s">
        <v>33</v>
      </c>
      <c r="G26" t="s">
        <v>33</v>
      </c>
      <c r="H26" t="s">
        <v>33</v>
      </c>
      <c r="I26" t="s">
        <v>33</v>
      </c>
      <c r="J26" t="s">
        <v>33</v>
      </c>
      <c r="K26" t="s">
        <v>33</v>
      </c>
      <c r="L26">
        <v>0.46333333333333332</v>
      </c>
      <c r="M26" t="s">
        <v>33</v>
      </c>
      <c r="N26" t="s">
        <v>33</v>
      </c>
      <c r="O26" t="s">
        <v>33</v>
      </c>
      <c r="P26">
        <v>0.75</v>
      </c>
      <c r="Q26" t="s">
        <v>33</v>
      </c>
      <c r="R26">
        <v>0.67999999999999994</v>
      </c>
      <c r="S26" t="s">
        <v>33</v>
      </c>
      <c r="T26" t="s">
        <v>33</v>
      </c>
      <c r="U26" t="s">
        <v>33</v>
      </c>
      <c r="V26" t="str">
        <f t="shared" si="0"/>
        <v/>
      </c>
      <c r="W26" t="str">
        <f t="shared" si="1"/>
        <v/>
      </c>
      <c r="X26" t="str">
        <f t="shared" si="3"/>
        <v/>
      </c>
      <c r="Y26" t="str">
        <f t="shared" si="5"/>
        <v/>
      </c>
      <c r="Z26" t="str">
        <f t="shared" si="4"/>
        <v/>
      </c>
      <c r="AA26" t="str">
        <f t="shared" si="2"/>
        <v/>
      </c>
    </row>
    <row r="27" spans="1:27" x14ac:dyDescent="0.3">
      <c r="A27" s="4">
        <v>2012</v>
      </c>
      <c r="B27" t="s">
        <v>33</v>
      </c>
      <c r="C27">
        <v>0.73</v>
      </c>
      <c r="D27">
        <v>0.59000000000000008</v>
      </c>
      <c r="E27">
        <v>1.01</v>
      </c>
      <c r="F27" t="s">
        <v>33</v>
      </c>
      <c r="G27" t="s">
        <v>33</v>
      </c>
      <c r="H27" t="s">
        <v>33</v>
      </c>
      <c r="I27" t="s">
        <v>33</v>
      </c>
      <c r="J27">
        <v>0.34714285714285714</v>
      </c>
      <c r="K27">
        <v>0.98310344827586205</v>
      </c>
      <c r="L27">
        <v>1.06</v>
      </c>
      <c r="M27">
        <v>2.3600000000000003</v>
      </c>
      <c r="N27" t="s">
        <v>33</v>
      </c>
      <c r="O27">
        <v>1.7</v>
      </c>
      <c r="P27" t="s">
        <v>33</v>
      </c>
      <c r="Q27">
        <v>0.73777777777777787</v>
      </c>
      <c r="R27" t="s">
        <v>33</v>
      </c>
      <c r="S27">
        <v>1.0614285714285712</v>
      </c>
      <c r="T27">
        <v>0.49857142857142861</v>
      </c>
      <c r="U27">
        <v>0.92166666666666652</v>
      </c>
      <c r="V27" t="str">
        <f t="shared" si="0"/>
        <v/>
      </c>
      <c r="W27" t="str">
        <f t="shared" si="1"/>
        <v/>
      </c>
      <c r="X27">
        <f t="shared" si="3"/>
        <v>0.77233497536945817</v>
      </c>
      <c r="Y27">
        <f t="shared" si="5"/>
        <v>0.10889428095748158</v>
      </c>
      <c r="Z27">
        <f t="shared" si="4"/>
        <v>1.5328571428571429</v>
      </c>
      <c r="AA27">
        <f t="shared" si="2"/>
        <v>0.31724419230463524</v>
      </c>
    </row>
    <row r="28" spans="1:27" x14ac:dyDescent="0.3">
      <c r="A28" s="4">
        <v>2013</v>
      </c>
      <c r="B28" t="s">
        <v>33</v>
      </c>
      <c r="C28" t="s">
        <v>33</v>
      </c>
      <c r="D28" t="s">
        <v>33</v>
      </c>
      <c r="E28" t="s">
        <v>33</v>
      </c>
      <c r="F28" t="s">
        <v>33</v>
      </c>
      <c r="G28" t="s">
        <v>33</v>
      </c>
      <c r="H28" t="s">
        <v>33</v>
      </c>
      <c r="I28" t="s">
        <v>33</v>
      </c>
      <c r="J28">
        <v>0.74875000000000003</v>
      </c>
      <c r="K28">
        <v>1.1896774193548383</v>
      </c>
      <c r="L28">
        <v>0.28999999999999998</v>
      </c>
      <c r="M28">
        <v>1.2666666666666666</v>
      </c>
      <c r="N28">
        <v>0.72461538461538466</v>
      </c>
      <c r="O28">
        <v>0.96400000000000008</v>
      </c>
      <c r="P28">
        <v>0.51249999999999996</v>
      </c>
      <c r="Q28">
        <v>0.47166666666666668</v>
      </c>
      <c r="R28">
        <v>0.28625</v>
      </c>
      <c r="S28">
        <v>0.95809523809523811</v>
      </c>
      <c r="T28">
        <v>0.46200000000000002</v>
      </c>
      <c r="U28">
        <v>1.7249999999999999</v>
      </c>
      <c r="V28">
        <f t="shared" si="0"/>
        <v>0.64834401709401712</v>
      </c>
      <c r="W28">
        <f t="shared" si="1"/>
        <v>8.8612987254432035E-2</v>
      </c>
      <c r="X28">
        <f t="shared" si="3"/>
        <v>0.55698185483870966</v>
      </c>
      <c r="Y28">
        <f t="shared" si="5"/>
        <v>0.21484495924280492</v>
      </c>
      <c r="Z28">
        <f t="shared" si="4"/>
        <v>0.92531547619047605</v>
      </c>
      <c r="AA28">
        <f t="shared" si="2"/>
        <v>0.15532446088612531</v>
      </c>
    </row>
    <row r="29" spans="1:27" x14ac:dyDescent="0.3">
      <c r="A29" s="4">
        <v>2014</v>
      </c>
      <c r="B29">
        <v>0.1</v>
      </c>
      <c r="C29">
        <v>1.6</v>
      </c>
      <c r="D29" t="s">
        <v>33</v>
      </c>
      <c r="E29">
        <v>1.6</v>
      </c>
      <c r="F29">
        <v>1.7999999999999998</v>
      </c>
      <c r="G29">
        <v>0.80588235294117649</v>
      </c>
      <c r="H29">
        <v>1.75</v>
      </c>
      <c r="I29">
        <v>0.9</v>
      </c>
      <c r="J29">
        <v>1.44</v>
      </c>
      <c r="K29">
        <v>2.1771428571428579</v>
      </c>
      <c r="L29">
        <v>0.9</v>
      </c>
      <c r="M29">
        <v>2.5</v>
      </c>
      <c r="N29">
        <v>1.6142857142857143</v>
      </c>
      <c r="O29">
        <v>1.85</v>
      </c>
      <c r="P29">
        <v>1.5</v>
      </c>
      <c r="Q29">
        <v>1.4500000000000002</v>
      </c>
      <c r="R29">
        <v>0.6</v>
      </c>
      <c r="S29">
        <v>1.7</v>
      </c>
      <c r="T29">
        <v>1.3</v>
      </c>
      <c r="U29">
        <v>1.9416666666666669</v>
      </c>
      <c r="V29">
        <f>IF(COUNT($B29,$G29,$J29,$N29,$Q29)&gt;2.9,(AVERAGE($B29,$G29,$J29,$N29,$Q29)),"")</f>
        <v>1.0820336134453783</v>
      </c>
      <c r="W29">
        <f t="shared" si="1"/>
        <v>0.28173400850808145</v>
      </c>
      <c r="X29">
        <f t="shared" si="3"/>
        <v>1.3961904761904764</v>
      </c>
      <c r="Y29">
        <f t="shared" si="5"/>
        <v>0.23831799103846019</v>
      </c>
      <c r="Z29">
        <f t="shared" si="4"/>
        <v>1.6857142857142855</v>
      </c>
      <c r="AA29">
        <f t="shared" si="2"/>
        <v>0.17952128329661263</v>
      </c>
    </row>
    <row r="30" spans="1:27" x14ac:dyDescent="0.3">
      <c r="A30" s="4">
        <v>2015</v>
      </c>
      <c r="B30">
        <v>0.22714285714285715</v>
      </c>
      <c r="C30">
        <v>0.88000000000000034</v>
      </c>
      <c r="D30">
        <v>1.7</v>
      </c>
      <c r="E30">
        <v>0.52500000000000002</v>
      </c>
      <c r="F30">
        <v>1.1384615384615384</v>
      </c>
      <c r="G30">
        <v>0.42857142857142855</v>
      </c>
      <c r="H30">
        <v>1.06</v>
      </c>
      <c r="I30">
        <v>1.3333333333333333</v>
      </c>
      <c r="J30">
        <v>0.3</v>
      </c>
      <c r="K30">
        <v>2.2074074074074082</v>
      </c>
      <c r="L30">
        <v>0.72</v>
      </c>
      <c r="M30">
        <v>3.2166666666666663</v>
      </c>
      <c r="N30">
        <v>1</v>
      </c>
      <c r="O30">
        <v>1.6800000000000002</v>
      </c>
      <c r="P30">
        <v>0.8666666666666667</v>
      </c>
      <c r="Q30">
        <v>1.1833333333333333</v>
      </c>
      <c r="R30">
        <v>0.8222222222222223</v>
      </c>
      <c r="S30">
        <v>1.1333333333333331</v>
      </c>
      <c r="T30">
        <v>1.8428571428571427</v>
      </c>
      <c r="U30">
        <v>1.7555555555555555</v>
      </c>
      <c r="V30">
        <f t="shared" si="0"/>
        <v>0.62780952380952382</v>
      </c>
      <c r="W30">
        <f t="shared" si="1"/>
        <v>0.19427057597418707</v>
      </c>
      <c r="X30">
        <f t="shared" si="3"/>
        <v>1.330135472992616</v>
      </c>
      <c r="Y30">
        <f t="shared" si="5"/>
        <v>0.22032937102567474</v>
      </c>
      <c r="Z30">
        <f t="shared" si="4"/>
        <v>1.4021428571428571</v>
      </c>
      <c r="AA30">
        <f t="shared" si="2"/>
        <v>0.33165783554600775</v>
      </c>
    </row>
    <row r="31" spans="1:27" x14ac:dyDescent="0.3">
      <c r="A31" s="4">
        <v>2016</v>
      </c>
      <c r="B31">
        <v>0.2857142857142857</v>
      </c>
      <c r="C31">
        <v>0.56600000000000006</v>
      </c>
      <c r="D31">
        <v>0.65579999999999994</v>
      </c>
      <c r="E31" t="s">
        <v>33</v>
      </c>
      <c r="F31" t="s">
        <v>33</v>
      </c>
      <c r="G31">
        <v>0.2857142857142857</v>
      </c>
      <c r="H31">
        <v>0.79150000000000009</v>
      </c>
      <c r="I31">
        <v>1.0385714285714285</v>
      </c>
      <c r="J31">
        <v>0.3890909090909091</v>
      </c>
      <c r="K31">
        <v>0.87827272727272743</v>
      </c>
      <c r="L31">
        <v>0.50516666666666665</v>
      </c>
      <c r="M31">
        <v>1.2744444444444445</v>
      </c>
      <c r="N31">
        <v>0.62100000000000011</v>
      </c>
      <c r="O31">
        <v>0.72975000000000001</v>
      </c>
      <c r="P31">
        <v>0.47250000000000003</v>
      </c>
      <c r="Q31">
        <v>0.33550000000000002</v>
      </c>
      <c r="R31">
        <v>0.58388888888888879</v>
      </c>
      <c r="S31">
        <v>0.97311111111111104</v>
      </c>
      <c r="T31">
        <v>0.92428571428571427</v>
      </c>
      <c r="U31">
        <v>0.93927272727272737</v>
      </c>
      <c r="V31">
        <f t="shared" si="0"/>
        <v>0.38340389610389619</v>
      </c>
      <c r="W31">
        <f t="shared" si="1"/>
        <v>6.239613526549663E-2</v>
      </c>
      <c r="X31">
        <f t="shared" si="3"/>
        <v>0.68556899951899952</v>
      </c>
      <c r="Y31">
        <f t="shared" si="5"/>
        <v>7.1224336237423816E-2</v>
      </c>
      <c r="Z31">
        <f t="shared" si="4"/>
        <v>0.87997949735449732</v>
      </c>
      <c r="AA31">
        <f t="shared" si="2"/>
        <v>0.11341142751099723</v>
      </c>
    </row>
    <row r="32" spans="1:27" x14ac:dyDescent="0.3">
      <c r="A32" s="4">
        <v>2017</v>
      </c>
      <c r="B32">
        <v>0.16399999999999998</v>
      </c>
      <c r="C32">
        <v>0.6053333333333335</v>
      </c>
      <c r="D32">
        <v>0.72199999999999998</v>
      </c>
      <c r="E32">
        <v>1.01</v>
      </c>
      <c r="F32">
        <v>0.86230769230769233</v>
      </c>
      <c r="G32">
        <v>0.16444444444444445</v>
      </c>
      <c r="H32">
        <v>1.007741935483871</v>
      </c>
      <c r="I32">
        <v>1.108888888888889</v>
      </c>
      <c r="J32">
        <v>0.31916666666666671</v>
      </c>
      <c r="K32">
        <v>1.6672727272727272</v>
      </c>
      <c r="L32">
        <v>0.52142857142857146</v>
      </c>
      <c r="M32">
        <v>2.5877777777777777</v>
      </c>
      <c r="N32">
        <v>0.63176470588235301</v>
      </c>
      <c r="O32">
        <v>1.0571428571428572</v>
      </c>
      <c r="P32">
        <v>0.502</v>
      </c>
      <c r="Q32">
        <v>0.51428571428571435</v>
      </c>
      <c r="R32">
        <v>0.49818181818181823</v>
      </c>
      <c r="S32">
        <v>0.94</v>
      </c>
      <c r="T32">
        <v>0.8471428571428572</v>
      </c>
      <c r="U32">
        <v>1.2533333333333332</v>
      </c>
      <c r="V32">
        <f t="shared" si="0"/>
        <v>0.35873230625583574</v>
      </c>
      <c r="W32">
        <f t="shared" si="1"/>
        <v>9.3802302258149006E-2</v>
      </c>
      <c r="X32">
        <f t="shared" si="3"/>
        <v>0.81766671423814274</v>
      </c>
      <c r="Y32">
        <f t="shared" si="5"/>
        <v>0.15187379301742943</v>
      </c>
      <c r="Z32">
        <f t="shared" si="4"/>
        <v>1.1733644941847707</v>
      </c>
      <c r="AA32">
        <f t="shared" si="2"/>
        <v>0.24772957464735462</v>
      </c>
    </row>
    <row r="33" spans="1:27" x14ac:dyDescent="0.3">
      <c r="A33" s="4">
        <v>2018</v>
      </c>
      <c r="B33">
        <v>0.19311111111111112</v>
      </c>
      <c r="C33">
        <v>0.55407692307692313</v>
      </c>
      <c r="D33">
        <v>0.61780000000000002</v>
      </c>
      <c r="E33">
        <v>0.90782608695652167</v>
      </c>
      <c r="F33">
        <v>0.73150000000000015</v>
      </c>
      <c r="G33">
        <v>0.15166666666666667</v>
      </c>
      <c r="H33">
        <v>1.2266666666666666</v>
      </c>
      <c r="I33">
        <v>1.2585000000000002</v>
      </c>
      <c r="J33">
        <v>0.18866666666666665</v>
      </c>
      <c r="K33">
        <v>1.2773999999999999</v>
      </c>
      <c r="L33">
        <v>0.4965</v>
      </c>
      <c r="M33">
        <v>1.387142857142857</v>
      </c>
      <c r="N33">
        <v>0.63066666666666682</v>
      </c>
      <c r="O33">
        <v>0.92924999999999991</v>
      </c>
      <c r="P33">
        <v>0.41080000000000005</v>
      </c>
      <c r="Q33">
        <v>0.57014285714285717</v>
      </c>
      <c r="R33">
        <v>0.24183333333333334</v>
      </c>
      <c r="S33">
        <v>0.91272727272727283</v>
      </c>
      <c r="T33">
        <v>0.60180000000000011</v>
      </c>
      <c r="U33">
        <v>0.628</v>
      </c>
      <c r="V33">
        <f t="shared" si="0"/>
        <v>0.34685079365079369</v>
      </c>
      <c r="W33">
        <f t="shared" si="1"/>
        <v>0.1042031062008217</v>
      </c>
      <c r="X33">
        <f t="shared" si="3"/>
        <v>0.64584432234432232</v>
      </c>
      <c r="Y33">
        <f t="shared" si="5"/>
        <v>0.11980894680666369</v>
      </c>
      <c r="Z33">
        <f t="shared" si="4"/>
        <v>1.0047018404990455</v>
      </c>
      <c r="AA33">
        <f t="shared" si="2"/>
        <v>0.12307562813912915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t="s">
        <v>33</v>
      </c>
      <c r="C2">
        <v>0.24000000000000005</v>
      </c>
      <c r="D2" t="s">
        <v>33</v>
      </c>
      <c r="E2">
        <v>0.98571428571428577</v>
      </c>
      <c r="F2">
        <v>2.9833333333333338</v>
      </c>
      <c r="G2" t="s">
        <v>33</v>
      </c>
      <c r="H2">
        <v>1</v>
      </c>
      <c r="I2">
        <v>1.05</v>
      </c>
      <c r="J2" t="s">
        <v>33</v>
      </c>
      <c r="K2">
        <v>0.49411764705882355</v>
      </c>
      <c r="L2">
        <v>0.3</v>
      </c>
      <c r="M2">
        <v>7.2</v>
      </c>
      <c r="N2">
        <v>0.1</v>
      </c>
      <c r="O2">
        <v>3.6250000000000004</v>
      </c>
      <c r="P2">
        <v>0.75</v>
      </c>
      <c r="Q2">
        <v>0.1</v>
      </c>
      <c r="R2">
        <v>0.15000000000000002</v>
      </c>
      <c r="S2">
        <v>4.6999999999999993</v>
      </c>
      <c r="T2">
        <v>9.9999999999999992E-2</v>
      </c>
      <c r="U2">
        <v>0.18</v>
      </c>
      <c r="V2" t="str">
        <f>IF(COUNT($B2,$G2,$J2,$N2,$Q2)&gt;2.9,(AVERAGE($B2,$G2,$J2,$N2,$Q2)),"")</f>
        <v/>
      </c>
      <c r="W2" t="str">
        <f>IF(COUNT($B2,$G2,$J2,$N2,$Q2)&gt;2.9,(STDEV($B2,$G2,$J2,$N2,$Q2))/(SQRT(COUNT(B2,G2,J2,N2,Q2))),"")</f>
        <v/>
      </c>
      <c r="X2">
        <f>IF(COUNT($C2,$D2,$F2,$K2,$L2,$R2,$T2)&gt;3.9,(AVERAGE($C2,$D2,$F2,$K2,$L2,$R2,$T2)),"")</f>
        <v>0.71124183006535968</v>
      </c>
      <c r="Y2">
        <f>IF(COUNT($C2,$D2,$F2,$K2,$L2,$R2,$T2)&gt;3.9,(STDEV($C2,$D2,$F2,$K2,$L2,$R2,$T2))/(SQRT(COUNT($C2,$D2,$F2,$K2,$L2,$R2,$T2))),"")</f>
        <v>0.45786971880308197</v>
      </c>
      <c r="Z2">
        <f>IF(COUNT($E2,$H2,$I2,$M2,$O2,$P2,$S2)&gt;3.9,(AVERAGE($E2,$H2,$I2,$M2,$O2,$P2,$S2)),"")</f>
        <v>2.7586734693877548</v>
      </c>
      <c r="AA2">
        <f>IF(COUNT($E2,$H2,$I2,$M2,$O2,$P2,$S2)&gt;3.9,(STDEV($E2,$H2,$I2,$M2,$O2,$P2,$S2))/(SQRT(COUNT($E2,$H2,$I2,$M2,$O2,$P2,$S2))),"")</f>
        <v>0.94409571848931717</v>
      </c>
    </row>
    <row r="3" spans="1:27" x14ac:dyDescent="0.3">
      <c r="A3" s="4">
        <v>1988</v>
      </c>
      <c r="B3" t="s">
        <v>33</v>
      </c>
      <c r="C3" t="s">
        <v>33</v>
      </c>
      <c r="D3" t="s">
        <v>33</v>
      </c>
      <c r="E3">
        <v>0.2</v>
      </c>
      <c r="F3">
        <v>3.6235294117647063</v>
      </c>
      <c r="G3" t="s">
        <v>33</v>
      </c>
      <c r="H3">
        <v>3.9</v>
      </c>
      <c r="I3">
        <v>1.5</v>
      </c>
      <c r="J3">
        <v>0.2</v>
      </c>
      <c r="K3">
        <v>0.28333333333333338</v>
      </c>
      <c r="L3">
        <v>0.45</v>
      </c>
      <c r="M3">
        <v>0.6</v>
      </c>
      <c r="N3">
        <v>0.27142857142857141</v>
      </c>
      <c r="O3">
        <v>3.75</v>
      </c>
      <c r="P3">
        <v>1.4666666666666668</v>
      </c>
      <c r="Q3">
        <v>0.1</v>
      </c>
      <c r="R3">
        <v>1.02</v>
      </c>
      <c r="S3">
        <v>4.05</v>
      </c>
      <c r="T3">
        <v>9.9999999999999992E-2</v>
      </c>
      <c r="U3">
        <v>0.75</v>
      </c>
      <c r="V3">
        <f>IF(COUNT($B3,$G3,$J3,$N3,$Q3)&gt;2.9,(AVERAGE($B3,$G3,$J3,$N3,$Q3)),"")</f>
        <v>0.19047619047619047</v>
      </c>
      <c r="W3">
        <f t="shared" ref="W3:W33" si="0">IF(COUNT($B3,$G3,$J3,$N3,$Q3)&gt;2.9,(STDEV($B3,$G3,$J3,$N3,$Q3))/(SQRT(COUNT(B3,G3,J3,N3,Q3))),"")</f>
        <v>4.9715745280526455E-2</v>
      </c>
      <c r="X3">
        <f t="shared" ref="X3:X33" si="1">IF(COUNT($C3,$D3,$F3,$K3,$L3,$R3,$T3)&gt;3.9,(AVERAGE($C3,$D3,$F3,$K3,$L3,$R3,$T3)),"")</f>
        <v>1.0953725490196078</v>
      </c>
      <c r="Y3">
        <f t="shared" ref="Y3:Y33" si="2">IF(COUNT($C3,$D3,$F3,$K3,$L3,$R3,$T3)&gt;3.9,(STDEV($C3,$D3,$F3,$K3,$L3,$R3,$T3))/(SQRT(COUNT($C3,$D3,$F3,$K3,$L3,$R3,$T3))),"")</f>
        <v>0.65053585873390141</v>
      </c>
      <c r="Z3">
        <f t="shared" ref="Z3:Z33" si="3">IF(COUNT($E3,$H3,$I3,$M3,$O3,$P3,$S3)&gt;3.9,(AVERAGE($E3,$H3,$I3,$M3,$O3,$P3,$S3)),"")</f>
        <v>2.2095238095238092</v>
      </c>
      <c r="AA3">
        <f t="shared" ref="AA3:AA33" si="4">IF(COUNT($E3,$H3,$I3,$M3,$O3,$P3,$S3)&gt;3.9,(STDEV($E3,$H3,$I3,$M3,$O3,$P3,$S3))/(SQRT(COUNT($E3,$H3,$I3,$M3,$O3,$P3,$S3))),"")</f>
        <v>0.62301385097235318</v>
      </c>
    </row>
    <row r="4" spans="1:27" x14ac:dyDescent="0.3">
      <c r="A4" s="4">
        <v>1989</v>
      </c>
      <c r="B4">
        <v>0.1</v>
      </c>
      <c r="C4">
        <v>0.2</v>
      </c>
      <c r="D4" t="s">
        <v>33</v>
      </c>
      <c r="E4">
        <v>1.9</v>
      </c>
      <c r="F4">
        <v>3.4736842105263164</v>
      </c>
      <c r="G4" t="s">
        <v>33</v>
      </c>
      <c r="H4">
        <v>3.2</v>
      </c>
      <c r="I4">
        <v>3.1</v>
      </c>
      <c r="J4">
        <v>0.15000000000000002</v>
      </c>
      <c r="K4">
        <v>0.4055555555555555</v>
      </c>
      <c r="L4" t="s">
        <v>33</v>
      </c>
      <c r="M4" t="s">
        <v>33</v>
      </c>
      <c r="N4">
        <v>0.15999999999999998</v>
      </c>
      <c r="O4">
        <v>3.3</v>
      </c>
      <c r="P4">
        <v>0.40000000000000008</v>
      </c>
      <c r="Q4">
        <v>0.2</v>
      </c>
      <c r="R4">
        <v>0.1</v>
      </c>
      <c r="S4">
        <v>2.8000000000000003</v>
      </c>
      <c r="T4">
        <v>0.20217391304347831</v>
      </c>
      <c r="U4">
        <v>0.22500000000000003</v>
      </c>
      <c r="V4">
        <f t="shared" ref="V4:V33" si="5">IF(COUNT($B4,$G4,$J4,$N4,$Q4)&gt;2.9,(AVERAGE($B4,$G4,$J4,$N4,$Q4)),"")</f>
        <v>0.1525</v>
      </c>
      <c r="W4">
        <f t="shared" si="0"/>
        <v>2.056493779875513E-2</v>
      </c>
      <c r="X4">
        <f t="shared" si="1"/>
        <v>0.87628273582506999</v>
      </c>
      <c r="Y4">
        <f t="shared" si="2"/>
        <v>0.65124781875610827</v>
      </c>
      <c r="Z4">
        <f t="shared" si="3"/>
        <v>2.4500000000000002</v>
      </c>
      <c r="AA4">
        <f t="shared" si="4"/>
        <v>0.45952874411364791</v>
      </c>
    </row>
    <row r="5" spans="1:27" x14ac:dyDescent="0.3">
      <c r="A5" s="4">
        <v>1990</v>
      </c>
      <c r="B5">
        <v>0.16666666666666666</v>
      </c>
      <c r="C5" t="s">
        <v>33</v>
      </c>
      <c r="D5" t="s">
        <v>33</v>
      </c>
      <c r="E5" t="s">
        <v>33</v>
      </c>
      <c r="F5" t="s">
        <v>33</v>
      </c>
      <c r="G5" t="s">
        <v>33</v>
      </c>
      <c r="H5" t="s">
        <v>33</v>
      </c>
      <c r="I5">
        <v>1.3900000000000001</v>
      </c>
      <c r="J5" t="s">
        <v>33</v>
      </c>
      <c r="K5">
        <v>0.66129032258064502</v>
      </c>
      <c r="L5" t="s">
        <v>33</v>
      </c>
      <c r="M5" t="s">
        <v>33</v>
      </c>
      <c r="N5">
        <v>0.11249999999999999</v>
      </c>
      <c r="O5" t="s">
        <v>33</v>
      </c>
      <c r="P5">
        <v>0.65000000000000013</v>
      </c>
      <c r="Q5" t="s">
        <v>33</v>
      </c>
      <c r="R5" t="s">
        <v>33</v>
      </c>
      <c r="S5" t="s">
        <v>33</v>
      </c>
      <c r="T5">
        <v>0.30625000000000002</v>
      </c>
      <c r="U5" t="s">
        <v>33</v>
      </c>
      <c r="V5" t="str">
        <f t="shared" si="5"/>
        <v/>
      </c>
      <c r="W5" t="str">
        <f t="shared" si="0"/>
        <v/>
      </c>
      <c r="X5" t="str">
        <f t="shared" si="1"/>
        <v/>
      </c>
      <c r="Y5" t="str">
        <f t="shared" si="2"/>
        <v/>
      </c>
      <c r="Z5" t="str">
        <f t="shared" si="3"/>
        <v/>
      </c>
      <c r="AA5" t="str">
        <f t="shared" si="4"/>
        <v/>
      </c>
    </row>
    <row r="6" spans="1:27" x14ac:dyDescent="0.3">
      <c r="A6" s="4">
        <v>1991</v>
      </c>
      <c r="B6">
        <v>0.35</v>
      </c>
      <c r="C6" t="s">
        <v>33</v>
      </c>
      <c r="D6" t="s">
        <v>33</v>
      </c>
      <c r="E6" t="s">
        <v>33</v>
      </c>
      <c r="F6" t="s">
        <v>33</v>
      </c>
      <c r="G6" t="s">
        <v>33</v>
      </c>
      <c r="H6">
        <v>1.6000000000000003</v>
      </c>
      <c r="I6">
        <v>0.56666666666666676</v>
      </c>
      <c r="J6" t="s">
        <v>33</v>
      </c>
      <c r="K6">
        <v>0.72499999999999998</v>
      </c>
      <c r="L6" t="s">
        <v>33</v>
      </c>
      <c r="M6">
        <v>8.1666666666666661</v>
      </c>
      <c r="N6">
        <v>0.30000000000000004</v>
      </c>
      <c r="O6" t="s">
        <v>33</v>
      </c>
      <c r="P6">
        <v>0.80000000000000016</v>
      </c>
      <c r="Q6" t="s">
        <v>33</v>
      </c>
      <c r="R6" t="s">
        <v>33</v>
      </c>
      <c r="S6">
        <v>2.2999999999999998</v>
      </c>
      <c r="T6" t="s">
        <v>33</v>
      </c>
      <c r="U6" t="s">
        <v>33</v>
      </c>
      <c r="V6" t="str">
        <f t="shared" si="5"/>
        <v/>
      </c>
      <c r="W6" t="str">
        <f t="shared" si="0"/>
        <v/>
      </c>
      <c r="X6" t="str">
        <f t="shared" si="1"/>
        <v/>
      </c>
      <c r="Y6" t="str">
        <f t="shared" si="2"/>
        <v/>
      </c>
      <c r="Z6">
        <f>IF(COUNT($E6,$H6,$I6,$M6,$O6,$P6,$S6)&gt;3.9,(AVERAGE($E6,$H6,$I6,$M6,$O6,$P6,$S6)),"")</f>
        <v>2.6866666666666665</v>
      </c>
      <c r="AA6">
        <f t="shared" si="4"/>
        <v>1.4038280996380335</v>
      </c>
    </row>
    <row r="7" spans="1:27" x14ac:dyDescent="0.3">
      <c r="A7" s="4">
        <v>1992</v>
      </c>
      <c r="B7">
        <v>0.1</v>
      </c>
      <c r="C7">
        <v>0.23333333333333331</v>
      </c>
      <c r="D7" t="s">
        <v>33</v>
      </c>
      <c r="E7">
        <v>0.39999999999999997</v>
      </c>
      <c r="F7">
        <v>2.7096774193548394</v>
      </c>
      <c r="G7" t="s">
        <v>33</v>
      </c>
      <c r="H7" t="s">
        <v>33</v>
      </c>
      <c r="I7" t="s">
        <v>33</v>
      </c>
      <c r="J7">
        <v>0.3</v>
      </c>
      <c r="K7" t="s">
        <v>33</v>
      </c>
      <c r="L7">
        <v>0.2</v>
      </c>
      <c r="M7">
        <v>3.8499999999999996</v>
      </c>
      <c r="N7" t="s">
        <v>33</v>
      </c>
      <c r="O7">
        <v>4.55</v>
      </c>
      <c r="P7">
        <v>0.5</v>
      </c>
      <c r="Q7" t="s">
        <v>33</v>
      </c>
      <c r="R7" t="s">
        <v>33</v>
      </c>
      <c r="S7">
        <v>3.9</v>
      </c>
      <c r="T7">
        <v>0.33750000000000002</v>
      </c>
      <c r="U7" t="s">
        <v>33</v>
      </c>
      <c r="V7" t="str">
        <f t="shared" si="5"/>
        <v/>
      </c>
      <c r="W7" t="str">
        <f t="shared" si="0"/>
        <v/>
      </c>
      <c r="X7">
        <f t="shared" si="1"/>
        <v>0.87012768817204322</v>
      </c>
      <c r="Y7">
        <f t="shared" si="2"/>
        <v>0.61388202154481941</v>
      </c>
      <c r="Z7">
        <f t="shared" si="3"/>
        <v>2.64</v>
      </c>
      <c r="AA7">
        <f t="shared" si="4"/>
        <v>0.90269042312411818</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5"/>
        <v/>
      </c>
      <c r="W8" t="str">
        <f t="shared" si="0"/>
        <v/>
      </c>
      <c r="X8" t="str">
        <f t="shared" si="1"/>
        <v/>
      </c>
      <c r="Y8" t="str">
        <f t="shared" si="2"/>
        <v/>
      </c>
      <c r="Z8" t="str">
        <f t="shared" si="3"/>
        <v/>
      </c>
      <c r="AA8" t="str">
        <f t="shared" si="4"/>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5"/>
        <v/>
      </c>
      <c r="W9" t="str">
        <f t="shared" si="0"/>
        <v/>
      </c>
      <c r="X9" t="str">
        <f t="shared" si="1"/>
        <v/>
      </c>
      <c r="Y9" t="str">
        <f t="shared" si="2"/>
        <v/>
      </c>
      <c r="Z9" t="str">
        <f t="shared" si="3"/>
        <v/>
      </c>
      <c r="AA9" t="str">
        <f t="shared" si="4"/>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5"/>
        <v/>
      </c>
      <c r="W10" t="str">
        <f t="shared" si="0"/>
        <v/>
      </c>
      <c r="X10" t="str">
        <f t="shared" si="1"/>
        <v/>
      </c>
      <c r="Y10" t="str">
        <f t="shared" si="2"/>
        <v/>
      </c>
      <c r="Z10" t="str">
        <f t="shared" si="3"/>
        <v/>
      </c>
      <c r="AA10" t="str">
        <f t="shared" si="4"/>
        <v/>
      </c>
    </row>
    <row r="11" spans="1:27" x14ac:dyDescent="0.3">
      <c r="A11" s="4">
        <v>1996</v>
      </c>
      <c r="B11" t="s">
        <v>33</v>
      </c>
      <c r="C11" t="s">
        <v>33</v>
      </c>
      <c r="D11" t="s">
        <v>33</v>
      </c>
      <c r="E11" t="s">
        <v>33</v>
      </c>
      <c r="F11">
        <v>2.99</v>
      </c>
      <c r="G11" t="s">
        <v>33</v>
      </c>
      <c r="H11" t="s">
        <v>33</v>
      </c>
      <c r="I11" t="s">
        <v>33</v>
      </c>
      <c r="J11">
        <v>0.376</v>
      </c>
      <c r="K11" t="s">
        <v>33</v>
      </c>
      <c r="L11" t="s">
        <v>33</v>
      </c>
      <c r="M11" t="s">
        <v>33</v>
      </c>
      <c r="N11" t="s">
        <v>33</v>
      </c>
      <c r="O11" t="s">
        <v>33</v>
      </c>
      <c r="P11" t="s">
        <v>33</v>
      </c>
      <c r="Q11">
        <v>0.25290909090909092</v>
      </c>
      <c r="R11" t="s">
        <v>33</v>
      </c>
      <c r="S11" t="s">
        <v>33</v>
      </c>
      <c r="T11" t="s">
        <v>33</v>
      </c>
      <c r="U11" t="s">
        <v>33</v>
      </c>
      <c r="V11" t="str">
        <f t="shared" si="5"/>
        <v/>
      </c>
      <c r="W11" t="str">
        <f t="shared" si="0"/>
        <v/>
      </c>
      <c r="X11" t="str">
        <f t="shared" si="1"/>
        <v/>
      </c>
      <c r="Y11" t="str">
        <f t="shared" si="2"/>
        <v/>
      </c>
      <c r="Z11" t="str">
        <f t="shared" si="3"/>
        <v/>
      </c>
      <c r="AA11" t="str">
        <f t="shared" si="4"/>
        <v/>
      </c>
    </row>
    <row r="12" spans="1:27" x14ac:dyDescent="0.3">
      <c r="A12" s="4">
        <v>1997</v>
      </c>
      <c r="B12">
        <v>5.0000000000000001E-3</v>
      </c>
      <c r="C12">
        <v>0.13600000000000001</v>
      </c>
      <c r="D12">
        <v>1.59</v>
      </c>
      <c r="E12">
        <v>0.58399999999999996</v>
      </c>
      <c r="F12">
        <v>2.5999999999999996</v>
      </c>
      <c r="G12">
        <v>1.7999999999999999E-2</v>
      </c>
      <c r="H12">
        <v>2.63</v>
      </c>
      <c r="I12">
        <v>1.63</v>
      </c>
      <c r="J12">
        <v>8.6500000000000007E-2</v>
      </c>
      <c r="K12">
        <v>0.7643823529411764</v>
      </c>
      <c r="L12">
        <v>5.0000000000000001E-3</v>
      </c>
      <c r="M12">
        <v>2.4450000000000003</v>
      </c>
      <c r="N12">
        <v>9.1874999999999998E-2</v>
      </c>
      <c r="O12">
        <v>2.3250000000000002</v>
      </c>
      <c r="P12">
        <v>1.4163333333333334</v>
      </c>
      <c r="Q12">
        <v>6.9137931034482694E-2</v>
      </c>
      <c r="R12">
        <v>3.0333333333333337E-2</v>
      </c>
      <c r="S12" t="s">
        <v>33</v>
      </c>
      <c r="T12">
        <v>4.9999999999999992E-3</v>
      </c>
      <c r="U12" t="s">
        <v>33</v>
      </c>
      <c r="V12">
        <f>IF(COUNT($B12,$G12,$J12,$N12,$Q12)&gt;2.9,(AVERAGE($B12,$G12,$J12,$N12,$Q12)),"")</f>
        <v>5.4102586206896543E-2</v>
      </c>
      <c r="W12">
        <f t="shared" si="0"/>
        <v>1.7912104791670248E-2</v>
      </c>
      <c r="X12">
        <f t="shared" si="1"/>
        <v>0.73295938375350123</v>
      </c>
      <c r="Y12">
        <f t="shared" si="2"/>
        <v>0.38207579293508215</v>
      </c>
      <c r="Z12">
        <f t="shared" si="3"/>
        <v>1.8383888888888891</v>
      </c>
      <c r="AA12">
        <f t="shared" si="4"/>
        <v>0.31761947202957425</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5"/>
        <v/>
      </c>
      <c r="W13" t="str">
        <f t="shared" si="0"/>
        <v/>
      </c>
      <c r="X13" t="str">
        <f t="shared" si="1"/>
        <v/>
      </c>
      <c r="Y13" t="str">
        <f t="shared" si="2"/>
        <v/>
      </c>
      <c r="Z13" t="str">
        <f t="shared" si="3"/>
        <v/>
      </c>
      <c r="AA13" t="str">
        <f t="shared" si="4"/>
        <v/>
      </c>
    </row>
    <row r="14" spans="1:27" x14ac:dyDescent="0.3">
      <c r="A14" s="4">
        <v>1999</v>
      </c>
      <c r="B14">
        <v>0.09</v>
      </c>
      <c r="C14">
        <v>0.17</v>
      </c>
      <c r="D14">
        <v>1.2</v>
      </c>
      <c r="E14">
        <v>2.5000000000000001E-2</v>
      </c>
      <c r="F14">
        <v>4.38375</v>
      </c>
      <c r="G14">
        <v>5.7499999999999996E-2</v>
      </c>
      <c r="H14" t="s">
        <v>33</v>
      </c>
      <c r="I14" t="s">
        <v>33</v>
      </c>
      <c r="J14">
        <v>8.7999999999999995E-2</v>
      </c>
      <c r="K14">
        <v>2.4999999999999998E-2</v>
      </c>
      <c r="L14">
        <v>0.28999999999999998</v>
      </c>
      <c r="M14" t="s">
        <v>33</v>
      </c>
      <c r="N14">
        <v>4.1250000000000016E-2</v>
      </c>
      <c r="O14">
        <v>3.2</v>
      </c>
      <c r="P14">
        <v>0.76500000000000001</v>
      </c>
      <c r="Q14">
        <v>8.785714285714287E-2</v>
      </c>
      <c r="R14">
        <v>0.17499999999999999</v>
      </c>
      <c r="S14" t="s">
        <v>33</v>
      </c>
      <c r="T14">
        <v>5.6500000000000015E-2</v>
      </c>
      <c r="U14">
        <v>2.5000000000000001E-2</v>
      </c>
      <c r="V14">
        <f t="shared" si="5"/>
        <v>7.2921428571428568E-2</v>
      </c>
      <c r="W14">
        <f>IF(COUNT($B14,$G14,$J14,$N14,$Q14)&gt;2.9,(STDEV($B14,$G14,$J14,$N14,$Q14))/(SQRT(COUNT(B14,G14,J14,N14,Q14))),"")</f>
        <v>9.9574502924458918E-3</v>
      </c>
      <c r="X14">
        <f t="shared" si="1"/>
        <v>0.90003571428571427</v>
      </c>
      <c r="Y14">
        <f t="shared" si="2"/>
        <v>0.60028279652120609</v>
      </c>
      <c r="Z14" t="str">
        <f t="shared" si="3"/>
        <v/>
      </c>
      <c r="AA14" t="str">
        <f t="shared" si="4"/>
        <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5"/>
        <v/>
      </c>
      <c r="W15" t="str">
        <f t="shared" si="0"/>
        <v/>
      </c>
      <c r="X15" t="str">
        <f t="shared" si="1"/>
        <v/>
      </c>
      <c r="Y15" t="str">
        <f t="shared" si="2"/>
        <v/>
      </c>
      <c r="Z15" t="str">
        <f t="shared" si="3"/>
        <v/>
      </c>
      <c r="AA15" t="str">
        <f t="shared" si="4"/>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5"/>
        <v/>
      </c>
      <c r="W16" t="str">
        <f t="shared" si="0"/>
        <v/>
      </c>
      <c r="X16" t="str">
        <f t="shared" si="1"/>
        <v/>
      </c>
      <c r="Y16" t="str">
        <f t="shared" si="2"/>
        <v/>
      </c>
      <c r="Z16" t="str">
        <f t="shared" si="3"/>
        <v/>
      </c>
      <c r="AA16" t="str">
        <f t="shared" si="4"/>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5"/>
        <v/>
      </c>
      <c r="W17" t="str">
        <f t="shared" si="0"/>
        <v/>
      </c>
      <c r="X17" t="str">
        <f t="shared" si="1"/>
        <v/>
      </c>
      <c r="Y17" t="str">
        <f t="shared" si="2"/>
        <v/>
      </c>
      <c r="Z17" t="str">
        <f t="shared" si="3"/>
        <v/>
      </c>
      <c r="AA17" t="str">
        <f t="shared" si="4"/>
        <v/>
      </c>
    </row>
    <row r="18" spans="1:27" x14ac:dyDescent="0.3">
      <c r="A18" s="4">
        <v>2003</v>
      </c>
      <c r="B18" t="s">
        <v>33</v>
      </c>
      <c r="C18" t="s">
        <v>33</v>
      </c>
      <c r="D18" t="s">
        <v>33</v>
      </c>
      <c r="E18" t="s">
        <v>33</v>
      </c>
      <c r="F18" t="s">
        <v>33</v>
      </c>
      <c r="G18" t="s">
        <v>33</v>
      </c>
      <c r="H18" t="s">
        <v>33</v>
      </c>
      <c r="I18" t="s">
        <v>33</v>
      </c>
      <c r="J18" t="s">
        <v>33</v>
      </c>
      <c r="K18">
        <v>0.43737500000000001</v>
      </c>
      <c r="L18" t="s">
        <v>33</v>
      </c>
      <c r="M18" t="s">
        <v>33</v>
      </c>
      <c r="N18" t="s">
        <v>33</v>
      </c>
      <c r="O18" t="s">
        <v>33</v>
      </c>
      <c r="P18" t="s">
        <v>33</v>
      </c>
      <c r="Q18" t="s">
        <v>33</v>
      </c>
      <c r="R18" t="s">
        <v>33</v>
      </c>
      <c r="S18" t="s">
        <v>33</v>
      </c>
      <c r="T18" t="s">
        <v>33</v>
      </c>
      <c r="U18" t="s">
        <v>33</v>
      </c>
      <c r="V18" t="str">
        <f t="shared" si="5"/>
        <v/>
      </c>
      <c r="W18" t="str">
        <f t="shared" si="0"/>
        <v/>
      </c>
      <c r="X18" t="str">
        <f t="shared" si="1"/>
        <v/>
      </c>
      <c r="Y18" t="str">
        <f t="shared" si="2"/>
        <v/>
      </c>
      <c r="Z18" t="str">
        <f t="shared" si="3"/>
        <v/>
      </c>
      <c r="AA18" t="str">
        <f t="shared" si="4"/>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5"/>
        <v/>
      </c>
      <c r="W19" t="str">
        <f t="shared" si="0"/>
        <v/>
      </c>
      <c r="X19" t="str">
        <f t="shared" si="1"/>
        <v/>
      </c>
      <c r="Y19" t="str">
        <f t="shared" si="2"/>
        <v/>
      </c>
      <c r="Z19" t="str">
        <f t="shared" si="3"/>
        <v/>
      </c>
      <c r="AA19" t="str">
        <f t="shared" si="4"/>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5"/>
        <v/>
      </c>
      <c r="W20" t="str">
        <f t="shared" si="0"/>
        <v/>
      </c>
      <c r="X20" t="str">
        <f t="shared" si="1"/>
        <v/>
      </c>
      <c r="Y20" t="str">
        <f t="shared" si="2"/>
        <v/>
      </c>
      <c r="Z20" t="str">
        <f t="shared" si="3"/>
        <v/>
      </c>
      <c r="AA20" t="str">
        <f t="shared" si="4"/>
        <v/>
      </c>
    </row>
    <row r="21" spans="1:27" x14ac:dyDescent="0.3">
      <c r="A21" s="4">
        <v>2006</v>
      </c>
      <c r="B21" t="s">
        <v>33</v>
      </c>
      <c r="C21">
        <v>4.3333333333333335E-2</v>
      </c>
      <c r="D21" t="s">
        <v>33</v>
      </c>
      <c r="E21" t="s">
        <v>33</v>
      </c>
      <c r="F21" t="s">
        <v>33</v>
      </c>
      <c r="G21" t="s">
        <v>33</v>
      </c>
      <c r="H21" t="s">
        <v>33</v>
      </c>
      <c r="I21" t="s">
        <v>33</v>
      </c>
      <c r="J21" t="s">
        <v>33</v>
      </c>
      <c r="K21" t="s">
        <v>33</v>
      </c>
      <c r="L21">
        <v>0.11285714285714286</v>
      </c>
      <c r="M21">
        <v>0.78200000000000003</v>
      </c>
      <c r="N21" t="s">
        <v>33</v>
      </c>
      <c r="O21">
        <v>1.73</v>
      </c>
      <c r="P21">
        <v>0.43374999999999997</v>
      </c>
      <c r="Q21" t="s">
        <v>33</v>
      </c>
      <c r="R21">
        <v>0.01</v>
      </c>
      <c r="S21">
        <v>1.6928571428571428</v>
      </c>
      <c r="T21" t="s">
        <v>33</v>
      </c>
      <c r="U21" t="s">
        <v>33</v>
      </c>
      <c r="V21" t="str">
        <f t="shared" si="5"/>
        <v/>
      </c>
      <c r="W21" t="str">
        <f t="shared" si="0"/>
        <v/>
      </c>
      <c r="X21" t="str">
        <f t="shared" si="1"/>
        <v/>
      </c>
      <c r="Y21" t="str">
        <f t="shared" si="2"/>
        <v/>
      </c>
      <c r="Z21">
        <f>IF(COUNT($E21,$H21,$I21,$M21,$O21,$P21,$S21)&gt;3.9,(AVERAGE($E21,$H21,$I21,$M21,$O21,$P21,$S21)),"")</f>
        <v>1.1596517857142856</v>
      </c>
      <c r="AA21">
        <f t="shared" si="4"/>
        <v>0.32649136182819133</v>
      </c>
    </row>
    <row r="22" spans="1:27" x14ac:dyDescent="0.3">
      <c r="A22" s="4">
        <v>2007</v>
      </c>
      <c r="B22">
        <v>0.01</v>
      </c>
      <c r="C22">
        <v>8.0000000000000002E-3</v>
      </c>
      <c r="D22">
        <v>0.67400000000000004</v>
      </c>
      <c r="E22">
        <v>8.0000000000000002E-3</v>
      </c>
      <c r="F22">
        <v>0.23400000000000001</v>
      </c>
      <c r="G22">
        <v>8.2500000000000004E-3</v>
      </c>
      <c r="H22">
        <v>8.0000000000000002E-3</v>
      </c>
      <c r="I22">
        <v>8.0000000000000002E-3</v>
      </c>
      <c r="J22">
        <v>8.0000000000000002E-3</v>
      </c>
      <c r="K22">
        <v>0.01</v>
      </c>
      <c r="L22">
        <v>8.0000000000000002E-3</v>
      </c>
      <c r="M22">
        <v>8.0000000000000002E-3</v>
      </c>
      <c r="N22">
        <v>8.0000000000000002E-3</v>
      </c>
      <c r="O22" t="s">
        <v>33</v>
      </c>
      <c r="P22">
        <v>0.73599999999999999</v>
      </c>
      <c r="Q22">
        <v>8.0000000000000002E-3</v>
      </c>
      <c r="R22">
        <v>8.0000000000000002E-3</v>
      </c>
      <c r="S22">
        <v>0.48742857142857143</v>
      </c>
      <c r="T22">
        <v>8.0000000000000002E-3</v>
      </c>
      <c r="U22">
        <v>8.0000000000000002E-3</v>
      </c>
      <c r="V22">
        <f t="shared" si="5"/>
        <v>8.4500000000000009E-3</v>
      </c>
      <c r="W22">
        <f t="shared" si="0"/>
        <v>3.9051248379533266E-4</v>
      </c>
      <c r="X22">
        <f t="shared" si="1"/>
        <v>0.13571428571428573</v>
      </c>
      <c r="Y22">
        <f t="shared" si="2"/>
        <v>9.517645624380669E-2</v>
      </c>
      <c r="Z22">
        <f t="shared" si="3"/>
        <v>0.20923809523809522</v>
      </c>
      <c r="AA22">
        <f t="shared" si="4"/>
        <v>0.13125739715684609</v>
      </c>
    </row>
    <row r="23" spans="1:27" x14ac:dyDescent="0.3">
      <c r="A23" s="4">
        <v>2008</v>
      </c>
      <c r="B23">
        <v>1.7000000000000001E-2</v>
      </c>
      <c r="C23" t="s">
        <v>33</v>
      </c>
      <c r="D23">
        <v>1.1675</v>
      </c>
      <c r="E23">
        <v>2.8714285714285723E-2</v>
      </c>
      <c r="F23">
        <v>1.96</v>
      </c>
      <c r="G23">
        <v>1.7000000000000001E-2</v>
      </c>
      <c r="H23">
        <v>1.56</v>
      </c>
      <c r="I23">
        <v>0.77999999999999992</v>
      </c>
      <c r="J23">
        <v>5.9800000000000006E-2</v>
      </c>
      <c r="K23">
        <v>8.4000000000000005E-2</v>
      </c>
      <c r="L23">
        <v>3.8166666666666675E-2</v>
      </c>
      <c r="M23">
        <v>0.5228571428571428</v>
      </c>
      <c r="N23">
        <v>3.2000000000000001E-2</v>
      </c>
      <c r="O23">
        <v>2.5979999999999999</v>
      </c>
      <c r="P23">
        <v>7.7750000000000014E-2</v>
      </c>
      <c r="Q23">
        <v>1.7000000000000001E-2</v>
      </c>
      <c r="R23">
        <v>2.9571428571428582E-2</v>
      </c>
      <c r="S23">
        <v>2.9750000000000001</v>
      </c>
      <c r="T23">
        <v>6.1285714285714291E-2</v>
      </c>
      <c r="U23" t="s">
        <v>33</v>
      </c>
      <c r="V23">
        <f t="shared" si="5"/>
        <v>2.8560000000000009E-2</v>
      </c>
      <c r="W23">
        <f t="shared" si="0"/>
        <v>8.3326826412626533E-3</v>
      </c>
      <c r="X23">
        <f t="shared" si="1"/>
        <v>0.55675396825396828</v>
      </c>
      <c r="Y23">
        <f t="shared" si="2"/>
        <v>0.334561875971569</v>
      </c>
      <c r="Z23">
        <f t="shared" si="3"/>
        <v>1.2203316326530611</v>
      </c>
      <c r="AA23">
        <f t="shared" si="4"/>
        <v>0.44981512363586446</v>
      </c>
    </row>
    <row r="24" spans="1:27" x14ac:dyDescent="0.3">
      <c r="A24" s="4">
        <v>2009</v>
      </c>
      <c r="B24">
        <v>0.80026315789473679</v>
      </c>
      <c r="C24">
        <v>1.2177999999999998</v>
      </c>
      <c r="D24">
        <v>4.2145454545454548</v>
      </c>
      <c r="E24">
        <v>0.65490000000000015</v>
      </c>
      <c r="F24">
        <v>4.8250000000000002</v>
      </c>
      <c r="G24">
        <v>0.12586666666666663</v>
      </c>
      <c r="H24" s="5">
        <v>8.1785714285714288</v>
      </c>
      <c r="I24">
        <v>5.7333333333333334</v>
      </c>
      <c r="J24">
        <v>0.52000000000000013</v>
      </c>
      <c r="K24">
        <v>0.24466666666666667</v>
      </c>
      <c r="L24">
        <v>0.85833333333333328</v>
      </c>
      <c r="M24" s="5">
        <v>12.5557777777778</v>
      </c>
      <c r="N24">
        <v>0.34234615384615358</v>
      </c>
      <c r="O24" s="5">
        <v>10.3</v>
      </c>
      <c r="P24">
        <v>2.8953846153846152</v>
      </c>
      <c r="Q24">
        <v>6.5444444444444458E-2</v>
      </c>
      <c r="R24">
        <v>0.84941176470588231</v>
      </c>
      <c r="S24" s="5">
        <v>12.441666666666668</v>
      </c>
      <c r="T24">
        <v>8.5428571428571395E-2</v>
      </c>
      <c r="U24">
        <v>0.3219999999999999</v>
      </c>
      <c r="V24">
        <f t="shared" si="5"/>
        <v>0.37078408457040035</v>
      </c>
      <c r="W24">
        <f t="shared" si="0"/>
        <v>0.13430249758842566</v>
      </c>
      <c r="X24">
        <f t="shared" si="1"/>
        <v>1.7564551129542725</v>
      </c>
      <c r="Y24">
        <f t="shared" si="2"/>
        <v>0.7312010595327012</v>
      </c>
      <c r="Z24" s="5">
        <f>IF(COUNT($E24,$H24,$I24,$M24,$O24,$P24,$S24)&gt;3.9,(AVERAGE($E24,$H24,$I24,$M24,$O24,$P24,$S24)),"")</f>
        <v>7.5370905459619788</v>
      </c>
      <c r="AA24" s="5">
        <f t="shared" si="4"/>
        <v>1.7556085335394818</v>
      </c>
    </row>
    <row r="25" spans="1:27" x14ac:dyDescent="0.3">
      <c r="A25" s="4">
        <v>2010</v>
      </c>
      <c r="B25" t="s">
        <v>33</v>
      </c>
      <c r="C25" t="s">
        <v>33</v>
      </c>
      <c r="D25" t="s">
        <v>33</v>
      </c>
      <c r="E25" t="s">
        <v>33</v>
      </c>
      <c r="F25">
        <v>3.1916666666666664</v>
      </c>
      <c r="G25" t="s">
        <v>33</v>
      </c>
      <c r="H25">
        <v>1.8</v>
      </c>
      <c r="I25">
        <v>1.4</v>
      </c>
      <c r="J25" t="s">
        <v>33</v>
      </c>
      <c r="K25">
        <v>0.19279310344827583</v>
      </c>
      <c r="L25" t="s">
        <v>33</v>
      </c>
      <c r="M25" t="s">
        <v>33</v>
      </c>
      <c r="N25">
        <v>3.9E-2</v>
      </c>
      <c r="O25">
        <v>1.656666666666667</v>
      </c>
      <c r="P25" t="s">
        <v>33</v>
      </c>
      <c r="Q25">
        <v>5.1999999999999998E-2</v>
      </c>
      <c r="R25" t="s">
        <v>33</v>
      </c>
      <c r="S25">
        <v>6.4066666666666672</v>
      </c>
      <c r="T25" t="s">
        <v>33</v>
      </c>
      <c r="U25" t="s">
        <v>33</v>
      </c>
      <c r="V25" t="str">
        <f t="shared" si="5"/>
        <v/>
      </c>
      <c r="W25" t="str">
        <f t="shared" si="0"/>
        <v/>
      </c>
      <c r="X25" t="str">
        <f t="shared" si="1"/>
        <v/>
      </c>
      <c r="Y25" t="str">
        <f t="shared" si="2"/>
        <v/>
      </c>
      <c r="Z25">
        <f>IF(COUNT($E25,$H25,$I25,$M25,$O25,$P25,$S25)&gt;3.9,(AVERAGE($E25,$H25,$I25,$M25,$O25,$P25,$S25)),"")</f>
        <v>2.8158333333333339</v>
      </c>
      <c r="AA25">
        <f t="shared" si="4"/>
        <v>1.1998004270772764</v>
      </c>
    </row>
    <row r="26" spans="1:27" x14ac:dyDescent="0.3">
      <c r="A26" s="4">
        <v>2011</v>
      </c>
      <c r="B26" t="s">
        <v>33</v>
      </c>
      <c r="C26">
        <v>4.6625E-2</v>
      </c>
      <c r="D26" t="s">
        <v>33</v>
      </c>
      <c r="E26" t="s">
        <v>33</v>
      </c>
      <c r="F26" t="s">
        <v>33</v>
      </c>
      <c r="G26" t="s">
        <v>33</v>
      </c>
      <c r="H26" t="s">
        <v>33</v>
      </c>
      <c r="I26" t="s">
        <v>33</v>
      </c>
      <c r="J26" t="s">
        <v>33</v>
      </c>
      <c r="K26" t="s">
        <v>33</v>
      </c>
      <c r="L26">
        <v>0.14816666666666667</v>
      </c>
      <c r="M26" t="s">
        <v>33</v>
      </c>
      <c r="N26" t="s">
        <v>33</v>
      </c>
      <c r="O26" t="s">
        <v>33</v>
      </c>
      <c r="P26">
        <v>0.57625000000000004</v>
      </c>
      <c r="Q26" t="s">
        <v>33</v>
      </c>
      <c r="R26">
        <v>8.6285714285714299E-2</v>
      </c>
      <c r="S26" t="s">
        <v>33</v>
      </c>
      <c r="T26" t="s">
        <v>33</v>
      </c>
      <c r="U26" t="s">
        <v>33</v>
      </c>
      <c r="V26" t="str">
        <f t="shared" si="5"/>
        <v/>
      </c>
      <c r="W26" t="str">
        <f t="shared" si="0"/>
        <v/>
      </c>
      <c r="X26" t="str">
        <f t="shared" si="1"/>
        <v/>
      </c>
      <c r="Y26" t="str">
        <f t="shared" si="2"/>
        <v/>
      </c>
      <c r="Z26" t="str">
        <f t="shared" si="3"/>
        <v/>
      </c>
      <c r="AA26" t="str">
        <f t="shared" si="4"/>
        <v/>
      </c>
    </row>
    <row r="27" spans="1:27" x14ac:dyDescent="0.3">
      <c r="A27" s="4">
        <v>2012</v>
      </c>
      <c r="B27" t="s">
        <v>33</v>
      </c>
      <c r="C27" t="s">
        <v>33</v>
      </c>
      <c r="D27">
        <v>0.88600000000000012</v>
      </c>
      <c r="E27">
        <v>3.4250000000000003E-2</v>
      </c>
      <c r="F27" t="s">
        <v>33</v>
      </c>
      <c r="G27" t="s">
        <v>33</v>
      </c>
      <c r="H27" t="s">
        <v>33</v>
      </c>
      <c r="I27" t="s">
        <v>33</v>
      </c>
      <c r="J27" t="s">
        <v>33</v>
      </c>
      <c r="K27">
        <v>0.17833333333333343</v>
      </c>
      <c r="L27" t="s">
        <v>33</v>
      </c>
      <c r="M27" s="10">
        <v>9.68</v>
      </c>
      <c r="N27" t="s">
        <v>33</v>
      </c>
      <c r="O27">
        <v>2.5125000000000002</v>
      </c>
      <c r="P27" t="s">
        <v>33</v>
      </c>
      <c r="Q27" t="s">
        <v>33</v>
      </c>
      <c r="R27" t="s">
        <v>33</v>
      </c>
      <c r="S27">
        <v>0.49357142857142861</v>
      </c>
      <c r="T27">
        <v>1.4999999999999999E-2</v>
      </c>
      <c r="U27">
        <v>2.1833333333333333E-2</v>
      </c>
      <c r="V27" t="str">
        <f t="shared" si="5"/>
        <v/>
      </c>
      <c r="W27" t="str">
        <f t="shared" si="0"/>
        <v/>
      </c>
      <c r="X27" t="str">
        <f>IF(COUNT($C27,$D27,$F27,$K27,$L27,$R27,$T27)&gt;3.9,(AVERAGE($C27,$D27,$F27,$K27,$L27,$R27,$T27)),"")</f>
        <v/>
      </c>
      <c r="Y27" t="str">
        <f t="shared" si="2"/>
        <v/>
      </c>
      <c r="Z27">
        <f>IF(COUNT($E27,$H27,$I27,$M27,$O27,$P27,$S27)&gt;3.9,(AVERAGE($E27,$H27,$I27,$M27,$O27,$P27,$S27)),"")</f>
        <v>3.1800803571428569</v>
      </c>
      <c r="AA27">
        <f t="shared" si="4"/>
        <v>2.2324910928538007</v>
      </c>
    </row>
    <row r="28" spans="1:27" x14ac:dyDescent="0.3">
      <c r="A28" s="4">
        <v>2013</v>
      </c>
      <c r="B28">
        <v>9.4400000000000012E-2</v>
      </c>
      <c r="C28">
        <v>5.4600000000000003E-2</v>
      </c>
      <c r="D28">
        <v>0.18666666666666668</v>
      </c>
      <c r="E28">
        <v>1.7000000000000001E-2</v>
      </c>
      <c r="F28">
        <v>1.1199999999999999</v>
      </c>
      <c r="G28">
        <v>0.14800000000000002</v>
      </c>
      <c r="H28">
        <v>0.10875000000000001</v>
      </c>
      <c r="I28" t="s">
        <v>33</v>
      </c>
      <c r="J28">
        <v>0.20480000000000001</v>
      </c>
      <c r="K28">
        <v>0.21565384615384617</v>
      </c>
      <c r="L28">
        <v>0.16</v>
      </c>
      <c r="M28">
        <v>0.23900000000000002</v>
      </c>
      <c r="N28">
        <v>0.11714285714285715</v>
      </c>
      <c r="O28">
        <v>0.91400000000000003</v>
      </c>
      <c r="P28">
        <v>1.4</v>
      </c>
      <c r="Q28">
        <v>0.24</v>
      </c>
      <c r="R28">
        <v>0.13233333333333333</v>
      </c>
      <c r="S28">
        <v>3.576190476190475</v>
      </c>
      <c r="T28">
        <v>0.11375</v>
      </c>
      <c r="U28">
        <v>0.11</v>
      </c>
      <c r="V28">
        <f t="shared" si="5"/>
        <v>0.16086857142857142</v>
      </c>
      <c r="W28">
        <f t="shared" si="0"/>
        <v>2.7099227491060425E-2</v>
      </c>
      <c r="X28">
        <f t="shared" si="1"/>
        <v>0.28328626373626375</v>
      </c>
      <c r="Y28">
        <f t="shared" si="2"/>
        <v>0.1408330325889946</v>
      </c>
      <c r="Z28">
        <f>IF(COUNT($E28,$H28,$I28,$M28,$O28,$P28,$S28)&gt;3.9,(AVERAGE($E28,$H28,$I28,$M28,$O28,$P28,$S28)),"")</f>
        <v>1.0424900793650791</v>
      </c>
      <c r="AA28">
        <f t="shared" si="4"/>
        <v>0.55175651305770157</v>
      </c>
    </row>
    <row r="29" spans="1:27" x14ac:dyDescent="0.3">
      <c r="A29" s="4">
        <v>2014</v>
      </c>
      <c r="B29">
        <v>5.0000000000000001E-3</v>
      </c>
      <c r="C29">
        <v>5.0000000000000001E-3</v>
      </c>
      <c r="D29" t="s">
        <v>33</v>
      </c>
      <c r="E29">
        <v>5.0000000000000001E-3</v>
      </c>
      <c r="F29">
        <v>0.7173750000000001</v>
      </c>
      <c r="G29">
        <v>3.712941176470589E-2</v>
      </c>
      <c r="H29">
        <v>0.88249999999999995</v>
      </c>
      <c r="I29">
        <v>5.0000000000000001E-3</v>
      </c>
      <c r="J29">
        <v>0.27487999999999996</v>
      </c>
      <c r="K29">
        <v>5.256571428571425E-2</v>
      </c>
      <c r="L29">
        <v>1.0999999999999999E-2</v>
      </c>
      <c r="M29">
        <v>1.9300000000000002</v>
      </c>
      <c r="N29">
        <v>1.1885714285714289E-2</v>
      </c>
      <c r="O29">
        <v>0.85750000000000004</v>
      </c>
      <c r="P29">
        <v>0.45800000000000002</v>
      </c>
      <c r="Q29">
        <v>6.2750000000000002E-3</v>
      </c>
      <c r="R29">
        <v>5.1999999999999998E-2</v>
      </c>
      <c r="S29">
        <v>1.04</v>
      </c>
      <c r="T29">
        <v>1.4E-2</v>
      </c>
      <c r="U29">
        <v>4.7980555555555519E-2</v>
      </c>
      <c r="V29">
        <f t="shared" si="5"/>
        <v>6.7034025210084031E-2</v>
      </c>
      <c r="W29">
        <f t="shared" si="0"/>
        <v>5.2285490706191033E-2</v>
      </c>
      <c r="X29">
        <f t="shared" si="1"/>
        <v>0.14199011904761907</v>
      </c>
      <c r="Y29">
        <f t="shared" si="2"/>
        <v>0.11539336802150943</v>
      </c>
      <c r="Z29">
        <f>IF(COUNT($E29,$H29,$I29,$M29,$O29,$P29,$S29)&gt;3.9,(AVERAGE($E29,$H29,$I29,$M29,$O29,$P29,$S29)),"")</f>
        <v>0.73971428571428566</v>
      </c>
      <c r="AA29">
        <f t="shared" si="4"/>
        <v>0.25355500617511495</v>
      </c>
    </row>
    <row r="30" spans="1:27" x14ac:dyDescent="0.3">
      <c r="A30" s="4">
        <v>2015</v>
      </c>
      <c r="B30">
        <v>1.8414285714285716E-2</v>
      </c>
      <c r="C30">
        <v>1.284333333333334E-2</v>
      </c>
      <c r="D30">
        <v>1.4350000000000001</v>
      </c>
      <c r="E30">
        <v>0.42425000000000002</v>
      </c>
      <c r="F30">
        <v>1.2369999999999999</v>
      </c>
      <c r="G30">
        <v>5.0000000000000001E-3</v>
      </c>
      <c r="H30">
        <v>0.81579999999999997</v>
      </c>
      <c r="I30">
        <v>0.35399999999999993</v>
      </c>
      <c r="J30">
        <v>7.5809090909090923E-2</v>
      </c>
      <c r="K30">
        <v>4.6544444444444374E-2</v>
      </c>
      <c r="L30">
        <v>8.3399999999999985E-3</v>
      </c>
      <c r="M30">
        <v>0.4418333333333333</v>
      </c>
      <c r="N30">
        <v>0.14753333333333332</v>
      </c>
      <c r="O30">
        <v>0.2792</v>
      </c>
      <c r="P30">
        <v>0.2170333333333333</v>
      </c>
      <c r="Q30">
        <v>5.8616666666666671E-2</v>
      </c>
      <c r="R30">
        <v>9.8888888888888887E-2</v>
      </c>
      <c r="S30">
        <v>4.582777777777778E-2</v>
      </c>
      <c r="T30">
        <v>3.7999999999999999E-2</v>
      </c>
      <c r="U30">
        <v>1.5466666666666668E-2</v>
      </c>
      <c r="V30">
        <f t="shared" si="5"/>
        <v>6.1074675324675323E-2</v>
      </c>
      <c r="W30">
        <f t="shared" si="0"/>
        <v>2.5161997544226478E-2</v>
      </c>
      <c r="X30">
        <f t="shared" si="1"/>
        <v>0.41094523809523803</v>
      </c>
      <c r="Y30">
        <f t="shared" si="2"/>
        <v>0.24008361556685129</v>
      </c>
      <c r="Z30">
        <f t="shared" si="3"/>
        <v>0.36827777777777776</v>
      </c>
      <c r="AA30">
        <f t="shared" si="4"/>
        <v>9.0475863487991637E-2</v>
      </c>
    </row>
    <row r="31" spans="1:27" x14ac:dyDescent="0.3">
      <c r="A31" s="4">
        <v>2016</v>
      </c>
      <c r="B31">
        <v>4.1142857142857148E-2</v>
      </c>
      <c r="C31">
        <v>2.5699999999999994E-2</v>
      </c>
      <c r="D31">
        <v>2.8000000000000004E-2</v>
      </c>
      <c r="E31" t="s">
        <v>33</v>
      </c>
      <c r="F31" t="s">
        <v>33</v>
      </c>
      <c r="G31">
        <v>0.04</v>
      </c>
      <c r="H31">
        <v>7.2499999999999995E-2</v>
      </c>
      <c r="I31">
        <v>0.42242857142857143</v>
      </c>
      <c r="J31">
        <v>0.10145454545454546</v>
      </c>
      <c r="K31">
        <v>4.3681818181818183E-2</v>
      </c>
      <c r="L31">
        <v>3.2999999999999995E-2</v>
      </c>
      <c r="M31">
        <v>2.0271111111111111</v>
      </c>
      <c r="N31">
        <v>0.25519999999999998</v>
      </c>
      <c r="O31">
        <v>0.20950000000000002</v>
      </c>
      <c r="P31">
        <v>0.16775000000000001</v>
      </c>
      <c r="Q31">
        <v>0.04</v>
      </c>
      <c r="R31">
        <v>5.7111111111111126E-2</v>
      </c>
      <c r="S31">
        <v>0.90144444444444438</v>
      </c>
      <c r="T31">
        <v>1.2007142857142858</v>
      </c>
      <c r="U31">
        <v>3.9999999999999994E-2</v>
      </c>
      <c r="V31">
        <f t="shared" si="5"/>
        <v>9.5559480519480516E-2</v>
      </c>
      <c r="W31">
        <f t="shared" si="0"/>
        <v>4.162615037539568E-2</v>
      </c>
      <c r="X31">
        <f t="shared" si="1"/>
        <v>0.23136786916786919</v>
      </c>
      <c r="Y31">
        <f t="shared" si="2"/>
        <v>0.19392709290441271</v>
      </c>
      <c r="Z31">
        <f t="shared" si="3"/>
        <v>0.63345568783068773</v>
      </c>
      <c r="AA31">
        <f t="shared" si="4"/>
        <v>0.30385947152144538</v>
      </c>
    </row>
    <row r="32" spans="1:27" x14ac:dyDescent="0.3">
      <c r="A32" s="4">
        <v>2017</v>
      </c>
      <c r="B32">
        <v>0.10659999999999999</v>
      </c>
      <c r="C32">
        <v>2.7946666666666668E-2</v>
      </c>
      <c r="D32">
        <v>1.5778285714285716</v>
      </c>
      <c r="E32">
        <v>0.99799999999999989</v>
      </c>
      <c r="F32">
        <v>2.3779230769230768</v>
      </c>
      <c r="G32">
        <v>5.6111111111111127E-3</v>
      </c>
      <c r="H32">
        <v>1.0188354838709679</v>
      </c>
      <c r="I32">
        <v>7.4588888888888885E-2</v>
      </c>
      <c r="J32">
        <v>7.844166666666666E-2</v>
      </c>
      <c r="K32">
        <v>0.11810909090909094</v>
      </c>
      <c r="L32">
        <v>1.0357142857142858E-2</v>
      </c>
      <c r="M32">
        <v>2.8722222222222218</v>
      </c>
      <c r="N32">
        <v>3.0000000000000005E-3</v>
      </c>
      <c r="O32">
        <v>3.648571428571429</v>
      </c>
      <c r="P32">
        <v>0.15529999999999999</v>
      </c>
      <c r="Q32">
        <v>4.1100000000000005E-2</v>
      </c>
      <c r="R32">
        <v>6.2845454545454552E-2</v>
      </c>
      <c r="S32">
        <v>3.4718181818181817</v>
      </c>
      <c r="T32">
        <v>7.8799999999999995E-2</v>
      </c>
      <c r="U32">
        <v>0.13298571428571429</v>
      </c>
      <c r="V32">
        <f t="shared" si="5"/>
        <v>4.6950555555555551E-2</v>
      </c>
      <c r="W32">
        <f t="shared" si="0"/>
        <v>2.0278777456332435E-2</v>
      </c>
      <c r="X32">
        <f t="shared" si="1"/>
        <v>0.60768714333285778</v>
      </c>
      <c r="Y32">
        <f t="shared" si="2"/>
        <v>0.36462872658276962</v>
      </c>
      <c r="Z32">
        <f t="shared" si="3"/>
        <v>1.7484766007673842</v>
      </c>
      <c r="AA32">
        <f t="shared" si="4"/>
        <v>0.58307015469309853</v>
      </c>
    </row>
    <row r="33" spans="1:27" x14ac:dyDescent="0.3">
      <c r="A33" s="4">
        <v>2018</v>
      </c>
      <c r="B33">
        <v>4.36E-2</v>
      </c>
      <c r="C33">
        <v>5.6769230769230794E-3</v>
      </c>
      <c r="D33">
        <v>0.73819999999999997</v>
      </c>
      <c r="E33">
        <v>0.24271608695652172</v>
      </c>
      <c r="F33">
        <v>1.0487633333333333</v>
      </c>
      <c r="G33">
        <v>3.6248333333333334E-2</v>
      </c>
      <c r="H33">
        <v>1.1933333333333334</v>
      </c>
      <c r="I33">
        <v>0.26800000000000002</v>
      </c>
      <c r="J33">
        <v>0.14659555555555553</v>
      </c>
      <c r="K33">
        <v>0.27617800000000003</v>
      </c>
      <c r="L33">
        <v>6.1666666666666667E-3</v>
      </c>
      <c r="M33">
        <v>2.367142857142857</v>
      </c>
      <c r="N33">
        <v>2.9999999999999996E-3</v>
      </c>
      <c r="O33">
        <v>1.06725</v>
      </c>
      <c r="P33">
        <v>0.36319999999999997</v>
      </c>
      <c r="Q33">
        <v>5.8142857142857154E-3</v>
      </c>
      <c r="R33">
        <v>2.7E-2</v>
      </c>
      <c r="S33">
        <v>1.5190909090909093</v>
      </c>
      <c r="T33">
        <v>4.5199999999999997E-3</v>
      </c>
      <c r="U33">
        <v>3.0000000000000005E-3</v>
      </c>
      <c r="V33">
        <f t="shared" si="5"/>
        <v>4.7051634920634917E-2</v>
      </c>
      <c r="W33">
        <f t="shared" si="0"/>
        <v>2.6152134475918215E-2</v>
      </c>
      <c r="X33">
        <f t="shared" si="1"/>
        <v>0.3009292747252747</v>
      </c>
      <c r="Y33">
        <f t="shared" si="2"/>
        <v>0.16095168928795017</v>
      </c>
      <c r="Z33">
        <f t="shared" si="3"/>
        <v>1.0029618837890888</v>
      </c>
      <c r="AA33">
        <f t="shared" si="4"/>
        <v>0.29661547416850587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33"/>
  <sheetViews>
    <sheetView zoomScale="80" zoomScaleNormal="8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0.5</v>
      </c>
      <c r="C2">
        <v>1.8333333333333333</v>
      </c>
      <c r="D2">
        <v>3.1666666666666665</v>
      </c>
      <c r="E2">
        <v>2.3571428571428572</v>
      </c>
      <c r="F2">
        <v>3.3333333333333335</v>
      </c>
      <c r="G2">
        <v>1</v>
      </c>
      <c r="H2">
        <v>4.5</v>
      </c>
      <c r="I2">
        <v>6</v>
      </c>
      <c r="J2">
        <v>0.58333333333333337</v>
      </c>
      <c r="K2">
        <v>4.8571428571428568</v>
      </c>
      <c r="L2">
        <v>1</v>
      </c>
      <c r="M2">
        <v>7</v>
      </c>
      <c r="N2">
        <v>1.5</v>
      </c>
      <c r="O2">
        <v>3.5</v>
      </c>
      <c r="P2">
        <v>2</v>
      </c>
      <c r="Q2">
        <v>1.75</v>
      </c>
      <c r="R2">
        <v>2</v>
      </c>
      <c r="S2">
        <v>5.5</v>
      </c>
      <c r="T2">
        <v>3.8333333333333335</v>
      </c>
      <c r="U2">
        <v>7.833333333333333</v>
      </c>
      <c r="V2">
        <f>IF(COUNT($B2,$G2,$J2,$N2,$Q2)&gt;2.9,(AVERAGE($B2,$G2,$J2,$N2,$Q2)),"")</f>
        <v>1.0666666666666669</v>
      </c>
      <c r="W2">
        <f>IF(COUNT($B2,$G2,$J2,$N2,$Q2)&gt;2.9,(STDEV($B2,$G2,$J2,$N2,$Q2))/(SQRT(COUNT(B2,G2,J2,N2,Q2))),"")</f>
        <v>0.2463624249849079</v>
      </c>
      <c r="X2">
        <f>IF(COUNT($C2,$D2,$F2,$K2,$L2,$R2,$T2)&gt;3.9,(AVERAGE($C2,$D2,$F2,$K2,$L2,$R2,$T2)),"")</f>
        <v>2.8605442176870746</v>
      </c>
      <c r="Y2">
        <f>IF(COUNT($C2,$D2,$F2,$K2,$L2,$R2,$T2)&gt;3.9,(STDEV($C2,$D2,$F2,$K2,$L2,$R2,$T2))/(SQRT(COUNT($C2,$D2,$F2,$K2,$L2,$R2,$T2))),"")</f>
        <v>0.50017350869800803</v>
      </c>
      <c r="Z2">
        <f>IF(COUNT($E2,$H2,$I2,$M2,$O2,$P2,$S2)&gt;3.9,(AVERAGE($E2,$H2,$I2,$M2,$O2,$P2,$S2)),"")</f>
        <v>4.4081632653061229</v>
      </c>
      <c r="AA2">
        <f>IF(COUNT($E2,$H2,$I2,$M2,$O2,$P2,$S2)&gt;3.9,(STDEV($E2,$H2,$I2,$M2,$O2,$P2,$S2))/(SQRT(COUNT($E2,$H2,$I2,$M2,$O2,$P2,$S2))),"")</f>
        <v>0.71185202504953515</v>
      </c>
    </row>
    <row r="3" spans="1:27" x14ac:dyDescent="0.3">
      <c r="A3" s="4">
        <v>1988</v>
      </c>
      <c r="B3">
        <v>1</v>
      </c>
      <c r="C3" t="s">
        <v>33</v>
      </c>
      <c r="D3">
        <v>1.3636363636363635</v>
      </c>
      <c r="E3">
        <v>4</v>
      </c>
      <c r="F3">
        <v>3.7222222222222223</v>
      </c>
      <c r="G3">
        <v>2.5</v>
      </c>
      <c r="H3">
        <v>2.3333333333333335</v>
      </c>
      <c r="I3">
        <v>2.5</v>
      </c>
      <c r="J3">
        <v>1.625</v>
      </c>
      <c r="K3">
        <v>4.5555555555555554</v>
      </c>
      <c r="L3">
        <v>1.25</v>
      </c>
      <c r="M3">
        <v>4.5</v>
      </c>
      <c r="N3">
        <v>2.2000000000000002</v>
      </c>
      <c r="O3">
        <v>3.5</v>
      </c>
      <c r="P3">
        <v>1</v>
      </c>
      <c r="Q3">
        <v>2.75</v>
      </c>
      <c r="R3">
        <v>0.83333333333333337</v>
      </c>
      <c r="S3">
        <v>4</v>
      </c>
      <c r="T3">
        <v>4.45</v>
      </c>
      <c r="U3">
        <v>7.666666666666667</v>
      </c>
      <c r="V3">
        <f t="shared" ref="V3:V33" si="0">IF(COUNT($B3,$G3,$J3,$N3,$Q3)&gt;2.9,(AVERAGE($B3,$G3,$J3,$N3,$Q3)),"")</f>
        <v>2.0149999999999997</v>
      </c>
      <c r="W3">
        <f t="shared" ref="W3:W33" si="1">IF(COUNT($B3,$G3,$J3,$N3,$Q3)&gt;2.9,(STDEV($B3,$G3,$J3,$N3,$Q3))/(SQRT(COUNT(B3,G3,J3,N3,Q3))),"")</f>
        <v>0.31559467676119035</v>
      </c>
      <c r="X3">
        <f t="shared" ref="X3:X33" si="2">IF(COUNT($C3,$D3,$F3,$K3,$L3,$R3,$T3)&gt;3.9,(AVERAGE($C3,$D3,$F3,$K3,$L3,$R3,$T3)),"")</f>
        <v>2.6957912457912463</v>
      </c>
      <c r="Y3">
        <f t="shared" ref="Y3:Y33" si="3">IF(COUNT($C3,$D3,$F3,$K3,$L3,$R3,$T3)&gt;3.9,(STDEV($C3,$D3,$F3,$K3,$L3,$R3,$T3))/(SQRT(COUNT($C3,$D3,$F3,$K3,$L3,$R3,$T3))),"")</f>
        <v>0.70529498846760497</v>
      </c>
      <c r="Z3">
        <f t="shared" ref="Z3:Z33" si="4">IF(COUNT($E3,$H3,$I3,$M3,$O3,$P3,$S3)&gt;3.9,(AVERAGE($E3,$H3,$I3,$M3,$O3,$P3,$S3)),"")</f>
        <v>3.1190476190476195</v>
      </c>
      <c r="AA3">
        <f t="shared" ref="AA3:AA33" si="5">IF(COUNT($E3,$H3,$I3,$M3,$O3,$P3,$S3)&gt;3.9,(STDEV($E3,$H3,$I3,$M3,$O3,$P3,$S3))/(SQRT(COUNT($E3,$H3,$I3,$M3,$O3,$P3,$S3))),"")</f>
        <v>0.4653528639450486</v>
      </c>
    </row>
    <row r="4" spans="1:27" x14ac:dyDescent="0.3">
      <c r="A4" s="4">
        <v>1989</v>
      </c>
      <c r="B4">
        <v>3</v>
      </c>
      <c r="C4">
        <v>3.25</v>
      </c>
      <c r="D4">
        <v>3.4375</v>
      </c>
      <c r="E4">
        <v>6</v>
      </c>
      <c r="F4">
        <v>2.6052631578947367</v>
      </c>
      <c r="G4">
        <v>1.6666666666666667</v>
      </c>
      <c r="H4">
        <v>1.5</v>
      </c>
      <c r="I4">
        <v>2</v>
      </c>
      <c r="J4">
        <v>2.5</v>
      </c>
      <c r="K4">
        <v>5.666666666666667</v>
      </c>
      <c r="L4" t="s">
        <v>33</v>
      </c>
      <c r="M4" t="s">
        <v>33</v>
      </c>
      <c r="N4">
        <v>2.2000000000000002</v>
      </c>
      <c r="O4">
        <v>3.8</v>
      </c>
      <c r="P4">
        <v>1.6666666666666667</v>
      </c>
      <c r="Q4">
        <v>2</v>
      </c>
      <c r="R4">
        <v>3.5</v>
      </c>
      <c r="S4">
        <v>3.6666666666666665</v>
      </c>
      <c r="T4">
        <v>3.9705882352941178</v>
      </c>
      <c r="U4">
        <v>5.75</v>
      </c>
      <c r="V4">
        <f t="shared" si="0"/>
        <v>2.2733333333333334</v>
      </c>
      <c r="W4">
        <f t="shared" si="1"/>
        <v>0.22666666666666657</v>
      </c>
      <c r="X4">
        <f t="shared" si="2"/>
        <v>3.7383363433092534</v>
      </c>
      <c r="Y4">
        <f t="shared" si="3"/>
        <v>0.42591206929013059</v>
      </c>
      <c r="Z4">
        <f t="shared" si="4"/>
        <v>3.1055555555555556</v>
      </c>
      <c r="AA4">
        <f t="shared" si="5"/>
        <v>0.70817536364873102</v>
      </c>
    </row>
    <row r="5" spans="1:27" x14ac:dyDescent="0.3">
      <c r="A5" s="4">
        <v>1990</v>
      </c>
      <c r="B5">
        <v>2.2999999999999998</v>
      </c>
      <c r="C5" t="s">
        <v>33</v>
      </c>
      <c r="D5" t="s">
        <v>33</v>
      </c>
      <c r="E5" t="s">
        <v>33</v>
      </c>
      <c r="F5" t="s">
        <v>33</v>
      </c>
      <c r="G5" t="s">
        <v>33</v>
      </c>
      <c r="H5" t="s">
        <v>33</v>
      </c>
      <c r="I5">
        <v>4.9090909090909092</v>
      </c>
      <c r="J5" t="s">
        <v>33</v>
      </c>
      <c r="K5">
        <v>6.117647058823529</v>
      </c>
      <c r="L5">
        <v>2.5</v>
      </c>
      <c r="M5" t="s">
        <v>33</v>
      </c>
      <c r="N5">
        <v>3.7647058823529411</v>
      </c>
      <c r="O5" t="s">
        <v>33</v>
      </c>
      <c r="P5">
        <v>3.0555555555555554</v>
      </c>
      <c r="Q5" t="s">
        <v>33</v>
      </c>
      <c r="R5" t="s">
        <v>33</v>
      </c>
      <c r="S5" t="s">
        <v>33</v>
      </c>
      <c r="T5">
        <v>6.125</v>
      </c>
      <c r="U5" t="s">
        <v>33</v>
      </c>
      <c r="V5" t="str">
        <f t="shared" si="0"/>
        <v/>
      </c>
      <c r="W5" t="str">
        <f t="shared" si="1"/>
        <v/>
      </c>
      <c r="X5" t="str">
        <f t="shared" si="2"/>
        <v/>
      </c>
      <c r="Y5" t="str">
        <f t="shared" si="3"/>
        <v/>
      </c>
      <c r="Z5" t="str">
        <f t="shared" si="4"/>
        <v/>
      </c>
      <c r="AA5" t="str">
        <f t="shared" si="5"/>
        <v/>
      </c>
    </row>
    <row r="6" spans="1:27" x14ac:dyDescent="0.3">
      <c r="A6" s="4">
        <v>1991</v>
      </c>
      <c r="B6">
        <v>4.5</v>
      </c>
      <c r="C6">
        <v>6.166666666666667</v>
      </c>
      <c r="D6" t="s">
        <v>33</v>
      </c>
      <c r="E6">
        <v>4</v>
      </c>
      <c r="F6">
        <v>4</v>
      </c>
      <c r="G6">
        <v>2</v>
      </c>
      <c r="H6" t="s">
        <v>33</v>
      </c>
      <c r="I6">
        <v>6.666666666666667</v>
      </c>
      <c r="J6">
        <v>1</v>
      </c>
      <c r="K6">
        <v>6.0370370370370372</v>
      </c>
      <c r="L6">
        <v>2</v>
      </c>
      <c r="M6">
        <v>5.666666666666667</v>
      </c>
      <c r="N6">
        <v>4.2</v>
      </c>
      <c r="O6">
        <v>4.2</v>
      </c>
      <c r="P6">
        <v>2.3333333333333335</v>
      </c>
      <c r="Q6" t="s">
        <v>33</v>
      </c>
      <c r="R6" t="s">
        <v>33</v>
      </c>
      <c r="S6">
        <v>5</v>
      </c>
      <c r="T6">
        <v>5.4814814814814818</v>
      </c>
      <c r="U6">
        <v>7.4285714285714288</v>
      </c>
      <c r="V6">
        <f t="shared" si="0"/>
        <v>2.9249999999999998</v>
      </c>
      <c r="W6">
        <f t="shared" si="1"/>
        <v>0.84987744214484651</v>
      </c>
      <c r="X6">
        <f t="shared" si="2"/>
        <v>4.7370370370370374</v>
      </c>
      <c r="Y6">
        <f t="shared" si="3"/>
        <v>0.78494056287262759</v>
      </c>
      <c r="Z6">
        <f t="shared" si="4"/>
        <v>4.6444444444444448</v>
      </c>
      <c r="AA6">
        <f t="shared" si="5"/>
        <v>0.61141406631989359</v>
      </c>
    </row>
    <row r="7" spans="1:27" x14ac:dyDescent="0.3">
      <c r="A7" s="4">
        <v>1992</v>
      </c>
      <c r="B7">
        <v>3</v>
      </c>
      <c r="C7">
        <v>4.7777777777777777</v>
      </c>
      <c r="D7">
        <v>3.5</v>
      </c>
      <c r="E7">
        <v>4.75</v>
      </c>
      <c r="F7">
        <v>4.7307692307692308</v>
      </c>
      <c r="G7">
        <v>5.333333333333333</v>
      </c>
      <c r="H7">
        <v>6</v>
      </c>
      <c r="I7">
        <v>6</v>
      </c>
      <c r="J7">
        <v>2.6666666666666665</v>
      </c>
      <c r="K7">
        <v>7.25</v>
      </c>
      <c r="L7">
        <v>4.1111111111111107</v>
      </c>
      <c r="M7">
        <v>5.5</v>
      </c>
      <c r="N7">
        <v>5</v>
      </c>
      <c r="O7">
        <v>7</v>
      </c>
      <c r="P7">
        <v>5.7777777777777777</v>
      </c>
      <c r="Q7">
        <v>4.666666666666667</v>
      </c>
      <c r="R7">
        <v>7.25</v>
      </c>
      <c r="S7">
        <v>9.5</v>
      </c>
      <c r="T7">
        <v>6.5483870967741939</v>
      </c>
      <c r="U7" t="s">
        <v>33</v>
      </c>
      <c r="V7">
        <f t="shared" si="0"/>
        <v>4.1333333333333329</v>
      </c>
      <c r="W7">
        <f t="shared" si="1"/>
        <v>0.5436502143433376</v>
      </c>
      <c r="X7">
        <f t="shared" si="2"/>
        <v>5.452577888061759</v>
      </c>
      <c r="Y7">
        <f t="shared" si="3"/>
        <v>0.58249681724165914</v>
      </c>
      <c r="Z7">
        <f t="shared" si="4"/>
        <v>6.3611111111111116</v>
      </c>
      <c r="AA7">
        <f t="shared" si="5"/>
        <v>0.58144061798248803</v>
      </c>
    </row>
    <row r="8" spans="1:27" x14ac:dyDescent="0.3">
      <c r="A8" s="4">
        <v>1993</v>
      </c>
      <c r="B8">
        <v>3</v>
      </c>
      <c r="C8">
        <v>4</v>
      </c>
      <c r="D8" t="s">
        <v>33</v>
      </c>
      <c r="E8" t="s">
        <v>33</v>
      </c>
      <c r="F8">
        <v>5.8</v>
      </c>
      <c r="G8" t="s">
        <v>33</v>
      </c>
      <c r="H8">
        <v>5</v>
      </c>
      <c r="I8">
        <v>4</v>
      </c>
      <c r="J8" t="s">
        <v>33</v>
      </c>
      <c r="K8">
        <v>7.666666666666667</v>
      </c>
      <c r="L8" t="s">
        <v>33</v>
      </c>
      <c r="M8">
        <v>6</v>
      </c>
      <c r="N8">
        <v>4.2</v>
      </c>
      <c r="O8">
        <v>5.8571428571428568</v>
      </c>
      <c r="P8" t="s">
        <v>33</v>
      </c>
      <c r="Q8" t="s">
        <v>33</v>
      </c>
      <c r="R8">
        <v>4</v>
      </c>
      <c r="S8">
        <v>6</v>
      </c>
      <c r="T8">
        <v>6.1428571428571432</v>
      </c>
      <c r="U8">
        <v>7.75</v>
      </c>
      <c r="V8" t="str">
        <f t="shared" si="0"/>
        <v/>
      </c>
      <c r="W8" t="str">
        <f t="shared" si="1"/>
        <v/>
      </c>
      <c r="X8">
        <f>IF(COUNT($C8,$D8,$F8,$K8,$L8,$R8,$T8)&gt;3.9,(AVERAGE($C8,$D8,$F8,$K8,$L8,$R8,$T8)),"")</f>
        <v>5.5219047619047625</v>
      </c>
      <c r="Y8">
        <f t="shared" si="3"/>
        <v>0.69625105592725556</v>
      </c>
      <c r="Z8">
        <f t="shared" si="4"/>
        <v>5.3714285714285719</v>
      </c>
      <c r="AA8">
        <f t="shared" si="5"/>
        <v>0.39018572239278931</v>
      </c>
    </row>
    <row r="9" spans="1:27" x14ac:dyDescent="0.3">
      <c r="A9" s="4">
        <v>1994</v>
      </c>
      <c r="B9">
        <v>3.6666666666666665</v>
      </c>
      <c r="C9">
        <v>5</v>
      </c>
      <c r="D9">
        <v>12.666666666666666</v>
      </c>
      <c r="E9">
        <v>10.4</v>
      </c>
      <c r="F9">
        <v>7.8636363636363633</v>
      </c>
      <c r="G9">
        <v>4.25</v>
      </c>
      <c r="H9">
        <v>8</v>
      </c>
      <c r="I9">
        <v>8</v>
      </c>
      <c r="J9">
        <v>3</v>
      </c>
      <c r="K9">
        <v>9.6</v>
      </c>
      <c r="L9">
        <v>4.25</v>
      </c>
      <c r="M9">
        <v>18</v>
      </c>
      <c r="N9">
        <v>6.0166666666666666</v>
      </c>
      <c r="O9">
        <v>11.666666666666666</v>
      </c>
      <c r="P9">
        <v>9.8571428571428577</v>
      </c>
      <c r="Q9">
        <v>6.4</v>
      </c>
      <c r="R9" t="s">
        <v>33</v>
      </c>
      <c r="S9">
        <v>14</v>
      </c>
      <c r="T9">
        <v>9.5675675675675684</v>
      </c>
      <c r="U9">
        <v>13.25</v>
      </c>
      <c r="V9">
        <f t="shared" si="0"/>
        <v>4.666666666666667</v>
      </c>
      <c r="W9">
        <f t="shared" si="1"/>
        <v>0.66250786158857411</v>
      </c>
      <c r="X9">
        <f t="shared" si="2"/>
        <v>8.1579784329784317</v>
      </c>
      <c r="Y9">
        <f t="shared" si="3"/>
        <v>1.2874574140047235</v>
      </c>
      <c r="Z9">
        <f t="shared" si="4"/>
        <v>11.417687074829932</v>
      </c>
      <c r="AA9">
        <f t="shared" si="5"/>
        <v>1.3530330077808097</v>
      </c>
    </row>
    <row r="10" spans="1:27" x14ac:dyDescent="0.3">
      <c r="A10" s="4">
        <v>1995</v>
      </c>
      <c r="B10">
        <v>3.95</v>
      </c>
      <c r="C10">
        <v>5.96</v>
      </c>
      <c r="D10">
        <v>8.7000000000000011</v>
      </c>
      <c r="E10">
        <v>9.6666666666666661</v>
      </c>
      <c r="F10">
        <v>9.3250000000000011</v>
      </c>
      <c r="G10">
        <v>4.8</v>
      </c>
      <c r="H10">
        <v>9.9</v>
      </c>
      <c r="I10">
        <v>11</v>
      </c>
      <c r="J10">
        <v>4.1657142857142846</v>
      </c>
      <c r="K10">
        <v>9.4571428571428573</v>
      </c>
      <c r="L10">
        <v>6.083333333333333</v>
      </c>
      <c r="M10">
        <v>13.850000000000001</v>
      </c>
      <c r="N10">
        <v>5.6571428571428566</v>
      </c>
      <c r="O10">
        <v>9.8333333333333339</v>
      </c>
      <c r="P10">
        <v>6.6000000000000005</v>
      </c>
      <c r="Q10">
        <v>5.4</v>
      </c>
      <c r="R10">
        <v>8.6999999999999993</v>
      </c>
      <c r="S10">
        <v>10.433333333333332</v>
      </c>
      <c r="T10">
        <v>9.0026315789473692</v>
      </c>
      <c r="U10">
        <v>8.2666666666666675</v>
      </c>
      <c r="V10">
        <f t="shared" si="0"/>
        <v>4.7945714285714276</v>
      </c>
      <c r="W10">
        <f>IF(COUNT($B10,$G10,$J10,$N10,$Q10)&gt;2.9,(STDEV($B10,$G10,$J10,$N10,$Q10))/(SQRT(COUNT(B10,G10,J10,N10,Q10))),"")</f>
        <v>0.33311896508298833</v>
      </c>
      <c r="X10">
        <f t="shared" si="2"/>
        <v>8.1754439670605077</v>
      </c>
      <c r="Y10">
        <f t="shared" si="3"/>
        <v>0.56660869594142416</v>
      </c>
      <c r="Z10">
        <f t="shared" si="4"/>
        <v>10.183333333333335</v>
      </c>
      <c r="AA10">
        <f t="shared" si="5"/>
        <v>0.80893652833723773</v>
      </c>
    </row>
    <row r="11" spans="1:27" x14ac:dyDescent="0.3">
      <c r="A11" s="4">
        <v>1996</v>
      </c>
      <c r="B11">
        <v>2.7949999999999999</v>
      </c>
      <c r="C11">
        <v>3.7633333333333332</v>
      </c>
      <c r="D11">
        <v>5.2200000000000006</v>
      </c>
      <c r="E11">
        <v>6.3949999999999996</v>
      </c>
      <c r="F11">
        <v>5.8274999999999997</v>
      </c>
      <c r="G11">
        <v>3.5380000000000003</v>
      </c>
      <c r="H11">
        <v>5.5</v>
      </c>
      <c r="I11">
        <v>4.71</v>
      </c>
      <c r="J11">
        <v>3.1478260869565218</v>
      </c>
      <c r="K11">
        <v>6.8860000000000001</v>
      </c>
      <c r="L11">
        <v>3.9050000000000002</v>
      </c>
      <c r="M11">
        <v>7.12</v>
      </c>
      <c r="N11">
        <v>5.2627272727272727</v>
      </c>
      <c r="O11">
        <v>7.3649999999999993</v>
      </c>
      <c r="P11">
        <v>4.0033333333333339</v>
      </c>
      <c r="Q11">
        <v>4.2965789473684213</v>
      </c>
      <c r="R11">
        <v>5.2549999999999999</v>
      </c>
      <c r="S11">
        <v>8.0299999999999994</v>
      </c>
      <c r="T11">
        <v>6.7232608695652161</v>
      </c>
      <c r="U11" t="s">
        <v>33</v>
      </c>
      <c r="V11">
        <f t="shared" si="0"/>
        <v>3.8080264614104431</v>
      </c>
      <c r="W11">
        <f t="shared" si="1"/>
        <v>0.44101243847482829</v>
      </c>
      <c r="X11">
        <f t="shared" si="2"/>
        <v>5.3685848861283647</v>
      </c>
      <c r="Y11">
        <f t="shared" si="3"/>
        <v>0.46553070051295065</v>
      </c>
      <c r="Z11">
        <f t="shared" si="4"/>
        <v>6.1604761904761904</v>
      </c>
      <c r="AA11">
        <f t="shared" si="5"/>
        <v>0.55880526303486511</v>
      </c>
    </row>
    <row r="12" spans="1:27" x14ac:dyDescent="0.3">
      <c r="A12" s="4">
        <v>1997</v>
      </c>
      <c r="B12">
        <v>2.12</v>
      </c>
      <c r="C12">
        <v>3.8774999999999999</v>
      </c>
      <c r="D12">
        <v>5.1524999999999999</v>
      </c>
      <c r="E12">
        <v>8.3339999999999996</v>
      </c>
      <c r="F12">
        <v>7.2600000000000007</v>
      </c>
      <c r="G12">
        <v>4.0419999999999998</v>
      </c>
      <c r="H12">
        <v>4.3899999999999997</v>
      </c>
      <c r="I12">
        <v>4.46</v>
      </c>
      <c r="J12">
        <v>3.6913636363636368</v>
      </c>
      <c r="K12">
        <v>7.5064705882352953</v>
      </c>
      <c r="L12">
        <v>5.4649999999999999</v>
      </c>
      <c r="M12">
        <v>10.7</v>
      </c>
      <c r="N12">
        <v>4.7287499999999998</v>
      </c>
      <c r="O12">
        <v>8.516</v>
      </c>
      <c r="P12">
        <v>4.4716666666666667</v>
      </c>
      <c r="Q12">
        <v>4.4771999999999998</v>
      </c>
      <c r="R12">
        <v>5.2066666666666661</v>
      </c>
      <c r="S12">
        <v>6.9550000000000001</v>
      </c>
      <c r="T12">
        <v>7.8904347826086925</v>
      </c>
      <c r="U12" t="s">
        <v>33</v>
      </c>
      <c r="V12">
        <f t="shared" si="0"/>
        <v>3.8118627272727275</v>
      </c>
      <c r="W12">
        <f t="shared" si="1"/>
        <v>0.45897922831607452</v>
      </c>
      <c r="X12">
        <f t="shared" si="2"/>
        <v>6.0512245767872361</v>
      </c>
      <c r="Y12">
        <f t="shared" si="3"/>
        <v>0.56802277950262625</v>
      </c>
      <c r="Z12">
        <f t="shared" si="4"/>
        <v>6.8323809523809516</v>
      </c>
      <c r="AA12">
        <f t="shared" si="5"/>
        <v>0.94149492865350737</v>
      </c>
    </row>
    <row r="13" spans="1:27" x14ac:dyDescent="0.3">
      <c r="A13" s="4">
        <v>1998</v>
      </c>
      <c r="B13" t="s">
        <v>33</v>
      </c>
      <c r="C13" t="s">
        <v>33</v>
      </c>
      <c r="D13" t="s">
        <v>33</v>
      </c>
      <c r="E13" t="s">
        <v>33</v>
      </c>
      <c r="F13" t="s">
        <v>33</v>
      </c>
      <c r="G13" t="s">
        <v>33</v>
      </c>
      <c r="H13">
        <v>5.3</v>
      </c>
      <c r="I13" t="s">
        <v>33</v>
      </c>
      <c r="J13" t="s">
        <v>33</v>
      </c>
      <c r="K13">
        <v>6.4533333333333323</v>
      </c>
      <c r="L13" t="s">
        <v>33</v>
      </c>
      <c r="M13" t="s">
        <v>33</v>
      </c>
      <c r="N13">
        <v>4.5088235294117656</v>
      </c>
      <c r="O13">
        <v>5.7</v>
      </c>
      <c r="P13">
        <v>3.4166666666666661</v>
      </c>
      <c r="Q13">
        <v>3.0772727272727267</v>
      </c>
      <c r="R13">
        <v>4.5</v>
      </c>
      <c r="S13">
        <v>6.5333333333333341</v>
      </c>
      <c r="T13">
        <v>6.1879999999999997</v>
      </c>
      <c r="U13">
        <v>6.0333333333333341</v>
      </c>
      <c r="V13" t="str">
        <f t="shared" si="0"/>
        <v/>
      </c>
      <c r="W13" t="str">
        <f t="shared" si="1"/>
        <v/>
      </c>
      <c r="X13" t="str">
        <f t="shared" si="2"/>
        <v/>
      </c>
      <c r="Y13" t="str">
        <f t="shared" si="3"/>
        <v/>
      </c>
      <c r="Z13">
        <f t="shared" si="4"/>
        <v>5.2374999999999998</v>
      </c>
      <c r="AA13">
        <f t="shared" si="5"/>
        <v>0.65906692601204242</v>
      </c>
    </row>
    <row r="14" spans="1:27" x14ac:dyDescent="0.3">
      <c r="A14" s="4">
        <v>1999</v>
      </c>
      <c r="B14">
        <v>1.9</v>
      </c>
      <c r="C14">
        <v>2.9</v>
      </c>
      <c r="D14">
        <v>3.9333333333333336</v>
      </c>
      <c r="E14">
        <v>4.92</v>
      </c>
      <c r="F14">
        <v>4.1916666666666655</v>
      </c>
      <c r="G14">
        <v>2.3199999999999998</v>
      </c>
      <c r="H14">
        <v>5.9</v>
      </c>
      <c r="I14">
        <v>7</v>
      </c>
      <c r="J14">
        <v>2.4260869565217393</v>
      </c>
      <c r="K14">
        <v>5.879999999999999</v>
      </c>
      <c r="L14">
        <v>3.1333333333333333</v>
      </c>
      <c r="M14">
        <v>6.8</v>
      </c>
      <c r="N14">
        <v>4.1958333333333329</v>
      </c>
      <c r="O14">
        <v>5.3166666666666664</v>
      </c>
      <c r="P14">
        <v>2.5</v>
      </c>
      <c r="Q14">
        <v>3.4857142857142849</v>
      </c>
      <c r="R14">
        <v>4.05</v>
      </c>
      <c r="S14">
        <v>6.65</v>
      </c>
      <c r="T14">
        <v>5.9034482758620683</v>
      </c>
      <c r="U14">
        <v>7.125</v>
      </c>
      <c r="V14">
        <f t="shared" si="0"/>
        <v>2.8655269151138709</v>
      </c>
      <c r="W14">
        <f t="shared" si="1"/>
        <v>0.42292415733430128</v>
      </c>
      <c r="X14">
        <f t="shared" si="2"/>
        <v>4.2845402298850574</v>
      </c>
      <c r="Y14">
        <f t="shared" si="3"/>
        <v>0.45238955528203473</v>
      </c>
      <c r="Z14">
        <f t="shared" si="4"/>
        <v>5.5838095238095233</v>
      </c>
      <c r="AA14">
        <f t="shared" si="5"/>
        <v>0.59247951254799947</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v>7.5189523809523822</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v>3.9000000000000004</v>
      </c>
      <c r="D21" t="s">
        <v>33</v>
      </c>
      <c r="E21" t="s">
        <v>33</v>
      </c>
      <c r="F21" t="s">
        <v>33</v>
      </c>
      <c r="G21" t="s">
        <v>33</v>
      </c>
      <c r="H21" t="s">
        <v>33</v>
      </c>
      <c r="I21" t="s">
        <v>33</v>
      </c>
      <c r="J21" t="s">
        <v>33</v>
      </c>
      <c r="K21" t="s">
        <v>33</v>
      </c>
      <c r="L21">
        <v>3.56</v>
      </c>
      <c r="M21" t="s">
        <v>33</v>
      </c>
      <c r="N21" t="s">
        <v>33</v>
      </c>
      <c r="O21">
        <v>5.3999999999999995</v>
      </c>
      <c r="P21">
        <v>3.35</v>
      </c>
      <c r="Q21" t="s">
        <v>33</v>
      </c>
      <c r="R21">
        <v>4.2249999999999996</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v>2.5409999999999999</v>
      </c>
      <c r="C22">
        <v>2.702</v>
      </c>
      <c r="D22">
        <v>5.782</v>
      </c>
      <c r="E22">
        <v>4.5819999999999999</v>
      </c>
      <c r="F22">
        <v>3.806</v>
      </c>
      <c r="G22">
        <v>3.1198750000000004</v>
      </c>
      <c r="H22">
        <v>4.5439999999999996</v>
      </c>
      <c r="I22">
        <v>3.7349999999999999</v>
      </c>
      <c r="J22">
        <v>2.016</v>
      </c>
      <c r="K22">
        <v>5.8109999999999999</v>
      </c>
      <c r="L22">
        <v>2.52</v>
      </c>
      <c r="M22">
        <v>7.0785</v>
      </c>
      <c r="N22">
        <v>2.9590000000000001</v>
      </c>
      <c r="O22" t="s">
        <v>33</v>
      </c>
      <c r="P22">
        <v>2.4489999999999998</v>
      </c>
      <c r="Q22">
        <v>3.2490000000000001</v>
      </c>
      <c r="R22">
        <v>3.61</v>
      </c>
      <c r="S22">
        <v>6.805625</v>
      </c>
      <c r="T22">
        <v>4.3330000000000002</v>
      </c>
      <c r="U22">
        <v>5.968</v>
      </c>
      <c r="V22">
        <f t="shared" si="0"/>
        <v>2.7769750000000002</v>
      </c>
      <c r="W22">
        <f t="shared" si="1"/>
        <v>0.22453154149250418</v>
      </c>
      <c r="X22">
        <f t="shared" si="2"/>
        <v>4.080571428571429</v>
      </c>
      <c r="Y22">
        <f t="shared" si="3"/>
        <v>0.50203471029415481</v>
      </c>
      <c r="Z22">
        <f t="shared" si="4"/>
        <v>4.8656874999999999</v>
      </c>
      <c r="AA22">
        <f t="shared" si="5"/>
        <v>0.72944478440083749</v>
      </c>
    </row>
    <row r="23" spans="1:27" x14ac:dyDescent="0.3">
      <c r="A23" s="4">
        <v>2008</v>
      </c>
      <c r="B23">
        <v>14</v>
      </c>
      <c r="C23" t="s">
        <v>33</v>
      </c>
      <c r="D23">
        <v>10.875</v>
      </c>
      <c r="E23">
        <v>11.714285714285714</v>
      </c>
      <c r="F23">
        <v>7.9240000000000022</v>
      </c>
      <c r="G23">
        <v>12.571428571428571</v>
      </c>
      <c r="H23">
        <v>10.879999999999999</v>
      </c>
      <c r="I23">
        <v>12.333333333333334</v>
      </c>
      <c r="J23">
        <v>10.34</v>
      </c>
      <c r="K23">
        <v>6.7341666666666695</v>
      </c>
      <c r="L23">
        <v>8.1666666666666661</v>
      </c>
      <c r="M23">
        <v>18.285714285714285</v>
      </c>
      <c r="N23">
        <v>5.8999999999999995</v>
      </c>
      <c r="O23">
        <v>17.2</v>
      </c>
      <c r="P23">
        <v>9.8500000000000014</v>
      </c>
      <c r="Q23">
        <v>8.4428571428571413</v>
      </c>
      <c r="R23">
        <v>12.842857142857143</v>
      </c>
      <c r="S23">
        <v>11.25</v>
      </c>
      <c r="T23">
        <v>14.571428571428571</v>
      </c>
      <c r="U23" t="s">
        <v>33</v>
      </c>
      <c r="V23">
        <f t="shared" si="0"/>
        <v>10.250857142857143</v>
      </c>
      <c r="W23">
        <f t="shared" si="1"/>
        <v>1.4430504538112636</v>
      </c>
      <c r="X23">
        <f t="shared" si="2"/>
        <v>10.185686507936508</v>
      </c>
      <c r="Y23">
        <f t="shared" si="3"/>
        <v>1.263264270520511</v>
      </c>
      <c r="Z23">
        <f t="shared" si="4"/>
        <v>13.073333333333332</v>
      </c>
      <c r="AA23">
        <f t="shared" si="5"/>
        <v>1.2451624175440519</v>
      </c>
    </row>
    <row r="24" spans="1:27" x14ac:dyDescent="0.3">
      <c r="A24" s="4">
        <v>2009</v>
      </c>
      <c r="B24">
        <v>6.8631578947368421</v>
      </c>
      <c r="C24">
        <v>7.13</v>
      </c>
      <c r="D24">
        <v>14.654545454545454</v>
      </c>
      <c r="E24">
        <v>16.600000000000001</v>
      </c>
      <c r="F24">
        <v>12.614285714285714</v>
      </c>
      <c r="G24">
        <v>8.3125</v>
      </c>
      <c r="H24">
        <v>12.114285714285714</v>
      </c>
      <c r="I24">
        <v>9.8466666666666658</v>
      </c>
      <c r="J24">
        <v>5.5375000000000005</v>
      </c>
      <c r="K24">
        <v>14</v>
      </c>
      <c r="L24">
        <v>6.5</v>
      </c>
      <c r="M24">
        <v>18.461111111111112</v>
      </c>
      <c r="N24">
        <v>6.9692307692307702</v>
      </c>
      <c r="O24">
        <v>16.899999999999999</v>
      </c>
      <c r="P24">
        <v>9.4230769230769234</v>
      </c>
      <c r="Q24">
        <v>7.844444444444445</v>
      </c>
      <c r="R24">
        <v>9.8117647058823536</v>
      </c>
      <c r="S24">
        <v>15</v>
      </c>
      <c r="T24">
        <v>12.114285714285714</v>
      </c>
      <c r="U24">
        <v>11.80909090909091</v>
      </c>
      <c r="V24">
        <f t="shared" si="0"/>
        <v>7.1053666216824114</v>
      </c>
      <c r="W24">
        <f t="shared" si="1"/>
        <v>0.47638276638981369</v>
      </c>
      <c r="X24">
        <f t="shared" si="2"/>
        <v>10.974983084142748</v>
      </c>
      <c r="Y24">
        <f t="shared" si="3"/>
        <v>1.2231660294126343</v>
      </c>
      <c r="Z24">
        <f t="shared" si="4"/>
        <v>14.049305773591488</v>
      </c>
      <c r="AA24">
        <f t="shared" si="5"/>
        <v>1.3610991350455048</v>
      </c>
    </row>
    <row r="25" spans="1:27" x14ac:dyDescent="0.3">
      <c r="A25" s="4">
        <v>2010</v>
      </c>
      <c r="B25" t="s">
        <v>33</v>
      </c>
      <c r="C25" t="s">
        <v>33</v>
      </c>
      <c r="D25" t="s">
        <v>33</v>
      </c>
      <c r="E25" t="s">
        <v>33</v>
      </c>
      <c r="F25">
        <v>3.6666666666666674</v>
      </c>
      <c r="G25" t="s">
        <v>33</v>
      </c>
      <c r="H25">
        <v>4.2</v>
      </c>
      <c r="I25">
        <v>4.4000000000000004</v>
      </c>
      <c r="J25" t="s">
        <v>33</v>
      </c>
      <c r="K25">
        <v>6.4124999999999996</v>
      </c>
      <c r="L25" t="s">
        <v>33</v>
      </c>
      <c r="M25" t="s">
        <v>33</v>
      </c>
      <c r="N25">
        <v>3.9</v>
      </c>
      <c r="O25">
        <v>5.6777777777777771</v>
      </c>
      <c r="P25" t="s">
        <v>33</v>
      </c>
      <c r="Q25">
        <v>3.1</v>
      </c>
      <c r="R25" t="s">
        <v>33</v>
      </c>
      <c r="S25">
        <v>10.693333333333332</v>
      </c>
      <c r="T25" t="s">
        <v>33</v>
      </c>
      <c r="U25" t="s">
        <v>33</v>
      </c>
      <c r="V25" t="str">
        <f t="shared" si="0"/>
        <v/>
      </c>
      <c r="W25" t="str">
        <f t="shared" si="1"/>
        <v/>
      </c>
      <c r="X25" t="str">
        <f t="shared" si="2"/>
        <v/>
      </c>
      <c r="Y25" t="str">
        <f t="shared" si="3"/>
        <v/>
      </c>
      <c r="Z25">
        <f t="shared" si="4"/>
        <v>6.2427777777777775</v>
      </c>
      <c r="AA25">
        <f t="shared" si="5"/>
        <v>1.5191949825686393</v>
      </c>
    </row>
    <row r="26" spans="1:27" x14ac:dyDescent="0.3">
      <c r="A26" s="4">
        <v>2011</v>
      </c>
      <c r="B26" t="s">
        <v>33</v>
      </c>
      <c r="C26">
        <v>8.0500000000000007</v>
      </c>
      <c r="D26" t="s">
        <v>33</v>
      </c>
      <c r="E26" t="s">
        <v>33</v>
      </c>
      <c r="F26" t="s">
        <v>33</v>
      </c>
      <c r="G26" t="s">
        <v>33</v>
      </c>
      <c r="H26" t="s">
        <v>33</v>
      </c>
      <c r="I26" t="s">
        <v>33</v>
      </c>
      <c r="J26" t="s">
        <v>33</v>
      </c>
      <c r="K26" t="s">
        <v>33</v>
      </c>
      <c r="L26">
        <v>4.3500000000000005</v>
      </c>
      <c r="M26" t="s">
        <v>33</v>
      </c>
      <c r="N26" t="s">
        <v>33</v>
      </c>
      <c r="O26" t="s">
        <v>33</v>
      </c>
      <c r="P26">
        <v>6.7</v>
      </c>
      <c r="Q26" t="s">
        <v>33</v>
      </c>
      <c r="R26">
        <v>6.6000000000000005</v>
      </c>
      <c r="S26" t="s">
        <v>33</v>
      </c>
      <c r="T26" t="s">
        <v>33</v>
      </c>
      <c r="U26" t="s">
        <v>33</v>
      </c>
      <c r="V26" t="str">
        <f t="shared" si="0"/>
        <v/>
      </c>
      <c r="W26" t="str">
        <f t="shared" si="1"/>
        <v/>
      </c>
      <c r="X26" t="str">
        <f t="shared" si="2"/>
        <v/>
      </c>
      <c r="Y26" t="str">
        <f t="shared" si="3"/>
        <v/>
      </c>
      <c r="Z26" t="str">
        <f t="shared" si="4"/>
        <v/>
      </c>
      <c r="AA26" t="str">
        <f t="shared" si="5"/>
        <v/>
      </c>
    </row>
    <row r="27" spans="1:27" x14ac:dyDescent="0.3">
      <c r="A27" s="4">
        <v>2012</v>
      </c>
      <c r="B27" t="s">
        <v>33</v>
      </c>
      <c r="C27">
        <v>2.8181818181818179</v>
      </c>
      <c r="D27">
        <v>2.38</v>
      </c>
      <c r="E27">
        <v>3.9</v>
      </c>
      <c r="F27" t="s">
        <v>33</v>
      </c>
      <c r="G27" t="s">
        <v>33</v>
      </c>
      <c r="H27" t="s">
        <v>33</v>
      </c>
      <c r="I27" t="s">
        <v>33</v>
      </c>
      <c r="J27">
        <v>3.471428571428572</v>
      </c>
      <c r="K27">
        <v>6.1</v>
      </c>
      <c r="L27">
        <v>3.3142857142857136</v>
      </c>
      <c r="M27">
        <v>5.6</v>
      </c>
      <c r="N27" t="s">
        <v>33</v>
      </c>
      <c r="O27">
        <v>2.3475000000000001</v>
      </c>
      <c r="P27" t="s">
        <v>33</v>
      </c>
      <c r="Q27">
        <v>2.7555555555555555</v>
      </c>
      <c r="R27" t="s">
        <v>33</v>
      </c>
      <c r="S27">
        <v>9.15</v>
      </c>
      <c r="T27">
        <v>3.9571428571428577</v>
      </c>
      <c r="U27">
        <v>5.3500000000000005</v>
      </c>
      <c r="V27" t="str">
        <f t="shared" si="0"/>
        <v/>
      </c>
      <c r="W27" t="str">
        <f t="shared" si="1"/>
        <v/>
      </c>
      <c r="X27">
        <f t="shared" si="2"/>
        <v>3.7139220779220778</v>
      </c>
      <c r="Y27">
        <f t="shared" si="3"/>
        <v>0.65168750731084479</v>
      </c>
      <c r="Z27">
        <f t="shared" si="4"/>
        <v>5.2493750000000006</v>
      </c>
      <c r="AA27">
        <f t="shared" si="5"/>
        <v>1.4600086953936262</v>
      </c>
    </row>
    <row r="28" spans="1:27" x14ac:dyDescent="0.3">
      <c r="A28" s="4">
        <v>2013</v>
      </c>
      <c r="B28">
        <v>2.7399999999999998</v>
      </c>
      <c r="C28">
        <v>4.04</v>
      </c>
      <c r="D28">
        <v>4.3999999999999995</v>
      </c>
      <c r="E28">
        <v>4.4599999999999991</v>
      </c>
      <c r="F28">
        <v>3.714</v>
      </c>
      <c r="G28">
        <v>3.8166666666666664</v>
      </c>
      <c r="H28">
        <v>5.125</v>
      </c>
      <c r="I28" t="s">
        <v>33</v>
      </c>
      <c r="J28">
        <v>2.9499999999999997</v>
      </c>
      <c r="K28">
        <v>8.4193548387096762</v>
      </c>
      <c r="L28">
        <v>2.8600000000000003</v>
      </c>
      <c r="M28">
        <v>7.1833333333333336</v>
      </c>
      <c r="N28">
        <v>5.0076923076923077</v>
      </c>
      <c r="O28">
        <v>5.3599999999999994</v>
      </c>
      <c r="P28">
        <v>3.9249999999999998</v>
      </c>
      <c r="Q28">
        <v>3.9833333333333329</v>
      </c>
      <c r="R28">
        <v>3.7124999999999999</v>
      </c>
      <c r="S28">
        <v>5.8095238095238093</v>
      </c>
      <c r="T28">
        <v>6.04</v>
      </c>
      <c r="U28">
        <v>5.7000000000000011</v>
      </c>
      <c r="V28">
        <f t="shared" si="0"/>
        <v>3.6995384615384617</v>
      </c>
      <c r="W28">
        <f t="shared" si="1"/>
        <v>0.40546559628393564</v>
      </c>
      <c r="X28">
        <f t="shared" si="2"/>
        <v>4.7408364055299534</v>
      </c>
      <c r="Y28">
        <f t="shared" si="3"/>
        <v>0.71507707513507524</v>
      </c>
      <c r="Z28">
        <f t="shared" si="4"/>
        <v>5.3104761904761899</v>
      </c>
      <c r="AA28">
        <f t="shared" si="5"/>
        <v>0.4631900421178739</v>
      </c>
    </row>
    <row r="29" spans="1:27" x14ac:dyDescent="0.3">
      <c r="A29" s="4">
        <v>2014</v>
      </c>
      <c r="B29">
        <v>2.9</v>
      </c>
      <c r="C29">
        <v>3.8</v>
      </c>
      <c r="D29" t="s">
        <v>33</v>
      </c>
      <c r="E29">
        <v>5</v>
      </c>
      <c r="F29">
        <v>4.4499999999999993</v>
      </c>
      <c r="G29">
        <v>3.1058823529411765</v>
      </c>
      <c r="H29">
        <v>4.3</v>
      </c>
      <c r="I29">
        <v>4.4000000000000004</v>
      </c>
      <c r="J29">
        <v>5.42</v>
      </c>
      <c r="K29">
        <v>7.6371428571428561</v>
      </c>
      <c r="L29">
        <v>3.5</v>
      </c>
      <c r="M29">
        <v>7.45</v>
      </c>
      <c r="N29">
        <v>5.0285714285714294</v>
      </c>
      <c r="O29">
        <v>6.1749999999999998</v>
      </c>
      <c r="P29">
        <v>3.2</v>
      </c>
      <c r="Q29">
        <v>5.2999999999999989</v>
      </c>
      <c r="R29">
        <v>3.9</v>
      </c>
      <c r="S29">
        <v>6.3</v>
      </c>
      <c r="T29">
        <v>5.4</v>
      </c>
      <c r="U29">
        <v>5.7638888888888893</v>
      </c>
      <c r="V29">
        <f t="shared" si="0"/>
        <v>4.3508907563025208</v>
      </c>
      <c r="W29">
        <f t="shared" si="1"/>
        <v>0.55489566299272486</v>
      </c>
      <c r="X29">
        <f t="shared" si="2"/>
        <v>4.7811904761904751</v>
      </c>
      <c r="Y29">
        <f t="shared" si="3"/>
        <v>0.63323920711215964</v>
      </c>
      <c r="Z29">
        <f t="shared" si="4"/>
        <v>5.2607142857142861</v>
      </c>
      <c r="AA29">
        <f t="shared" si="5"/>
        <v>0.54961721373393313</v>
      </c>
    </row>
    <row r="30" spans="1:27" x14ac:dyDescent="0.3">
      <c r="A30" s="4">
        <v>2015</v>
      </c>
      <c r="B30">
        <v>2.628571428571429</v>
      </c>
      <c r="C30">
        <v>3.5166666666666662</v>
      </c>
      <c r="D30">
        <v>5.2</v>
      </c>
      <c r="E30">
        <v>3.7749999999999999</v>
      </c>
      <c r="F30">
        <v>4.9000000000000004</v>
      </c>
      <c r="G30">
        <v>2.8571428571428572</v>
      </c>
      <c r="H30">
        <v>5.2600000000000007</v>
      </c>
      <c r="I30">
        <v>4.8999999999999995</v>
      </c>
      <c r="J30">
        <v>3.0272727272727269</v>
      </c>
      <c r="K30">
        <v>8.1407407407407408</v>
      </c>
      <c r="L30">
        <v>4.22</v>
      </c>
      <c r="M30">
        <v>7.1999999999999993</v>
      </c>
      <c r="N30">
        <v>7.3583333333333334</v>
      </c>
      <c r="O30">
        <v>5.6400000000000006</v>
      </c>
      <c r="P30">
        <v>3.7833333333333332</v>
      </c>
      <c r="Q30">
        <v>3.8166666666666664</v>
      </c>
      <c r="R30">
        <v>3.8111111111111109</v>
      </c>
      <c r="S30">
        <v>6.272222222222223</v>
      </c>
      <c r="T30">
        <v>5.9571428571428573</v>
      </c>
      <c r="U30">
        <v>5.9</v>
      </c>
      <c r="V30">
        <f t="shared" si="0"/>
        <v>3.9375974025974023</v>
      </c>
      <c r="W30">
        <f t="shared" si="1"/>
        <v>0.87822777770614802</v>
      </c>
      <c r="X30">
        <f t="shared" si="2"/>
        <v>5.1065230536659101</v>
      </c>
      <c r="Y30">
        <f t="shared" si="3"/>
        <v>0.59707779047093368</v>
      </c>
      <c r="Z30">
        <f>IF(COUNT($E30,$H30,$I30,$M30,$O30,$P30,$S30)&gt;3.9,(AVERAGE($E30,$H30,$I30,$M30,$O30,$P30,$S30)),"")</f>
        <v>5.2615079365079369</v>
      </c>
      <c r="AA30">
        <f t="shared" si="5"/>
        <v>0.47429013007655163</v>
      </c>
    </row>
    <row r="31" spans="1:27" x14ac:dyDescent="0.3">
      <c r="A31" s="4">
        <v>2016</v>
      </c>
      <c r="B31">
        <v>3.6728571428571426</v>
      </c>
      <c r="C31">
        <v>5.8790000000000004</v>
      </c>
      <c r="D31">
        <v>7.9360000000000017</v>
      </c>
      <c r="E31" t="s">
        <v>33</v>
      </c>
      <c r="F31" t="s">
        <v>33</v>
      </c>
      <c r="G31">
        <v>4.2142857142857144</v>
      </c>
      <c r="H31">
        <v>6.1016666666666666</v>
      </c>
      <c r="I31">
        <v>8.0657142857142841</v>
      </c>
      <c r="J31">
        <v>4.1800000000000006</v>
      </c>
      <c r="K31">
        <v>9.0890909090909098</v>
      </c>
      <c r="L31">
        <v>5.125</v>
      </c>
      <c r="M31">
        <v>11.944444444444445</v>
      </c>
      <c r="N31">
        <v>9.1740000000000013</v>
      </c>
      <c r="O31">
        <v>6.6400000000000006</v>
      </c>
      <c r="P31">
        <v>4.8774999999999995</v>
      </c>
      <c r="Q31">
        <v>4.6837499999999999</v>
      </c>
      <c r="R31">
        <v>6.6788888888888884</v>
      </c>
      <c r="S31">
        <v>8.8049999999999997</v>
      </c>
      <c r="T31">
        <v>8.6214285714285719</v>
      </c>
      <c r="U31">
        <v>8.6190909090909091</v>
      </c>
      <c r="V31">
        <f t="shared" si="0"/>
        <v>5.1849785714285721</v>
      </c>
      <c r="W31">
        <f t="shared" si="1"/>
        <v>1.0100064307988845</v>
      </c>
      <c r="X31">
        <f t="shared" si="2"/>
        <v>7.2215680615680631</v>
      </c>
      <c r="Y31">
        <f t="shared" si="3"/>
        <v>0.64421143912352163</v>
      </c>
      <c r="Z31">
        <f t="shared" si="4"/>
        <v>7.7390542328042322</v>
      </c>
      <c r="AA31">
        <f t="shared" si="5"/>
        <v>1.016623576298781</v>
      </c>
    </row>
    <row r="32" spans="1:27" x14ac:dyDescent="0.3">
      <c r="A32" s="4">
        <v>2017</v>
      </c>
      <c r="B32">
        <v>2.7570000000000006</v>
      </c>
      <c r="C32">
        <v>5.5893333333333324</v>
      </c>
      <c r="D32">
        <v>6.0965714285714272</v>
      </c>
      <c r="E32">
        <v>9.175714285714287</v>
      </c>
      <c r="F32">
        <v>5.1469230769230778</v>
      </c>
      <c r="G32">
        <v>4.232222222222223</v>
      </c>
      <c r="H32">
        <v>6.7506451612903229</v>
      </c>
      <c r="I32">
        <v>8.5133333333333336</v>
      </c>
      <c r="J32">
        <v>4.1216666666666661</v>
      </c>
      <c r="K32">
        <v>11.979545454545455</v>
      </c>
      <c r="L32">
        <v>5.234285714285714</v>
      </c>
      <c r="M32">
        <v>14.375555555555556</v>
      </c>
      <c r="N32">
        <v>6.4241176470588224</v>
      </c>
      <c r="O32">
        <v>8.9671428571428571</v>
      </c>
      <c r="P32">
        <v>4.734</v>
      </c>
      <c r="Q32">
        <v>6.0414285714285709</v>
      </c>
      <c r="R32">
        <v>7.200909090909092</v>
      </c>
      <c r="S32">
        <v>7.7499999999999991</v>
      </c>
      <c r="T32">
        <v>8.5671428571428585</v>
      </c>
      <c r="U32">
        <v>10.776190476190475</v>
      </c>
      <c r="V32">
        <f t="shared" si="0"/>
        <v>4.7152870214752571</v>
      </c>
      <c r="W32">
        <f t="shared" si="1"/>
        <v>0.6745138361013715</v>
      </c>
      <c r="X32">
        <f t="shared" si="2"/>
        <v>7.1163872793872782</v>
      </c>
      <c r="Y32">
        <f t="shared" si="3"/>
        <v>0.93293133506194792</v>
      </c>
      <c r="Z32">
        <f t="shared" si="4"/>
        <v>8.609484456148051</v>
      </c>
      <c r="AA32">
        <f t="shared" si="5"/>
        <v>1.1224837843546744</v>
      </c>
    </row>
    <row r="33" spans="1:27" x14ac:dyDescent="0.3">
      <c r="A33" s="4">
        <v>2018</v>
      </c>
      <c r="B33">
        <v>3.0366666666666671</v>
      </c>
      <c r="C33">
        <v>4.87</v>
      </c>
      <c r="D33">
        <v>4.9079999999999995</v>
      </c>
      <c r="E33">
        <v>6.5613043478260868</v>
      </c>
      <c r="F33">
        <v>5.6863333333333337</v>
      </c>
      <c r="G33">
        <v>3.26</v>
      </c>
      <c r="H33">
        <v>8.2050000000000001</v>
      </c>
      <c r="I33">
        <v>8.4287500000000009</v>
      </c>
      <c r="J33">
        <v>4.1511111111111108</v>
      </c>
      <c r="K33">
        <v>11.0428</v>
      </c>
      <c r="L33">
        <v>4.665</v>
      </c>
      <c r="M33">
        <v>10.874285714285714</v>
      </c>
      <c r="N33">
        <v>7.004999999999999</v>
      </c>
      <c r="O33">
        <v>6.65</v>
      </c>
      <c r="P33">
        <v>3.8920000000000003</v>
      </c>
      <c r="Q33">
        <v>5.0928571428571434</v>
      </c>
      <c r="R33">
        <v>4.8566666666666665</v>
      </c>
      <c r="S33">
        <v>6.6072727272727283</v>
      </c>
      <c r="T33">
        <v>7.1239999999999997</v>
      </c>
      <c r="U33">
        <v>7.2833333333333341</v>
      </c>
      <c r="V33">
        <f t="shared" si="0"/>
        <v>4.5091269841269837</v>
      </c>
      <c r="W33">
        <f t="shared" si="1"/>
        <v>0.72203725609815494</v>
      </c>
      <c r="X33">
        <f t="shared" si="2"/>
        <v>6.1646857142857145</v>
      </c>
      <c r="Y33">
        <f t="shared" si="3"/>
        <v>0.87505843393265725</v>
      </c>
      <c r="Z33">
        <f t="shared" si="4"/>
        <v>7.3169446841977903</v>
      </c>
      <c r="AA33">
        <f t="shared" si="5"/>
        <v>0.81546242234099031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0.05</v>
      </c>
      <c r="C2">
        <v>9.1666666666666674E-2</v>
      </c>
      <c r="D2">
        <v>0.15</v>
      </c>
      <c r="E2">
        <v>0.15714285714285717</v>
      </c>
      <c r="F2">
        <v>7.4999999999999997E-2</v>
      </c>
      <c r="G2">
        <v>4.9999999999999996E-2</v>
      </c>
      <c r="H2">
        <v>0.05</v>
      </c>
      <c r="I2">
        <v>0.05</v>
      </c>
      <c r="J2">
        <v>4.9999999999999996E-2</v>
      </c>
      <c r="K2">
        <v>0.12857142857142856</v>
      </c>
      <c r="L2">
        <v>0.05</v>
      </c>
      <c r="M2">
        <v>0.2</v>
      </c>
      <c r="N2">
        <v>0.05</v>
      </c>
      <c r="O2">
        <v>0.05</v>
      </c>
      <c r="P2">
        <v>0.05</v>
      </c>
      <c r="Q2">
        <v>6.25E-2</v>
      </c>
      <c r="R2">
        <v>0.05</v>
      </c>
      <c r="S2">
        <v>0.05</v>
      </c>
      <c r="T2">
        <v>5.0000000000000017E-2</v>
      </c>
      <c r="U2">
        <v>0.45416666666666666</v>
      </c>
      <c r="V2">
        <f>IF(COUNT($B2,$G2,$J2,$N2,$Q2)&gt;2.9,(AVERAGE($B2,$G2,$J2,$N2,$Q2)),"")</f>
        <v>5.2500000000000005E-2</v>
      </c>
      <c r="W2">
        <f>IF(COUNT($B2,$G2,$J2,$N2,$Q2)&gt;2.9,(STDEV($B2,$G2,$J2,$N2,$Q2))/(SQRT(COUNT(B2,G2,J2,N2,Q2))),"")</f>
        <v>2.5000000000000001E-3</v>
      </c>
      <c r="X2">
        <f>IF(COUNT($C2,$D2,$F2,$K2,$L2,$R2,$T2)&gt;3.9,(AVERAGE($C2,$D2,$F2,$K2,$L2,$R2,$T2)),"")</f>
        <v>8.5034013605442174E-2</v>
      </c>
      <c r="Y2">
        <f>IF(COUNT($C2,$D2,$F2,$K2,$L2,$R2,$T2)&gt;3.9,(STDEV($C2,$D2,$F2,$K2,$L2,$R2,$T2))/(SQRT(COUNT($C2,$D2,$F2,$K2,$L2,$R2,$T2))),"")</f>
        <v>1.5386222759433398E-2</v>
      </c>
      <c r="Z2">
        <f>IF(COUNT($E2,$H2,$I2,$M2,$O2,$P2,$S2)&gt;3.9,(AVERAGE($E2,$H2,$I2,$M2,$O2,$P2,$S2)),"")</f>
        <v>8.6734693877551047E-2</v>
      </c>
      <c r="AA2">
        <f>IF(COUNT($E2,$H2,$I2,$M2,$O2,$P2,$S2)&gt;3.9,(STDEV($E2,$H2,$I2,$M2,$O2,$P2,$S2))/(SQRT(COUNT($E2,$H2,$I2,$M2,$O2,$P2,$S2))),"")</f>
        <v>2.4168814861891853E-2</v>
      </c>
    </row>
    <row r="3" spans="1:27" x14ac:dyDescent="0.3">
      <c r="A3" s="4">
        <v>1988</v>
      </c>
      <c r="B3">
        <v>0.05</v>
      </c>
      <c r="C3" t="s">
        <v>33</v>
      </c>
      <c r="D3">
        <v>0.15</v>
      </c>
      <c r="E3">
        <v>0.05</v>
      </c>
      <c r="F3">
        <v>5.0000000000000017E-2</v>
      </c>
      <c r="G3">
        <v>0.05</v>
      </c>
      <c r="H3">
        <v>5.000000000000001E-2</v>
      </c>
      <c r="I3">
        <v>0.05</v>
      </c>
      <c r="J3">
        <v>8.7500000000000008E-2</v>
      </c>
      <c r="K3">
        <v>9.1176470588235303E-2</v>
      </c>
      <c r="L3">
        <v>0.05</v>
      </c>
      <c r="M3">
        <v>0.05</v>
      </c>
      <c r="N3">
        <v>4.9999999999999996E-2</v>
      </c>
      <c r="O3">
        <v>7.4999999999999997E-2</v>
      </c>
      <c r="P3">
        <v>5.000000000000001E-2</v>
      </c>
      <c r="Q3">
        <v>0.05</v>
      </c>
      <c r="R3">
        <v>0.19999999999999998</v>
      </c>
      <c r="S3">
        <v>0.05</v>
      </c>
      <c r="T3">
        <v>7.4999999999999983E-2</v>
      </c>
      <c r="U3">
        <v>0.6166666666666667</v>
      </c>
      <c r="V3">
        <f t="shared" ref="V3:V33" si="0">IF(COUNT($B3,$G3,$J3,$N3,$Q3)&gt;2.9,(AVERAGE($B3,$G3,$J3,$N3,$Q3)),"")</f>
        <v>5.7499999999999996E-2</v>
      </c>
      <c r="W3">
        <f t="shared" ref="W3:W33" si="1">IF(COUNT($B3,$G3,$J3,$N3,$Q3)&gt;2.9,(STDEV($B3,$G3,$J3,$N3,$Q3))/(SQRT(COUNT(B3,G3,J3,N3,Q3))),"")</f>
        <v>7.5000000000000266E-3</v>
      </c>
      <c r="X3">
        <f t="shared" ref="X3:X33" si="2">IF(COUNT($C3,$D3,$F3,$K3,$L3,$R3,$T3)&gt;3.9,(AVERAGE($C3,$D3,$F3,$K3,$L3,$R3,$T3)),"")</f>
        <v>0.10269607843137253</v>
      </c>
      <c r="Y3">
        <f t="shared" ref="Y3:Y33" si="3">IF(COUNT($C3,$D3,$F3,$K3,$L3,$R3,$T3)&gt;3.9,(STDEV($C3,$D3,$F3,$K3,$L3,$R3,$T3))/(SQRT(COUNT($C3,$D3,$F3,$K3,$L3,$R3,$T3))),"")</f>
        <v>2.4603009055690468E-2</v>
      </c>
      <c r="Z3">
        <f t="shared" ref="Z3:Z33" si="4">IF(COUNT($E3,$H3,$I3,$M3,$O3,$P3,$S3)&gt;3.9,(AVERAGE($E3,$H3,$I3,$M3,$O3,$P3,$S3)),"")</f>
        <v>5.3571428571428568E-2</v>
      </c>
      <c r="AA3">
        <f t="shared" ref="AA3:AA33" si="5">IF(COUNT($E3,$H3,$I3,$M3,$O3,$P3,$S3)&gt;3.9,(STDEV($E3,$H3,$I3,$M3,$O3,$P3,$S3))/(SQRT(COUNT($E3,$H3,$I3,$M3,$O3,$P3,$S3))),"")</f>
        <v>3.5714285714285809E-3</v>
      </c>
    </row>
    <row r="4" spans="1:27" x14ac:dyDescent="0.3">
      <c r="A4" s="4">
        <v>1989</v>
      </c>
      <c r="B4">
        <v>7.5000000000000011E-2</v>
      </c>
      <c r="C4">
        <v>0.05</v>
      </c>
      <c r="D4">
        <v>9.375E-2</v>
      </c>
      <c r="E4">
        <v>0.1</v>
      </c>
      <c r="F4">
        <v>0.14473684210526316</v>
      </c>
      <c r="G4">
        <v>0.1</v>
      </c>
      <c r="H4">
        <v>0.05</v>
      </c>
      <c r="I4">
        <v>6.6666666666666666E-2</v>
      </c>
      <c r="J4">
        <v>7.5000000000000011E-2</v>
      </c>
      <c r="K4">
        <v>0.1111111111111111</v>
      </c>
      <c r="L4" t="s">
        <v>33</v>
      </c>
      <c r="M4" t="s">
        <v>33</v>
      </c>
      <c r="N4">
        <v>4.9999999999999996E-2</v>
      </c>
      <c r="O4">
        <v>0.15</v>
      </c>
      <c r="P4">
        <v>5.000000000000001E-2</v>
      </c>
      <c r="Q4">
        <v>0.13999999999999999</v>
      </c>
      <c r="R4">
        <v>0.4</v>
      </c>
      <c r="S4">
        <v>0.13333333333333333</v>
      </c>
      <c r="T4">
        <v>7.6666666666666605E-2</v>
      </c>
      <c r="U4">
        <v>0.125</v>
      </c>
      <c r="V4">
        <f t="shared" si="0"/>
        <v>8.7999999999999995E-2</v>
      </c>
      <c r="W4">
        <f t="shared" si="1"/>
        <v>1.5215124054702954E-2</v>
      </c>
      <c r="X4">
        <f t="shared" si="2"/>
        <v>0.14604410331384013</v>
      </c>
      <c r="Y4">
        <f t="shared" si="3"/>
        <v>5.2436625900943737E-2</v>
      </c>
      <c r="Z4">
        <f t="shared" si="4"/>
        <v>9.1666666666666674E-2</v>
      </c>
      <c r="AA4">
        <f t="shared" si="5"/>
        <v>1.7612074982385959E-2</v>
      </c>
    </row>
    <row r="5" spans="1:27" x14ac:dyDescent="0.3">
      <c r="A5" s="4">
        <v>1990</v>
      </c>
      <c r="B5">
        <v>0.05</v>
      </c>
      <c r="C5" t="s">
        <v>33</v>
      </c>
      <c r="D5" t="s">
        <v>33</v>
      </c>
      <c r="E5" t="s">
        <v>33</v>
      </c>
      <c r="F5" t="s">
        <v>33</v>
      </c>
      <c r="G5" t="s">
        <v>33</v>
      </c>
      <c r="H5" t="s">
        <v>33</v>
      </c>
      <c r="I5">
        <v>0.4681818181818182</v>
      </c>
      <c r="J5" t="s">
        <v>33</v>
      </c>
      <c r="K5">
        <v>0.11029411764705885</v>
      </c>
      <c r="L5">
        <v>4.9999999999999996E-2</v>
      </c>
      <c r="M5" t="s">
        <v>33</v>
      </c>
      <c r="N5">
        <v>6.1764705882352944E-2</v>
      </c>
      <c r="O5" t="s">
        <v>33</v>
      </c>
      <c r="P5">
        <v>8.0555555555555547E-2</v>
      </c>
      <c r="Q5" t="s">
        <v>33</v>
      </c>
      <c r="R5" t="s">
        <v>33</v>
      </c>
      <c r="S5" t="s">
        <v>33</v>
      </c>
      <c r="T5">
        <v>8.7499999999999994E-2</v>
      </c>
      <c r="U5" t="s">
        <v>33</v>
      </c>
      <c r="V5" t="str">
        <f t="shared" si="0"/>
        <v/>
      </c>
      <c r="W5" t="str">
        <f t="shared" si="1"/>
        <v/>
      </c>
      <c r="X5" t="str">
        <f t="shared" si="2"/>
        <v/>
      </c>
      <c r="Y5" t="str">
        <f t="shared" si="3"/>
        <v/>
      </c>
      <c r="Z5" t="str">
        <f t="shared" si="4"/>
        <v/>
      </c>
      <c r="AA5" t="str">
        <f t="shared" si="5"/>
        <v/>
      </c>
    </row>
    <row r="6" spans="1:27" x14ac:dyDescent="0.3">
      <c r="A6" s="4">
        <v>1991</v>
      </c>
      <c r="B6">
        <v>5.000000000000001E-2</v>
      </c>
      <c r="C6">
        <v>6.25E-2</v>
      </c>
      <c r="D6">
        <v>0.05</v>
      </c>
      <c r="E6">
        <v>0.05</v>
      </c>
      <c r="F6">
        <v>0.05</v>
      </c>
      <c r="G6">
        <v>0.05</v>
      </c>
      <c r="H6">
        <v>5.000000000000001E-2</v>
      </c>
      <c r="I6">
        <v>0.25</v>
      </c>
      <c r="J6">
        <v>0.05</v>
      </c>
      <c r="K6">
        <v>7.5000000000000011E-2</v>
      </c>
      <c r="L6" t="s">
        <v>33</v>
      </c>
      <c r="M6">
        <v>0.41666666666666669</v>
      </c>
      <c r="N6">
        <v>0.16999999999999998</v>
      </c>
      <c r="O6">
        <v>6.25E-2</v>
      </c>
      <c r="P6">
        <v>5.000000000000001E-2</v>
      </c>
      <c r="Q6">
        <v>5.000000000000001E-2</v>
      </c>
      <c r="R6">
        <v>0.05</v>
      </c>
      <c r="S6">
        <v>0.05</v>
      </c>
      <c r="T6">
        <v>5.1724137931034503E-2</v>
      </c>
      <c r="U6">
        <v>0.31666666666666665</v>
      </c>
      <c r="V6">
        <f t="shared" si="0"/>
        <v>7.3999999999999996E-2</v>
      </c>
      <c r="W6">
        <f t="shared" si="1"/>
        <v>2.3999999999999997E-2</v>
      </c>
      <c r="X6">
        <f t="shared" si="2"/>
        <v>5.6537356321839094E-2</v>
      </c>
      <c r="Y6">
        <f t="shared" si="3"/>
        <v>4.1944426945387768E-3</v>
      </c>
      <c r="Z6">
        <f t="shared" si="4"/>
        <v>0.13273809523809524</v>
      </c>
      <c r="AA6">
        <f t="shared" si="5"/>
        <v>5.4920190497330199E-2</v>
      </c>
    </row>
    <row r="7" spans="1:27" x14ac:dyDescent="0.3">
      <c r="A7" s="4">
        <v>1992</v>
      </c>
      <c r="B7">
        <v>0.05</v>
      </c>
      <c r="C7">
        <v>7.4999999999999997E-2</v>
      </c>
      <c r="D7">
        <v>7.5000000000000011E-2</v>
      </c>
      <c r="E7">
        <v>0.2</v>
      </c>
      <c r="F7">
        <v>3.8250612270270275E-2</v>
      </c>
      <c r="G7">
        <v>5.8333333333333327E-2</v>
      </c>
      <c r="H7" t="s">
        <v>33</v>
      </c>
      <c r="I7" t="s">
        <v>33</v>
      </c>
      <c r="J7">
        <v>4.9999999999999996E-2</v>
      </c>
      <c r="K7">
        <v>0.1</v>
      </c>
      <c r="L7">
        <v>6.4285714285714279E-2</v>
      </c>
      <c r="M7">
        <v>0.05</v>
      </c>
      <c r="N7">
        <v>0.27999999999999997</v>
      </c>
      <c r="O7">
        <v>0.05</v>
      </c>
      <c r="P7">
        <v>7.4999999999999997E-2</v>
      </c>
      <c r="Q7">
        <v>0.13750000000000001</v>
      </c>
      <c r="R7">
        <v>0.05</v>
      </c>
      <c r="S7">
        <v>0.05</v>
      </c>
      <c r="T7">
        <v>7.9032258064516164E-2</v>
      </c>
      <c r="U7" t="s">
        <v>33</v>
      </c>
      <c r="V7">
        <f t="shared" si="0"/>
        <v>0.11516666666666667</v>
      </c>
      <c r="W7">
        <f t="shared" si="1"/>
        <v>4.4380300935337402E-2</v>
      </c>
      <c r="X7">
        <f t="shared" si="2"/>
        <v>6.8795512088642957E-2</v>
      </c>
      <c r="Y7">
        <f t="shared" si="3"/>
        <v>7.6564675901535277E-3</v>
      </c>
      <c r="Z7">
        <f t="shared" si="4"/>
        <v>8.4999999999999992E-2</v>
      </c>
      <c r="AA7">
        <f t="shared" si="5"/>
        <v>2.9154759474226511E-2</v>
      </c>
    </row>
    <row r="8" spans="1:27" x14ac:dyDescent="0.3">
      <c r="A8" s="4">
        <v>1993</v>
      </c>
      <c r="B8">
        <v>0.25</v>
      </c>
      <c r="C8">
        <v>6.0000000000000012E-2</v>
      </c>
      <c r="D8" t="s">
        <v>33</v>
      </c>
      <c r="E8" t="s">
        <v>33</v>
      </c>
      <c r="F8">
        <v>6.7500000000000004E-2</v>
      </c>
      <c r="G8" t="s">
        <v>33</v>
      </c>
      <c r="H8">
        <v>0.15000000000000002</v>
      </c>
      <c r="I8">
        <v>0.2</v>
      </c>
      <c r="J8" t="s">
        <v>33</v>
      </c>
      <c r="K8">
        <v>5.8333333333333327E-2</v>
      </c>
      <c r="L8" t="s">
        <v>33</v>
      </c>
      <c r="M8">
        <v>0.25</v>
      </c>
      <c r="N8">
        <v>0.13</v>
      </c>
      <c r="O8">
        <v>0.14285714285714285</v>
      </c>
      <c r="P8" t="s">
        <v>33</v>
      </c>
      <c r="Q8" t="s">
        <v>33</v>
      </c>
      <c r="R8">
        <v>8.3333333333333329E-2</v>
      </c>
      <c r="S8">
        <v>7.5000000000000011E-2</v>
      </c>
      <c r="T8">
        <v>0.29285714285714287</v>
      </c>
      <c r="U8">
        <v>0.61250000000000004</v>
      </c>
      <c r="V8" t="str">
        <f t="shared" si="0"/>
        <v/>
      </c>
      <c r="W8" t="str">
        <f t="shared" si="1"/>
        <v/>
      </c>
      <c r="X8">
        <f>IF(COUNT($C8,$D8,$F8,$K8,$L8,$R8,$T8)&gt;3.9,(AVERAGE($C8,$D8,$F8,$K8,$L8,$R8,$T8)),"")</f>
        <v>0.1124047619047619</v>
      </c>
      <c r="Y8">
        <f t="shared" si="3"/>
        <v>4.5329143964087909E-2</v>
      </c>
      <c r="Z8">
        <f>IF(COUNT($E8,$H8,$I8,$M8,$O8,$P8,$S8)&gt;3.9,(AVERAGE($E8,$H8,$I8,$M8,$O8,$P8,$S8)),"")</f>
        <v>0.16357142857142856</v>
      </c>
      <c r="AA8">
        <f t="shared" si="5"/>
        <v>2.937269313564583E-2</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0"/>
        <v/>
      </c>
      <c r="W9" t="str">
        <f t="shared" si="1"/>
        <v/>
      </c>
      <c r="X9" t="str">
        <f t="shared" si="2"/>
        <v/>
      </c>
      <c r="Y9" t="str">
        <f t="shared" si="3"/>
        <v/>
      </c>
      <c r="Z9" t="str">
        <f t="shared" si="4"/>
        <v/>
      </c>
      <c r="AA9" t="str">
        <f t="shared" si="5"/>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0"/>
        <v/>
      </c>
      <c r="W10" t="str">
        <f t="shared" si="1"/>
        <v/>
      </c>
      <c r="X10" t="str">
        <f t="shared" si="2"/>
        <v/>
      </c>
      <c r="Y10" t="str">
        <f t="shared" si="3"/>
        <v/>
      </c>
      <c r="Z10" t="str">
        <f t="shared" si="4"/>
        <v/>
      </c>
      <c r="AA10" t="str">
        <f t="shared" si="5"/>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0"/>
        <v/>
      </c>
      <c r="W11" t="str">
        <f t="shared" si="1"/>
        <v/>
      </c>
      <c r="X11" t="str">
        <f t="shared" si="2"/>
        <v/>
      </c>
      <c r="Y11" t="str">
        <f t="shared" si="3"/>
        <v/>
      </c>
      <c r="Z11" t="str">
        <f t="shared" si="4"/>
        <v/>
      </c>
      <c r="AA11" t="str">
        <f t="shared" si="5"/>
        <v/>
      </c>
    </row>
    <row r="12" spans="1:27"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T12" t="s">
        <v>33</v>
      </c>
      <c r="U12" t="s">
        <v>33</v>
      </c>
      <c r="V12" t="str">
        <f t="shared" si="0"/>
        <v/>
      </c>
      <c r="W12" t="str">
        <f t="shared" si="1"/>
        <v/>
      </c>
      <c r="X12" t="str">
        <f t="shared" si="2"/>
        <v/>
      </c>
      <c r="Y12" t="str">
        <f t="shared" si="3"/>
        <v/>
      </c>
      <c r="Z12" t="str">
        <f t="shared" si="4"/>
        <v/>
      </c>
      <c r="AA12" t="str">
        <f t="shared" si="5"/>
        <v/>
      </c>
    </row>
    <row r="13" spans="1:27" x14ac:dyDescent="0.3">
      <c r="A13" s="4">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0"/>
        <v/>
      </c>
      <c r="W13" t="str">
        <f t="shared" si="1"/>
        <v/>
      </c>
      <c r="X13" t="str">
        <f t="shared" si="2"/>
        <v/>
      </c>
      <c r="Y13" t="str">
        <f t="shared" si="3"/>
        <v/>
      </c>
      <c r="Z13" t="str">
        <f t="shared" si="4"/>
        <v/>
      </c>
      <c r="AA13" t="str">
        <f t="shared" si="5"/>
        <v/>
      </c>
    </row>
    <row r="14" spans="1:27" x14ac:dyDescent="0.3">
      <c r="A14" s="4">
        <v>1999</v>
      </c>
      <c r="B14" t="s">
        <v>33</v>
      </c>
      <c r="C14" t="s">
        <v>33</v>
      </c>
      <c r="D14" t="s">
        <v>33</v>
      </c>
      <c r="E14" t="s">
        <v>33</v>
      </c>
      <c r="F14" t="s">
        <v>33</v>
      </c>
      <c r="G14" t="s">
        <v>33</v>
      </c>
      <c r="H14" t="s">
        <v>33</v>
      </c>
      <c r="I14" t="s">
        <v>33</v>
      </c>
      <c r="J14" t="s">
        <v>33</v>
      </c>
      <c r="K14" t="s">
        <v>33</v>
      </c>
      <c r="L14" t="s">
        <v>33</v>
      </c>
      <c r="M14" t="s">
        <v>33</v>
      </c>
      <c r="N14" t="s">
        <v>33</v>
      </c>
      <c r="O14" t="s">
        <v>33</v>
      </c>
      <c r="P14" t="s">
        <v>33</v>
      </c>
      <c r="Q14" t="s">
        <v>33</v>
      </c>
      <c r="R14" t="s">
        <v>33</v>
      </c>
      <c r="S14" t="s">
        <v>33</v>
      </c>
      <c r="T14" t="s">
        <v>33</v>
      </c>
      <c r="U14" t="s">
        <v>33</v>
      </c>
      <c r="V14" t="str">
        <f t="shared" si="0"/>
        <v/>
      </c>
      <c r="W14" t="str">
        <f t="shared" si="1"/>
        <v/>
      </c>
      <c r="X14" t="str">
        <f t="shared" si="2"/>
        <v/>
      </c>
      <c r="Y14" t="str">
        <f t="shared" si="3"/>
        <v/>
      </c>
      <c r="Z14" t="str">
        <f t="shared" si="4"/>
        <v/>
      </c>
      <c r="AA14" t="str">
        <f t="shared" si="5"/>
        <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0"/>
        <v/>
      </c>
      <c r="W15" t="str">
        <f t="shared" si="1"/>
        <v/>
      </c>
      <c r="X15" t="str">
        <f t="shared" si="2"/>
        <v/>
      </c>
      <c r="Y15" t="str">
        <f t="shared" si="3"/>
        <v/>
      </c>
      <c r="Z15" t="str">
        <f t="shared" si="4"/>
        <v/>
      </c>
      <c r="AA15" t="str">
        <f t="shared" si="5"/>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0"/>
        <v/>
      </c>
      <c r="W16" t="str">
        <f t="shared" si="1"/>
        <v/>
      </c>
      <c r="X16" t="str">
        <f t="shared" si="2"/>
        <v/>
      </c>
      <c r="Y16" t="str">
        <f t="shared" si="3"/>
        <v/>
      </c>
      <c r="Z16" t="str">
        <f t="shared" si="4"/>
        <v/>
      </c>
      <c r="AA16" t="str">
        <f t="shared" si="5"/>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0"/>
        <v/>
      </c>
      <c r="W17" t="str">
        <f t="shared" si="1"/>
        <v/>
      </c>
      <c r="X17" t="str">
        <f t="shared" si="2"/>
        <v/>
      </c>
      <c r="Y17" t="str">
        <f t="shared" si="3"/>
        <v/>
      </c>
      <c r="Z17" t="str">
        <f t="shared" si="4"/>
        <v/>
      </c>
      <c r="AA17" t="str">
        <f t="shared" si="5"/>
        <v/>
      </c>
    </row>
    <row r="18" spans="1:27" x14ac:dyDescent="0.3">
      <c r="A18" s="4">
        <v>2003</v>
      </c>
      <c r="B18" t="s">
        <v>33</v>
      </c>
      <c r="C18" t="s">
        <v>33</v>
      </c>
      <c r="D18" t="s">
        <v>33</v>
      </c>
      <c r="E18" t="s">
        <v>33</v>
      </c>
      <c r="F18" t="s">
        <v>33</v>
      </c>
      <c r="G18" t="s">
        <v>33</v>
      </c>
      <c r="H18" t="s">
        <v>33</v>
      </c>
      <c r="I18" t="s">
        <v>33</v>
      </c>
      <c r="J18" t="s">
        <v>33</v>
      </c>
      <c r="K18" t="s">
        <v>33</v>
      </c>
      <c r="L18" t="s">
        <v>33</v>
      </c>
      <c r="M18" t="s">
        <v>33</v>
      </c>
      <c r="N18" t="s">
        <v>33</v>
      </c>
      <c r="O18" t="s">
        <v>33</v>
      </c>
      <c r="P18" t="s">
        <v>33</v>
      </c>
      <c r="Q18" t="s">
        <v>33</v>
      </c>
      <c r="R18" t="s">
        <v>33</v>
      </c>
      <c r="S18" t="s">
        <v>33</v>
      </c>
      <c r="T18" t="s">
        <v>33</v>
      </c>
      <c r="U18" t="s">
        <v>33</v>
      </c>
      <c r="V18" t="str">
        <f t="shared" si="0"/>
        <v/>
      </c>
      <c r="W18" t="str">
        <f t="shared" si="1"/>
        <v/>
      </c>
      <c r="X18" t="str">
        <f t="shared" si="2"/>
        <v/>
      </c>
      <c r="Y18" t="str">
        <f t="shared" si="3"/>
        <v/>
      </c>
      <c r="Z18" t="str">
        <f t="shared" si="4"/>
        <v/>
      </c>
      <c r="AA18" t="str">
        <f t="shared" si="5"/>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0"/>
        <v/>
      </c>
      <c r="W19" t="str">
        <f t="shared" si="1"/>
        <v/>
      </c>
      <c r="X19" t="str">
        <f t="shared" si="2"/>
        <v/>
      </c>
      <c r="Y19" t="str">
        <f t="shared" si="3"/>
        <v/>
      </c>
      <c r="Z19" t="str">
        <f t="shared" si="4"/>
        <v/>
      </c>
      <c r="AA19" t="str">
        <f t="shared" si="5"/>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0"/>
        <v/>
      </c>
      <c r="W20" t="str">
        <f t="shared" si="1"/>
        <v/>
      </c>
      <c r="X20" t="str">
        <f t="shared" si="2"/>
        <v/>
      </c>
      <c r="Y20" t="str">
        <f t="shared" si="3"/>
        <v/>
      </c>
      <c r="Z20" t="str">
        <f t="shared" si="4"/>
        <v/>
      </c>
      <c r="AA20" t="str">
        <f t="shared" si="5"/>
        <v/>
      </c>
    </row>
    <row r="21" spans="1:27" x14ac:dyDescent="0.3">
      <c r="A21" s="4">
        <v>2006</v>
      </c>
      <c r="B21" t="s">
        <v>33</v>
      </c>
      <c r="C21" t="s">
        <v>33</v>
      </c>
      <c r="D21" t="s">
        <v>33</v>
      </c>
      <c r="E21" t="s">
        <v>33</v>
      </c>
      <c r="F21" t="s">
        <v>33</v>
      </c>
      <c r="G21" t="s">
        <v>33</v>
      </c>
      <c r="H21" t="s">
        <v>33</v>
      </c>
      <c r="I21" t="s">
        <v>33</v>
      </c>
      <c r="J21" t="s">
        <v>33</v>
      </c>
      <c r="K21" t="s">
        <v>33</v>
      </c>
      <c r="L21" t="s">
        <v>33</v>
      </c>
      <c r="M21" t="s">
        <v>33</v>
      </c>
      <c r="N21" t="s">
        <v>33</v>
      </c>
      <c r="O21" t="s">
        <v>33</v>
      </c>
      <c r="P21" t="s">
        <v>33</v>
      </c>
      <c r="Q21" t="s">
        <v>33</v>
      </c>
      <c r="R21" t="s">
        <v>33</v>
      </c>
      <c r="S21" t="s">
        <v>33</v>
      </c>
      <c r="T21" t="s">
        <v>33</v>
      </c>
      <c r="U21" t="s">
        <v>33</v>
      </c>
      <c r="V21" t="str">
        <f t="shared" si="0"/>
        <v/>
      </c>
      <c r="W21" t="str">
        <f t="shared" si="1"/>
        <v/>
      </c>
      <c r="X21" t="str">
        <f t="shared" si="2"/>
        <v/>
      </c>
      <c r="Y21" t="str">
        <f t="shared" si="3"/>
        <v/>
      </c>
      <c r="Z21" t="str">
        <f t="shared" si="4"/>
        <v/>
      </c>
      <c r="AA21" t="str">
        <f t="shared" si="5"/>
        <v/>
      </c>
    </row>
    <row r="22" spans="1:27" x14ac:dyDescent="0.3">
      <c r="A22" s="4">
        <v>2007</v>
      </c>
      <c r="B22">
        <v>1.7500000000000002E-2</v>
      </c>
      <c r="C22">
        <v>1.7500000000000002E-2</v>
      </c>
      <c r="D22">
        <v>1.7500000000000002E-2</v>
      </c>
      <c r="E22">
        <v>1.7500000000000002E-2</v>
      </c>
      <c r="F22">
        <v>0.11799999999999999</v>
      </c>
      <c r="G22">
        <v>1.7500000000000002E-2</v>
      </c>
      <c r="H22">
        <v>1.7500000000000002E-2</v>
      </c>
      <c r="I22">
        <v>1.7500000000000002E-2</v>
      </c>
      <c r="J22">
        <v>1.7500000000000002E-2</v>
      </c>
      <c r="K22">
        <v>1.7500000000000002E-2</v>
      </c>
      <c r="L22">
        <v>1.7500000000000002E-2</v>
      </c>
      <c r="M22">
        <v>9.2249999999999999E-2</v>
      </c>
      <c r="N22">
        <v>1.7500000000000002E-2</v>
      </c>
      <c r="O22" t="s">
        <v>33</v>
      </c>
      <c r="P22">
        <v>1.7500000000000002E-2</v>
      </c>
      <c r="Q22">
        <v>1.7500000000000002E-2</v>
      </c>
      <c r="R22">
        <v>1.7500000000000002E-2</v>
      </c>
      <c r="S22">
        <v>0.14912500000000001</v>
      </c>
      <c r="T22">
        <v>1.7500000000000002E-2</v>
      </c>
      <c r="U22">
        <v>0.26800000000000002</v>
      </c>
      <c r="V22">
        <f t="shared" si="0"/>
        <v>1.7500000000000002E-2</v>
      </c>
      <c r="W22">
        <f t="shared" si="1"/>
        <v>0</v>
      </c>
      <c r="X22">
        <f t="shared" si="2"/>
        <v>3.1857142857142862E-2</v>
      </c>
      <c r="Y22">
        <f t="shared" si="3"/>
        <v>1.4357142857142853E-2</v>
      </c>
      <c r="Z22">
        <f t="shared" si="4"/>
        <v>5.1895833333333335E-2</v>
      </c>
      <c r="AA22">
        <f t="shared" si="5"/>
        <v>2.2959575359628163E-2</v>
      </c>
    </row>
    <row r="23" spans="1:27" x14ac:dyDescent="0.3">
      <c r="A23" s="4">
        <v>2008</v>
      </c>
      <c r="B23">
        <v>1.1624999999999998E-2</v>
      </c>
      <c r="C23" t="s">
        <v>33</v>
      </c>
      <c r="D23">
        <v>6.1750000000000006E-2</v>
      </c>
      <c r="E23">
        <v>4.6714285714285715E-2</v>
      </c>
      <c r="F23">
        <v>6.8500000000000005E-2</v>
      </c>
      <c r="G23">
        <v>3.8142857142857145E-2</v>
      </c>
      <c r="H23">
        <v>0.14179999999999998</v>
      </c>
      <c r="I23">
        <v>4.3666666666666666E-2</v>
      </c>
      <c r="J23">
        <v>6.0000000000000012E-2</v>
      </c>
      <c r="K23">
        <v>3.966666666666667E-2</v>
      </c>
      <c r="L23">
        <v>2.2666666666666668E-2</v>
      </c>
      <c r="M23">
        <v>0.40428571428571425</v>
      </c>
      <c r="N23">
        <v>0.01</v>
      </c>
      <c r="O23">
        <v>5.800000000000001E-2</v>
      </c>
      <c r="P23">
        <v>2.1249999999999998E-2</v>
      </c>
      <c r="Q23">
        <v>4.357142857142858E-2</v>
      </c>
      <c r="R23">
        <v>4.3142857142857149E-2</v>
      </c>
      <c r="S23">
        <v>0.14500000000000002</v>
      </c>
      <c r="T23">
        <v>0.2722857142857143</v>
      </c>
      <c r="U23" t="s">
        <v>33</v>
      </c>
      <c r="V23">
        <f>IF(COUNT($B23,$G23,$J23,$N23,$Q23)&gt;2.9,(AVERAGE($B23,$G23,$J23,$N23,$Q23)),"")</f>
        <v>3.2667857142857151E-2</v>
      </c>
      <c r="W23">
        <f t="shared" si="1"/>
        <v>9.624300266109994E-3</v>
      </c>
      <c r="X23">
        <f t="shared" si="2"/>
        <v>8.4668650793650782E-2</v>
      </c>
      <c r="Y23">
        <f t="shared" si="3"/>
        <v>3.8114156812331441E-2</v>
      </c>
      <c r="Z23">
        <f t="shared" si="4"/>
        <v>0.12295952380952381</v>
      </c>
      <c r="AA23">
        <f t="shared" si="5"/>
        <v>5.039142786011986E-2</v>
      </c>
    </row>
    <row r="24" spans="1:27" x14ac:dyDescent="0.3">
      <c r="A24" s="4">
        <v>2009</v>
      </c>
      <c r="B24">
        <v>1.9789473684210523E-2</v>
      </c>
      <c r="C24">
        <v>5.0799999999999998E-2</v>
      </c>
      <c r="D24">
        <v>0.112</v>
      </c>
      <c r="E24">
        <v>6.6100000000000006E-2</v>
      </c>
      <c r="F24">
        <v>7.571428571428572E-2</v>
      </c>
      <c r="G24">
        <v>4.2624999999999996E-2</v>
      </c>
      <c r="H24">
        <v>0.10614285714285714</v>
      </c>
      <c r="I24">
        <v>7.5266666666666662E-2</v>
      </c>
      <c r="J24">
        <v>6.5374999999999989E-2</v>
      </c>
      <c r="K24">
        <v>0.12633333333333333</v>
      </c>
      <c r="L24">
        <v>3.888888888888889E-2</v>
      </c>
      <c r="M24">
        <v>0.61183333333333345</v>
      </c>
      <c r="N24">
        <v>6.3538461538461516E-2</v>
      </c>
      <c r="O24">
        <v>0.1182</v>
      </c>
      <c r="P24">
        <v>8.4076923076923077E-2</v>
      </c>
      <c r="Q24">
        <v>5.1888888888888887E-2</v>
      </c>
      <c r="R24">
        <v>5.0823529411764705E-2</v>
      </c>
      <c r="S24">
        <v>0.12725</v>
      </c>
      <c r="T24">
        <v>9.8285714285714282E-2</v>
      </c>
      <c r="U24">
        <v>0.14863636363636365</v>
      </c>
      <c r="V24">
        <f t="shared" si="0"/>
        <v>4.8643364822312185E-2</v>
      </c>
      <c r="W24">
        <f t="shared" si="1"/>
        <v>8.3099720135307222E-3</v>
      </c>
      <c r="X24">
        <f t="shared" si="2"/>
        <v>7.8977964519140992E-2</v>
      </c>
      <c r="Y24">
        <f t="shared" si="3"/>
        <v>1.2826897398642484E-2</v>
      </c>
      <c r="Z24">
        <f t="shared" si="4"/>
        <v>0.16983854003139717</v>
      </c>
      <c r="AA24">
        <f t="shared" si="5"/>
        <v>7.415515246290251E-2</v>
      </c>
    </row>
    <row r="25" spans="1:27" x14ac:dyDescent="0.3">
      <c r="A25" s="4">
        <v>2010</v>
      </c>
      <c r="B25" t="s">
        <v>33</v>
      </c>
      <c r="C25" t="s">
        <v>33</v>
      </c>
      <c r="D25" t="s">
        <v>33</v>
      </c>
      <c r="E25" t="s">
        <v>33</v>
      </c>
      <c r="F25">
        <v>2.4999999999999998E-2</v>
      </c>
      <c r="G25" t="s">
        <v>33</v>
      </c>
      <c r="H25">
        <v>2.5000000000000001E-2</v>
      </c>
      <c r="I25">
        <v>2.5000000000000001E-2</v>
      </c>
      <c r="J25" t="s">
        <v>33</v>
      </c>
      <c r="K25">
        <v>5.6625000000000016E-2</v>
      </c>
      <c r="L25" t="s">
        <v>33</v>
      </c>
      <c r="M25" t="s">
        <v>33</v>
      </c>
      <c r="N25">
        <v>2.5000000000000001E-2</v>
      </c>
      <c r="O25">
        <v>2.4999999999999998E-2</v>
      </c>
      <c r="P25" t="s">
        <v>33</v>
      </c>
      <c r="Q25">
        <v>2.5000000000000001E-2</v>
      </c>
      <c r="R25" t="s">
        <v>33</v>
      </c>
      <c r="S25">
        <v>0.12679999999999997</v>
      </c>
      <c r="T25" t="s">
        <v>33</v>
      </c>
      <c r="U25" t="s">
        <v>33</v>
      </c>
      <c r="V25" t="str">
        <f t="shared" si="0"/>
        <v/>
      </c>
      <c r="W25" t="str">
        <f t="shared" si="1"/>
        <v/>
      </c>
      <c r="X25" t="str">
        <f t="shared" si="2"/>
        <v/>
      </c>
      <c r="Y25" t="str">
        <f t="shared" si="3"/>
        <v/>
      </c>
      <c r="Z25">
        <f t="shared" si="4"/>
        <v>5.0449999999999995E-2</v>
      </c>
      <c r="AA25">
        <f t="shared" si="5"/>
        <v>2.5449999999999993E-2</v>
      </c>
    </row>
    <row r="26" spans="1:27" x14ac:dyDescent="0.3">
      <c r="A26" s="4">
        <v>2011</v>
      </c>
      <c r="B26" t="s">
        <v>33</v>
      </c>
      <c r="C26">
        <v>1.0999999999999998E-2</v>
      </c>
      <c r="D26" t="s">
        <v>33</v>
      </c>
      <c r="E26" t="s">
        <v>33</v>
      </c>
      <c r="F26" t="s">
        <v>33</v>
      </c>
      <c r="G26" t="s">
        <v>33</v>
      </c>
      <c r="H26" t="s">
        <v>33</v>
      </c>
      <c r="I26" t="s">
        <v>33</v>
      </c>
      <c r="J26" t="s">
        <v>33</v>
      </c>
      <c r="K26" t="s">
        <v>33</v>
      </c>
      <c r="L26">
        <v>1.0999999999999998E-2</v>
      </c>
      <c r="M26" t="s">
        <v>33</v>
      </c>
      <c r="N26" t="s">
        <v>33</v>
      </c>
      <c r="O26" t="s">
        <v>33</v>
      </c>
      <c r="P26">
        <v>3.3875000000000002E-2</v>
      </c>
      <c r="Q26" t="s">
        <v>33</v>
      </c>
      <c r="R26">
        <v>2.1285714285714286E-2</v>
      </c>
      <c r="S26" t="s">
        <v>33</v>
      </c>
      <c r="T26" t="s">
        <v>33</v>
      </c>
      <c r="U26" t="s">
        <v>33</v>
      </c>
      <c r="V26" t="str">
        <f t="shared" si="0"/>
        <v/>
      </c>
      <c r="W26" t="str">
        <f t="shared" si="1"/>
        <v/>
      </c>
      <c r="X26" t="str">
        <f t="shared" si="2"/>
        <v/>
      </c>
      <c r="Y26" t="str">
        <f t="shared" si="3"/>
        <v/>
      </c>
      <c r="Z26" t="str">
        <f t="shared" si="4"/>
        <v/>
      </c>
      <c r="AA26" t="str">
        <f t="shared" si="5"/>
        <v/>
      </c>
    </row>
    <row r="27" spans="1:27" x14ac:dyDescent="0.3">
      <c r="A27" s="4">
        <v>2012</v>
      </c>
      <c r="B27" t="s">
        <v>33</v>
      </c>
      <c r="C27">
        <v>0.18277272727272731</v>
      </c>
      <c r="D27">
        <v>1.4999999999999999E-2</v>
      </c>
      <c r="E27">
        <v>1.4999999999999999E-2</v>
      </c>
      <c r="F27" t="s">
        <v>33</v>
      </c>
      <c r="G27" t="s">
        <v>33</v>
      </c>
      <c r="H27" t="s">
        <v>33</v>
      </c>
      <c r="I27" t="s">
        <v>33</v>
      </c>
      <c r="J27">
        <v>1.4999999999999999E-2</v>
      </c>
      <c r="K27">
        <v>6.9379310344827583E-2</v>
      </c>
      <c r="L27">
        <v>4.5071428571428575E-2</v>
      </c>
      <c r="M27">
        <v>7.7600000000000002E-2</v>
      </c>
      <c r="N27" t="s">
        <v>33</v>
      </c>
      <c r="O27">
        <v>0.1825</v>
      </c>
      <c r="P27" t="s">
        <v>33</v>
      </c>
      <c r="Q27">
        <v>7.9000000000000015E-2</v>
      </c>
      <c r="R27" t="s">
        <v>33</v>
      </c>
      <c r="S27">
        <v>6.6714285714285712E-2</v>
      </c>
      <c r="T27">
        <v>1.4999999999999999E-2</v>
      </c>
      <c r="U27">
        <v>1.4999999999999999E-2</v>
      </c>
      <c r="V27" t="str">
        <f t="shared" si="0"/>
        <v/>
      </c>
      <c r="W27" t="str">
        <f t="shared" si="1"/>
        <v/>
      </c>
      <c r="X27">
        <f t="shared" si="2"/>
        <v>6.5444693237796697E-2</v>
      </c>
      <c r="Y27">
        <f t="shared" si="3"/>
        <v>3.1052981215301603E-2</v>
      </c>
      <c r="Z27">
        <f t="shared" si="4"/>
        <v>8.5453571428571434E-2</v>
      </c>
      <c r="AA27">
        <f t="shared" si="5"/>
        <v>3.5112384375952391E-2</v>
      </c>
    </row>
    <row r="28" spans="1:27" x14ac:dyDescent="0.3">
      <c r="A28" s="4">
        <v>2013</v>
      </c>
      <c r="B28">
        <v>2.9000000000000005E-2</v>
      </c>
      <c r="C28">
        <v>4.8399999999999999E-2</v>
      </c>
      <c r="D28">
        <v>2.4333333333333335E-2</v>
      </c>
      <c r="E28">
        <v>3.5800000000000005E-2</v>
      </c>
      <c r="F28">
        <v>0.26200000000000001</v>
      </c>
      <c r="G28">
        <v>1.7199999999999997E-2</v>
      </c>
      <c r="H28">
        <v>6.7750000000000005E-2</v>
      </c>
      <c r="I28" t="s">
        <v>33</v>
      </c>
      <c r="J28">
        <v>1.3624999999999998E-2</v>
      </c>
      <c r="K28">
        <v>4.1161290322580639E-2</v>
      </c>
      <c r="L28">
        <v>1.0999999999999999E-2</v>
      </c>
      <c r="M28">
        <v>2.7666666666666669E-2</v>
      </c>
      <c r="N28">
        <v>1.0999999999999999E-2</v>
      </c>
      <c r="O28">
        <v>4.4400000000000002E-2</v>
      </c>
      <c r="P28">
        <v>1.0999999999999999E-2</v>
      </c>
      <c r="Q28">
        <v>1.0999999999999998E-2</v>
      </c>
      <c r="R28">
        <v>1.0999999999999998E-2</v>
      </c>
      <c r="S28">
        <v>0.10342857142857144</v>
      </c>
      <c r="T28">
        <v>1.0999999999999999E-2</v>
      </c>
      <c r="U28">
        <v>1.0999999999999999E-2</v>
      </c>
      <c r="V28">
        <f t="shared" si="0"/>
        <v>1.6364999999999998E-2</v>
      </c>
      <c r="W28">
        <f t="shared" si="1"/>
        <v>3.3571900452610682E-3</v>
      </c>
      <c r="X28">
        <f t="shared" si="2"/>
        <v>5.8413517665130574E-2</v>
      </c>
      <c r="Y28">
        <f t="shared" si="3"/>
        <v>3.4417240146275674E-2</v>
      </c>
      <c r="Z28">
        <f t="shared" si="4"/>
        <v>4.8340873015873025E-2</v>
      </c>
      <c r="AA28">
        <f t="shared" si="5"/>
        <v>1.3423780278022763E-2</v>
      </c>
    </row>
    <row r="29" spans="1:27" x14ac:dyDescent="0.3">
      <c r="A29" s="4">
        <v>2014</v>
      </c>
      <c r="B29">
        <v>5.2299999999999999E-2</v>
      </c>
      <c r="C29">
        <v>6.9900000000000004E-2</v>
      </c>
      <c r="D29" t="s">
        <v>33</v>
      </c>
      <c r="E29">
        <v>6.7299999999999999E-2</v>
      </c>
      <c r="F29">
        <v>0.1759</v>
      </c>
      <c r="G29">
        <v>6.4647058823529419E-2</v>
      </c>
      <c r="H29">
        <v>8.929999999999999E-2</v>
      </c>
      <c r="I29">
        <v>7.2800000000000004E-2</v>
      </c>
      <c r="J29">
        <v>0.1633</v>
      </c>
      <c r="K29">
        <v>0.16671714285714284</v>
      </c>
      <c r="L29">
        <v>5.9400000000000001E-2</v>
      </c>
      <c r="M29">
        <v>0.183</v>
      </c>
      <c r="N29">
        <v>0.13494285714285711</v>
      </c>
      <c r="O29">
        <v>0.14094999999999999</v>
      </c>
      <c r="P29">
        <v>6.9900000000000004E-2</v>
      </c>
      <c r="Q29">
        <v>0.24087500000000001</v>
      </c>
      <c r="R29">
        <v>3.4500000000000003E-2</v>
      </c>
      <c r="S29">
        <v>0.376</v>
      </c>
      <c r="T29">
        <v>7.1400000000000005E-2</v>
      </c>
      <c r="U29">
        <v>0.19374166666666667</v>
      </c>
      <c r="V29">
        <f t="shared" si="0"/>
        <v>0.13121298319327729</v>
      </c>
      <c r="W29">
        <f t="shared" si="1"/>
        <v>3.4443814931721821E-2</v>
      </c>
      <c r="X29">
        <f t="shared" si="2"/>
        <v>9.6302857142857148E-2</v>
      </c>
      <c r="Y29">
        <f t="shared" si="3"/>
        <v>2.4353339236597275E-2</v>
      </c>
      <c r="Z29">
        <f t="shared" si="4"/>
        <v>0.14274999999999999</v>
      </c>
      <c r="AA29">
        <f t="shared" si="5"/>
        <v>4.219529284286623E-2</v>
      </c>
    </row>
    <row r="30" spans="1:27" x14ac:dyDescent="0.3">
      <c r="A30" s="4">
        <v>2015</v>
      </c>
      <c r="B30">
        <v>0.13700000000000001</v>
      </c>
      <c r="C30">
        <v>0.12226000000000001</v>
      </c>
      <c r="D30">
        <v>0.1245</v>
      </c>
      <c r="E30">
        <v>0.13575000000000001</v>
      </c>
      <c r="F30">
        <v>0.14484615384615385</v>
      </c>
      <c r="G30">
        <v>0.12928571428571428</v>
      </c>
      <c r="H30">
        <v>9.3660000000000007E-2</v>
      </c>
      <c r="I30">
        <v>0.14016666666666669</v>
      </c>
      <c r="J30">
        <v>0.11505454545454544</v>
      </c>
      <c r="K30">
        <v>0.16744814814814812</v>
      </c>
      <c r="L30">
        <v>0.24045999999999998</v>
      </c>
      <c r="M30">
        <v>0.5721666666666666</v>
      </c>
      <c r="N30">
        <v>0.16791666666666669</v>
      </c>
      <c r="O30">
        <v>0.34439999999999998</v>
      </c>
      <c r="P30">
        <v>0.14338333333333333</v>
      </c>
      <c r="Q30">
        <v>0.13470000000000001</v>
      </c>
      <c r="R30">
        <v>0.15222222222222223</v>
      </c>
      <c r="S30">
        <v>0.20894444444444446</v>
      </c>
      <c r="T30">
        <v>0.14729999999999999</v>
      </c>
      <c r="U30">
        <v>0.13021111111111111</v>
      </c>
      <c r="V30">
        <f t="shared" si="0"/>
        <v>0.13679138528138529</v>
      </c>
      <c r="W30">
        <f>IF(COUNT($B30,$G30,$J30,$N30,$Q30)&gt;2.9,(STDEV($B30,$G30,$J30,$N30,$Q30))/(SQRT(COUNT(B30,G30,J30,N30,Q30))),"")</f>
        <v>8.6661002087498815E-3</v>
      </c>
      <c r="X30">
        <f t="shared" si="2"/>
        <v>0.15700521774521775</v>
      </c>
      <c r="Y30">
        <f t="shared" si="3"/>
        <v>1.5120536292121105E-2</v>
      </c>
      <c r="Z30">
        <f t="shared" si="4"/>
        <v>0.23406730158730157</v>
      </c>
      <c r="AA30">
        <f t="shared" si="5"/>
        <v>6.427934875813511E-2</v>
      </c>
    </row>
    <row r="31" spans="1:27" x14ac:dyDescent="0.3">
      <c r="A31" s="4">
        <v>2016</v>
      </c>
      <c r="B31">
        <v>0.10815714285714285</v>
      </c>
      <c r="C31">
        <v>8.514999999999999E-2</v>
      </c>
      <c r="D31">
        <v>2.8339999999999997E-2</v>
      </c>
      <c r="E31" t="s">
        <v>33</v>
      </c>
      <c r="F31" t="s">
        <v>33</v>
      </c>
      <c r="G31">
        <v>0.10185714285714285</v>
      </c>
      <c r="H31">
        <v>0.15183333333333332</v>
      </c>
      <c r="I31">
        <v>0.13728571428571429</v>
      </c>
      <c r="J31">
        <v>0.13685454545454545</v>
      </c>
      <c r="K31">
        <v>0.10954090909090906</v>
      </c>
      <c r="L31">
        <v>0.13998333333333332</v>
      </c>
      <c r="M31">
        <v>0.12334444444444442</v>
      </c>
      <c r="N31">
        <v>0.10503999999999998</v>
      </c>
      <c r="O31">
        <v>0.13624999999999998</v>
      </c>
      <c r="P31">
        <v>9.169999999999999E-2</v>
      </c>
      <c r="Q31">
        <v>8.1637500000000002E-2</v>
      </c>
      <c r="R31">
        <v>9.0755555555555548E-2</v>
      </c>
      <c r="S31">
        <v>6.7250000000000004E-2</v>
      </c>
      <c r="T31">
        <v>0.12714285714285714</v>
      </c>
      <c r="U31">
        <v>0.14050000000000001</v>
      </c>
      <c r="V31">
        <f t="shared" si="0"/>
        <v>0.10670926623376623</v>
      </c>
      <c r="W31">
        <f t="shared" si="1"/>
        <v>8.8480427754307461E-3</v>
      </c>
      <c r="X31">
        <f t="shared" si="2"/>
        <v>9.6818775853775851E-2</v>
      </c>
      <c r="Y31">
        <f>IF(COUNT($C31,$D31,$F31,$K31,$L31,$R31,$T31)&gt;3.9,(STDEV($C31,$D31,$F31,$K31,$L31,$R31,$T31))/(SQRT(COUNT($C31,$D31,$F31,$K31,$L31,$R31,$T31))),"")</f>
        <v>1.6131591485114224E-2</v>
      </c>
      <c r="Z31">
        <f t="shared" si="4"/>
        <v>0.11794391534391534</v>
      </c>
      <c r="AA31">
        <f t="shared" si="5"/>
        <v>1.3096427545253858E-2</v>
      </c>
    </row>
    <row r="32" spans="1:27" x14ac:dyDescent="0.3">
      <c r="A32" s="4">
        <v>2017</v>
      </c>
      <c r="B32">
        <v>8.004E-2</v>
      </c>
      <c r="C32">
        <v>9.0753333333333339E-2</v>
      </c>
      <c r="D32">
        <v>0.1161457142857143</v>
      </c>
      <c r="E32">
        <v>6.1071428571428568E-2</v>
      </c>
      <c r="F32">
        <v>0.10056153846153847</v>
      </c>
      <c r="G32">
        <v>6.5488888888888888E-2</v>
      </c>
      <c r="H32">
        <v>0.11738709677419355</v>
      </c>
      <c r="I32">
        <v>0.16855555555555554</v>
      </c>
      <c r="J32">
        <v>7.6524999999999996E-2</v>
      </c>
      <c r="K32">
        <v>0.11513636363636365</v>
      </c>
      <c r="L32">
        <v>7.0999999999999994E-2</v>
      </c>
      <c r="M32">
        <v>0.16633333333333333</v>
      </c>
      <c r="N32">
        <v>8.5935294117647068E-2</v>
      </c>
      <c r="O32">
        <v>0.10602857142857143</v>
      </c>
      <c r="P32">
        <v>0.13500000000000001</v>
      </c>
      <c r="Q32">
        <v>9.6799999999999997E-2</v>
      </c>
      <c r="R32">
        <v>0.155</v>
      </c>
      <c r="S32">
        <v>0.15207727272727267</v>
      </c>
      <c r="T32">
        <v>8.1299999999999997E-2</v>
      </c>
      <c r="U32">
        <v>0.17907619047619047</v>
      </c>
      <c r="V32">
        <f t="shared" si="0"/>
        <v>8.095783660130719E-2</v>
      </c>
      <c r="W32">
        <f t="shared" si="1"/>
        <v>5.1746015893398443E-3</v>
      </c>
      <c r="X32">
        <f t="shared" si="2"/>
        <v>0.10427099281670713</v>
      </c>
      <c r="Y32">
        <f t="shared" si="3"/>
        <v>1.0537472935438118E-2</v>
      </c>
      <c r="Z32">
        <f t="shared" si="4"/>
        <v>0.1294933226271936</v>
      </c>
      <c r="AA32">
        <f t="shared" si="5"/>
        <v>1.4476675466306993E-2</v>
      </c>
    </row>
    <row r="33" spans="1:27" x14ac:dyDescent="0.3">
      <c r="A33" s="4">
        <v>2018</v>
      </c>
      <c r="B33">
        <v>7.7055555555555558E-2</v>
      </c>
      <c r="C33">
        <v>0.14176923076923076</v>
      </c>
      <c r="D33">
        <v>0.14979999999999999</v>
      </c>
      <c r="E33">
        <v>8.7678260869565219E-2</v>
      </c>
      <c r="F33">
        <v>0.11657666666666668</v>
      </c>
      <c r="G33">
        <v>7.3616666666666664E-2</v>
      </c>
      <c r="H33">
        <v>9.0683333333333338E-2</v>
      </c>
      <c r="I33">
        <v>0.16650000000000001</v>
      </c>
      <c r="J33">
        <v>9.30111111111111E-2</v>
      </c>
      <c r="K33">
        <v>0.21767999999999998</v>
      </c>
      <c r="L33">
        <v>0.13683333333333333</v>
      </c>
      <c r="M33">
        <v>0.24957142857142858</v>
      </c>
      <c r="N33">
        <v>0.12916666666666668</v>
      </c>
      <c r="O33">
        <v>0.1555</v>
      </c>
      <c r="P33">
        <v>0.14779999999999999</v>
      </c>
      <c r="Q33">
        <v>0.17369999999999999</v>
      </c>
      <c r="R33">
        <v>0.11674999999999998</v>
      </c>
      <c r="S33">
        <v>0.1323090909090909</v>
      </c>
      <c r="T33">
        <v>0.14174</v>
      </c>
      <c r="U33">
        <v>0.15570000000000001</v>
      </c>
      <c r="V33">
        <f t="shared" si="0"/>
        <v>0.10930999999999999</v>
      </c>
      <c r="W33">
        <f t="shared" si="1"/>
        <v>1.8868460881836191E-2</v>
      </c>
      <c r="X33">
        <f t="shared" si="2"/>
        <v>0.14587846153846157</v>
      </c>
      <c r="Y33">
        <f t="shared" si="3"/>
        <v>1.2904160301201851E-2</v>
      </c>
      <c r="Z33">
        <f t="shared" si="4"/>
        <v>0.14714887338334542</v>
      </c>
      <c r="AA33">
        <f t="shared" si="5"/>
        <v>2.0633041753468095E-2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v>1987</v>
      </c>
      <c r="B2">
        <v>0.2</v>
      </c>
      <c r="C2">
        <v>0.7</v>
      </c>
      <c r="D2">
        <v>3.9000000000000004</v>
      </c>
      <c r="E2">
        <v>4.3916666666666675</v>
      </c>
      <c r="F2">
        <v>4.4250000000000007</v>
      </c>
      <c r="G2" t="s">
        <v>33</v>
      </c>
      <c r="H2">
        <v>2.25</v>
      </c>
      <c r="I2">
        <v>1.9</v>
      </c>
      <c r="J2">
        <v>2.3299999999999996</v>
      </c>
      <c r="K2">
        <v>1.175</v>
      </c>
      <c r="L2">
        <v>0.22499999999999998</v>
      </c>
      <c r="M2">
        <v>2.75</v>
      </c>
      <c r="N2">
        <v>0.5714285714285714</v>
      </c>
      <c r="O2">
        <v>2.5499999999999998</v>
      </c>
      <c r="P2">
        <v>1.7250000000000001</v>
      </c>
      <c r="Q2">
        <v>0.5</v>
      </c>
      <c r="R2">
        <v>1.175</v>
      </c>
      <c r="S2" t="s">
        <v>33</v>
      </c>
      <c r="T2">
        <v>0.64999999999999991</v>
      </c>
      <c r="U2" t="s">
        <v>33</v>
      </c>
      <c r="V2">
        <f>IF(COUNT($B2,$G2,$J2,$N2,$Q2)&gt;2.9,(AVERAGE($B2,$G2,$J2,$N2,$Q2)),"")</f>
        <v>0.90035714285714286</v>
      </c>
      <c r="W2">
        <f>IF(COUNT($B2,$G2,$J2,$N2,$Q2)&gt;2.9,(STDEV($B2,$G2,$J2,$N2,$Q2))/(SQRT(COUNT(B2,G2,J2,N2,Q2))),"")</f>
        <v>0.48329241264730077</v>
      </c>
      <c r="X2">
        <f>IF(COUNT($C2,$D2,$F2,$K2,$L2,$R2,$T2)&gt;3.9,(AVERAGE($C2,$D2,$F2,$K2,$L2,$R2,$T2)),"")</f>
        <v>1.7500000000000004</v>
      </c>
      <c r="Y2">
        <f>IF(COUNT($C2,$D2,$F2,$K2,$L2,$R2,$T2)&gt;3.9,(STDEV($C2,$D2,$F2,$K2,$L2,$R2,$T2))/(SQRT(COUNT($C2,$D2,$F2,$K2,$L2,$R2,$T2))),"")</f>
        <v>0.63765754355856463</v>
      </c>
      <c r="Z2">
        <f>IF(COUNT($E2,$H2,$I2,$M2,$O2,$P2,$S2)&gt;3.9,(AVERAGE($E2,$H2,$I2,$M2,$O2,$P2,$S2)),"")</f>
        <v>2.5944444444444446</v>
      </c>
      <c r="AA2">
        <f>IF(COUNT($E2,$H2,$I2,$M2,$O2,$P2,$S2)&gt;3.9,(STDEV($E2,$H2,$I2,$M2,$O2,$P2,$S2))/(SQRT(COUNT($E2,$H2,$I2,$M2,$O2,$P2,$S2))),"")</f>
        <v>0.39213132405948131</v>
      </c>
    </row>
    <row r="3" spans="1:27" x14ac:dyDescent="0.3">
      <c r="A3">
        <v>1988</v>
      </c>
      <c r="B3">
        <v>0.32500000000000001</v>
      </c>
      <c r="C3" t="s">
        <v>33</v>
      </c>
      <c r="D3">
        <v>2.5333333333333332</v>
      </c>
      <c r="E3">
        <v>3.3133333333333339</v>
      </c>
      <c r="F3">
        <v>2.1066666666666669</v>
      </c>
      <c r="G3" t="s">
        <v>33</v>
      </c>
      <c r="H3">
        <v>0.72500000000000009</v>
      </c>
      <c r="I3">
        <v>1.325</v>
      </c>
      <c r="J3">
        <v>0.85000000000000009</v>
      </c>
      <c r="K3">
        <v>3.2</v>
      </c>
      <c r="L3">
        <v>0.33333333333333331</v>
      </c>
      <c r="M3">
        <v>0.93333333333333335</v>
      </c>
      <c r="N3">
        <v>0.6166666666666667</v>
      </c>
      <c r="O3">
        <v>2.6</v>
      </c>
      <c r="P3">
        <v>1.6500000000000001</v>
      </c>
      <c r="Q3">
        <v>0.65</v>
      </c>
      <c r="R3">
        <v>0.7</v>
      </c>
      <c r="S3" t="s">
        <v>33</v>
      </c>
      <c r="T3">
        <v>1.7666666666666666</v>
      </c>
      <c r="U3" t="s">
        <v>33</v>
      </c>
      <c r="V3">
        <f>IF(COUNT($B3,$G3,$J3,$N3,$Q3)&gt;2.9,(AVERAGE($B3,$G3,$J3,$N3,$Q3)),"")</f>
        <v>0.61041666666666672</v>
      </c>
      <c r="W3">
        <f t="shared" ref="W3:W33" si="0">IF(COUNT($B3,$G3,$J3,$N3,$Q3)&gt;2.9,(STDEV($B3,$G3,$J3,$N3,$Q3))/(SQRT(COUNT(B3,G3,J3,N3,Q3))),"")</f>
        <v>0.10819301810498984</v>
      </c>
      <c r="X3">
        <f t="shared" ref="X3:X33" si="1">IF(COUNT($C3,$D3,$F3,$K3,$L3,$R3,$T3)&gt;3.9,(AVERAGE($C3,$D3,$F3,$K3,$L3,$R3,$T3)),"")</f>
        <v>1.7733333333333334</v>
      </c>
      <c r="Y3">
        <f t="shared" ref="Y3:Y33" si="2">IF(COUNT($C3,$D3,$F3,$K3,$L3,$R3,$T3)&gt;3.9,(STDEV($C3,$D3,$F3,$K3,$L3,$R3,$T3))/(SQRT(COUNT($C3,$D3,$F3,$K3,$L3,$R3,$T3))),"")</f>
        <v>0.44533799066094287</v>
      </c>
      <c r="Z3">
        <f t="shared" ref="Z3:Z33" si="3">IF(COUNT($E3,$H3,$I3,$M3,$O3,$P3,$S3)&gt;3.9,(AVERAGE($E3,$H3,$I3,$M3,$O3,$P3,$S3)),"")</f>
        <v>1.7577777777777781</v>
      </c>
      <c r="AA3">
        <f t="shared" ref="AA3:AA33" si="4">IF(COUNT($E3,$H3,$I3,$M3,$O3,$P3,$S3)&gt;3.9,(STDEV($E3,$H3,$I3,$M3,$O3,$P3,$S3))/(SQRT(COUNT($E3,$H3,$I3,$M3,$O3,$P3,$S3))),"")</f>
        <v>0.41127211561984078</v>
      </c>
    </row>
    <row r="4" spans="1:27" x14ac:dyDescent="0.3">
      <c r="A4">
        <v>1989</v>
      </c>
      <c r="B4">
        <v>0.55000000000000004</v>
      </c>
      <c r="C4">
        <v>1.05</v>
      </c>
      <c r="D4">
        <v>3.6000000000000005</v>
      </c>
      <c r="E4">
        <v>6.1499999999999995</v>
      </c>
      <c r="F4">
        <v>3.5333333333333332</v>
      </c>
      <c r="G4" t="s">
        <v>33</v>
      </c>
      <c r="H4">
        <v>2.9</v>
      </c>
      <c r="I4">
        <v>2.2999999999999998</v>
      </c>
      <c r="J4">
        <v>0.875</v>
      </c>
      <c r="K4">
        <v>2.4</v>
      </c>
      <c r="L4">
        <v>1.1499999999999999</v>
      </c>
      <c r="M4">
        <v>3.1999999999999997</v>
      </c>
      <c r="N4">
        <v>0.7047619047619047</v>
      </c>
      <c r="O4">
        <v>5.1000000000000005</v>
      </c>
      <c r="P4">
        <v>1.675</v>
      </c>
      <c r="Q4">
        <v>0.95000000000000007</v>
      </c>
      <c r="R4">
        <v>1.325</v>
      </c>
      <c r="S4" t="s">
        <v>33</v>
      </c>
      <c r="T4">
        <v>2</v>
      </c>
      <c r="U4" t="s">
        <v>33</v>
      </c>
      <c r="V4">
        <f t="shared" ref="V4:V33" si="5">IF(COUNT($B4,$G4,$J4,$N4,$Q4)&gt;2.9,(AVERAGE($B4,$G4,$J4,$N4,$Q4)),"")</f>
        <v>0.76994047619047623</v>
      </c>
      <c r="W4">
        <f t="shared" si="0"/>
        <v>8.9480442415255768E-2</v>
      </c>
      <c r="X4">
        <f t="shared" si="1"/>
        <v>2.1511904761904761</v>
      </c>
      <c r="Y4">
        <f t="shared" si="2"/>
        <v>0.40800694994302988</v>
      </c>
      <c r="Z4">
        <f t="shared" si="3"/>
        <v>3.5541666666666667</v>
      </c>
      <c r="AA4">
        <f t="shared" si="4"/>
        <v>0.70203325736352729</v>
      </c>
    </row>
    <row r="5" spans="1:27" x14ac:dyDescent="0.3">
      <c r="A5">
        <v>1990</v>
      </c>
      <c r="B5">
        <v>0.5</v>
      </c>
      <c r="C5" t="s">
        <v>33</v>
      </c>
      <c r="D5" t="s">
        <v>33</v>
      </c>
      <c r="E5" t="s">
        <v>33</v>
      </c>
      <c r="F5">
        <v>5.1000000000000005</v>
      </c>
      <c r="G5" t="s">
        <v>33</v>
      </c>
      <c r="H5" t="s">
        <v>33</v>
      </c>
      <c r="I5">
        <v>2.3666666666666667</v>
      </c>
      <c r="J5" t="s">
        <v>33</v>
      </c>
      <c r="K5">
        <v>2.3333333333333335</v>
      </c>
      <c r="L5">
        <v>0.2</v>
      </c>
      <c r="M5" t="s">
        <v>33</v>
      </c>
      <c r="N5">
        <v>0.4</v>
      </c>
      <c r="O5" t="s">
        <v>33</v>
      </c>
      <c r="P5">
        <v>1.7333333333333329</v>
      </c>
      <c r="Q5" t="s">
        <v>33</v>
      </c>
      <c r="R5" t="s">
        <v>33</v>
      </c>
      <c r="S5" t="s">
        <v>33</v>
      </c>
      <c r="T5" t="s">
        <v>33</v>
      </c>
      <c r="U5" t="s">
        <v>33</v>
      </c>
      <c r="V5" t="str">
        <f t="shared" si="5"/>
        <v/>
      </c>
      <c r="W5" t="str">
        <f t="shared" si="0"/>
        <v/>
      </c>
      <c r="X5" t="str">
        <f t="shared" si="1"/>
        <v/>
      </c>
      <c r="Y5" t="str">
        <f t="shared" si="2"/>
        <v/>
      </c>
      <c r="Z5" t="str">
        <f t="shared" si="3"/>
        <v/>
      </c>
      <c r="AA5" t="str">
        <f t="shared" si="4"/>
        <v/>
      </c>
    </row>
    <row r="6" spans="1:27" x14ac:dyDescent="0.3">
      <c r="A6">
        <v>1991</v>
      </c>
      <c r="B6">
        <v>0.6333333333333333</v>
      </c>
      <c r="C6" t="s">
        <v>33</v>
      </c>
      <c r="D6" t="s">
        <v>33</v>
      </c>
      <c r="E6">
        <v>1.4499999999999997</v>
      </c>
      <c r="F6">
        <v>0.8999999999999998</v>
      </c>
      <c r="G6" t="s">
        <v>33</v>
      </c>
      <c r="H6">
        <v>0.4</v>
      </c>
      <c r="I6">
        <v>0.7</v>
      </c>
      <c r="J6">
        <v>0.33750000000000002</v>
      </c>
      <c r="K6">
        <v>0.33333333333333331</v>
      </c>
      <c r="L6" t="s">
        <v>33</v>
      </c>
      <c r="M6">
        <v>1.8</v>
      </c>
      <c r="N6">
        <v>0.875</v>
      </c>
      <c r="O6">
        <v>1.3</v>
      </c>
      <c r="P6">
        <v>1.7000000000000002</v>
      </c>
      <c r="Q6">
        <v>0.77499999999999991</v>
      </c>
      <c r="R6">
        <v>0.71250000000000002</v>
      </c>
      <c r="S6" t="s">
        <v>33</v>
      </c>
      <c r="T6">
        <v>2.0833333333333335</v>
      </c>
      <c r="U6" t="s">
        <v>33</v>
      </c>
      <c r="V6">
        <f t="shared" si="5"/>
        <v>0.65520833333333328</v>
      </c>
      <c r="W6">
        <f t="shared" si="0"/>
        <v>0.11693143319674339</v>
      </c>
      <c r="X6">
        <f>IF(COUNT($C6,$D6,$F6,$K6,$L6,$R6,$T6)&gt;3.9,(AVERAGE($C6,$D6,$F6,$K6,$L6,$R6,$T6)),"")</f>
        <v>1.0072916666666667</v>
      </c>
      <c r="Y6">
        <f>IF(COUNT($C6,$D6,$F6,$K6,$L6,$R6,$T6)&gt;3.9,(STDEV($C6,$D6,$F6,$K6,$L6,$R6,$T6))/(SQRT(COUNT($C6,$D6,$F6,$K6,$L6,$R6,$T6))),"")</f>
        <v>0.37754681077808583</v>
      </c>
      <c r="Z6">
        <f t="shared" si="3"/>
        <v>1.2249999999999999</v>
      </c>
      <c r="AA6">
        <f t="shared" si="4"/>
        <v>0.22867371223353763</v>
      </c>
    </row>
    <row r="7" spans="1:27" x14ac:dyDescent="0.3">
      <c r="A7">
        <v>1992</v>
      </c>
      <c r="B7" t="s">
        <v>33</v>
      </c>
      <c r="C7" t="s">
        <v>33</v>
      </c>
      <c r="D7">
        <v>3.65</v>
      </c>
      <c r="E7">
        <v>2.6124999999999998</v>
      </c>
      <c r="F7">
        <v>3.55</v>
      </c>
      <c r="G7" t="s">
        <v>33</v>
      </c>
      <c r="H7">
        <v>4.2</v>
      </c>
      <c r="I7">
        <v>1.9000000000000001</v>
      </c>
      <c r="J7">
        <v>0.875</v>
      </c>
      <c r="K7" t="s">
        <v>33</v>
      </c>
      <c r="L7">
        <v>1.6</v>
      </c>
      <c r="M7" t="s">
        <v>33</v>
      </c>
      <c r="N7">
        <v>1.2666666666666666</v>
      </c>
      <c r="O7">
        <v>4.1499999999999995</v>
      </c>
      <c r="P7" t="s">
        <v>33</v>
      </c>
      <c r="Q7" t="s">
        <v>33</v>
      </c>
      <c r="R7" t="s">
        <v>33</v>
      </c>
      <c r="S7" t="s">
        <v>33</v>
      </c>
      <c r="T7" t="s">
        <v>33</v>
      </c>
      <c r="U7" t="s">
        <v>33</v>
      </c>
      <c r="V7" t="str">
        <f t="shared" si="5"/>
        <v/>
      </c>
      <c r="W7" t="str">
        <f t="shared" si="0"/>
        <v/>
      </c>
      <c r="X7" t="str">
        <f t="shared" si="1"/>
        <v/>
      </c>
      <c r="Y7" t="str">
        <f t="shared" si="2"/>
        <v/>
      </c>
      <c r="Z7">
        <f t="shared" si="3"/>
        <v>3.2156250000000002</v>
      </c>
      <c r="AA7">
        <f t="shared" si="4"/>
        <v>0.57276228980703603</v>
      </c>
    </row>
    <row r="8" spans="1:27" x14ac:dyDescent="0.3">
      <c r="A8">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5"/>
        <v/>
      </c>
      <c r="W8" t="str">
        <f t="shared" si="0"/>
        <v/>
      </c>
      <c r="X8" t="str">
        <f t="shared" si="1"/>
        <v/>
      </c>
      <c r="Y8" t="str">
        <f t="shared" si="2"/>
        <v/>
      </c>
      <c r="Z8" t="str">
        <f t="shared" si="3"/>
        <v/>
      </c>
      <c r="AA8" t="str">
        <f t="shared" si="4"/>
        <v/>
      </c>
    </row>
    <row r="9" spans="1:27" x14ac:dyDescent="0.3">
      <c r="A9">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5"/>
        <v/>
      </c>
      <c r="W9" t="str">
        <f t="shared" si="0"/>
        <v/>
      </c>
      <c r="X9" t="str">
        <f t="shared" si="1"/>
        <v/>
      </c>
      <c r="Y9" t="str">
        <f t="shared" si="2"/>
        <v/>
      </c>
      <c r="Z9" t="str">
        <f t="shared" si="3"/>
        <v/>
      </c>
      <c r="AA9" t="str">
        <f t="shared" si="4"/>
        <v/>
      </c>
    </row>
    <row r="10" spans="1:27" x14ac:dyDescent="0.3">
      <c r="A10">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5"/>
        <v/>
      </c>
      <c r="W10" t="str">
        <f t="shared" si="0"/>
        <v/>
      </c>
      <c r="X10" t="str">
        <f t="shared" si="1"/>
        <v/>
      </c>
      <c r="Y10" t="str">
        <f t="shared" si="2"/>
        <v/>
      </c>
      <c r="Z10" t="str">
        <f t="shared" si="3"/>
        <v/>
      </c>
      <c r="AA10" t="str">
        <f t="shared" si="4"/>
        <v/>
      </c>
    </row>
    <row r="11" spans="1:27" x14ac:dyDescent="0.3">
      <c r="A11">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5"/>
        <v/>
      </c>
      <c r="W11" t="str">
        <f t="shared" si="0"/>
        <v/>
      </c>
      <c r="X11" t="str">
        <f t="shared" si="1"/>
        <v/>
      </c>
      <c r="Y11" t="str">
        <f t="shared" si="2"/>
        <v/>
      </c>
      <c r="Z11" t="str">
        <f t="shared" si="3"/>
        <v/>
      </c>
      <c r="AA11" t="str">
        <f t="shared" si="4"/>
        <v/>
      </c>
    </row>
    <row r="12" spans="1:27" x14ac:dyDescent="0.3">
      <c r="A12">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T12" t="s">
        <v>33</v>
      </c>
      <c r="U12" t="s">
        <v>33</v>
      </c>
      <c r="V12" t="str">
        <f t="shared" si="5"/>
        <v/>
      </c>
      <c r="W12" t="str">
        <f t="shared" si="0"/>
        <v/>
      </c>
      <c r="X12" t="str">
        <f t="shared" si="1"/>
        <v/>
      </c>
      <c r="Y12" t="str">
        <f t="shared" si="2"/>
        <v/>
      </c>
      <c r="Z12" t="str">
        <f t="shared" si="3"/>
        <v/>
      </c>
      <c r="AA12" t="str">
        <f t="shared" si="4"/>
        <v/>
      </c>
    </row>
    <row r="13" spans="1:27" x14ac:dyDescent="0.3">
      <c r="A13">
        <v>1998</v>
      </c>
      <c r="B13" t="s">
        <v>33</v>
      </c>
      <c r="C13" t="s">
        <v>33</v>
      </c>
      <c r="D13" t="s">
        <v>33</v>
      </c>
      <c r="E13" t="s">
        <v>33</v>
      </c>
      <c r="F13" t="s">
        <v>33</v>
      </c>
      <c r="G13" t="s">
        <v>33</v>
      </c>
      <c r="H13" t="s">
        <v>33</v>
      </c>
      <c r="I13" t="s">
        <v>33</v>
      </c>
      <c r="J13" t="s">
        <v>33</v>
      </c>
      <c r="K13" t="s">
        <v>33</v>
      </c>
      <c r="L13" t="s">
        <v>33</v>
      </c>
      <c r="M13" t="s">
        <v>33</v>
      </c>
      <c r="N13" t="s">
        <v>33</v>
      </c>
      <c r="O13" t="s">
        <v>33</v>
      </c>
      <c r="P13" t="s">
        <v>33</v>
      </c>
      <c r="Q13" t="s">
        <v>33</v>
      </c>
      <c r="R13" t="s">
        <v>33</v>
      </c>
      <c r="S13" t="s">
        <v>33</v>
      </c>
      <c r="T13" t="s">
        <v>33</v>
      </c>
      <c r="U13" t="s">
        <v>33</v>
      </c>
      <c r="V13" t="str">
        <f t="shared" si="5"/>
        <v/>
      </c>
      <c r="W13" t="str">
        <f t="shared" si="0"/>
        <v/>
      </c>
      <c r="X13" t="str">
        <f t="shared" si="1"/>
        <v/>
      </c>
      <c r="Y13" t="str">
        <f t="shared" si="2"/>
        <v/>
      </c>
      <c r="Z13" t="str">
        <f t="shared" si="3"/>
        <v/>
      </c>
      <c r="AA13" t="str">
        <f t="shared" si="4"/>
        <v/>
      </c>
    </row>
    <row r="14" spans="1:27" x14ac:dyDescent="0.3">
      <c r="A14">
        <v>1999</v>
      </c>
      <c r="B14">
        <v>0.32</v>
      </c>
      <c r="C14">
        <v>1.25</v>
      </c>
      <c r="D14">
        <v>2.4</v>
      </c>
      <c r="E14">
        <v>3.7250000000000001</v>
      </c>
      <c r="F14">
        <v>2.7149999999999999</v>
      </c>
      <c r="G14">
        <v>0.75</v>
      </c>
      <c r="H14">
        <v>1.72</v>
      </c>
      <c r="I14">
        <v>0.66</v>
      </c>
      <c r="J14">
        <v>0.64500000000000002</v>
      </c>
      <c r="K14">
        <v>3.3</v>
      </c>
      <c r="L14">
        <v>0.44</v>
      </c>
      <c r="M14">
        <v>2.1</v>
      </c>
      <c r="N14">
        <v>0.63666666666666671</v>
      </c>
      <c r="O14">
        <v>2.2000000000000002</v>
      </c>
      <c r="P14">
        <v>1.98</v>
      </c>
      <c r="Q14">
        <v>0.81</v>
      </c>
      <c r="R14">
        <v>0.73</v>
      </c>
      <c r="S14" t="s">
        <v>33</v>
      </c>
      <c r="T14">
        <v>0.96000000000000008</v>
      </c>
      <c r="U14" t="s">
        <v>33</v>
      </c>
      <c r="V14">
        <f t="shared" si="5"/>
        <v>0.6323333333333333</v>
      </c>
      <c r="W14">
        <f>IF(COUNT($B14,$G14,$J14,$N14,$Q14)&gt;2.9,(STDEV($B14,$G14,$J14,$N14,$Q14))/(SQRT(COUNT(B14,G14,J14,N14,Q14))),"")</f>
        <v>8.4599711058082963E-2</v>
      </c>
      <c r="X14">
        <f t="shared" si="1"/>
        <v>1.6850000000000001</v>
      </c>
      <c r="Y14">
        <f t="shared" si="2"/>
        <v>0.41853628163830559</v>
      </c>
      <c r="Z14">
        <f t="shared" si="3"/>
        <v>2.0641666666666669</v>
      </c>
      <c r="AA14">
        <f t="shared" si="4"/>
        <v>0.40312615202247093</v>
      </c>
    </row>
    <row r="15" spans="1:27" x14ac:dyDescent="0.3">
      <c r="A15">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5"/>
        <v/>
      </c>
      <c r="W15" t="str">
        <f t="shared" si="0"/>
        <v/>
      </c>
      <c r="X15" t="str">
        <f t="shared" si="1"/>
        <v/>
      </c>
      <c r="Y15" t="str">
        <f t="shared" si="2"/>
        <v/>
      </c>
      <c r="Z15" t="str">
        <f t="shared" si="3"/>
        <v/>
      </c>
      <c r="AA15" t="str">
        <f t="shared" si="4"/>
        <v/>
      </c>
    </row>
    <row r="16" spans="1:27" x14ac:dyDescent="0.3">
      <c r="A16">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5"/>
        <v/>
      </c>
      <c r="W16" t="str">
        <f t="shared" si="0"/>
        <v/>
      </c>
      <c r="X16" t="str">
        <f t="shared" si="1"/>
        <v/>
      </c>
      <c r="Y16" t="str">
        <f t="shared" si="2"/>
        <v/>
      </c>
      <c r="Z16" t="str">
        <f t="shared" si="3"/>
        <v/>
      </c>
      <c r="AA16" t="str">
        <f t="shared" si="4"/>
        <v/>
      </c>
    </row>
    <row r="17" spans="1:27" x14ac:dyDescent="0.3">
      <c r="A17">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5"/>
        <v/>
      </c>
      <c r="W17" t="str">
        <f t="shared" si="0"/>
        <v/>
      </c>
      <c r="X17" t="str">
        <f t="shared" si="1"/>
        <v/>
      </c>
      <c r="Y17" t="str">
        <f t="shared" si="2"/>
        <v/>
      </c>
      <c r="Z17" t="str">
        <f t="shared" si="3"/>
        <v/>
      </c>
      <c r="AA17" t="str">
        <f t="shared" si="4"/>
        <v/>
      </c>
    </row>
    <row r="18" spans="1:27" x14ac:dyDescent="0.3">
      <c r="A18">
        <v>2003</v>
      </c>
      <c r="B18" t="s">
        <v>33</v>
      </c>
      <c r="C18" t="s">
        <v>33</v>
      </c>
      <c r="D18" t="s">
        <v>33</v>
      </c>
      <c r="E18" t="s">
        <v>33</v>
      </c>
      <c r="F18" t="s">
        <v>33</v>
      </c>
      <c r="G18" t="s">
        <v>33</v>
      </c>
      <c r="H18" t="s">
        <v>33</v>
      </c>
      <c r="I18" t="s">
        <v>33</v>
      </c>
      <c r="J18" t="s">
        <v>33</v>
      </c>
      <c r="K18">
        <v>0.96150000000000002</v>
      </c>
      <c r="L18" t="s">
        <v>33</v>
      </c>
      <c r="M18" t="s">
        <v>33</v>
      </c>
      <c r="N18" t="s">
        <v>33</v>
      </c>
      <c r="O18" t="s">
        <v>33</v>
      </c>
      <c r="P18" t="s">
        <v>33</v>
      </c>
      <c r="Q18" t="s">
        <v>33</v>
      </c>
      <c r="R18" t="s">
        <v>33</v>
      </c>
      <c r="S18" t="s">
        <v>33</v>
      </c>
      <c r="T18" t="s">
        <v>33</v>
      </c>
      <c r="U18" t="s">
        <v>33</v>
      </c>
      <c r="V18" t="str">
        <f t="shared" si="5"/>
        <v/>
      </c>
      <c r="W18" t="str">
        <f t="shared" si="0"/>
        <v/>
      </c>
      <c r="X18" t="str">
        <f t="shared" si="1"/>
        <v/>
      </c>
      <c r="Y18" t="str">
        <f t="shared" si="2"/>
        <v/>
      </c>
      <c r="Z18" t="str">
        <f t="shared" si="3"/>
        <v/>
      </c>
      <c r="AA18" t="str">
        <f t="shared" si="4"/>
        <v/>
      </c>
    </row>
    <row r="19" spans="1:27" x14ac:dyDescent="0.3">
      <c r="A19">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5"/>
        <v/>
      </c>
      <c r="W19" t="str">
        <f t="shared" si="0"/>
        <v/>
      </c>
      <c r="X19" t="str">
        <f t="shared" si="1"/>
        <v/>
      </c>
      <c r="Y19" t="str">
        <f t="shared" si="2"/>
        <v/>
      </c>
      <c r="Z19" t="str">
        <f t="shared" si="3"/>
        <v/>
      </c>
      <c r="AA19" t="str">
        <f t="shared" si="4"/>
        <v/>
      </c>
    </row>
    <row r="20" spans="1:27" x14ac:dyDescent="0.3">
      <c r="A20">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5"/>
        <v/>
      </c>
      <c r="W20" t="str">
        <f t="shared" si="0"/>
        <v/>
      </c>
      <c r="X20" t="str">
        <f t="shared" si="1"/>
        <v/>
      </c>
      <c r="Y20" t="str">
        <f t="shared" si="2"/>
        <v/>
      </c>
      <c r="Z20" t="str">
        <f t="shared" si="3"/>
        <v/>
      </c>
      <c r="AA20" t="str">
        <f t="shared" si="4"/>
        <v/>
      </c>
    </row>
    <row r="21" spans="1:27" x14ac:dyDescent="0.3">
      <c r="A21">
        <v>2006</v>
      </c>
      <c r="B21" t="s">
        <v>33</v>
      </c>
      <c r="C21">
        <v>1.25</v>
      </c>
      <c r="D21" t="s">
        <v>33</v>
      </c>
      <c r="E21" t="s">
        <v>33</v>
      </c>
      <c r="F21" t="s">
        <v>33</v>
      </c>
      <c r="G21" t="s">
        <v>33</v>
      </c>
      <c r="H21" t="s">
        <v>33</v>
      </c>
      <c r="I21" t="s">
        <v>33</v>
      </c>
      <c r="J21" t="s">
        <v>33</v>
      </c>
      <c r="K21" t="s">
        <v>33</v>
      </c>
      <c r="L21">
        <v>1.1233333333333335</v>
      </c>
      <c r="M21">
        <v>2.46</v>
      </c>
      <c r="N21" t="s">
        <v>33</v>
      </c>
      <c r="O21">
        <v>2.4300000000000002</v>
      </c>
      <c r="P21">
        <v>2.4516666666666667</v>
      </c>
      <c r="Q21" t="s">
        <v>33</v>
      </c>
      <c r="R21">
        <v>1.6199999999999999</v>
      </c>
      <c r="S21" t="s">
        <v>33</v>
      </c>
      <c r="T21" t="s">
        <v>33</v>
      </c>
      <c r="U21" t="s">
        <v>33</v>
      </c>
      <c r="V21" t="str">
        <f t="shared" si="5"/>
        <v/>
      </c>
      <c r="W21" t="str">
        <f t="shared" si="0"/>
        <v/>
      </c>
      <c r="X21" t="str">
        <f t="shared" si="1"/>
        <v/>
      </c>
      <c r="Y21" t="str">
        <f t="shared" si="2"/>
        <v/>
      </c>
      <c r="Z21" t="str">
        <f t="shared" si="3"/>
        <v/>
      </c>
      <c r="AA21" t="str">
        <f t="shared" si="4"/>
        <v/>
      </c>
    </row>
    <row r="22" spans="1:27" x14ac:dyDescent="0.3">
      <c r="A22">
        <v>2007</v>
      </c>
      <c r="B22" t="s">
        <v>33</v>
      </c>
      <c r="C22">
        <v>0.85083333333333344</v>
      </c>
      <c r="D22">
        <v>1.7030000000000001</v>
      </c>
      <c r="E22">
        <v>4.2715000000000005</v>
      </c>
      <c r="F22">
        <v>0.65500000000000003</v>
      </c>
      <c r="G22">
        <v>0.40962500000000002</v>
      </c>
      <c r="H22">
        <v>0.69</v>
      </c>
      <c r="I22">
        <v>0.55999999999999994</v>
      </c>
      <c r="J22">
        <v>0.40949999999999998</v>
      </c>
      <c r="K22">
        <v>1.2329999999999999</v>
      </c>
      <c r="L22">
        <v>0.35499999999999998</v>
      </c>
      <c r="M22">
        <v>4.4809999999999999</v>
      </c>
      <c r="N22">
        <v>0.73424999999999996</v>
      </c>
      <c r="O22">
        <v>2.431</v>
      </c>
      <c r="P22">
        <v>2.3705000000000003</v>
      </c>
      <c r="Q22">
        <v>0.39900000000000002</v>
      </c>
      <c r="R22">
        <v>1.0045000000000002</v>
      </c>
      <c r="S22" t="s">
        <v>33</v>
      </c>
      <c r="T22">
        <v>0.94300000000000006</v>
      </c>
      <c r="U22" t="s">
        <v>33</v>
      </c>
      <c r="V22">
        <f t="shared" si="5"/>
        <v>0.48809374999999999</v>
      </c>
      <c r="W22">
        <f t="shared" si="0"/>
        <v>8.2089848118159559E-2</v>
      </c>
      <c r="X22">
        <f t="shared" si="1"/>
        <v>0.96347619047619049</v>
      </c>
      <c r="Y22">
        <f t="shared" si="2"/>
        <v>0.16181485774162102</v>
      </c>
      <c r="Z22">
        <f>IF(COUNT($E22,$H22,$I22,$M22,$O22,$P22,$S22)&gt;3.9,(AVERAGE($E22,$H22,$I22,$M22,$O22,$P22,$S22)),"")</f>
        <v>2.4673333333333338</v>
      </c>
      <c r="AA22">
        <f t="shared" si="4"/>
        <v>0.68598838263567619</v>
      </c>
    </row>
    <row r="23" spans="1:27" x14ac:dyDescent="0.3">
      <c r="A23">
        <v>2008</v>
      </c>
      <c r="B23" t="s">
        <v>33</v>
      </c>
      <c r="C23" t="s">
        <v>33</v>
      </c>
      <c r="D23">
        <v>1.9500000000000002</v>
      </c>
      <c r="E23">
        <v>2.38</v>
      </c>
      <c r="F23" t="s">
        <v>33</v>
      </c>
      <c r="G23">
        <v>0.50699038461538459</v>
      </c>
      <c r="H23">
        <v>5.6849999999999996</v>
      </c>
      <c r="I23">
        <v>2.7050000000000001</v>
      </c>
      <c r="J23" t="s">
        <v>33</v>
      </c>
      <c r="K23" t="s">
        <v>33</v>
      </c>
      <c r="L23" t="s">
        <v>33</v>
      </c>
      <c r="M23">
        <v>3.7</v>
      </c>
      <c r="N23">
        <v>1.8523333333333332</v>
      </c>
      <c r="O23">
        <v>1.46</v>
      </c>
      <c r="P23" t="s">
        <v>33</v>
      </c>
      <c r="Q23">
        <v>0.6100000000000001</v>
      </c>
      <c r="R23" t="s">
        <v>33</v>
      </c>
      <c r="S23" t="s">
        <v>33</v>
      </c>
      <c r="T23">
        <v>0.67</v>
      </c>
      <c r="U23" t="s">
        <v>33</v>
      </c>
      <c r="V23">
        <f t="shared" si="5"/>
        <v>0.98977457264957247</v>
      </c>
      <c r="W23">
        <f t="shared" si="0"/>
        <v>0.43230331055084098</v>
      </c>
      <c r="X23" t="str">
        <f t="shared" si="1"/>
        <v/>
      </c>
      <c r="Y23" t="str">
        <f t="shared" si="2"/>
        <v/>
      </c>
      <c r="Z23">
        <f t="shared" si="3"/>
        <v>3.1859999999999999</v>
      </c>
      <c r="AA23">
        <f t="shared" si="4"/>
        <v>0.72004409587191276</v>
      </c>
    </row>
    <row r="24" spans="1:27" x14ac:dyDescent="0.3">
      <c r="A24">
        <v>2009</v>
      </c>
      <c r="B24">
        <v>1.5834999999999999</v>
      </c>
      <c r="C24">
        <v>3.8412499999999996</v>
      </c>
      <c r="D24">
        <v>7.83</v>
      </c>
      <c r="E24">
        <v>12.635</v>
      </c>
      <c r="F24">
        <v>7.3600000000000012</v>
      </c>
      <c r="G24">
        <v>3.7755555555555551</v>
      </c>
      <c r="H24">
        <v>10.55</v>
      </c>
      <c r="I24">
        <v>11.23</v>
      </c>
      <c r="J24">
        <v>1.175</v>
      </c>
      <c r="K24">
        <v>2.6999999999999997</v>
      </c>
      <c r="L24">
        <v>3.54</v>
      </c>
      <c r="M24">
        <v>5.0199999999999996</v>
      </c>
      <c r="N24">
        <v>2.3499999999999996</v>
      </c>
      <c r="O24">
        <v>5.8525</v>
      </c>
      <c r="P24">
        <v>10.831250000000001</v>
      </c>
      <c r="Q24">
        <v>0.8600000000000001</v>
      </c>
      <c r="R24">
        <v>4.9642499999999998</v>
      </c>
      <c r="S24" t="s">
        <v>33</v>
      </c>
      <c r="T24">
        <v>2.5499999999999998</v>
      </c>
      <c r="U24" t="s">
        <v>33</v>
      </c>
      <c r="V24">
        <f t="shared" si="5"/>
        <v>1.948811111111111</v>
      </c>
      <c r="W24">
        <f t="shared" si="0"/>
        <v>0.52036973726071911</v>
      </c>
      <c r="X24">
        <f t="shared" si="1"/>
        <v>4.683642857142857</v>
      </c>
      <c r="Y24">
        <f t="shared" si="2"/>
        <v>0.81131883715787778</v>
      </c>
      <c r="Z24">
        <f t="shared" si="3"/>
        <v>9.3531250000000004</v>
      </c>
      <c r="AA24">
        <f t="shared" si="4"/>
        <v>1.2772506177821961</v>
      </c>
    </row>
    <row r="25" spans="1:27" x14ac:dyDescent="0.3">
      <c r="A25">
        <v>2010</v>
      </c>
      <c r="B25" t="s">
        <v>33</v>
      </c>
      <c r="C25" t="s">
        <v>33</v>
      </c>
      <c r="D25" t="s">
        <v>33</v>
      </c>
      <c r="E25" t="s">
        <v>33</v>
      </c>
      <c r="F25">
        <v>5.6333333333333329</v>
      </c>
      <c r="G25" t="s">
        <v>33</v>
      </c>
      <c r="H25">
        <v>3.74</v>
      </c>
      <c r="I25">
        <v>3</v>
      </c>
      <c r="J25" t="s">
        <v>33</v>
      </c>
      <c r="K25">
        <v>2.1665714285714284</v>
      </c>
      <c r="L25" t="s">
        <v>33</v>
      </c>
      <c r="M25" t="s">
        <v>33</v>
      </c>
      <c r="N25">
        <v>0.46566666666666673</v>
      </c>
      <c r="O25">
        <v>3.9</v>
      </c>
      <c r="P25" t="s">
        <v>33</v>
      </c>
      <c r="Q25">
        <v>0.4</v>
      </c>
      <c r="R25" t="s">
        <v>33</v>
      </c>
      <c r="S25" t="s">
        <v>33</v>
      </c>
      <c r="T25" t="s">
        <v>33</v>
      </c>
      <c r="U25" t="s">
        <v>33</v>
      </c>
      <c r="V25" t="str">
        <f t="shared" si="5"/>
        <v/>
      </c>
      <c r="W25" t="str">
        <f t="shared" si="0"/>
        <v/>
      </c>
      <c r="X25" t="str">
        <f t="shared" si="1"/>
        <v/>
      </c>
      <c r="Y25" t="str">
        <f t="shared" si="2"/>
        <v/>
      </c>
      <c r="Z25" t="str">
        <f t="shared" si="3"/>
        <v/>
      </c>
      <c r="AA25" t="str">
        <f t="shared" si="4"/>
        <v/>
      </c>
    </row>
    <row r="26" spans="1:27" x14ac:dyDescent="0.3">
      <c r="A26">
        <v>2011</v>
      </c>
      <c r="B26" t="s">
        <v>33</v>
      </c>
      <c r="C26">
        <v>1.7749999999999999</v>
      </c>
      <c r="D26" t="s">
        <v>33</v>
      </c>
      <c r="E26" t="s">
        <v>33</v>
      </c>
      <c r="F26" t="s">
        <v>33</v>
      </c>
      <c r="G26" t="s">
        <v>33</v>
      </c>
      <c r="H26" t="s">
        <v>33</v>
      </c>
      <c r="I26" t="s">
        <v>33</v>
      </c>
      <c r="J26" t="s">
        <v>33</v>
      </c>
      <c r="K26" t="s">
        <v>33</v>
      </c>
      <c r="L26">
        <v>0.56000000000000005</v>
      </c>
      <c r="M26" t="s">
        <v>33</v>
      </c>
      <c r="N26" t="s">
        <v>33</v>
      </c>
      <c r="O26" t="s">
        <v>33</v>
      </c>
      <c r="P26">
        <v>2.6100000000000003</v>
      </c>
      <c r="Q26" t="s">
        <v>33</v>
      </c>
      <c r="R26">
        <v>1.7799999999999998</v>
      </c>
      <c r="S26" t="s">
        <v>33</v>
      </c>
      <c r="T26" t="s">
        <v>33</v>
      </c>
      <c r="U26" t="s">
        <v>33</v>
      </c>
      <c r="V26" t="str">
        <f t="shared" si="5"/>
        <v/>
      </c>
      <c r="W26" t="str">
        <f t="shared" si="0"/>
        <v/>
      </c>
      <c r="X26" t="str">
        <f t="shared" si="1"/>
        <v/>
      </c>
      <c r="Y26" t="str">
        <f t="shared" si="2"/>
        <v/>
      </c>
      <c r="Z26" t="str">
        <f t="shared" si="3"/>
        <v/>
      </c>
      <c r="AA26" t="str">
        <f t="shared" si="4"/>
        <v/>
      </c>
    </row>
    <row r="27" spans="1:27" x14ac:dyDescent="0.3">
      <c r="A27">
        <v>2012</v>
      </c>
      <c r="B27" t="s">
        <v>33</v>
      </c>
      <c r="C27" t="s">
        <v>33</v>
      </c>
      <c r="D27">
        <v>1.28</v>
      </c>
      <c r="E27">
        <v>4.8650000000000002</v>
      </c>
      <c r="F27" t="s">
        <v>33</v>
      </c>
      <c r="G27" t="s">
        <v>33</v>
      </c>
      <c r="H27" t="s">
        <v>33</v>
      </c>
      <c r="I27" t="s">
        <v>33</v>
      </c>
      <c r="J27">
        <v>0.63</v>
      </c>
      <c r="K27">
        <v>1.585</v>
      </c>
      <c r="L27" t="s">
        <v>33</v>
      </c>
      <c r="M27">
        <v>13.4</v>
      </c>
      <c r="N27" t="s">
        <v>33</v>
      </c>
      <c r="O27">
        <v>14.4</v>
      </c>
      <c r="P27" t="s">
        <v>33</v>
      </c>
      <c r="Q27" t="s">
        <v>33</v>
      </c>
      <c r="R27" t="s">
        <v>33</v>
      </c>
      <c r="S27" t="s">
        <v>33</v>
      </c>
      <c r="T27">
        <v>3.32</v>
      </c>
      <c r="U27" t="s">
        <v>33</v>
      </c>
      <c r="V27" t="str">
        <f t="shared" si="5"/>
        <v/>
      </c>
      <c r="W27" t="str">
        <f t="shared" si="0"/>
        <v/>
      </c>
      <c r="X27" t="str">
        <f t="shared" si="1"/>
        <v/>
      </c>
      <c r="Y27" t="str">
        <f t="shared" si="2"/>
        <v/>
      </c>
      <c r="Z27" t="str">
        <f t="shared" si="3"/>
        <v/>
      </c>
      <c r="AA27" t="str">
        <f t="shared" si="4"/>
        <v/>
      </c>
    </row>
    <row r="28" spans="1:27" x14ac:dyDescent="0.3">
      <c r="A28">
        <v>2013</v>
      </c>
      <c r="B28" t="s">
        <v>33</v>
      </c>
      <c r="C28" t="s">
        <v>33</v>
      </c>
      <c r="D28" t="s">
        <v>33</v>
      </c>
      <c r="E28" t="s">
        <v>33</v>
      </c>
      <c r="F28" t="s">
        <v>33</v>
      </c>
      <c r="G28" t="s">
        <v>33</v>
      </c>
      <c r="H28" t="s">
        <v>33</v>
      </c>
      <c r="I28" t="s">
        <v>33</v>
      </c>
      <c r="J28" t="s">
        <v>33</v>
      </c>
      <c r="K28">
        <v>1.25</v>
      </c>
      <c r="L28">
        <v>0.80999999999999994</v>
      </c>
      <c r="M28" t="s">
        <v>33</v>
      </c>
      <c r="N28">
        <v>1.335</v>
      </c>
      <c r="O28" t="s">
        <v>33</v>
      </c>
      <c r="P28">
        <v>2.35</v>
      </c>
      <c r="Q28" t="s">
        <v>33</v>
      </c>
      <c r="R28" t="s">
        <v>33</v>
      </c>
      <c r="S28" t="s">
        <v>33</v>
      </c>
      <c r="T28" t="s">
        <v>33</v>
      </c>
      <c r="U28" t="s">
        <v>33</v>
      </c>
      <c r="V28" t="str">
        <f t="shared" si="5"/>
        <v/>
      </c>
      <c r="W28" t="str">
        <f t="shared" si="0"/>
        <v/>
      </c>
      <c r="X28" t="str">
        <f t="shared" si="1"/>
        <v/>
      </c>
      <c r="Y28" t="str">
        <f t="shared" si="2"/>
        <v/>
      </c>
      <c r="Z28" t="str">
        <f t="shared" si="3"/>
        <v/>
      </c>
      <c r="AA28" t="str">
        <f t="shared" si="4"/>
        <v/>
      </c>
    </row>
    <row r="29" spans="1:27" x14ac:dyDescent="0.3">
      <c r="A29">
        <v>2014</v>
      </c>
      <c r="B29">
        <v>1.19</v>
      </c>
      <c r="C29">
        <v>0.90800000000000003</v>
      </c>
      <c r="D29">
        <v>2.41</v>
      </c>
      <c r="E29" t="s">
        <v>33</v>
      </c>
      <c r="F29" t="s">
        <v>33</v>
      </c>
      <c r="G29">
        <v>1.75</v>
      </c>
      <c r="H29" t="s">
        <v>33</v>
      </c>
      <c r="I29" t="s">
        <v>33</v>
      </c>
      <c r="J29" t="s">
        <v>33</v>
      </c>
      <c r="K29">
        <v>2.5892499999999998</v>
      </c>
      <c r="L29">
        <v>0.92149999999999999</v>
      </c>
      <c r="M29" t="s">
        <v>33</v>
      </c>
      <c r="N29" t="s">
        <v>33</v>
      </c>
      <c r="O29" t="s">
        <v>33</v>
      </c>
      <c r="P29">
        <v>3.64</v>
      </c>
      <c r="Q29" t="s">
        <v>33</v>
      </c>
      <c r="R29" t="s">
        <v>33</v>
      </c>
      <c r="S29" t="s">
        <v>33</v>
      </c>
      <c r="T29">
        <v>3.33</v>
      </c>
      <c r="U29" t="s">
        <v>33</v>
      </c>
      <c r="V29" t="str">
        <f t="shared" si="5"/>
        <v/>
      </c>
      <c r="W29" t="str">
        <f t="shared" si="0"/>
        <v/>
      </c>
      <c r="X29">
        <f t="shared" si="1"/>
        <v>2.0317499999999997</v>
      </c>
      <c r="Y29">
        <f t="shared" si="2"/>
        <v>0.48139388758063811</v>
      </c>
      <c r="Z29" t="str">
        <f t="shared" si="3"/>
        <v/>
      </c>
      <c r="AA29" t="str">
        <f t="shared" si="4"/>
        <v/>
      </c>
    </row>
    <row r="30" spans="1:27" x14ac:dyDescent="0.3">
      <c r="A30">
        <v>2015</v>
      </c>
      <c r="B30" t="s">
        <v>33</v>
      </c>
      <c r="C30">
        <v>1.9805250000000001</v>
      </c>
      <c r="D30">
        <v>3.28</v>
      </c>
      <c r="E30">
        <v>1.5580000000000001</v>
      </c>
      <c r="F30">
        <v>4.99</v>
      </c>
      <c r="G30" t="s">
        <v>33</v>
      </c>
      <c r="H30">
        <v>3.25</v>
      </c>
      <c r="I30">
        <v>1.649</v>
      </c>
      <c r="J30" t="s">
        <v>33</v>
      </c>
      <c r="K30">
        <v>2.48</v>
      </c>
      <c r="L30">
        <v>1.2130000000000001</v>
      </c>
      <c r="M30">
        <v>4.41</v>
      </c>
      <c r="N30">
        <v>1.7723333333333335</v>
      </c>
      <c r="O30">
        <v>3.84</v>
      </c>
      <c r="P30">
        <v>3.2475000000000001</v>
      </c>
      <c r="Q30">
        <v>0.997</v>
      </c>
      <c r="R30">
        <v>1.0834999999999999</v>
      </c>
      <c r="S30" t="s">
        <v>33</v>
      </c>
      <c r="T30">
        <v>3.01</v>
      </c>
      <c r="U30" t="s">
        <v>33</v>
      </c>
      <c r="V30" t="str">
        <f t="shared" si="5"/>
        <v/>
      </c>
      <c r="W30" t="str">
        <f t="shared" si="0"/>
        <v/>
      </c>
      <c r="X30">
        <f t="shared" si="1"/>
        <v>2.5767178571428571</v>
      </c>
      <c r="Y30">
        <f t="shared" si="2"/>
        <v>0.51084654574056576</v>
      </c>
      <c r="Z30">
        <f t="shared" si="3"/>
        <v>2.9924166666666667</v>
      </c>
      <c r="AA30">
        <f t="shared" si="4"/>
        <v>0.47334540624274701</v>
      </c>
    </row>
    <row r="31" spans="1:27" x14ac:dyDescent="0.3">
      <c r="A31">
        <v>2016</v>
      </c>
      <c r="B31" t="s">
        <v>33</v>
      </c>
      <c r="C31" t="s">
        <v>33</v>
      </c>
      <c r="D31">
        <v>1.022</v>
      </c>
      <c r="E31" t="s">
        <v>33</v>
      </c>
      <c r="F31" t="s">
        <v>33</v>
      </c>
      <c r="G31" t="s">
        <v>33</v>
      </c>
      <c r="H31" t="s">
        <v>33</v>
      </c>
      <c r="I31" t="s">
        <v>33</v>
      </c>
      <c r="J31" t="s">
        <v>33</v>
      </c>
      <c r="K31">
        <v>1.3080000000000001</v>
      </c>
      <c r="L31">
        <v>1.375</v>
      </c>
      <c r="M31">
        <v>2.3380000000000001</v>
      </c>
      <c r="N31">
        <v>1.4093333333333333</v>
      </c>
      <c r="O31">
        <v>2.1139999999999999</v>
      </c>
      <c r="P31" t="s">
        <v>33</v>
      </c>
      <c r="Q31" t="s">
        <v>33</v>
      </c>
      <c r="R31">
        <v>1.2389999999999999</v>
      </c>
      <c r="S31" t="s">
        <v>33</v>
      </c>
      <c r="T31" t="s">
        <v>33</v>
      </c>
      <c r="U31" t="s">
        <v>33</v>
      </c>
      <c r="V31" t="str">
        <f t="shared" si="5"/>
        <v/>
      </c>
      <c r="W31" t="str">
        <f t="shared" si="0"/>
        <v/>
      </c>
      <c r="X31">
        <f t="shared" si="1"/>
        <v>1.236</v>
      </c>
      <c r="Y31">
        <f t="shared" si="2"/>
        <v>7.6545193622243032E-2</v>
      </c>
      <c r="Z31" t="str">
        <f t="shared" si="3"/>
        <v/>
      </c>
      <c r="AA31" t="str">
        <f t="shared" si="4"/>
        <v/>
      </c>
    </row>
    <row r="32" spans="1:27" x14ac:dyDescent="0.3">
      <c r="A32">
        <v>2017</v>
      </c>
      <c r="B32">
        <v>0.28500000000000003</v>
      </c>
      <c r="C32" t="s">
        <v>33</v>
      </c>
      <c r="D32">
        <v>3.29</v>
      </c>
      <c r="E32">
        <v>3.9349999999999996</v>
      </c>
      <c r="F32">
        <v>3.5300000000000002</v>
      </c>
      <c r="G32">
        <v>0.32400000000000001</v>
      </c>
      <c r="H32">
        <v>4.32</v>
      </c>
      <c r="I32">
        <v>0.746</v>
      </c>
      <c r="J32">
        <v>0.38300000000000001</v>
      </c>
      <c r="K32">
        <v>1.5660000000000001</v>
      </c>
      <c r="L32">
        <v>1.28</v>
      </c>
      <c r="M32">
        <v>4.84</v>
      </c>
      <c r="N32">
        <v>0.66100000000000003</v>
      </c>
      <c r="O32">
        <v>3.99</v>
      </c>
      <c r="P32">
        <v>2.1320000000000001</v>
      </c>
      <c r="Q32">
        <v>1.1579999999999999</v>
      </c>
      <c r="R32">
        <v>0.96400000000000008</v>
      </c>
      <c r="S32" t="s">
        <v>33</v>
      </c>
      <c r="T32">
        <v>3.66</v>
      </c>
      <c r="U32" t="s">
        <v>33</v>
      </c>
      <c r="V32">
        <f t="shared" si="5"/>
        <v>0.56220000000000003</v>
      </c>
      <c r="W32">
        <f t="shared" si="0"/>
        <v>0.16285435210641439</v>
      </c>
      <c r="X32">
        <f t="shared" si="1"/>
        <v>2.3816666666666668</v>
      </c>
      <c r="Y32">
        <f t="shared" si="2"/>
        <v>0.50552399657297287</v>
      </c>
      <c r="Z32">
        <f t="shared" si="3"/>
        <v>3.3271666666666668</v>
      </c>
      <c r="AA32">
        <f t="shared" si="4"/>
        <v>0.63702529602660041</v>
      </c>
    </row>
    <row r="33" spans="1:27" x14ac:dyDescent="0.3">
      <c r="A33">
        <v>2018</v>
      </c>
      <c r="B33" t="s">
        <v>33</v>
      </c>
      <c r="C33">
        <v>1.3160000000000001</v>
      </c>
      <c r="D33">
        <v>1.2290000000000001</v>
      </c>
      <c r="E33">
        <v>3.2359999999999998</v>
      </c>
      <c r="F33">
        <v>3.0802500000000004</v>
      </c>
      <c r="G33" t="s">
        <v>33</v>
      </c>
      <c r="H33">
        <v>4.9609999999999994</v>
      </c>
      <c r="I33">
        <v>0.70300000000000007</v>
      </c>
      <c r="J33" t="s">
        <v>33</v>
      </c>
      <c r="K33">
        <v>2.6105</v>
      </c>
      <c r="L33">
        <v>0.45500000000000002</v>
      </c>
      <c r="M33">
        <v>5.5</v>
      </c>
      <c r="N33">
        <v>0.99276666666666669</v>
      </c>
      <c r="O33">
        <v>2.9299999999999997</v>
      </c>
      <c r="P33">
        <v>2.23</v>
      </c>
      <c r="Q33">
        <v>0.54549999999999998</v>
      </c>
      <c r="R33">
        <v>1.0065</v>
      </c>
      <c r="S33" t="s">
        <v>33</v>
      </c>
      <c r="T33">
        <v>1.5639999999999998</v>
      </c>
      <c r="U33" t="s">
        <v>33</v>
      </c>
      <c r="V33" t="str">
        <f t="shared" si="5"/>
        <v/>
      </c>
      <c r="W33" t="str">
        <f t="shared" si="0"/>
        <v/>
      </c>
      <c r="X33">
        <f t="shared" si="1"/>
        <v>1.6087500000000001</v>
      </c>
      <c r="Y33">
        <f t="shared" si="2"/>
        <v>0.34828062799032261</v>
      </c>
      <c r="Z33">
        <f t="shared" si="3"/>
        <v>3.26</v>
      </c>
      <c r="AA33">
        <f t="shared" si="4"/>
        <v>0.72156371860009683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33"/>
  <sheetViews>
    <sheetView zoomScale="70" zoomScaleNormal="70" workbookViewId="0"/>
  </sheetViews>
  <sheetFormatPr defaultRowHeight="14.4" x14ac:dyDescent="0.3"/>
  <sheetData>
    <row r="1" spans="1:27" x14ac:dyDescent="0.3">
      <c r="A1" s="7" t="s">
        <v>0</v>
      </c>
      <c r="B1" s="2" t="s">
        <v>1</v>
      </c>
      <c r="C1" s="3" t="s">
        <v>2</v>
      </c>
      <c r="D1" s="3" t="s">
        <v>3</v>
      </c>
      <c r="E1" s="1" t="s">
        <v>4</v>
      </c>
      <c r="F1" s="3" t="s">
        <v>5</v>
      </c>
      <c r="G1" s="2" t="s">
        <v>6</v>
      </c>
      <c r="H1" s="1" t="s">
        <v>7</v>
      </c>
      <c r="I1" s="1" t="s">
        <v>8</v>
      </c>
      <c r="J1" s="2" t="s">
        <v>9</v>
      </c>
      <c r="K1" s="3" t="s">
        <v>10</v>
      </c>
      <c r="L1" s="3" t="s">
        <v>11</v>
      </c>
      <c r="M1" s="1" t="s">
        <v>12</v>
      </c>
      <c r="N1" s="2" t="s">
        <v>13</v>
      </c>
      <c r="O1" s="1" t="s">
        <v>14</v>
      </c>
      <c r="P1" s="1" t="s">
        <v>15</v>
      </c>
      <c r="Q1" s="2" t="s">
        <v>16</v>
      </c>
      <c r="R1" s="3" t="s">
        <v>17</v>
      </c>
      <c r="S1" s="1" t="s">
        <v>18</v>
      </c>
      <c r="T1" s="3" t="s">
        <v>19</v>
      </c>
      <c r="U1" s="6" t="s">
        <v>20</v>
      </c>
      <c r="V1" t="s">
        <v>21</v>
      </c>
      <c r="W1" t="s">
        <v>22</v>
      </c>
      <c r="X1" t="s">
        <v>23</v>
      </c>
      <c r="Y1" t="s">
        <v>24</v>
      </c>
      <c r="Z1" t="s">
        <v>25</v>
      </c>
      <c r="AA1" t="s">
        <v>26</v>
      </c>
    </row>
    <row r="2" spans="1:27" x14ac:dyDescent="0.3">
      <c r="A2" s="4">
        <v>1987</v>
      </c>
      <c r="B2">
        <v>0.125</v>
      </c>
      <c r="C2">
        <v>0.26666666666666666</v>
      </c>
      <c r="D2">
        <v>0.6</v>
      </c>
      <c r="E2">
        <v>0.25833333333333336</v>
      </c>
      <c r="F2">
        <v>0.4</v>
      </c>
      <c r="G2" t="s">
        <v>33</v>
      </c>
      <c r="H2">
        <v>0.30000000000000004</v>
      </c>
      <c r="I2">
        <v>0.4</v>
      </c>
      <c r="J2">
        <v>0.17</v>
      </c>
      <c r="K2">
        <v>0.4</v>
      </c>
      <c r="L2">
        <v>0.17499999999999999</v>
      </c>
      <c r="M2">
        <v>0.75</v>
      </c>
      <c r="N2">
        <v>0.27142857142857146</v>
      </c>
      <c r="O2">
        <v>0.44999999999999996</v>
      </c>
      <c r="P2">
        <v>0.22500000000000001</v>
      </c>
      <c r="Q2">
        <v>0.3</v>
      </c>
      <c r="R2">
        <v>0.45</v>
      </c>
      <c r="S2" t="s">
        <v>33</v>
      </c>
      <c r="T2">
        <v>0.46666666666666662</v>
      </c>
      <c r="U2" t="s">
        <v>33</v>
      </c>
      <c r="V2">
        <f>IF(COUNT($B2,$G2,$J2,$N2,$Q2)&gt;2.9,(AVERAGE($B2,$G2,$J2,$N2,$Q2)),"")</f>
        <v>0.21660714285714289</v>
      </c>
      <c r="W2">
        <f>IF(COUNT($B2,$G2,$J2,$N2,$Q2)&gt;2.9,(STDEV($B2,$G2,$J2,$N2,$Q2))/(SQRT(COUNT(B2,G2,J2,N2,Q2))),"")</f>
        <v>4.135602741320011E-2</v>
      </c>
      <c r="X2">
        <f>IF(COUNT($C2,$D2,$F2,$K2,$L2,$R2,$T2)&gt;3.9,(AVERAGE($C2,$D2,$F2,$K2,$L2,$R2,$T2)),"")</f>
        <v>0.39404761904761904</v>
      </c>
      <c r="Y2">
        <f>IF(COUNT($C2,$D2,$F2,$K2,$L2,$R2,$T2)&gt;3.9,(STDEV($C2,$D2,$F2,$K2,$L2,$R2,$T2))/(SQRT(COUNT($C2,$D2,$F2,$K2,$L2,$R2,$T2))),"")</f>
        <v>5.2349377207649046E-2</v>
      </c>
      <c r="Z2">
        <f>IF(COUNT($E2,$H2,$I2,$M2,$O2,$P2,$S2)&gt;3.9,(AVERAGE($E2,$H2,$I2,$M2,$O2,$P2,$S2)),"")</f>
        <v>0.3972222222222222</v>
      </c>
      <c r="AA2">
        <f>IF(COUNT($E2,$H2,$I2,$M2,$O2,$P2,$S2)&gt;3.9,(STDEV($E2,$H2,$I2,$M2,$O2,$P2,$S2))/(SQRT(COUNT($E2,$H2,$I2,$M2,$O2,$P2,$S2))),"")</f>
        <v>7.8665568102812736E-2</v>
      </c>
    </row>
    <row r="3" spans="1:27" x14ac:dyDescent="0.3">
      <c r="A3" s="4">
        <v>1988</v>
      </c>
      <c r="B3">
        <v>0.17499999999999999</v>
      </c>
      <c r="C3" t="s">
        <v>33</v>
      </c>
      <c r="D3">
        <v>0.76666666666666661</v>
      </c>
      <c r="E3">
        <v>0.23333333333333336</v>
      </c>
      <c r="F3">
        <v>0.36666666666666664</v>
      </c>
      <c r="G3" t="s">
        <v>33</v>
      </c>
      <c r="H3">
        <v>0.4</v>
      </c>
      <c r="I3">
        <v>0.25</v>
      </c>
      <c r="J3">
        <v>0.32500000000000001</v>
      </c>
      <c r="K3">
        <v>0.7</v>
      </c>
      <c r="L3">
        <v>0.26666666666666666</v>
      </c>
      <c r="M3">
        <v>0.6</v>
      </c>
      <c r="N3">
        <v>0.53333333333333333</v>
      </c>
      <c r="O3">
        <v>0.8</v>
      </c>
      <c r="P3">
        <v>0.2</v>
      </c>
      <c r="Q3">
        <v>0.45</v>
      </c>
      <c r="R3">
        <v>0.25</v>
      </c>
      <c r="S3" t="s">
        <v>33</v>
      </c>
      <c r="T3">
        <v>0.73333333333333328</v>
      </c>
      <c r="U3" t="s">
        <v>33</v>
      </c>
      <c r="V3">
        <f>IF(COUNT($B3,$G3,$J3,$N3,$Q3)&gt;2.9,(AVERAGE($B3,$G3,$J3,$N3,$Q3)),"")</f>
        <v>0.37083333333333329</v>
      </c>
      <c r="W3">
        <f t="shared" ref="W3:W33" si="0">IF(COUNT($B3,$G3,$J3,$N3,$Q3)&gt;2.9,(STDEV($B3,$G3,$J3,$N3,$Q3))/(SQRT(COUNT(B3,G3,J3,N3,Q3))),"")</f>
        <v>7.806247497998009E-2</v>
      </c>
      <c r="X3">
        <f t="shared" ref="X3:X33" si="1">IF(COUNT($C3,$D3,$F3,$K3,$L3,$R3,$T3)&gt;3.9,(AVERAGE($C3,$D3,$F3,$K3,$L3,$R3,$T3)),"")</f>
        <v>0.51388888888888895</v>
      </c>
      <c r="Y3">
        <f t="shared" ref="Y3:Y33" si="2">IF(COUNT($C3,$D3,$F3,$K3,$L3,$R3,$T3)&gt;3.9,(STDEV($C3,$D3,$F3,$K3,$L3,$R3,$T3))/(SQRT(COUNT($C3,$D3,$F3,$K3,$L3,$R3,$T3))),"")</f>
        <v>9.9853287438850385E-2</v>
      </c>
      <c r="Z3">
        <f t="shared" ref="Z3:Z33" si="3">IF(COUNT($E3,$H3,$I3,$M3,$O3,$P3,$S3)&gt;3.9,(AVERAGE($E3,$H3,$I3,$M3,$O3,$P3,$S3)),"")</f>
        <v>0.41388888888888892</v>
      </c>
      <c r="AA3">
        <f t="shared" ref="AA3:AA33" si="4">IF(COUNT($E3,$H3,$I3,$M3,$O3,$P3,$S3)&gt;3.9,(STDEV($E3,$H3,$I3,$M3,$O3,$P3,$S3))/(SQRT(COUNT($E3,$H3,$I3,$M3,$O3,$P3,$S3))),"")</f>
        <v>9.8169983594846119E-2</v>
      </c>
    </row>
    <row r="4" spans="1:27" x14ac:dyDescent="0.3">
      <c r="A4" s="4">
        <v>1989</v>
      </c>
      <c r="B4">
        <v>0.2</v>
      </c>
      <c r="C4">
        <v>0.2</v>
      </c>
      <c r="D4">
        <v>0.45</v>
      </c>
      <c r="E4">
        <v>0.47500000000000003</v>
      </c>
      <c r="F4">
        <v>0.46666666666666662</v>
      </c>
      <c r="G4" t="s">
        <v>33</v>
      </c>
      <c r="H4">
        <v>0.5</v>
      </c>
      <c r="I4">
        <v>0.46666666666666662</v>
      </c>
      <c r="J4">
        <v>0.25</v>
      </c>
      <c r="K4">
        <v>0.7</v>
      </c>
      <c r="L4">
        <v>0.25</v>
      </c>
      <c r="M4">
        <v>0.64999999999999991</v>
      </c>
      <c r="N4">
        <v>0.27142857142857141</v>
      </c>
      <c r="O4">
        <v>0.55000000000000004</v>
      </c>
      <c r="P4">
        <v>0.17499999999999999</v>
      </c>
      <c r="Q4">
        <v>0.15000000000000002</v>
      </c>
      <c r="R4">
        <v>0.30000000000000004</v>
      </c>
      <c r="S4" t="s">
        <v>33</v>
      </c>
      <c r="T4">
        <v>0.53333333333333333</v>
      </c>
      <c r="U4" t="s">
        <v>33</v>
      </c>
      <c r="V4">
        <f t="shared" ref="V4:V33" si="5">IF(COUNT($B4,$G4,$J4,$N4,$Q4)&gt;2.9,(AVERAGE($B4,$G4,$J4,$N4,$Q4)),"")</f>
        <v>0.21785714285714286</v>
      </c>
      <c r="W4">
        <f t="shared" si="0"/>
        <v>2.7120918452129796E-2</v>
      </c>
      <c r="X4">
        <f t="shared" si="1"/>
        <v>0.4142857142857142</v>
      </c>
      <c r="Y4">
        <f t="shared" si="2"/>
        <v>6.6510588271566196E-2</v>
      </c>
      <c r="Z4">
        <f t="shared" si="3"/>
        <v>0.46944444444444439</v>
      </c>
      <c r="AA4">
        <f t="shared" si="4"/>
        <v>6.5002374125683354E-2</v>
      </c>
    </row>
    <row r="5" spans="1:27" x14ac:dyDescent="0.3">
      <c r="A5" s="4">
        <v>1990</v>
      </c>
      <c r="B5">
        <v>0.1</v>
      </c>
      <c r="C5" t="s">
        <v>33</v>
      </c>
      <c r="D5" t="s">
        <v>33</v>
      </c>
      <c r="E5" t="s">
        <v>33</v>
      </c>
      <c r="F5">
        <v>0.46666666666666662</v>
      </c>
      <c r="G5" t="s">
        <v>33</v>
      </c>
      <c r="H5" t="s">
        <v>33</v>
      </c>
      <c r="I5">
        <v>0.46666666666666662</v>
      </c>
      <c r="J5" t="s">
        <v>33</v>
      </c>
      <c r="K5">
        <v>0.3666666666666667</v>
      </c>
      <c r="L5">
        <v>0.1</v>
      </c>
      <c r="M5" t="s">
        <v>33</v>
      </c>
      <c r="N5">
        <v>0.25</v>
      </c>
      <c r="O5" t="s">
        <v>33</v>
      </c>
      <c r="P5">
        <v>0.21666666666666667</v>
      </c>
      <c r="Q5" t="s">
        <v>33</v>
      </c>
      <c r="R5" t="s">
        <v>33</v>
      </c>
      <c r="S5" t="s">
        <v>33</v>
      </c>
      <c r="T5" t="s">
        <v>33</v>
      </c>
      <c r="U5" t="s">
        <v>33</v>
      </c>
      <c r="V5" t="str">
        <f t="shared" si="5"/>
        <v/>
      </c>
      <c r="W5" t="str">
        <f t="shared" si="0"/>
        <v/>
      </c>
      <c r="X5" t="str">
        <f t="shared" si="1"/>
        <v/>
      </c>
      <c r="Y5" t="str">
        <f t="shared" si="2"/>
        <v/>
      </c>
      <c r="Z5" t="str">
        <f t="shared" si="3"/>
        <v/>
      </c>
      <c r="AA5" t="str">
        <f t="shared" si="4"/>
        <v/>
      </c>
    </row>
    <row r="6" spans="1:27" x14ac:dyDescent="0.3">
      <c r="A6" s="4">
        <v>1991</v>
      </c>
      <c r="B6">
        <v>0.30000000000000004</v>
      </c>
      <c r="C6" t="s">
        <v>33</v>
      </c>
      <c r="D6" t="s">
        <v>33</v>
      </c>
      <c r="E6">
        <v>0.13999999999999999</v>
      </c>
      <c r="F6">
        <v>0.22500000000000001</v>
      </c>
      <c r="G6" t="s">
        <v>33</v>
      </c>
      <c r="H6">
        <v>0.25</v>
      </c>
      <c r="I6">
        <v>0.35</v>
      </c>
      <c r="J6">
        <v>0.17499999999999999</v>
      </c>
      <c r="K6">
        <v>0.28333333333333333</v>
      </c>
      <c r="L6" t="s">
        <v>33</v>
      </c>
      <c r="M6">
        <v>0.5</v>
      </c>
      <c r="N6">
        <v>0.75</v>
      </c>
      <c r="O6">
        <v>0.5</v>
      </c>
      <c r="P6">
        <v>0.35</v>
      </c>
      <c r="Q6">
        <v>0.6</v>
      </c>
      <c r="R6">
        <v>0.16250000000000001</v>
      </c>
      <c r="S6" t="s">
        <v>33</v>
      </c>
      <c r="T6">
        <v>0.53333333333333333</v>
      </c>
      <c r="U6" t="s">
        <v>33</v>
      </c>
      <c r="V6">
        <f t="shared" si="5"/>
        <v>0.45625000000000004</v>
      </c>
      <c r="W6">
        <f t="shared" si="0"/>
        <v>0.1324351256276067</v>
      </c>
      <c r="X6">
        <f t="shared" si="1"/>
        <v>0.30104166666666665</v>
      </c>
      <c r="Y6">
        <f t="shared" si="2"/>
        <v>8.1265578990761547E-2</v>
      </c>
      <c r="Z6">
        <f t="shared" si="3"/>
        <v>0.34833333333333333</v>
      </c>
      <c r="AA6">
        <f t="shared" si="4"/>
        <v>5.7469798831888914E-2</v>
      </c>
    </row>
    <row r="7" spans="1:27" x14ac:dyDescent="0.3">
      <c r="A7" s="4">
        <v>1992</v>
      </c>
      <c r="B7" t="s">
        <v>33</v>
      </c>
      <c r="C7" t="s">
        <v>33</v>
      </c>
      <c r="D7">
        <v>0.64999999999999991</v>
      </c>
      <c r="E7">
        <v>0.75</v>
      </c>
      <c r="F7">
        <v>1</v>
      </c>
      <c r="G7" t="s">
        <v>33</v>
      </c>
      <c r="H7">
        <v>0.3</v>
      </c>
      <c r="I7">
        <v>0.3</v>
      </c>
      <c r="J7">
        <v>0.52500000000000002</v>
      </c>
      <c r="K7" t="s">
        <v>33</v>
      </c>
      <c r="L7">
        <v>0.9</v>
      </c>
      <c r="M7" t="s">
        <v>33</v>
      </c>
      <c r="N7">
        <v>0.3666666666666667</v>
      </c>
      <c r="O7">
        <v>1.3</v>
      </c>
      <c r="P7" t="s">
        <v>33</v>
      </c>
      <c r="Q7" t="s">
        <v>33</v>
      </c>
      <c r="R7" t="s">
        <v>33</v>
      </c>
      <c r="S7" t="s">
        <v>33</v>
      </c>
      <c r="T7" t="s">
        <v>33</v>
      </c>
      <c r="U7" t="s">
        <v>33</v>
      </c>
      <c r="V7" t="str">
        <f t="shared" si="5"/>
        <v/>
      </c>
      <c r="W7" t="str">
        <f t="shared" si="0"/>
        <v/>
      </c>
      <c r="X7" t="str">
        <f t="shared" si="1"/>
        <v/>
      </c>
      <c r="Y7" t="str">
        <f t="shared" si="2"/>
        <v/>
      </c>
      <c r="Z7">
        <f t="shared" si="3"/>
        <v>0.66250000000000009</v>
      </c>
      <c r="AA7">
        <f t="shared" si="4"/>
        <v>0.23749999999999993</v>
      </c>
    </row>
    <row r="8" spans="1:27" x14ac:dyDescent="0.3">
      <c r="A8" s="4">
        <v>1993</v>
      </c>
      <c r="B8" t="s">
        <v>33</v>
      </c>
      <c r="C8" t="s">
        <v>33</v>
      </c>
      <c r="D8" t="s">
        <v>33</v>
      </c>
      <c r="E8" t="s">
        <v>33</v>
      </c>
      <c r="F8" t="s">
        <v>33</v>
      </c>
      <c r="G8" t="s">
        <v>33</v>
      </c>
      <c r="H8" t="s">
        <v>33</v>
      </c>
      <c r="I8" t="s">
        <v>33</v>
      </c>
      <c r="J8" t="s">
        <v>33</v>
      </c>
      <c r="K8" t="s">
        <v>33</v>
      </c>
      <c r="L8" t="s">
        <v>33</v>
      </c>
      <c r="M8" t="s">
        <v>33</v>
      </c>
      <c r="N8" t="s">
        <v>33</v>
      </c>
      <c r="O8" t="s">
        <v>33</v>
      </c>
      <c r="P8" t="s">
        <v>33</v>
      </c>
      <c r="Q8" t="s">
        <v>33</v>
      </c>
      <c r="R8" t="s">
        <v>33</v>
      </c>
      <c r="S8" t="s">
        <v>33</v>
      </c>
      <c r="T8" t="s">
        <v>33</v>
      </c>
      <c r="U8" t="s">
        <v>33</v>
      </c>
      <c r="V8" t="str">
        <f t="shared" si="5"/>
        <v/>
      </c>
      <c r="W8" t="str">
        <f t="shared" si="0"/>
        <v/>
      </c>
      <c r="X8" t="str">
        <f t="shared" si="1"/>
        <v/>
      </c>
      <c r="Y8" t="str">
        <f t="shared" si="2"/>
        <v/>
      </c>
      <c r="Z8" t="str">
        <f t="shared" si="3"/>
        <v/>
      </c>
      <c r="AA8" t="str">
        <f t="shared" si="4"/>
        <v/>
      </c>
    </row>
    <row r="9" spans="1:27" x14ac:dyDescent="0.3">
      <c r="A9" s="4">
        <v>1994</v>
      </c>
      <c r="B9" t="s">
        <v>33</v>
      </c>
      <c r="C9" t="s">
        <v>33</v>
      </c>
      <c r="D9" t="s">
        <v>33</v>
      </c>
      <c r="E9" t="s">
        <v>33</v>
      </c>
      <c r="F9" t="s">
        <v>33</v>
      </c>
      <c r="G9" t="s">
        <v>33</v>
      </c>
      <c r="H9" t="s">
        <v>33</v>
      </c>
      <c r="I9" t="s">
        <v>33</v>
      </c>
      <c r="J9" t="s">
        <v>33</v>
      </c>
      <c r="K9" t="s">
        <v>33</v>
      </c>
      <c r="L9" t="s">
        <v>33</v>
      </c>
      <c r="M9" t="s">
        <v>33</v>
      </c>
      <c r="N9" t="s">
        <v>33</v>
      </c>
      <c r="O9" t="s">
        <v>33</v>
      </c>
      <c r="P9" t="s">
        <v>33</v>
      </c>
      <c r="Q9" t="s">
        <v>33</v>
      </c>
      <c r="R9" t="s">
        <v>33</v>
      </c>
      <c r="S9" t="s">
        <v>33</v>
      </c>
      <c r="T9" t="s">
        <v>33</v>
      </c>
      <c r="U9" t="s">
        <v>33</v>
      </c>
      <c r="V9" t="str">
        <f t="shared" si="5"/>
        <v/>
      </c>
      <c r="W9" t="str">
        <f t="shared" si="0"/>
        <v/>
      </c>
      <c r="X9" t="str">
        <f t="shared" si="1"/>
        <v/>
      </c>
      <c r="Y9" t="str">
        <f t="shared" si="2"/>
        <v/>
      </c>
      <c r="Z9" t="str">
        <f t="shared" si="3"/>
        <v/>
      </c>
      <c r="AA9" t="str">
        <f t="shared" si="4"/>
        <v/>
      </c>
    </row>
    <row r="10" spans="1:27" x14ac:dyDescent="0.3">
      <c r="A10" s="4">
        <v>1995</v>
      </c>
      <c r="B10" t="s">
        <v>33</v>
      </c>
      <c r="C10" t="s">
        <v>33</v>
      </c>
      <c r="D10" t="s">
        <v>33</v>
      </c>
      <c r="E10" t="s">
        <v>33</v>
      </c>
      <c r="F10" t="s">
        <v>33</v>
      </c>
      <c r="G10" t="s">
        <v>33</v>
      </c>
      <c r="H10" t="s">
        <v>33</v>
      </c>
      <c r="I10" t="s">
        <v>33</v>
      </c>
      <c r="J10" t="s">
        <v>33</v>
      </c>
      <c r="K10" t="s">
        <v>33</v>
      </c>
      <c r="L10" t="s">
        <v>33</v>
      </c>
      <c r="M10" t="s">
        <v>33</v>
      </c>
      <c r="N10" t="s">
        <v>33</v>
      </c>
      <c r="O10" t="s">
        <v>33</v>
      </c>
      <c r="P10" t="s">
        <v>33</v>
      </c>
      <c r="Q10" t="s">
        <v>33</v>
      </c>
      <c r="R10" t="s">
        <v>33</v>
      </c>
      <c r="S10" t="s">
        <v>33</v>
      </c>
      <c r="T10" t="s">
        <v>33</v>
      </c>
      <c r="U10" t="s">
        <v>33</v>
      </c>
      <c r="V10" t="str">
        <f t="shared" si="5"/>
        <v/>
      </c>
      <c r="W10" t="str">
        <f t="shared" si="0"/>
        <v/>
      </c>
      <c r="X10" t="str">
        <f t="shared" si="1"/>
        <v/>
      </c>
      <c r="Y10" t="str">
        <f t="shared" si="2"/>
        <v/>
      </c>
      <c r="Z10" t="str">
        <f t="shared" si="3"/>
        <v/>
      </c>
      <c r="AA10" t="str">
        <f t="shared" si="4"/>
        <v/>
      </c>
    </row>
    <row r="11" spans="1:27" x14ac:dyDescent="0.3">
      <c r="A11" s="4">
        <v>1996</v>
      </c>
      <c r="B11" t="s">
        <v>33</v>
      </c>
      <c r="C11" t="s">
        <v>33</v>
      </c>
      <c r="D11" t="s">
        <v>33</v>
      </c>
      <c r="E11" t="s">
        <v>33</v>
      </c>
      <c r="F11" t="s">
        <v>33</v>
      </c>
      <c r="G11" t="s">
        <v>33</v>
      </c>
      <c r="H11" t="s">
        <v>33</v>
      </c>
      <c r="I11" t="s">
        <v>33</v>
      </c>
      <c r="J11" t="s">
        <v>33</v>
      </c>
      <c r="K11" t="s">
        <v>33</v>
      </c>
      <c r="L11" t="s">
        <v>33</v>
      </c>
      <c r="M11" t="s">
        <v>33</v>
      </c>
      <c r="N11" t="s">
        <v>33</v>
      </c>
      <c r="O11" t="s">
        <v>33</v>
      </c>
      <c r="P11" t="s">
        <v>33</v>
      </c>
      <c r="Q11" t="s">
        <v>33</v>
      </c>
      <c r="R11" t="s">
        <v>33</v>
      </c>
      <c r="S11" t="s">
        <v>33</v>
      </c>
      <c r="T11" t="s">
        <v>33</v>
      </c>
      <c r="U11" t="s">
        <v>33</v>
      </c>
      <c r="V11" t="str">
        <f t="shared" si="5"/>
        <v/>
      </c>
      <c r="W11" t="str">
        <f t="shared" si="0"/>
        <v/>
      </c>
      <c r="X11" t="str">
        <f t="shared" si="1"/>
        <v/>
      </c>
      <c r="Y11" t="str">
        <f t="shared" si="2"/>
        <v/>
      </c>
      <c r="Z11" t="str">
        <f t="shared" si="3"/>
        <v/>
      </c>
      <c r="AA11" t="str">
        <f t="shared" si="4"/>
        <v/>
      </c>
    </row>
    <row r="12" spans="1:27" x14ac:dyDescent="0.3">
      <c r="A12" s="4">
        <v>1997</v>
      </c>
      <c r="B12" t="s">
        <v>33</v>
      </c>
      <c r="C12" t="s">
        <v>33</v>
      </c>
      <c r="D12" t="s">
        <v>33</v>
      </c>
      <c r="E12" t="s">
        <v>33</v>
      </c>
      <c r="F12" t="s">
        <v>33</v>
      </c>
      <c r="G12" t="s">
        <v>33</v>
      </c>
      <c r="H12" t="s">
        <v>33</v>
      </c>
      <c r="I12" t="s">
        <v>33</v>
      </c>
      <c r="J12" t="s">
        <v>33</v>
      </c>
      <c r="K12" t="s">
        <v>33</v>
      </c>
      <c r="L12" t="s">
        <v>33</v>
      </c>
      <c r="M12" t="s">
        <v>33</v>
      </c>
      <c r="N12" t="s">
        <v>33</v>
      </c>
      <c r="O12" t="s">
        <v>33</v>
      </c>
      <c r="P12" t="s">
        <v>33</v>
      </c>
      <c r="Q12" t="s">
        <v>33</v>
      </c>
      <c r="R12" t="s">
        <v>33</v>
      </c>
      <c r="S12" t="s">
        <v>33</v>
      </c>
      <c r="T12" t="s">
        <v>33</v>
      </c>
      <c r="U12" t="s">
        <v>33</v>
      </c>
      <c r="V12" t="str">
        <f t="shared" si="5"/>
        <v/>
      </c>
      <c r="W12" t="str">
        <f t="shared" si="0"/>
        <v/>
      </c>
      <c r="X12" t="str">
        <f t="shared" si="1"/>
        <v/>
      </c>
      <c r="Y12" t="str">
        <f t="shared" si="2"/>
        <v/>
      </c>
      <c r="Z12" t="str">
        <f t="shared" si="3"/>
        <v/>
      </c>
      <c r="AA12" t="str">
        <f t="shared" si="4"/>
        <v/>
      </c>
    </row>
    <row r="13" spans="1:27" x14ac:dyDescent="0.3">
      <c r="A13" s="4">
        <v>1998</v>
      </c>
      <c r="B13" t="s">
        <v>33</v>
      </c>
      <c r="C13" t="s">
        <v>33</v>
      </c>
      <c r="D13" t="s">
        <v>33</v>
      </c>
      <c r="E13" t="s">
        <v>33</v>
      </c>
      <c r="F13" t="s">
        <v>33</v>
      </c>
      <c r="G13" t="s">
        <v>33</v>
      </c>
      <c r="H13">
        <v>0.6</v>
      </c>
      <c r="I13" t="s">
        <v>33</v>
      </c>
      <c r="J13" t="s">
        <v>33</v>
      </c>
      <c r="K13">
        <v>1.0333333333333334</v>
      </c>
      <c r="L13" t="s">
        <v>33</v>
      </c>
      <c r="M13" t="s">
        <v>33</v>
      </c>
      <c r="N13">
        <v>0.56666666666666676</v>
      </c>
      <c r="O13">
        <v>0.8</v>
      </c>
      <c r="P13">
        <v>0.75</v>
      </c>
      <c r="Q13">
        <v>0.3</v>
      </c>
      <c r="R13">
        <v>7.5000000000000011E-2</v>
      </c>
      <c r="S13" t="s">
        <v>33</v>
      </c>
      <c r="T13">
        <v>0.8</v>
      </c>
      <c r="U13" t="s">
        <v>33</v>
      </c>
      <c r="V13" t="str">
        <f t="shared" si="5"/>
        <v/>
      </c>
      <c r="W13" t="str">
        <f t="shared" si="0"/>
        <v/>
      </c>
      <c r="X13" t="str">
        <f t="shared" si="1"/>
        <v/>
      </c>
      <c r="Y13" t="str">
        <f t="shared" si="2"/>
        <v/>
      </c>
      <c r="Z13" t="str">
        <f t="shared" si="3"/>
        <v/>
      </c>
      <c r="AA13" t="str">
        <f t="shared" si="4"/>
        <v/>
      </c>
    </row>
    <row r="14" spans="1:27" x14ac:dyDescent="0.3">
      <c r="A14" s="4">
        <v>1999</v>
      </c>
      <c r="B14">
        <v>0.2</v>
      </c>
      <c r="C14">
        <v>0.17499999999999999</v>
      </c>
      <c r="D14">
        <v>0.3</v>
      </c>
      <c r="E14">
        <v>0.27500000000000002</v>
      </c>
      <c r="F14">
        <v>1.75</v>
      </c>
      <c r="G14">
        <v>0.46666666666666662</v>
      </c>
      <c r="H14">
        <v>1.4</v>
      </c>
      <c r="I14">
        <v>0.4</v>
      </c>
      <c r="J14">
        <v>0.35</v>
      </c>
      <c r="K14">
        <v>0.8</v>
      </c>
      <c r="L14">
        <v>0.3</v>
      </c>
      <c r="M14">
        <v>1.7</v>
      </c>
      <c r="N14">
        <v>0.25</v>
      </c>
      <c r="O14">
        <v>1.1000000000000001</v>
      </c>
      <c r="P14">
        <v>0.44000000000000006</v>
      </c>
      <c r="Q14">
        <v>0.05</v>
      </c>
      <c r="R14">
        <v>0.17499999999999999</v>
      </c>
      <c r="S14" t="s">
        <v>33</v>
      </c>
      <c r="T14">
        <v>0.8</v>
      </c>
      <c r="U14" t="s">
        <v>33</v>
      </c>
      <c r="V14">
        <f t="shared" si="5"/>
        <v>0.26333333333333331</v>
      </c>
      <c r="W14">
        <f>IF(COUNT($B14,$G14,$J14,$N14,$Q14)&gt;2.9,(STDEV($B14,$G14,$J14,$N14,$Q14))/(SQRT(COUNT(B14,G14,J14,N14,Q14))),"")</f>
        <v>7.0198132295508961E-2</v>
      </c>
      <c r="X14">
        <f t="shared" si="1"/>
        <v>0.61428571428571421</v>
      </c>
      <c r="Y14">
        <f t="shared" si="2"/>
        <v>0.21504824644558193</v>
      </c>
      <c r="Z14">
        <f>IF(COUNT($E14,$H14,$I14,$M14,$O14,$P14,$S14)&gt;3.9,(AVERAGE($E14,$H14,$I14,$M14,$O14,$P14,$S14)),"")</f>
        <v>0.88583333333333336</v>
      </c>
      <c r="AA14">
        <f t="shared" si="4"/>
        <v>0.24365418344676762</v>
      </c>
    </row>
    <row r="15" spans="1:27" x14ac:dyDescent="0.3">
      <c r="A15" s="4">
        <v>2000</v>
      </c>
      <c r="B15" t="s">
        <v>33</v>
      </c>
      <c r="C15" t="s">
        <v>33</v>
      </c>
      <c r="D15" t="s">
        <v>33</v>
      </c>
      <c r="E15" t="s">
        <v>33</v>
      </c>
      <c r="F15" t="s">
        <v>33</v>
      </c>
      <c r="G15" t="s">
        <v>33</v>
      </c>
      <c r="H15" t="s">
        <v>33</v>
      </c>
      <c r="I15" t="s">
        <v>33</v>
      </c>
      <c r="J15" t="s">
        <v>33</v>
      </c>
      <c r="K15" t="s">
        <v>33</v>
      </c>
      <c r="L15" t="s">
        <v>33</v>
      </c>
      <c r="M15" t="s">
        <v>33</v>
      </c>
      <c r="N15" t="s">
        <v>33</v>
      </c>
      <c r="O15" t="s">
        <v>33</v>
      </c>
      <c r="P15" t="s">
        <v>33</v>
      </c>
      <c r="Q15" t="s">
        <v>33</v>
      </c>
      <c r="R15" t="s">
        <v>33</v>
      </c>
      <c r="S15" t="s">
        <v>33</v>
      </c>
      <c r="T15" t="s">
        <v>33</v>
      </c>
      <c r="U15" t="s">
        <v>33</v>
      </c>
      <c r="V15" t="str">
        <f t="shared" si="5"/>
        <v/>
      </c>
      <c r="W15" t="str">
        <f t="shared" si="0"/>
        <v/>
      </c>
      <c r="X15" t="str">
        <f t="shared" si="1"/>
        <v/>
      </c>
      <c r="Y15" t="str">
        <f t="shared" si="2"/>
        <v/>
      </c>
      <c r="Z15" t="str">
        <f t="shared" si="3"/>
        <v/>
      </c>
      <c r="AA15" t="str">
        <f t="shared" si="4"/>
        <v/>
      </c>
    </row>
    <row r="16" spans="1:27" x14ac:dyDescent="0.3">
      <c r="A16" s="4">
        <v>2001</v>
      </c>
      <c r="B16" t="s">
        <v>33</v>
      </c>
      <c r="C16" t="s">
        <v>33</v>
      </c>
      <c r="D16" t="s">
        <v>33</v>
      </c>
      <c r="E16" t="s">
        <v>33</v>
      </c>
      <c r="F16" t="s">
        <v>33</v>
      </c>
      <c r="G16" t="s">
        <v>33</v>
      </c>
      <c r="H16" t="s">
        <v>33</v>
      </c>
      <c r="I16" t="s">
        <v>33</v>
      </c>
      <c r="J16" t="s">
        <v>33</v>
      </c>
      <c r="K16" t="s">
        <v>33</v>
      </c>
      <c r="L16" t="s">
        <v>33</v>
      </c>
      <c r="M16" t="s">
        <v>33</v>
      </c>
      <c r="N16" t="s">
        <v>33</v>
      </c>
      <c r="O16" t="s">
        <v>33</v>
      </c>
      <c r="P16" t="s">
        <v>33</v>
      </c>
      <c r="Q16" t="s">
        <v>33</v>
      </c>
      <c r="R16" t="s">
        <v>33</v>
      </c>
      <c r="S16" t="s">
        <v>33</v>
      </c>
      <c r="T16" t="s">
        <v>33</v>
      </c>
      <c r="U16" t="s">
        <v>33</v>
      </c>
      <c r="V16" t="str">
        <f t="shared" si="5"/>
        <v/>
      </c>
      <c r="W16" t="str">
        <f t="shared" si="0"/>
        <v/>
      </c>
      <c r="X16" t="str">
        <f t="shared" si="1"/>
        <v/>
      </c>
      <c r="Y16" t="str">
        <f t="shared" si="2"/>
        <v/>
      </c>
      <c r="Z16" t="str">
        <f t="shared" si="3"/>
        <v/>
      </c>
      <c r="AA16" t="str">
        <f t="shared" si="4"/>
        <v/>
      </c>
    </row>
    <row r="17" spans="1:27" x14ac:dyDescent="0.3">
      <c r="A17" s="4">
        <v>2002</v>
      </c>
      <c r="B17" t="s">
        <v>33</v>
      </c>
      <c r="C17" t="s">
        <v>33</v>
      </c>
      <c r="D17" t="s">
        <v>33</v>
      </c>
      <c r="E17" t="s">
        <v>33</v>
      </c>
      <c r="F17" t="s">
        <v>33</v>
      </c>
      <c r="G17" t="s">
        <v>33</v>
      </c>
      <c r="H17" t="s">
        <v>33</v>
      </c>
      <c r="I17" t="s">
        <v>33</v>
      </c>
      <c r="J17" t="s">
        <v>33</v>
      </c>
      <c r="K17" t="s">
        <v>33</v>
      </c>
      <c r="L17" t="s">
        <v>33</v>
      </c>
      <c r="M17" t="s">
        <v>33</v>
      </c>
      <c r="N17" t="s">
        <v>33</v>
      </c>
      <c r="O17" t="s">
        <v>33</v>
      </c>
      <c r="P17" t="s">
        <v>33</v>
      </c>
      <c r="Q17" t="s">
        <v>33</v>
      </c>
      <c r="R17" t="s">
        <v>33</v>
      </c>
      <c r="S17" t="s">
        <v>33</v>
      </c>
      <c r="T17" t="s">
        <v>33</v>
      </c>
      <c r="U17" t="s">
        <v>33</v>
      </c>
      <c r="V17" t="str">
        <f t="shared" si="5"/>
        <v/>
      </c>
      <c r="W17" t="str">
        <f t="shared" si="0"/>
        <v/>
      </c>
      <c r="X17" t="str">
        <f t="shared" si="1"/>
        <v/>
      </c>
      <c r="Y17" t="str">
        <f t="shared" si="2"/>
        <v/>
      </c>
      <c r="Z17" t="str">
        <f t="shared" si="3"/>
        <v/>
      </c>
      <c r="AA17" t="str">
        <f t="shared" si="4"/>
        <v/>
      </c>
    </row>
    <row r="18" spans="1:27" x14ac:dyDescent="0.3">
      <c r="A18" s="4">
        <v>2003</v>
      </c>
      <c r="B18" t="s">
        <v>33</v>
      </c>
      <c r="C18" t="s">
        <v>33</v>
      </c>
      <c r="D18" t="s">
        <v>33</v>
      </c>
      <c r="E18" t="s">
        <v>33</v>
      </c>
      <c r="F18" t="s">
        <v>33</v>
      </c>
      <c r="G18" t="s">
        <v>33</v>
      </c>
      <c r="H18" t="s">
        <v>33</v>
      </c>
      <c r="I18" t="s">
        <v>33</v>
      </c>
      <c r="J18" t="s">
        <v>33</v>
      </c>
      <c r="K18">
        <v>0.55249999999999999</v>
      </c>
      <c r="L18" t="s">
        <v>33</v>
      </c>
      <c r="M18" t="s">
        <v>33</v>
      </c>
      <c r="N18" t="s">
        <v>33</v>
      </c>
      <c r="O18" t="s">
        <v>33</v>
      </c>
      <c r="P18" t="s">
        <v>33</v>
      </c>
      <c r="Q18" t="s">
        <v>33</v>
      </c>
      <c r="R18" t="s">
        <v>33</v>
      </c>
      <c r="S18" t="s">
        <v>33</v>
      </c>
      <c r="T18" t="s">
        <v>33</v>
      </c>
      <c r="U18" t="s">
        <v>33</v>
      </c>
      <c r="V18" t="str">
        <f t="shared" si="5"/>
        <v/>
      </c>
      <c r="W18" t="str">
        <f t="shared" si="0"/>
        <v/>
      </c>
      <c r="X18" t="str">
        <f t="shared" si="1"/>
        <v/>
      </c>
      <c r="Y18" t="str">
        <f t="shared" si="2"/>
        <v/>
      </c>
      <c r="Z18" t="str">
        <f t="shared" si="3"/>
        <v/>
      </c>
      <c r="AA18" t="str">
        <f t="shared" si="4"/>
        <v/>
      </c>
    </row>
    <row r="19" spans="1:27" x14ac:dyDescent="0.3">
      <c r="A19" s="4">
        <v>2004</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tr">
        <f t="shared" si="5"/>
        <v/>
      </c>
      <c r="W19" t="str">
        <f t="shared" si="0"/>
        <v/>
      </c>
      <c r="X19" t="str">
        <f t="shared" si="1"/>
        <v/>
      </c>
      <c r="Y19" t="str">
        <f t="shared" si="2"/>
        <v/>
      </c>
      <c r="Z19" t="str">
        <f t="shared" si="3"/>
        <v/>
      </c>
      <c r="AA19" t="str">
        <f t="shared" si="4"/>
        <v/>
      </c>
    </row>
    <row r="20" spans="1:27" x14ac:dyDescent="0.3">
      <c r="A20" s="4">
        <v>2005</v>
      </c>
      <c r="B20" t="s">
        <v>33</v>
      </c>
      <c r="C20" t="s">
        <v>33</v>
      </c>
      <c r="D20" t="s">
        <v>33</v>
      </c>
      <c r="E20" t="s">
        <v>33</v>
      </c>
      <c r="F20" t="s">
        <v>33</v>
      </c>
      <c r="G20" t="s">
        <v>33</v>
      </c>
      <c r="H20" t="s">
        <v>33</v>
      </c>
      <c r="I20" t="s">
        <v>33</v>
      </c>
      <c r="J20" t="s">
        <v>33</v>
      </c>
      <c r="K20" t="s">
        <v>33</v>
      </c>
      <c r="L20" t="s">
        <v>33</v>
      </c>
      <c r="M20" t="s">
        <v>33</v>
      </c>
      <c r="N20" t="s">
        <v>33</v>
      </c>
      <c r="O20" t="s">
        <v>33</v>
      </c>
      <c r="P20" t="s">
        <v>33</v>
      </c>
      <c r="Q20" t="s">
        <v>33</v>
      </c>
      <c r="R20" t="s">
        <v>33</v>
      </c>
      <c r="S20" t="s">
        <v>33</v>
      </c>
      <c r="T20" t="s">
        <v>33</v>
      </c>
      <c r="U20" t="s">
        <v>33</v>
      </c>
      <c r="V20" t="str">
        <f t="shared" si="5"/>
        <v/>
      </c>
      <c r="W20" t="str">
        <f t="shared" si="0"/>
        <v/>
      </c>
      <c r="X20" t="str">
        <f t="shared" si="1"/>
        <v/>
      </c>
      <c r="Y20" t="str">
        <f t="shared" si="2"/>
        <v/>
      </c>
      <c r="Z20" t="str">
        <f t="shared" si="3"/>
        <v/>
      </c>
      <c r="AA20" t="str">
        <f t="shared" si="4"/>
        <v/>
      </c>
    </row>
    <row r="21" spans="1:27" x14ac:dyDescent="0.3">
      <c r="A21" s="4">
        <v>2006</v>
      </c>
      <c r="B21" t="s">
        <v>33</v>
      </c>
      <c r="C21">
        <v>0.52166666666666672</v>
      </c>
      <c r="D21" t="s">
        <v>33</v>
      </c>
      <c r="E21" t="s">
        <v>33</v>
      </c>
      <c r="F21" t="s">
        <v>33</v>
      </c>
      <c r="G21" t="s">
        <v>33</v>
      </c>
      <c r="H21" t="s">
        <v>33</v>
      </c>
      <c r="I21" t="s">
        <v>33</v>
      </c>
      <c r="J21" t="s">
        <v>33</v>
      </c>
      <c r="K21" t="s">
        <v>33</v>
      </c>
      <c r="L21">
        <v>0.58666666666666678</v>
      </c>
      <c r="M21">
        <v>1.7</v>
      </c>
      <c r="N21" t="s">
        <v>33</v>
      </c>
      <c r="O21">
        <v>0.83</v>
      </c>
      <c r="P21">
        <v>0.54333333333333333</v>
      </c>
      <c r="Q21" t="s">
        <v>33</v>
      </c>
      <c r="R21">
        <v>0.76333333333333331</v>
      </c>
      <c r="S21" t="s">
        <v>33</v>
      </c>
      <c r="T21" t="s">
        <v>33</v>
      </c>
      <c r="U21" t="s">
        <v>33</v>
      </c>
      <c r="V21" t="str">
        <f t="shared" si="5"/>
        <v/>
      </c>
      <c r="W21" t="str">
        <f t="shared" si="0"/>
        <v/>
      </c>
      <c r="X21" t="str">
        <f t="shared" si="1"/>
        <v/>
      </c>
      <c r="Y21" t="str">
        <f t="shared" si="2"/>
        <v/>
      </c>
      <c r="Z21" t="str">
        <f t="shared" si="3"/>
        <v/>
      </c>
      <c r="AA21" t="str">
        <f t="shared" si="4"/>
        <v/>
      </c>
    </row>
    <row r="22" spans="1:27" x14ac:dyDescent="0.3">
      <c r="A22" s="4">
        <v>2007</v>
      </c>
      <c r="B22" t="s">
        <v>33</v>
      </c>
      <c r="C22">
        <v>0.17949999999999999</v>
      </c>
      <c r="D22">
        <v>0.215</v>
      </c>
      <c r="E22">
        <v>0.56100000000000005</v>
      </c>
      <c r="F22">
        <v>0.36599999999999999</v>
      </c>
      <c r="G22">
        <v>7.5624999999999998E-2</v>
      </c>
      <c r="H22">
        <v>0.49099999999999999</v>
      </c>
      <c r="I22">
        <v>0.34799999999999998</v>
      </c>
      <c r="J22">
        <v>0.40149999999999997</v>
      </c>
      <c r="K22">
        <v>0.82599999999999996</v>
      </c>
      <c r="L22">
        <v>0.34699999999999998</v>
      </c>
      <c r="M22">
        <v>0.58299999999999996</v>
      </c>
      <c r="N22">
        <v>0.69599999999999995</v>
      </c>
      <c r="O22">
        <v>0.30499999999999999</v>
      </c>
      <c r="P22">
        <v>7.4500000000000011E-2</v>
      </c>
      <c r="Q22">
        <v>0.39100000000000001</v>
      </c>
      <c r="R22">
        <v>0.36099999999999999</v>
      </c>
      <c r="S22" t="s">
        <v>33</v>
      </c>
      <c r="T22">
        <v>0.93500000000000005</v>
      </c>
      <c r="U22" t="s">
        <v>33</v>
      </c>
      <c r="V22">
        <f t="shared" si="5"/>
        <v>0.39103125</v>
      </c>
      <c r="W22">
        <f t="shared" si="0"/>
        <v>0.12668748843734531</v>
      </c>
      <c r="X22">
        <f>IF(COUNT($C22,$D22,$F22,$K22,$L22,$R22,$T22)&gt;3.9,(AVERAGE($C22,$D22,$F22,$K22,$L22,$R22,$T22)),"")</f>
        <v>0.46135714285714291</v>
      </c>
      <c r="Y22">
        <f t="shared" si="2"/>
        <v>0.11230054882014653</v>
      </c>
      <c r="Z22">
        <f t="shared" si="3"/>
        <v>0.39374999999999999</v>
      </c>
      <c r="AA22">
        <f t="shared" si="4"/>
        <v>7.8556959165521037E-2</v>
      </c>
    </row>
    <row r="23" spans="1:27" x14ac:dyDescent="0.3">
      <c r="A23" s="4">
        <v>2008</v>
      </c>
      <c r="B23" t="s">
        <v>33</v>
      </c>
      <c r="C23" t="s">
        <v>33</v>
      </c>
      <c r="D23">
        <v>0.4</v>
      </c>
      <c r="E23">
        <v>0.34499999999999997</v>
      </c>
      <c r="F23" t="s">
        <v>33</v>
      </c>
      <c r="G23">
        <v>0.24037500000000001</v>
      </c>
      <c r="H23">
        <v>0.83499999999999996</v>
      </c>
      <c r="I23">
        <v>0.65500000000000003</v>
      </c>
      <c r="J23" t="s">
        <v>33</v>
      </c>
      <c r="K23" t="s">
        <v>33</v>
      </c>
      <c r="L23" t="s">
        <v>33</v>
      </c>
      <c r="M23">
        <v>1.05</v>
      </c>
      <c r="N23">
        <v>0.54666666666666675</v>
      </c>
      <c r="O23">
        <v>1.2849999999999999</v>
      </c>
      <c r="P23" t="s">
        <v>33</v>
      </c>
      <c r="Q23">
        <v>0.41000000000000003</v>
      </c>
      <c r="R23" t="s">
        <v>33</v>
      </c>
      <c r="S23" t="s">
        <v>33</v>
      </c>
      <c r="T23">
        <v>0.28500000000000003</v>
      </c>
      <c r="U23" t="s">
        <v>33</v>
      </c>
      <c r="V23">
        <f t="shared" si="5"/>
        <v>0.39901388888888895</v>
      </c>
      <c r="W23">
        <f t="shared" si="0"/>
        <v>8.8589253007668997E-2</v>
      </c>
      <c r="X23" t="str">
        <f t="shared" si="1"/>
        <v/>
      </c>
      <c r="Y23" t="str">
        <f t="shared" si="2"/>
        <v/>
      </c>
      <c r="Z23">
        <f t="shared" si="3"/>
        <v>0.83399999999999996</v>
      </c>
      <c r="AA23">
        <f t="shared" si="4"/>
        <v>0.16143419712068438</v>
      </c>
    </row>
    <row r="24" spans="1:27" x14ac:dyDescent="0.3">
      <c r="A24" s="4">
        <v>2009</v>
      </c>
      <c r="B24">
        <v>0.52500000000000002</v>
      </c>
      <c r="C24">
        <v>0.43375000000000002</v>
      </c>
      <c r="D24">
        <v>0.53</v>
      </c>
      <c r="E24">
        <v>0.38500000000000001</v>
      </c>
      <c r="F24">
        <v>0.81</v>
      </c>
      <c r="G24">
        <v>0.58888888888888891</v>
      </c>
      <c r="H24">
        <v>1.2999999999999998</v>
      </c>
      <c r="I24">
        <v>0.67999999999999994</v>
      </c>
      <c r="J24">
        <v>0.3</v>
      </c>
      <c r="K24">
        <v>1.0266666666666666</v>
      </c>
      <c r="L24">
        <v>0.66</v>
      </c>
      <c r="M24">
        <v>1.5699999999999998</v>
      </c>
      <c r="N24">
        <v>0.51666666666666672</v>
      </c>
      <c r="O24">
        <v>0.72750000000000004</v>
      </c>
      <c r="P24">
        <v>0.76874999999999993</v>
      </c>
      <c r="Q24">
        <v>0.55000000000000004</v>
      </c>
      <c r="R24">
        <v>1.06</v>
      </c>
      <c r="S24" t="s">
        <v>33</v>
      </c>
      <c r="T24">
        <v>1.01</v>
      </c>
      <c r="U24" t="s">
        <v>33</v>
      </c>
      <c r="V24">
        <f t="shared" si="5"/>
        <v>0.49611111111111122</v>
      </c>
      <c r="W24">
        <f t="shared" si="0"/>
        <v>5.0610470785069785E-2</v>
      </c>
      <c r="X24">
        <f t="shared" si="1"/>
        <v>0.79005952380952393</v>
      </c>
      <c r="Y24">
        <f t="shared" si="2"/>
        <v>9.6254270011593923E-2</v>
      </c>
      <c r="Z24">
        <f t="shared" si="3"/>
        <v>0.90520833333333328</v>
      </c>
      <c r="AA24">
        <f t="shared" si="4"/>
        <v>0.17975400339383571</v>
      </c>
    </row>
    <row r="25" spans="1:27" x14ac:dyDescent="0.3">
      <c r="A25" s="4">
        <v>2010</v>
      </c>
      <c r="B25" t="s">
        <v>33</v>
      </c>
      <c r="C25" t="s">
        <v>33</v>
      </c>
      <c r="D25" t="s">
        <v>33</v>
      </c>
      <c r="E25" t="s">
        <v>33</v>
      </c>
      <c r="F25">
        <v>1.5999999999999999</v>
      </c>
      <c r="G25" t="s">
        <v>33</v>
      </c>
      <c r="H25">
        <v>0.14000000000000001</v>
      </c>
      <c r="I25">
        <v>1.5</v>
      </c>
      <c r="J25" t="s">
        <v>33</v>
      </c>
      <c r="K25">
        <v>0.93571428571428572</v>
      </c>
      <c r="L25" t="s">
        <v>33</v>
      </c>
      <c r="M25" t="s">
        <v>33</v>
      </c>
      <c r="N25">
        <v>0.38666666666666671</v>
      </c>
      <c r="O25">
        <v>1.1000000000000001</v>
      </c>
      <c r="P25" t="s">
        <v>33</v>
      </c>
      <c r="Q25">
        <v>0.14000000000000001</v>
      </c>
      <c r="R25" t="s">
        <v>33</v>
      </c>
      <c r="S25" t="s">
        <v>33</v>
      </c>
      <c r="T25" t="s">
        <v>33</v>
      </c>
      <c r="U25" t="s">
        <v>33</v>
      </c>
      <c r="V25" t="str">
        <f t="shared" si="5"/>
        <v/>
      </c>
      <c r="W25" t="str">
        <f t="shared" si="0"/>
        <v/>
      </c>
      <c r="X25" t="str">
        <f t="shared" si="1"/>
        <v/>
      </c>
      <c r="Y25" t="str">
        <f t="shared" si="2"/>
        <v/>
      </c>
      <c r="Z25" t="str">
        <f t="shared" si="3"/>
        <v/>
      </c>
      <c r="AA25" t="str">
        <f t="shared" si="4"/>
        <v/>
      </c>
    </row>
    <row r="26" spans="1:27" x14ac:dyDescent="0.3">
      <c r="A26" s="4">
        <v>2011</v>
      </c>
      <c r="B26" t="s">
        <v>33</v>
      </c>
      <c r="C26">
        <v>0.86</v>
      </c>
      <c r="D26" t="s">
        <v>33</v>
      </c>
      <c r="E26" t="s">
        <v>33</v>
      </c>
      <c r="F26" t="s">
        <v>33</v>
      </c>
      <c r="G26" t="s">
        <v>33</v>
      </c>
      <c r="H26" t="s">
        <v>33</v>
      </c>
      <c r="I26" t="s">
        <v>33</v>
      </c>
      <c r="J26" t="s">
        <v>33</v>
      </c>
      <c r="K26" t="s">
        <v>33</v>
      </c>
      <c r="L26">
        <v>0.14000000000000001</v>
      </c>
      <c r="M26" t="s">
        <v>33</v>
      </c>
      <c r="N26" t="s">
        <v>33</v>
      </c>
      <c r="O26" t="s">
        <v>33</v>
      </c>
      <c r="P26">
        <v>0.21000000000000002</v>
      </c>
      <c r="Q26" t="s">
        <v>33</v>
      </c>
      <c r="R26">
        <v>0.57999999999999996</v>
      </c>
      <c r="S26" t="s">
        <v>33</v>
      </c>
      <c r="T26" t="s">
        <v>33</v>
      </c>
      <c r="U26" t="s">
        <v>33</v>
      </c>
      <c r="V26" t="str">
        <f t="shared" si="5"/>
        <v/>
      </c>
      <c r="W26" t="str">
        <f t="shared" si="0"/>
        <v/>
      </c>
      <c r="X26" t="str">
        <f t="shared" si="1"/>
        <v/>
      </c>
      <c r="Y26" t="str">
        <f t="shared" si="2"/>
        <v/>
      </c>
      <c r="Z26" t="str">
        <f t="shared" si="3"/>
        <v/>
      </c>
      <c r="AA26" t="str">
        <f t="shared" si="4"/>
        <v/>
      </c>
    </row>
    <row r="27" spans="1:27" x14ac:dyDescent="0.3">
      <c r="A27" s="4">
        <v>2012</v>
      </c>
      <c r="B27" t="s">
        <v>33</v>
      </c>
      <c r="C27" t="s">
        <v>33</v>
      </c>
      <c r="D27">
        <v>0.39</v>
      </c>
      <c r="E27">
        <v>0.41500000000000004</v>
      </c>
      <c r="F27" t="s">
        <v>33</v>
      </c>
      <c r="G27" t="s">
        <v>33</v>
      </c>
      <c r="H27" t="s">
        <v>33</v>
      </c>
      <c r="I27" t="s">
        <v>33</v>
      </c>
      <c r="J27">
        <v>0.27999999999999997</v>
      </c>
      <c r="K27">
        <v>0.56000000000000005</v>
      </c>
      <c r="L27" t="s">
        <v>33</v>
      </c>
      <c r="M27">
        <v>1.4</v>
      </c>
      <c r="N27" t="s">
        <v>33</v>
      </c>
      <c r="O27">
        <v>2.4</v>
      </c>
      <c r="P27" t="s">
        <v>33</v>
      </c>
      <c r="Q27" t="s">
        <v>33</v>
      </c>
      <c r="R27" t="s">
        <v>33</v>
      </c>
      <c r="S27" t="s">
        <v>33</v>
      </c>
      <c r="T27">
        <v>0.92</v>
      </c>
      <c r="U27" t="s">
        <v>33</v>
      </c>
      <c r="V27" t="str">
        <f t="shared" si="5"/>
        <v/>
      </c>
      <c r="W27" t="str">
        <f t="shared" si="0"/>
        <v/>
      </c>
      <c r="X27" t="str">
        <f t="shared" si="1"/>
        <v/>
      </c>
      <c r="Y27" t="str">
        <f t="shared" si="2"/>
        <v/>
      </c>
      <c r="Z27" t="str">
        <f t="shared" si="3"/>
        <v/>
      </c>
      <c r="AA27" t="str">
        <f t="shared" si="4"/>
        <v/>
      </c>
    </row>
    <row r="28" spans="1:27" x14ac:dyDescent="0.3">
      <c r="A28" s="4">
        <v>2013</v>
      </c>
      <c r="B28" t="s">
        <v>33</v>
      </c>
      <c r="C28" t="s">
        <v>33</v>
      </c>
      <c r="D28" t="s">
        <v>33</v>
      </c>
      <c r="E28" t="s">
        <v>33</v>
      </c>
      <c r="F28" t="s">
        <v>33</v>
      </c>
      <c r="G28" t="s">
        <v>33</v>
      </c>
      <c r="H28" t="s">
        <v>33</v>
      </c>
      <c r="I28" t="s">
        <v>33</v>
      </c>
      <c r="J28" t="s">
        <v>33</v>
      </c>
      <c r="K28">
        <v>0.2</v>
      </c>
      <c r="L28">
        <v>0.57999999999999996</v>
      </c>
      <c r="M28" t="s">
        <v>33</v>
      </c>
      <c r="N28">
        <v>0.89500000000000002</v>
      </c>
      <c r="O28" t="s">
        <v>33</v>
      </c>
      <c r="P28">
        <v>0.2</v>
      </c>
      <c r="Q28" t="s">
        <v>33</v>
      </c>
      <c r="R28" t="s">
        <v>33</v>
      </c>
      <c r="S28" t="s">
        <v>33</v>
      </c>
      <c r="T28" t="s">
        <v>33</v>
      </c>
      <c r="U28" t="s">
        <v>33</v>
      </c>
      <c r="V28" t="str">
        <f t="shared" si="5"/>
        <v/>
      </c>
      <c r="W28" t="str">
        <f t="shared" si="0"/>
        <v/>
      </c>
      <c r="X28" t="str">
        <f t="shared" si="1"/>
        <v/>
      </c>
      <c r="Y28" t="str">
        <f t="shared" si="2"/>
        <v/>
      </c>
      <c r="Z28" t="str">
        <f t="shared" si="3"/>
        <v/>
      </c>
      <c r="AA28" t="str">
        <f t="shared" si="4"/>
        <v/>
      </c>
    </row>
    <row r="29" spans="1:27" x14ac:dyDescent="0.3">
      <c r="A29" s="4">
        <v>2014</v>
      </c>
      <c r="B29">
        <v>0.9</v>
      </c>
      <c r="C29">
        <v>0.8</v>
      </c>
      <c r="D29">
        <v>1</v>
      </c>
      <c r="E29" t="s">
        <v>33</v>
      </c>
      <c r="F29" t="s">
        <v>33</v>
      </c>
      <c r="G29">
        <v>1.1000000000000001</v>
      </c>
      <c r="H29" t="s">
        <v>33</v>
      </c>
      <c r="I29" t="s">
        <v>33</v>
      </c>
      <c r="J29" t="s">
        <v>33</v>
      </c>
      <c r="K29">
        <v>2.4</v>
      </c>
      <c r="L29">
        <v>0.9</v>
      </c>
      <c r="M29" t="s">
        <v>33</v>
      </c>
      <c r="N29" t="s">
        <v>33</v>
      </c>
      <c r="O29" t="s">
        <v>33</v>
      </c>
      <c r="P29">
        <v>0.9</v>
      </c>
      <c r="Q29" t="s">
        <v>33</v>
      </c>
      <c r="R29" t="s">
        <v>33</v>
      </c>
      <c r="S29" t="s">
        <v>33</v>
      </c>
      <c r="T29">
        <v>1.8</v>
      </c>
      <c r="U29" t="s">
        <v>33</v>
      </c>
      <c r="V29" t="str">
        <f t="shared" si="5"/>
        <v/>
      </c>
      <c r="W29" t="str">
        <f t="shared" si="0"/>
        <v/>
      </c>
      <c r="X29">
        <f t="shared" si="1"/>
        <v>1.3800000000000001</v>
      </c>
      <c r="Y29">
        <f>IF(COUNT($C29,$D29,$F29,$K29,$L29,$R29,$T29)&gt;3.9,(STDEV($C29,$D29,$F29,$K29,$L29,$R29,$T29))/(SQRT(COUNT($C29,$D29,$F29,$K29,$L29,$R29,$T29))),"")</f>
        <v>0.31048349392520036</v>
      </c>
      <c r="Z29" t="str">
        <f t="shared" si="3"/>
        <v/>
      </c>
      <c r="AA29" t="str">
        <f t="shared" si="4"/>
        <v/>
      </c>
    </row>
    <row r="30" spans="1:27" x14ac:dyDescent="0.3">
      <c r="A30" s="4">
        <v>2015</v>
      </c>
      <c r="B30" t="s">
        <v>33</v>
      </c>
      <c r="C30">
        <v>0.8</v>
      </c>
      <c r="D30">
        <v>0.9</v>
      </c>
      <c r="E30">
        <v>0.85000000000000009</v>
      </c>
      <c r="F30">
        <v>0.4</v>
      </c>
      <c r="G30" t="s">
        <v>33</v>
      </c>
      <c r="H30">
        <v>0.6</v>
      </c>
      <c r="I30">
        <v>0.8</v>
      </c>
      <c r="J30" t="s">
        <v>33</v>
      </c>
      <c r="K30">
        <v>1.9</v>
      </c>
      <c r="L30">
        <v>0.8</v>
      </c>
      <c r="M30">
        <v>4.4000000000000004</v>
      </c>
      <c r="N30">
        <v>1.6000000000000003</v>
      </c>
      <c r="O30">
        <v>2.7</v>
      </c>
      <c r="P30">
        <v>0.97499999999999998</v>
      </c>
      <c r="Q30">
        <v>0.6</v>
      </c>
      <c r="R30">
        <v>0.7</v>
      </c>
      <c r="S30" t="s">
        <v>33</v>
      </c>
      <c r="T30">
        <v>1.6</v>
      </c>
      <c r="U30" t="s">
        <v>33</v>
      </c>
      <c r="V30" t="str">
        <f t="shared" si="5"/>
        <v/>
      </c>
      <c r="W30" t="str">
        <f t="shared" si="0"/>
        <v/>
      </c>
      <c r="X30">
        <f t="shared" si="1"/>
        <v>1.0142857142857142</v>
      </c>
      <c r="Y30">
        <f t="shared" si="2"/>
        <v>0.20169351032902269</v>
      </c>
      <c r="Z30">
        <f t="shared" si="3"/>
        <v>1.7208333333333334</v>
      </c>
      <c r="AA30">
        <f t="shared" si="4"/>
        <v>0.62063195839223251</v>
      </c>
    </row>
    <row r="31" spans="1:27" x14ac:dyDescent="0.3">
      <c r="A31" s="4">
        <v>2016</v>
      </c>
      <c r="B31" t="s">
        <v>33</v>
      </c>
      <c r="C31" t="s">
        <v>33</v>
      </c>
      <c r="D31">
        <v>0.39900000000000002</v>
      </c>
      <c r="E31" t="s">
        <v>33</v>
      </c>
      <c r="F31" t="s">
        <v>33</v>
      </c>
      <c r="G31" t="s">
        <v>33</v>
      </c>
      <c r="H31" t="s">
        <v>33</v>
      </c>
      <c r="I31" t="s">
        <v>33</v>
      </c>
      <c r="J31" t="s">
        <v>33</v>
      </c>
      <c r="K31">
        <v>0.76600000000000001</v>
      </c>
      <c r="L31">
        <v>0.91900000000000004</v>
      </c>
      <c r="M31">
        <v>0.94799999999999995</v>
      </c>
      <c r="N31">
        <v>0.96766666666666667</v>
      </c>
      <c r="O31">
        <v>0.97399999999999998</v>
      </c>
      <c r="P31" t="s">
        <v>33</v>
      </c>
      <c r="Q31" t="s">
        <v>33</v>
      </c>
      <c r="R31">
        <v>0.32350000000000001</v>
      </c>
      <c r="S31" t="s">
        <v>33</v>
      </c>
      <c r="T31" t="s">
        <v>33</v>
      </c>
      <c r="U31" t="s">
        <v>33</v>
      </c>
      <c r="V31" t="str">
        <f t="shared" si="5"/>
        <v/>
      </c>
      <c r="W31" t="str">
        <f t="shared" si="0"/>
        <v/>
      </c>
      <c r="X31">
        <f t="shared" si="1"/>
        <v>0.60187500000000005</v>
      </c>
      <c r="Y31">
        <f t="shared" si="2"/>
        <v>0.14322365595459433</v>
      </c>
      <c r="Z31" t="str">
        <f t="shared" si="3"/>
        <v/>
      </c>
      <c r="AA31" t="str">
        <f t="shared" si="4"/>
        <v/>
      </c>
    </row>
    <row r="32" spans="1:27" x14ac:dyDescent="0.3">
      <c r="A32" s="4">
        <v>2017</v>
      </c>
      <c r="B32">
        <v>0.13</v>
      </c>
      <c r="C32" t="s">
        <v>33</v>
      </c>
      <c r="D32">
        <v>0.34</v>
      </c>
      <c r="E32">
        <v>0.19500000000000001</v>
      </c>
      <c r="F32">
        <v>0.35</v>
      </c>
      <c r="G32">
        <v>0.16</v>
      </c>
      <c r="H32">
        <v>0.36</v>
      </c>
      <c r="I32">
        <v>0.42</v>
      </c>
      <c r="J32">
        <v>0.2</v>
      </c>
      <c r="K32">
        <v>0.66500000000000004</v>
      </c>
      <c r="L32">
        <v>0.26</v>
      </c>
      <c r="M32">
        <v>1.1100000000000001</v>
      </c>
      <c r="N32">
        <v>0.35666666666666663</v>
      </c>
      <c r="O32">
        <v>0.51</v>
      </c>
      <c r="P32">
        <v>0.245</v>
      </c>
      <c r="Q32">
        <v>0.33</v>
      </c>
      <c r="R32">
        <v>0.41000000000000003</v>
      </c>
      <c r="S32" t="s">
        <v>33</v>
      </c>
      <c r="T32">
        <v>0.52</v>
      </c>
      <c r="U32" t="s">
        <v>33</v>
      </c>
      <c r="V32">
        <f t="shared" si="5"/>
        <v>0.23533333333333334</v>
      </c>
      <c r="W32">
        <f t="shared" si="0"/>
        <v>4.566301688578088E-2</v>
      </c>
      <c r="X32">
        <f t="shared" si="1"/>
        <v>0.42416666666666664</v>
      </c>
      <c r="Y32">
        <f t="shared" si="2"/>
        <v>5.9699478873586384E-2</v>
      </c>
      <c r="Z32">
        <f t="shared" si="3"/>
        <v>0.47333333333333333</v>
      </c>
      <c r="AA32">
        <f t="shared" si="4"/>
        <v>0.13564455184210109</v>
      </c>
    </row>
    <row r="33" spans="1:27" x14ac:dyDescent="0.3">
      <c r="A33" s="4">
        <v>2018</v>
      </c>
      <c r="B33" t="s">
        <v>33</v>
      </c>
      <c r="C33">
        <v>0.50350000000000006</v>
      </c>
      <c r="D33">
        <v>0.27700000000000002</v>
      </c>
      <c r="E33">
        <v>0.23599999999999999</v>
      </c>
      <c r="F33">
        <v>0.39</v>
      </c>
      <c r="G33" t="s">
        <v>33</v>
      </c>
      <c r="H33">
        <v>0.45100000000000001</v>
      </c>
      <c r="I33">
        <v>0.375</v>
      </c>
      <c r="J33" t="s">
        <v>33</v>
      </c>
      <c r="K33">
        <v>1.2504999999999999</v>
      </c>
      <c r="L33">
        <v>0.27100000000000002</v>
      </c>
      <c r="M33">
        <v>1.82</v>
      </c>
      <c r="N33">
        <v>0.77033333333333331</v>
      </c>
      <c r="O33">
        <v>1.27</v>
      </c>
      <c r="P33">
        <v>0.33</v>
      </c>
      <c r="Q33">
        <v>0.47699999999999998</v>
      </c>
      <c r="R33">
        <v>0.11849999999999999</v>
      </c>
      <c r="S33" t="s">
        <v>33</v>
      </c>
      <c r="T33">
        <v>1.1399999999999999</v>
      </c>
      <c r="U33" t="s">
        <v>33</v>
      </c>
      <c r="V33" t="str">
        <f t="shared" si="5"/>
        <v/>
      </c>
      <c r="W33" t="str">
        <f t="shared" si="0"/>
        <v/>
      </c>
      <c r="X33">
        <f t="shared" si="1"/>
        <v>0.56435714285714289</v>
      </c>
      <c r="Y33">
        <f t="shared" si="2"/>
        <v>0.1692899637802982</v>
      </c>
      <c r="Z33">
        <f t="shared" si="3"/>
        <v>0.747</v>
      </c>
      <c r="AA33">
        <f t="shared" si="4"/>
        <v>0.26368339601372964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Read_Me</vt:lpstr>
      <vt:lpstr>All_data</vt:lpstr>
      <vt:lpstr>TN_surface</vt:lpstr>
      <vt:lpstr>TKN_surface</vt:lpstr>
      <vt:lpstr>NOx_surface</vt:lpstr>
      <vt:lpstr>TOC_surface</vt:lpstr>
      <vt:lpstr>NH3_surface</vt:lpstr>
      <vt:lpstr>TN_inflow</vt:lpstr>
      <vt:lpstr>TKN_inflow</vt:lpstr>
      <vt:lpstr>NOx_inflow</vt:lpstr>
      <vt:lpstr>NH3_inflow</vt:lpstr>
      <vt:lpstr>TOC_inflow</vt:lpstr>
      <vt:lpstr>TP_surface</vt:lpstr>
      <vt:lpstr>P_dissolved_surface</vt:lpstr>
      <vt:lpstr>TP_inflow</vt:lpstr>
      <vt:lpstr>TN_deep</vt:lpstr>
      <vt:lpstr>TKN_deep</vt:lpstr>
      <vt:lpstr>NOx_deep</vt:lpstr>
      <vt:lpstr>NH3_deep</vt:lpstr>
      <vt:lpstr>TP_deep</vt:lpstr>
      <vt:lpstr>P_dissolved_deep</vt:lpstr>
      <vt:lpstr>TOC_deep</vt:lpstr>
      <vt:lpstr>Precip_Z-scores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NJS</dc:creator>
  <cp:lastModifiedBy>Grace Long</cp:lastModifiedBy>
  <dcterms:created xsi:type="dcterms:W3CDTF">2021-04-02T18:44:29Z</dcterms:created>
  <dcterms:modified xsi:type="dcterms:W3CDTF">2023-04-29T07:31:04Z</dcterms:modified>
</cp:coreProperties>
</file>