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CIBER/PRMER CUATRIMESTRE/MATEMÁTICAS I/TEMA 2 - SISTEMAS DE ECUACIONES LINEALES/"/>
    </mc:Choice>
  </mc:AlternateContent>
  <xr:revisionPtr revIDLastSave="2189" documentId="13_ncr:4000b_{9E2E0B60-0F8F-4E8E-87E7-454671052CDF}" xr6:coauthVersionLast="47" xr6:coauthVersionMax="47" xr10:uidLastSave="{DFA04E79-EA60-4A2D-A4A9-C800FCBA5F27}"/>
  <bookViews>
    <workbookView xWindow="-108" yWindow="-108" windowWidth="23256" windowHeight="12456" activeTab="2" xr2:uid="{00000000-000D-0000-FFFF-FFFF00000000}"/>
  </bookViews>
  <sheets>
    <sheet name="Uso de solver" sheetId="6" r:id="rId1"/>
    <sheet name="EJERCICIO PIZZAS" sheetId="1" r:id="rId2"/>
    <sheet name="2.11- nº1" sheetId="3" r:id="rId3"/>
    <sheet name="2.11 - n2" sheetId="7" r:id="rId4"/>
    <sheet name="2.11 - nº3" sheetId="8" r:id="rId5"/>
    <sheet name="2.11 - nº4" sheetId="13" r:id="rId6"/>
    <sheet name="2.15 " sheetId="9" r:id="rId7"/>
    <sheet name="Hoja1" sheetId="10" r:id="rId8"/>
  </sheets>
  <definedNames>
    <definedName name="solver_adj" localSheetId="3" hidden="1">'2.11 - n2'!$H$16:$H$17</definedName>
    <definedName name="solver_adj" localSheetId="5" hidden="1">'2.11 - nº4'!$D$23:$D$28</definedName>
    <definedName name="solver_adj" localSheetId="2" hidden="1">'2.11- nº1'!$K$8:$K$9</definedName>
    <definedName name="solver_adj" localSheetId="0" hidden="1">'Uso de solver'!$G$3:$G$4</definedName>
    <definedName name="solver_cvg" localSheetId="3" hidden="1">0.0001</definedName>
    <definedName name="solver_cvg" localSheetId="5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3" hidden="1">2</definedName>
    <definedName name="solver_drv" localSheetId="5" hidden="1">1</definedName>
    <definedName name="solver_drv" localSheetId="2" hidden="1">2</definedName>
    <definedName name="solver_drv" localSheetId="1" hidden="1">1</definedName>
    <definedName name="solver_drv" localSheetId="0" hidden="1">1</definedName>
    <definedName name="solver_eng" localSheetId="3" hidden="1">1</definedName>
    <definedName name="solver_eng" localSheetId="5" hidden="1">2</definedName>
    <definedName name="solver_eng" localSheetId="2" hidden="1">2</definedName>
    <definedName name="solver_eng" localSheetId="1" hidden="1">2</definedName>
    <definedName name="solver_eng" localSheetId="7" hidden="1">1</definedName>
    <definedName name="solver_eng" localSheetId="0" hidden="1">1</definedName>
    <definedName name="solver_est" localSheetId="3" hidden="1">1</definedName>
    <definedName name="solver_est" localSheetId="5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3" hidden="1">2147483647</definedName>
    <definedName name="solver_itr" localSheetId="5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3" hidden="1">'2.11 - n2'!$J$24</definedName>
    <definedName name="solver_lhs1" localSheetId="5" hidden="1">'2.11 - nº4'!$D$12:$E$12</definedName>
    <definedName name="solver_lhs1" localSheetId="2" hidden="1">'2.11- nº1'!$G$23</definedName>
    <definedName name="solver_lhs1" localSheetId="1" hidden="1">'EJERCICIO PIZZAS'!$C$28</definedName>
    <definedName name="solver_lhs1" localSheetId="0" hidden="1">'Uso de solver'!$G$11</definedName>
    <definedName name="solver_lhs2" localSheetId="3" hidden="1">'2.11 - n2'!$J$25</definedName>
    <definedName name="solver_lhs2" localSheetId="5" hidden="1">'2.11 - nº4'!$D$13:$E$13</definedName>
    <definedName name="solver_lhs2" localSheetId="2" hidden="1">'2.11- nº1'!$G$24</definedName>
    <definedName name="solver_lhs2" localSheetId="1" hidden="1">'EJERCICIO PIZZAS'!$C$32</definedName>
    <definedName name="solver_lhs2" localSheetId="0" hidden="1">'Uso de solver'!$G$12</definedName>
    <definedName name="solver_lhs3" localSheetId="5" hidden="1">'2.11 - nº4'!$D$14:$E$14</definedName>
    <definedName name="solver_lhs3" localSheetId="2" hidden="1">'2.11- nº1'!$G$25</definedName>
    <definedName name="solver_lhs3" localSheetId="1" hidden="1">'EJERCICIO PIZZAS'!$C$32</definedName>
    <definedName name="solver_lhs3" localSheetId="0" hidden="1">'Uso de solver'!$G$13</definedName>
    <definedName name="solver_lhs4" localSheetId="5" hidden="1">'2.11 - nº4'!$D$15:$E$15</definedName>
    <definedName name="solver_lhs4" localSheetId="2" hidden="1">'2.11- nº1'!$G$26</definedName>
    <definedName name="solver_lhs4" localSheetId="1" hidden="1">'EJERCICIO PIZZAS'!$K$24</definedName>
    <definedName name="solver_lhs5" localSheetId="5" hidden="1">'2.11 - nº4'!$D$16:$E$16</definedName>
    <definedName name="solver_lhs6" localSheetId="5" hidden="1">'2.11 - nº4'!$D$17:$E$17</definedName>
    <definedName name="solver_mip" localSheetId="3" hidden="1">2147483647</definedName>
    <definedName name="solver_mip" localSheetId="5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3" hidden="1">30</definedName>
    <definedName name="solver_mni" localSheetId="5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3" hidden="1">0.075</definedName>
    <definedName name="solver_mrt" localSheetId="5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3" hidden="1">2</definedName>
    <definedName name="solver_msl" localSheetId="5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3" hidden="1">1</definedName>
    <definedName name="solver_neg" localSheetId="5" hidden="1">1</definedName>
    <definedName name="solver_neg" localSheetId="2" hidden="1">1</definedName>
    <definedName name="solver_neg" localSheetId="1" hidden="1">1</definedName>
    <definedName name="solver_neg" localSheetId="7" hidden="1">1</definedName>
    <definedName name="solver_neg" localSheetId="0" hidden="1">1</definedName>
    <definedName name="solver_nod" localSheetId="3" hidden="1">2147483647</definedName>
    <definedName name="solver_nod" localSheetId="5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3" hidden="1">2</definedName>
    <definedName name="solver_num" localSheetId="5" hidden="1">6</definedName>
    <definedName name="solver_num" localSheetId="2" hidden="1">4</definedName>
    <definedName name="solver_num" localSheetId="1" hidden="1">4</definedName>
    <definedName name="solver_num" localSheetId="7" hidden="1">0</definedName>
    <definedName name="solver_num" localSheetId="0" hidden="1">3</definedName>
    <definedName name="solver_nwt" localSheetId="3" hidden="1">1</definedName>
    <definedName name="solver_nwt" localSheetId="5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3" hidden="1">'2.11 - n2'!$E$21</definedName>
    <definedName name="solver_opt" localSheetId="5" hidden="1">'2.11 - nº4'!$E$20</definedName>
    <definedName name="solver_opt" localSheetId="2" hidden="1">'2.11- nº1'!$J$14</definedName>
    <definedName name="solver_opt" localSheetId="1" hidden="1">'EJERCICIO PIZZAS'!$H$20</definedName>
    <definedName name="solver_opt" localSheetId="7" hidden="1">Hoja1!$J$24</definedName>
    <definedName name="solver_opt" localSheetId="0" hidden="1">'Uso de solver'!$G$7</definedName>
    <definedName name="solver_pre" localSheetId="3" hidden="1">0.000001</definedName>
    <definedName name="solver_pre" localSheetId="5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3" hidden="1">2</definedName>
    <definedName name="solver_rbv" localSheetId="5" hidden="1">1</definedName>
    <definedName name="solver_rbv" localSheetId="2" hidden="1">2</definedName>
    <definedName name="solver_rbv" localSheetId="1" hidden="1">1</definedName>
    <definedName name="solver_rbv" localSheetId="0" hidden="1">1</definedName>
    <definedName name="solver_rel1" localSheetId="3" hidden="1">1</definedName>
    <definedName name="solver_rel1" localSheetId="5" hidden="1">3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3" hidden="1">1</definedName>
    <definedName name="solver_rel2" localSheetId="5" hidden="1">3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5" hidden="1">3</definedName>
    <definedName name="solver_rel3" localSheetId="2" hidden="1">3</definedName>
    <definedName name="solver_rel3" localSheetId="1" hidden="1">1</definedName>
    <definedName name="solver_rel3" localSheetId="0" hidden="1">1</definedName>
    <definedName name="solver_rel4" localSheetId="5" hidden="1">3</definedName>
    <definedName name="solver_rel4" localSheetId="2" hidden="1">3</definedName>
    <definedName name="solver_rel4" localSheetId="1" hidden="1">1</definedName>
    <definedName name="solver_rel5" localSheetId="5" hidden="1">3</definedName>
    <definedName name="solver_rel6" localSheetId="5" hidden="1">3</definedName>
    <definedName name="solver_rhs1" localSheetId="3" hidden="1">'2.11 - n2'!$L$24</definedName>
    <definedName name="solver_rhs1" localSheetId="5" hidden="1">'2.11 - nº4'!$G$12</definedName>
    <definedName name="solver_rhs1" localSheetId="2" hidden="1">'2.11- nº1'!$I$23</definedName>
    <definedName name="solver_rhs1" localSheetId="1" hidden="1">'EJERCICIO PIZZAS'!$H$25</definedName>
    <definedName name="solver_rhs1" localSheetId="0" hidden="1">'Uso de solver'!$I$11</definedName>
    <definedName name="solver_rhs2" localSheetId="3" hidden="1">'2.11 - n2'!$L$25</definedName>
    <definedName name="solver_rhs2" localSheetId="5" hidden="1">'2.11 - nº4'!$G$13</definedName>
    <definedName name="solver_rhs2" localSheetId="2" hidden="1">'2.11- nº1'!$I$24</definedName>
    <definedName name="solver_rhs2" localSheetId="1" hidden="1">'EJERCICIO PIZZAS'!$H$23</definedName>
    <definedName name="solver_rhs2" localSheetId="0" hidden="1">'Uso de solver'!$I$12</definedName>
    <definedName name="solver_rhs3" localSheetId="5" hidden="1">'2.11 - nº4'!$G$14</definedName>
    <definedName name="solver_rhs3" localSheetId="2" hidden="1">'2.11- nº1'!$I$25</definedName>
    <definedName name="solver_rhs3" localSheetId="1" hidden="1">'EJERCICIO PIZZAS'!$H$26</definedName>
    <definedName name="solver_rhs3" localSheetId="0" hidden="1">'Uso de solver'!$I$13</definedName>
    <definedName name="solver_rhs4" localSheetId="5" hidden="1">'2.11 - nº4'!$G$15</definedName>
    <definedName name="solver_rhs4" localSheetId="2" hidden="1">'2.11- nº1'!$I$26</definedName>
    <definedName name="solver_rhs4" localSheetId="1" hidden="1">'EJERCICIO PIZZAS'!$H$24</definedName>
    <definedName name="solver_rhs5" localSheetId="5" hidden="1">'2.11 - nº4'!$G$16</definedName>
    <definedName name="solver_rhs6" localSheetId="5" hidden="1">'2.11 - nº4'!$G$17</definedName>
    <definedName name="solver_rlx" localSheetId="3" hidden="1">2</definedName>
    <definedName name="solver_rlx" localSheetId="5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3" hidden="1">0</definedName>
    <definedName name="solver_rsd" localSheetId="5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3" hidden="1">2</definedName>
    <definedName name="solver_scl" localSheetId="5" hidden="1">1</definedName>
    <definedName name="solver_scl" localSheetId="2" hidden="1">2</definedName>
    <definedName name="solver_scl" localSheetId="1" hidden="1">1</definedName>
    <definedName name="solver_scl" localSheetId="0" hidden="1">1</definedName>
    <definedName name="solver_sho" localSheetId="3" hidden="1">2</definedName>
    <definedName name="solver_sho" localSheetId="5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3" hidden="1">100</definedName>
    <definedName name="solver_ssz" localSheetId="5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3" hidden="1">2147483647</definedName>
    <definedName name="solver_tim" localSheetId="5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3" hidden="1">0.01</definedName>
    <definedName name="solver_tol" localSheetId="5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3" hidden="1">1</definedName>
    <definedName name="solver_typ" localSheetId="5" hidden="1">2</definedName>
    <definedName name="solver_typ" localSheetId="2" hidden="1">1</definedName>
    <definedName name="solver_typ" localSheetId="1" hidden="1">1</definedName>
    <definedName name="solver_typ" localSheetId="7" hidden="1">1</definedName>
    <definedName name="solver_typ" localSheetId="0" hidden="1">1</definedName>
    <definedName name="solver_val" localSheetId="3" hidden="1">0</definedName>
    <definedName name="solver_val" localSheetId="5" hidden="1">0</definedName>
    <definedName name="solver_val" localSheetId="2" hidden="1">0</definedName>
    <definedName name="solver_val" localSheetId="1" hidden="1">0</definedName>
    <definedName name="solver_val" localSheetId="7" hidden="1">0</definedName>
    <definedName name="solver_val" localSheetId="0" hidden="1">0</definedName>
    <definedName name="solver_ver" localSheetId="3" hidden="1">3</definedName>
    <definedName name="solver_ver" localSheetId="5" hidden="1">3</definedName>
    <definedName name="solver_ver" localSheetId="2" hidden="1">3</definedName>
    <definedName name="solver_ver" localSheetId="1" hidden="1">3</definedName>
    <definedName name="solver_ver" localSheetId="7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3" l="1"/>
  <c r="E20" i="13"/>
  <c r="G29" i="9"/>
  <c r="I17" i="8"/>
  <c r="E21" i="7"/>
  <c r="J25" i="7"/>
  <c r="J24" i="7"/>
  <c r="J14" i="3"/>
  <c r="G26" i="3"/>
  <c r="G25" i="3"/>
  <c r="G24" i="3"/>
  <c r="G13" i="6"/>
  <c r="G12" i="6"/>
  <c r="G11" i="6"/>
  <c r="G7" i="6"/>
  <c r="C25" i="1"/>
  <c r="H20" i="1"/>
  <c r="K23" i="1"/>
  <c r="K24" i="1"/>
  <c r="C33" i="1"/>
  <c r="C29" i="1"/>
</calcChain>
</file>

<file path=xl/sharedStrings.xml><?xml version="1.0" encoding="utf-8"?>
<sst xmlns="http://schemas.openxmlformats.org/spreadsheetml/2006/main" count="144" uniqueCount="116">
  <si>
    <t xml:space="preserve">SUBTOTAL </t>
  </si>
  <si>
    <t xml:space="preserve">RESTRICCIONES </t>
  </si>
  <si>
    <t>&lt;=</t>
  </si>
  <si>
    <t>&gt;=</t>
  </si>
  <si>
    <t>PRECIO VEGETARIANA</t>
  </si>
  <si>
    <t xml:space="preserve">PRECIO PEPERONI </t>
  </si>
  <si>
    <t xml:space="preserve">PIZZAS A VENDER </t>
  </si>
  <si>
    <t>PIZZAS A VENDER</t>
  </si>
  <si>
    <t xml:space="preserve">PIZZA SUPREMA </t>
  </si>
  <si>
    <t xml:space="preserve">Peperoni (x) , Vegetariana (y), Suprema (z) </t>
  </si>
  <si>
    <t>FUNCION OBJETIVO (X, Y, Z) = 30X + 35Y +45Z</t>
  </si>
  <si>
    <t xml:space="preserve">X + Y +Z </t>
  </si>
  <si>
    <t>Nº MÁX PIZZAS DIARIAS</t>
  </si>
  <si>
    <t>Nº MAX PIZZAS TRADICIONALES</t>
  </si>
  <si>
    <t xml:space="preserve">X+Y </t>
  </si>
  <si>
    <t>Nº PIZZAS MIN VEGETARIANAS</t>
  </si>
  <si>
    <t>Y</t>
  </si>
  <si>
    <t xml:space="preserve">Nº PIZZAS MIN SUPREMAS </t>
  </si>
  <si>
    <t>Z</t>
  </si>
  <si>
    <t xml:space="preserve">EQUIVALENCIAS </t>
  </si>
  <si>
    <t>TOTAL PIZZAS</t>
  </si>
  <si>
    <t>PIZZAS TRADICIONALES</t>
  </si>
  <si>
    <t>A</t>
  </si>
  <si>
    <t>B</t>
  </si>
  <si>
    <t xml:space="preserve">LOTE A </t>
  </si>
  <si>
    <t xml:space="preserve">Precio </t>
  </si>
  <si>
    <t xml:space="preserve">LOTE B </t>
  </si>
  <si>
    <t>Pantalones</t>
  </si>
  <si>
    <t>Camisa</t>
  </si>
  <si>
    <t xml:space="preserve">Camisa </t>
  </si>
  <si>
    <t xml:space="preserve">Función objetivo </t>
  </si>
  <si>
    <t xml:space="preserve">30x + 50y </t>
  </si>
  <si>
    <t xml:space="preserve">Lote </t>
  </si>
  <si>
    <t xml:space="preserve">Mínimo </t>
  </si>
  <si>
    <t xml:space="preserve">Pantalones </t>
  </si>
  <si>
    <t>Camisas (x)</t>
  </si>
  <si>
    <t>Pantalones (y)</t>
  </si>
  <si>
    <t xml:space="preserve">¿Cuántos lotes de A y de B? </t>
  </si>
  <si>
    <t xml:space="preserve">LOTE A (X) </t>
  </si>
  <si>
    <t xml:space="preserve">LOTE B (y) </t>
  </si>
  <si>
    <t xml:space="preserve">Incógnitas </t>
  </si>
  <si>
    <t xml:space="preserve">x + 3y &lt;= 200 </t>
  </si>
  <si>
    <t xml:space="preserve">x+y &lt;= 100 </t>
  </si>
  <si>
    <t xml:space="preserve">x &gt;= 20 </t>
  </si>
  <si>
    <t xml:space="preserve">y &lt;=10 </t>
  </si>
  <si>
    <t xml:space="preserve">&lt;= </t>
  </si>
  <si>
    <t xml:space="preserve">Restricciones </t>
  </si>
  <si>
    <t xml:space="preserve">Maximizar ganancia total </t>
  </si>
  <si>
    <t xml:space="preserve">z= 300 p + 500v </t>
  </si>
  <si>
    <t xml:space="preserve">Sujeto a </t>
  </si>
  <si>
    <t xml:space="preserve">P &lt;= 4 </t>
  </si>
  <si>
    <t xml:space="preserve">2V &lt;= 12 </t>
  </si>
  <si>
    <t xml:space="preserve">3P + 2V &lt;= 18 </t>
  </si>
  <si>
    <t>P&gt;=0</t>
  </si>
  <si>
    <t>V &gt;=0</t>
  </si>
  <si>
    <t xml:space="preserve">Variables de decisión </t>
  </si>
  <si>
    <t xml:space="preserve">P = </t>
  </si>
  <si>
    <t xml:space="preserve">V= </t>
  </si>
  <si>
    <t xml:space="preserve">Z= </t>
  </si>
  <si>
    <t xml:space="preserve">(y) chaquetas </t>
  </si>
  <si>
    <t xml:space="preserve">(x) pantalones </t>
  </si>
  <si>
    <t xml:space="preserve">chaquetas </t>
  </si>
  <si>
    <t>disponible</t>
  </si>
  <si>
    <t>algodón</t>
  </si>
  <si>
    <t>poliéster</t>
  </si>
  <si>
    <t>1.5</t>
  </si>
  <si>
    <t xml:space="preserve">x + 1,5y &lt;= 750 </t>
  </si>
  <si>
    <t>2x + y &lt;= 1000</t>
  </si>
  <si>
    <t xml:space="preserve">Para cada chaqueta se necesitam 1,5m de algodón y 1m de poliester. </t>
  </si>
  <si>
    <t xml:space="preserve">Cada pantalón precisa 1m de algodón y 2m de poliéster. </t>
  </si>
  <si>
    <t>50x + 40y =</t>
  </si>
  <si>
    <t xml:space="preserve">Anuncios radio y televisión </t>
  </si>
  <si>
    <t>Función objetivo = x + 25y</t>
  </si>
  <si>
    <t xml:space="preserve">Precio radio </t>
  </si>
  <si>
    <t xml:space="preserve">minutos de radio </t>
  </si>
  <si>
    <t xml:space="preserve">subtotal </t>
  </si>
  <si>
    <t>Precio tv</t>
  </si>
  <si>
    <t>minutos tv</t>
  </si>
  <si>
    <t xml:space="preserve">Presupuesto máximo </t>
  </si>
  <si>
    <t>x</t>
  </si>
  <si>
    <t>y</t>
  </si>
  <si>
    <t xml:space="preserve">T </t>
  </si>
  <si>
    <t xml:space="preserve">Unidades de publicidad de tv </t>
  </si>
  <si>
    <t xml:space="preserve">R </t>
  </si>
  <si>
    <t xml:space="preserve">Unidades de publicidad en radio </t>
  </si>
  <si>
    <t xml:space="preserve">P </t>
  </si>
  <si>
    <t>Unidades de publicidad prensa</t>
  </si>
  <si>
    <t>Función objetivo - determinar el plan optimo para maximizar la audiencia total o cantidad de personas que vean la publicidad</t>
  </si>
  <si>
    <t>f (T, R, P) = 100000T + 18000R + 40000P</t>
  </si>
  <si>
    <t>=</t>
  </si>
  <si>
    <t>El presupuesto total para promociones se ha limitado a 18500</t>
  </si>
  <si>
    <t>La publicidad en radio debe ser igual al 50% de unidades de publicidad autorizado</t>
  </si>
  <si>
    <t>La cantidad de unidades solicitadas en televisión debe ser al</t>
  </si>
  <si>
    <t>2000T + 300R + 600P &lt;= 18500</t>
  </si>
  <si>
    <t xml:space="preserve">R = 0,50 (T + R + P) </t>
  </si>
  <si>
    <t xml:space="preserve">Variables </t>
  </si>
  <si>
    <t xml:space="preserve">Tipo pequeño (P) </t>
  </si>
  <si>
    <t xml:space="preserve">Tipo grande (G) </t>
  </si>
  <si>
    <t>Función objetivo (G,P) 9000G + 4000P</t>
  </si>
  <si>
    <t>Restricciones</t>
  </si>
  <si>
    <t xml:space="preserve">TRAMOS </t>
  </si>
  <si>
    <t>4 a 3</t>
  </si>
  <si>
    <t>0 a 4</t>
  </si>
  <si>
    <t xml:space="preserve">8 a 12 </t>
  </si>
  <si>
    <t xml:space="preserve">12 a 16 </t>
  </si>
  <si>
    <t xml:space="preserve">16 a 20 </t>
  </si>
  <si>
    <t>20 a 24</t>
  </si>
  <si>
    <t xml:space="preserve">Restricción 1 </t>
  </si>
  <si>
    <t xml:space="preserve">Restricción 2 </t>
  </si>
  <si>
    <t xml:space="preserve">f(x) = suma de todas 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</si>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</sst>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2" fillId="3" borderId="1" xfId="0" applyFont="1" applyFill="1" applyBorder="1"/>
    <xf numFmtId="0" fontId="2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4" fillId="0" borderId="0" xfId="0" applyFont="1"/>
    <xf numFmtId="164" fontId="4" fillId="0" borderId="1" xfId="0" applyNumberFormat="1" applyFont="1" applyBorder="1"/>
    <xf numFmtId="164" fontId="5" fillId="0" borderId="0" xfId="0" applyNumberFormat="1" applyFont="1"/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16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171450</xdr:rowOff>
    </xdr:from>
    <xdr:to>
      <xdr:col>7</xdr:col>
      <xdr:colOff>191574</xdr:colOff>
      <xdr:row>18</xdr:row>
      <xdr:rowOff>105244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7566865-17D2-D1B7-7ADE-01551DDD9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171450"/>
          <a:ext cx="7697274" cy="3362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1</xdr:row>
      <xdr:rowOff>9525</xdr:rowOff>
    </xdr:from>
    <xdr:to>
      <xdr:col>8</xdr:col>
      <xdr:colOff>353272</xdr:colOff>
      <xdr:row>11</xdr:row>
      <xdr:rowOff>9791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5FB575-E7AF-54CD-7850-99C4EE9BB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00025"/>
          <a:ext cx="6068272" cy="1905266"/>
        </a:xfrm>
        <a:prstGeom prst="rect">
          <a:avLst/>
        </a:prstGeom>
      </xdr:spPr>
    </xdr:pic>
    <xdr:clientData/>
  </xdr:twoCellAnchor>
  <xdr:twoCellAnchor editAs="oneCell">
    <xdr:from>
      <xdr:col>2</xdr:col>
      <xdr:colOff>640081</xdr:colOff>
      <xdr:row>27</xdr:row>
      <xdr:rowOff>137160</xdr:rowOff>
    </xdr:from>
    <xdr:to>
      <xdr:col>8</xdr:col>
      <xdr:colOff>175260</xdr:colOff>
      <xdr:row>50</xdr:row>
      <xdr:rowOff>5125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A92DAE-859A-82B1-DB01-11C19F63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5041" y="5074920"/>
          <a:ext cx="4625339" cy="4074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152400</xdr:rowOff>
    </xdr:from>
    <xdr:to>
      <xdr:col>7</xdr:col>
      <xdr:colOff>705690</xdr:colOff>
      <xdr:row>12</xdr:row>
      <xdr:rowOff>143193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561EE5-4167-4540-6F8D-4B066A10F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52400"/>
          <a:ext cx="6020640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1</xdr:row>
      <xdr:rowOff>85725</xdr:rowOff>
    </xdr:from>
    <xdr:to>
      <xdr:col>8</xdr:col>
      <xdr:colOff>153254</xdr:colOff>
      <xdr:row>14</xdr:row>
      <xdr:rowOff>76562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A2ECB5-B902-8A82-C0CD-E0867130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76225"/>
          <a:ext cx="6115904" cy="25911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30306</xdr:colOff>
      <xdr:row>0</xdr:row>
      <xdr:rowOff>150667</xdr:rowOff>
    </xdr:from>
    <xdr:to>
      <xdr:col>6</xdr:col>
      <xdr:colOff>526207</xdr:colOff>
      <xdr:row>20</xdr:row>
      <xdr:rowOff>151199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DE1007-9B19-F4E8-D043-BF87FA78A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306" y="150667"/>
          <a:ext cx="4305901" cy="3810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180975</xdr:rowOff>
    </xdr:from>
    <xdr:to>
      <xdr:col>6</xdr:col>
      <xdr:colOff>743580</xdr:colOff>
      <xdr:row>29</xdr:row>
      <xdr:rowOff>143641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EDEB98-568C-86C7-D3B7-8A38400C4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180975"/>
          <a:ext cx="4515480" cy="5487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7AA7-21F7-4C1B-862F-746D380091B7}">
  <sheetPr>
    <tabColor theme="9" tint="0.79998168889431442"/>
  </sheetPr>
  <dimension ref="B2:I13"/>
  <sheetViews>
    <sheetView zoomScale="140" zoomScaleNormal="140" workbookViewId="0">
      <selection activeCell="G3" sqref="G3"/>
    </sheetView>
  </sheetViews>
  <sheetFormatPr baseColWidth="10" defaultRowHeight="14.4" x14ac:dyDescent="0.3"/>
  <sheetData>
    <row r="2" spans="2:9" x14ac:dyDescent="0.3">
      <c r="B2" t="s">
        <v>47</v>
      </c>
      <c r="F2" t="s">
        <v>55</v>
      </c>
    </row>
    <row r="3" spans="2:9" x14ac:dyDescent="0.3">
      <c r="C3" t="s">
        <v>48</v>
      </c>
      <c r="F3" t="s">
        <v>56</v>
      </c>
      <c r="G3" s="15">
        <v>2.0000000000000004</v>
      </c>
    </row>
    <row r="4" spans="2:9" x14ac:dyDescent="0.3">
      <c r="B4" t="s">
        <v>49</v>
      </c>
      <c r="F4" t="s">
        <v>57</v>
      </c>
      <c r="G4" s="15">
        <v>6</v>
      </c>
    </row>
    <row r="5" spans="2:9" x14ac:dyDescent="0.3">
      <c r="B5" t="s">
        <v>50</v>
      </c>
    </row>
    <row r="6" spans="2:9" x14ac:dyDescent="0.3">
      <c r="B6" t="s">
        <v>51</v>
      </c>
      <c r="F6" t="s">
        <v>30</v>
      </c>
    </row>
    <row r="7" spans="2:9" x14ac:dyDescent="0.3">
      <c r="B7" t="s">
        <v>52</v>
      </c>
      <c r="F7" t="s">
        <v>58</v>
      </c>
      <c r="G7">
        <f>300*G3+500*G4</f>
        <v>3600</v>
      </c>
    </row>
    <row r="8" spans="2:9" x14ac:dyDescent="0.3">
      <c r="B8" t="s">
        <v>53</v>
      </c>
    </row>
    <row r="9" spans="2:9" x14ac:dyDescent="0.3">
      <c r="B9" t="s">
        <v>54</v>
      </c>
      <c r="F9" t="s">
        <v>46</v>
      </c>
    </row>
    <row r="11" spans="2:9" x14ac:dyDescent="0.3">
      <c r="F11" s="1">
        <v>1</v>
      </c>
      <c r="G11" s="1">
        <f>G3</f>
        <v>2.0000000000000004</v>
      </c>
      <c r="H11" s="1" t="s">
        <v>2</v>
      </c>
      <c r="I11" s="1">
        <v>4</v>
      </c>
    </row>
    <row r="12" spans="2:9" x14ac:dyDescent="0.3">
      <c r="F12" s="1">
        <v>2</v>
      </c>
      <c r="G12" s="1">
        <f>2*G4</f>
        <v>12</v>
      </c>
      <c r="H12" s="1" t="s">
        <v>2</v>
      </c>
      <c r="I12" s="1">
        <v>12</v>
      </c>
    </row>
    <row r="13" spans="2:9" x14ac:dyDescent="0.3">
      <c r="F13" s="1">
        <v>3</v>
      </c>
      <c r="G13" s="1">
        <f>3*G3+2*G4</f>
        <v>18</v>
      </c>
      <c r="H13" s="1" t="s">
        <v>2</v>
      </c>
      <c r="I13" s="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B20:K33"/>
  <sheetViews>
    <sheetView topLeftCell="A16" workbookViewId="0">
      <selection activeCell="E49" sqref="E49"/>
    </sheetView>
  </sheetViews>
  <sheetFormatPr baseColWidth="10" defaultRowHeight="14.4" x14ac:dyDescent="0.3"/>
  <cols>
    <col min="1" max="1" width="13" bestFit="1" customWidth="1"/>
    <col min="2" max="2" width="22" bestFit="1" customWidth="1"/>
    <col min="3" max="3" width="16.88671875" bestFit="1" customWidth="1"/>
    <col min="5" max="5" width="29.109375" bestFit="1" customWidth="1"/>
    <col min="7" max="7" width="22" customWidth="1"/>
    <col min="8" max="8" width="13.33203125" bestFit="1" customWidth="1"/>
    <col min="10" max="10" width="21.6640625" bestFit="1" customWidth="1"/>
  </cols>
  <sheetData>
    <row r="20" spans="2:11" ht="18" x14ac:dyDescent="0.35">
      <c r="B20" t="s">
        <v>9</v>
      </c>
      <c r="E20" s="20" t="s">
        <v>10</v>
      </c>
      <c r="F20" s="20"/>
      <c r="G20" s="20"/>
      <c r="H20" s="12">
        <f>C25+C29+C33</f>
        <v>5525</v>
      </c>
    </row>
    <row r="22" spans="2:11" x14ac:dyDescent="0.3">
      <c r="E22" s="4" t="s">
        <v>1</v>
      </c>
      <c r="J22" s="5" t="s">
        <v>19</v>
      </c>
      <c r="K22" s="2"/>
    </row>
    <row r="23" spans="2:11" ht="15.6" x14ac:dyDescent="0.3">
      <c r="B23" s="6" t="s">
        <v>5</v>
      </c>
      <c r="C23" s="11">
        <v>30</v>
      </c>
      <c r="E23" s="4" t="s">
        <v>12</v>
      </c>
      <c r="F23" s="3" t="s">
        <v>11</v>
      </c>
      <c r="G23" s="3" t="s">
        <v>2</v>
      </c>
      <c r="H23" s="3">
        <v>150</v>
      </c>
      <c r="J23" s="14" t="s">
        <v>20</v>
      </c>
      <c r="K23" s="2">
        <f>C24+C28+C32</f>
        <v>150</v>
      </c>
    </row>
    <row r="24" spans="2:11" ht="15.6" x14ac:dyDescent="0.3">
      <c r="B24" s="6" t="s">
        <v>6</v>
      </c>
      <c r="C24" s="13">
        <v>65</v>
      </c>
      <c r="E24" s="4" t="s">
        <v>13</v>
      </c>
      <c r="F24" s="3" t="s">
        <v>14</v>
      </c>
      <c r="G24" s="3" t="s">
        <v>2</v>
      </c>
      <c r="H24" s="3">
        <v>90</v>
      </c>
      <c r="J24" s="14" t="s">
        <v>21</v>
      </c>
      <c r="K24" s="2">
        <f>C24+C28</f>
        <v>90</v>
      </c>
    </row>
    <row r="25" spans="2:11" ht="15.6" x14ac:dyDescent="0.3">
      <c r="B25" s="6" t="s">
        <v>0</v>
      </c>
      <c r="C25" s="11">
        <f>C23*C24</f>
        <v>1950</v>
      </c>
      <c r="E25" s="4" t="s">
        <v>15</v>
      </c>
      <c r="F25" s="3" t="s">
        <v>16</v>
      </c>
      <c r="G25" s="3" t="s">
        <v>2</v>
      </c>
      <c r="H25" s="3">
        <v>25</v>
      </c>
    </row>
    <row r="26" spans="2:11" ht="15.6" x14ac:dyDescent="0.3">
      <c r="B26" s="7"/>
      <c r="C26" s="10"/>
      <c r="E26" s="4" t="s">
        <v>17</v>
      </c>
      <c r="F26" s="3" t="s">
        <v>18</v>
      </c>
      <c r="G26" s="3" t="s">
        <v>2</v>
      </c>
      <c r="H26" s="3">
        <v>60</v>
      </c>
    </row>
    <row r="27" spans="2:11" ht="15.6" x14ac:dyDescent="0.3">
      <c r="B27" s="8" t="s">
        <v>4</v>
      </c>
      <c r="C27" s="11">
        <v>35</v>
      </c>
    </row>
    <row r="28" spans="2:11" ht="15.6" x14ac:dyDescent="0.3">
      <c r="B28" s="8" t="s">
        <v>7</v>
      </c>
      <c r="C28" s="13">
        <v>25</v>
      </c>
    </row>
    <row r="29" spans="2:11" ht="15.6" x14ac:dyDescent="0.3">
      <c r="B29" s="8" t="s">
        <v>0</v>
      </c>
      <c r="C29" s="11">
        <f>C27*C28</f>
        <v>875</v>
      </c>
    </row>
    <row r="30" spans="2:11" ht="15.6" x14ac:dyDescent="0.3">
      <c r="B30" s="7"/>
      <c r="C30" s="10"/>
    </row>
    <row r="31" spans="2:11" ht="15.6" x14ac:dyDescent="0.3">
      <c r="B31" s="9" t="s">
        <v>8</v>
      </c>
      <c r="C31" s="11">
        <v>45</v>
      </c>
    </row>
    <row r="32" spans="2:11" ht="15.6" x14ac:dyDescent="0.3">
      <c r="B32" s="9" t="s">
        <v>6</v>
      </c>
      <c r="C32" s="13">
        <v>60</v>
      </c>
    </row>
    <row r="33" spans="2:3" ht="15.6" x14ac:dyDescent="0.3">
      <c r="B33" s="9" t="s">
        <v>0</v>
      </c>
      <c r="C33" s="11">
        <f>C31*C32</f>
        <v>2700</v>
      </c>
    </row>
  </sheetData>
  <mergeCells count="1">
    <mergeCell ref="E20:G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4738-6D3B-4758-9D93-8DE601FC9EF0}">
  <sheetPr>
    <tabColor theme="0" tint="-0.14999847407452621"/>
  </sheetPr>
  <dimension ref="B6:K26"/>
  <sheetViews>
    <sheetView tabSelected="1" topLeftCell="A16" workbookViewId="0">
      <selection activeCell="J32" sqref="J32"/>
    </sheetView>
  </sheetViews>
  <sheetFormatPr baseColWidth="10" defaultRowHeight="14.4" x14ac:dyDescent="0.3"/>
  <cols>
    <col min="6" max="6" width="16.44140625" bestFit="1" customWidth="1"/>
  </cols>
  <sheetData>
    <row r="6" spans="2:11" x14ac:dyDescent="0.3">
      <c r="J6" t="s">
        <v>37</v>
      </c>
    </row>
    <row r="8" spans="2:11" x14ac:dyDescent="0.3">
      <c r="J8" s="2" t="s">
        <v>38</v>
      </c>
      <c r="K8" s="2">
        <v>50</v>
      </c>
    </row>
    <row r="9" spans="2:11" x14ac:dyDescent="0.3">
      <c r="J9" s="2" t="s">
        <v>39</v>
      </c>
      <c r="K9" s="2">
        <v>50</v>
      </c>
    </row>
    <row r="14" spans="2:11" x14ac:dyDescent="0.3">
      <c r="B14" s="2" t="s">
        <v>24</v>
      </c>
      <c r="C14" s="2"/>
      <c r="F14" t="s">
        <v>30</v>
      </c>
      <c r="H14" t="s">
        <v>31</v>
      </c>
      <c r="J14">
        <f>30*K8+50*K9</f>
        <v>4000</v>
      </c>
    </row>
    <row r="15" spans="2:11" x14ac:dyDescent="0.3">
      <c r="B15" s="2" t="s">
        <v>25</v>
      </c>
      <c r="C15" s="2">
        <v>30</v>
      </c>
    </row>
    <row r="16" spans="2:11" x14ac:dyDescent="0.3">
      <c r="B16" s="2" t="s">
        <v>27</v>
      </c>
      <c r="C16" s="2">
        <v>1</v>
      </c>
      <c r="F16" s="3" t="s">
        <v>32</v>
      </c>
      <c r="G16" s="3" t="s">
        <v>22</v>
      </c>
      <c r="H16" s="3" t="s">
        <v>23</v>
      </c>
      <c r="I16" s="3" t="s">
        <v>33</v>
      </c>
    </row>
    <row r="17" spans="2:9" x14ac:dyDescent="0.3">
      <c r="B17" s="2" t="s">
        <v>28</v>
      </c>
      <c r="C17" s="2">
        <v>1</v>
      </c>
      <c r="F17" s="3" t="s">
        <v>35</v>
      </c>
      <c r="G17" s="3">
        <v>1</v>
      </c>
      <c r="H17" s="3">
        <v>3</v>
      </c>
      <c r="I17" s="3">
        <v>200</v>
      </c>
    </row>
    <row r="18" spans="2:9" x14ac:dyDescent="0.3">
      <c r="F18" s="3" t="s">
        <v>36</v>
      </c>
      <c r="G18" s="3">
        <v>1</v>
      </c>
      <c r="H18" s="3">
        <v>1</v>
      </c>
      <c r="I18" s="3">
        <v>100</v>
      </c>
    </row>
    <row r="19" spans="2:9" x14ac:dyDescent="0.3">
      <c r="B19" s="2" t="s">
        <v>26</v>
      </c>
      <c r="C19" s="2"/>
    </row>
    <row r="20" spans="2:9" x14ac:dyDescent="0.3">
      <c r="B20" s="2" t="s">
        <v>25</v>
      </c>
      <c r="C20" s="2">
        <v>50</v>
      </c>
    </row>
    <row r="21" spans="2:9" x14ac:dyDescent="0.3">
      <c r="B21" s="2" t="s">
        <v>27</v>
      </c>
      <c r="C21" s="2">
        <v>3</v>
      </c>
    </row>
    <row r="22" spans="2:9" x14ac:dyDescent="0.3">
      <c r="B22" s="2" t="s">
        <v>29</v>
      </c>
      <c r="C22" s="2">
        <v>1</v>
      </c>
      <c r="F22" t="s">
        <v>40</v>
      </c>
    </row>
    <row r="23" spans="2:9" x14ac:dyDescent="0.3">
      <c r="F23" t="s">
        <v>41</v>
      </c>
      <c r="G23" s="1">
        <f>1*K8+3*K9</f>
        <v>200</v>
      </c>
      <c r="H23" s="1" t="s">
        <v>45</v>
      </c>
      <c r="I23" s="1">
        <v>200</v>
      </c>
    </row>
    <row r="24" spans="2:9" x14ac:dyDescent="0.3">
      <c r="F24" t="s">
        <v>42</v>
      </c>
      <c r="G24" s="1">
        <f>1*K8+K9</f>
        <v>100</v>
      </c>
      <c r="H24" s="1" t="s">
        <v>45</v>
      </c>
      <c r="I24" s="1">
        <v>100</v>
      </c>
    </row>
    <row r="25" spans="2:9" x14ac:dyDescent="0.3">
      <c r="F25" t="s">
        <v>43</v>
      </c>
      <c r="G25" s="1">
        <f>K8</f>
        <v>50</v>
      </c>
      <c r="H25" s="1" t="s">
        <v>3</v>
      </c>
      <c r="I25" s="1">
        <v>20</v>
      </c>
    </row>
    <row r="26" spans="2:9" x14ac:dyDescent="0.3">
      <c r="F26" t="s">
        <v>44</v>
      </c>
      <c r="G26" s="1">
        <f>K9</f>
        <v>50</v>
      </c>
      <c r="H26" s="1" t="s">
        <v>3</v>
      </c>
      <c r="I26" s="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C365-F67B-4A1C-8026-8D530730850D}">
  <sheetPr>
    <tabColor theme="0" tint="-0.14999847407452621"/>
  </sheetPr>
  <dimension ref="B15:L25"/>
  <sheetViews>
    <sheetView workbookViewId="0">
      <selection activeCell="F33" sqref="F33"/>
    </sheetView>
  </sheetViews>
  <sheetFormatPr baseColWidth="10" defaultRowHeight="14.4" x14ac:dyDescent="0.3"/>
  <cols>
    <col min="2" max="2" width="16.44140625" bestFit="1" customWidth="1"/>
    <col min="3" max="3" width="13.6640625" bestFit="1" customWidth="1"/>
    <col min="7" max="7" width="14.109375" bestFit="1" customWidth="1"/>
  </cols>
  <sheetData>
    <row r="15" spans="3:8" x14ac:dyDescent="0.3">
      <c r="G15" t="s">
        <v>40</v>
      </c>
    </row>
    <row r="16" spans="3:8" x14ac:dyDescent="0.3">
      <c r="C16" s="2" t="s">
        <v>34</v>
      </c>
      <c r="D16" s="2" t="s">
        <v>61</v>
      </c>
      <c r="E16" s="2" t="s">
        <v>62</v>
      </c>
      <c r="G16" s="2" t="s">
        <v>60</v>
      </c>
      <c r="H16" s="15">
        <v>375</v>
      </c>
    </row>
    <row r="17" spans="2:12" x14ac:dyDescent="0.3">
      <c r="B17" s="2" t="s">
        <v>63</v>
      </c>
      <c r="C17" s="2">
        <v>1</v>
      </c>
      <c r="D17" s="2" t="s">
        <v>65</v>
      </c>
      <c r="E17" s="2">
        <v>750</v>
      </c>
      <c r="G17" s="2" t="s">
        <v>59</v>
      </c>
      <c r="H17" s="15">
        <v>250</v>
      </c>
    </row>
    <row r="18" spans="2:12" x14ac:dyDescent="0.3">
      <c r="B18" s="2" t="s">
        <v>64</v>
      </c>
      <c r="C18" s="2">
        <v>2</v>
      </c>
      <c r="D18" s="2">
        <v>1</v>
      </c>
      <c r="E18" s="2">
        <v>1000</v>
      </c>
    </row>
    <row r="21" spans="2:12" x14ac:dyDescent="0.3">
      <c r="B21" t="s">
        <v>30</v>
      </c>
      <c r="D21" t="s">
        <v>70</v>
      </c>
      <c r="E21">
        <f>50*H16+40*H17</f>
        <v>28750</v>
      </c>
    </row>
    <row r="23" spans="2:12" x14ac:dyDescent="0.3">
      <c r="B23" t="s">
        <v>46</v>
      </c>
    </row>
    <row r="24" spans="2:12" x14ac:dyDescent="0.3">
      <c r="B24" s="1">
        <v>1</v>
      </c>
      <c r="C24" s="1" t="s">
        <v>66</v>
      </c>
      <c r="D24" t="s">
        <v>69</v>
      </c>
      <c r="J24" s="1">
        <f>1*H16+1.5*H17</f>
        <v>750</v>
      </c>
      <c r="K24" s="1" t="s">
        <v>2</v>
      </c>
      <c r="L24" s="1">
        <v>750</v>
      </c>
    </row>
    <row r="25" spans="2:12" x14ac:dyDescent="0.3">
      <c r="B25" s="1">
        <v>2</v>
      </c>
      <c r="C25" s="1" t="s">
        <v>67</v>
      </c>
      <c r="D25" t="s">
        <v>68</v>
      </c>
      <c r="J25" s="1">
        <f>2*H16+1*H17</f>
        <v>1000</v>
      </c>
      <c r="K25" s="1" t="s">
        <v>2</v>
      </c>
      <c r="L25" s="1">
        <v>1000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0A21-2388-4032-9040-A788A2A4565A}">
  <sheetPr>
    <tabColor theme="0" tint="-0.14999847407452621"/>
  </sheetPr>
  <dimension ref="A17:I28"/>
  <sheetViews>
    <sheetView workbookViewId="0">
      <selection activeCell="G20" sqref="G20"/>
    </sheetView>
  </sheetViews>
  <sheetFormatPr baseColWidth="10" defaultRowHeight="15.6" x14ac:dyDescent="0.3"/>
  <cols>
    <col min="1" max="1" width="11.44140625" style="17"/>
    <col min="4" max="4" width="20.33203125" bestFit="1" customWidth="1"/>
  </cols>
  <sheetData>
    <row r="17" spans="1:9" x14ac:dyDescent="0.3">
      <c r="F17" t="s">
        <v>72</v>
      </c>
      <c r="I17" t="e">
        <f>I18*#REF!+I19*D21</f>
        <v>#REF!</v>
      </c>
    </row>
    <row r="18" spans="1:9" x14ac:dyDescent="0.3">
      <c r="B18" t="s">
        <v>71</v>
      </c>
    </row>
    <row r="20" spans="1:9" x14ac:dyDescent="0.3">
      <c r="A20" s="17" t="s">
        <v>79</v>
      </c>
      <c r="B20" t="s">
        <v>73</v>
      </c>
      <c r="D20">
        <v>30</v>
      </c>
    </row>
    <row r="21" spans="1:9" x14ac:dyDescent="0.3">
      <c r="B21" t="s">
        <v>74</v>
      </c>
      <c r="D21" s="16"/>
    </row>
    <row r="22" spans="1:9" x14ac:dyDescent="0.3">
      <c r="B22" t="s">
        <v>75</v>
      </c>
    </row>
    <row r="24" spans="1:9" x14ac:dyDescent="0.3">
      <c r="A24" s="17" t="s">
        <v>80</v>
      </c>
      <c r="B24" t="s">
        <v>76</v>
      </c>
    </row>
    <row r="25" spans="1:9" x14ac:dyDescent="0.3">
      <c r="B25" t="s">
        <v>77</v>
      </c>
    </row>
    <row r="26" spans="1:9" x14ac:dyDescent="0.3">
      <c r="B26" t="s">
        <v>75</v>
      </c>
    </row>
    <row r="28" spans="1:9" x14ac:dyDescent="0.3">
      <c r="B28" t="s">
        <v>78</v>
      </c>
      <c r="D28"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DE69-3F82-4917-9BED-F8595DF06E6E}">
  <dimension ref="B4:H28"/>
  <sheetViews>
    <sheetView workbookViewId="0">
      <selection activeCell="L29" sqref="L29"/>
    </sheetView>
  </sheetViews>
  <sheetFormatPr baseColWidth="10" defaultRowHeight="14.4" x14ac:dyDescent="0.3"/>
  <sheetData>
    <row r="4" spans="3:8" x14ac:dyDescent="0.3">
      <c r="C4" t="s">
        <v>100</v>
      </c>
    </row>
    <row r="6" spans="3:8" x14ac:dyDescent="0.3">
      <c r="C6">
        <v>1</v>
      </c>
      <c r="D6">
        <v>2</v>
      </c>
    </row>
    <row r="7" spans="3:8" x14ac:dyDescent="0.3">
      <c r="C7" t="s">
        <v>102</v>
      </c>
      <c r="D7" s="19" t="s">
        <v>101</v>
      </c>
      <c r="E7" s="19" t="s">
        <v>103</v>
      </c>
      <c r="F7" t="s">
        <v>104</v>
      </c>
      <c r="G7" t="s">
        <v>105</v>
      </c>
      <c r="H7" t="s">
        <v>106</v>
      </c>
    </row>
    <row r="12" spans="3:8" x14ac:dyDescent="0.3">
      <c r="C12" t="s">
        <v>107</v>
      </c>
      <c r="D12">
        <v>1</v>
      </c>
      <c r="E12">
        <v>1</v>
      </c>
      <c r="F12" t="s">
        <v>3</v>
      </c>
      <c r="G12">
        <v>9</v>
      </c>
    </row>
    <row r="13" spans="3:8" x14ac:dyDescent="0.3">
      <c r="C13" t="s">
        <v>108</v>
      </c>
      <c r="D13">
        <v>1</v>
      </c>
      <c r="E13">
        <v>1</v>
      </c>
      <c r="F13" t="s">
        <v>3</v>
      </c>
      <c r="G13">
        <v>5</v>
      </c>
    </row>
    <row r="14" spans="3:8" x14ac:dyDescent="0.3">
      <c r="D14">
        <v>1</v>
      </c>
      <c r="E14">
        <v>1</v>
      </c>
      <c r="F14" t="s">
        <v>3</v>
      </c>
      <c r="G14">
        <v>3</v>
      </c>
    </row>
    <row r="15" spans="3:8" x14ac:dyDescent="0.3">
      <c r="D15">
        <v>1</v>
      </c>
      <c r="E15">
        <v>1</v>
      </c>
      <c r="F15" t="s">
        <v>3</v>
      </c>
      <c r="G15">
        <v>7</v>
      </c>
    </row>
    <row r="16" spans="3:8" x14ac:dyDescent="0.3">
      <c r="D16">
        <v>1</v>
      </c>
      <c r="E16">
        <v>1</v>
      </c>
      <c r="F16" t="s">
        <v>3</v>
      </c>
      <c r="G16">
        <v>5</v>
      </c>
    </row>
    <row r="17" spans="2:7" x14ac:dyDescent="0.3">
      <c r="D17">
        <v>1</v>
      </c>
      <c r="E17">
        <v>1</v>
      </c>
      <c r="F17" t="s">
        <v>3</v>
      </c>
      <c r="G17">
        <v>6</v>
      </c>
    </row>
    <row r="20" spans="2:7" x14ac:dyDescent="0.3">
      <c r="C20" t="s">
        <v>109</v>
      </c>
      <c r="E20">
        <f>B23*D23+B24*D24+B25*D25+B26*D26+B27*D27+B28*D28</f>
        <v>0</v>
      </c>
    </row>
    <row r="23" spans="2:7" x14ac:dyDescent="0.3">
      <c r="B23">
        <v>1</v>
      </c>
      <c r="C23" s="2" t="s">
        <v>110</v>
      </c>
      <c r="D23" s="2">
        <v>0</v>
      </c>
    </row>
    <row r="24" spans="2:7" x14ac:dyDescent="0.3">
      <c r="B24">
        <v>1</v>
      </c>
      <c r="C24" s="2" t="s">
        <v>111</v>
      </c>
      <c r="D24" s="2">
        <v>0</v>
      </c>
    </row>
    <row r="25" spans="2:7" x14ac:dyDescent="0.3">
      <c r="B25">
        <v>1</v>
      </c>
      <c r="C25" s="2" t="s">
        <v>112</v>
      </c>
      <c r="D25" s="2">
        <v>0</v>
      </c>
    </row>
    <row r="26" spans="2:7" x14ac:dyDescent="0.3">
      <c r="B26">
        <v>1</v>
      </c>
      <c r="C26" s="2" t="s">
        <v>113</v>
      </c>
      <c r="D26" s="2">
        <v>0</v>
      </c>
    </row>
    <row r="27" spans="2:7" x14ac:dyDescent="0.3">
      <c r="B27">
        <v>1</v>
      </c>
      <c r="C27" s="2" t="s">
        <v>114</v>
      </c>
      <c r="D27" s="2">
        <v>0</v>
      </c>
    </row>
    <row r="28" spans="2:7" x14ac:dyDescent="0.3">
      <c r="B28">
        <v>1</v>
      </c>
      <c r="C28" s="2" t="s">
        <v>115</v>
      </c>
      <c r="D2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857C-7D44-4EB4-9034-35E89074A94D}">
  <sheetPr>
    <tabColor theme="1" tint="0.34998626667073579"/>
  </sheetPr>
  <dimension ref="C23:K37"/>
  <sheetViews>
    <sheetView zoomScale="110" zoomScaleNormal="110" workbookViewId="0">
      <selection activeCell="K29" sqref="K29"/>
    </sheetView>
  </sheetViews>
  <sheetFormatPr baseColWidth="10" defaultRowHeight="14.4" x14ac:dyDescent="0.3"/>
  <sheetData>
    <row r="23" spans="3:7" x14ac:dyDescent="0.3">
      <c r="C23" t="s">
        <v>55</v>
      </c>
    </row>
    <row r="24" spans="3:7" x14ac:dyDescent="0.3">
      <c r="C24" s="1" t="s">
        <v>81</v>
      </c>
      <c r="D24" t="s">
        <v>82</v>
      </c>
      <c r="G24" s="18"/>
    </row>
    <row r="25" spans="3:7" x14ac:dyDescent="0.3">
      <c r="C25" s="1" t="s">
        <v>83</v>
      </c>
      <c r="D25" t="s">
        <v>84</v>
      </c>
      <c r="G25" s="18"/>
    </row>
    <row r="26" spans="3:7" x14ac:dyDescent="0.3">
      <c r="C26" s="1" t="s">
        <v>85</v>
      </c>
      <c r="D26" t="s">
        <v>86</v>
      </c>
      <c r="G26" s="18"/>
    </row>
    <row r="28" spans="3:7" x14ac:dyDescent="0.3">
      <c r="C28" t="s">
        <v>87</v>
      </c>
    </row>
    <row r="29" spans="3:7" x14ac:dyDescent="0.3">
      <c r="C29" t="s">
        <v>88</v>
      </c>
      <c r="F29" t="s">
        <v>89</v>
      </c>
      <c r="G29" s="18">
        <f>D30*G24+D31*G25+D32*G26</f>
        <v>0</v>
      </c>
    </row>
    <row r="30" spans="3:7" x14ac:dyDescent="0.3">
      <c r="D30">
        <v>100000</v>
      </c>
    </row>
    <row r="31" spans="3:7" x14ac:dyDescent="0.3">
      <c r="D31">
        <v>18000</v>
      </c>
    </row>
    <row r="32" spans="3:7" x14ac:dyDescent="0.3">
      <c r="D32">
        <v>40000</v>
      </c>
    </row>
    <row r="34" spans="3:11" x14ac:dyDescent="0.3">
      <c r="C34" t="s">
        <v>46</v>
      </c>
    </row>
    <row r="35" spans="3:11" x14ac:dyDescent="0.3">
      <c r="C35" s="1">
        <v>1</v>
      </c>
      <c r="D35" t="s">
        <v>90</v>
      </c>
      <c r="K35" t="s">
        <v>93</v>
      </c>
    </row>
    <row r="36" spans="3:11" x14ac:dyDescent="0.3">
      <c r="C36" s="1">
        <v>2</v>
      </c>
      <c r="D36" t="s">
        <v>91</v>
      </c>
      <c r="K36" t="s">
        <v>94</v>
      </c>
    </row>
    <row r="37" spans="3:11" x14ac:dyDescent="0.3">
      <c r="C37" s="1">
        <v>3</v>
      </c>
      <c r="D37" t="s">
        <v>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0F45-CE21-4F79-901B-BD4409FFE402}">
  <dimension ref="I3:I10"/>
  <sheetViews>
    <sheetView zoomScale="130" zoomScaleNormal="130" workbookViewId="0">
      <selection activeCell="I12" sqref="I12"/>
    </sheetView>
  </sheetViews>
  <sheetFormatPr baseColWidth="10" defaultRowHeight="14.4" x14ac:dyDescent="0.3"/>
  <sheetData>
    <row r="3" spans="9:9" x14ac:dyDescent="0.3">
      <c r="I3" t="s">
        <v>95</v>
      </c>
    </row>
    <row r="4" spans="9:9" x14ac:dyDescent="0.3">
      <c r="I4" t="s">
        <v>96</v>
      </c>
    </row>
    <row r="5" spans="9:9" x14ac:dyDescent="0.3">
      <c r="I5" t="s">
        <v>97</v>
      </c>
    </row>
    <row r="8" spans="9:9" x14ac:dyDescent="0.3">
      <c r="I8" t="s">
        <v>98</v>
      </c>
    </row>
    <row r="10" spans="9:9" x14ac:dyDescent="0.3">
      <c r="I10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Uso de solver</vt:lpstr>
      <vt:lpstr>EJERCICIO PIZZAS</vt:lpstr>
      <vt:lpstr>2.11- nº1</vt:lpstr>
      <vt:lpstr>2.11 - n2</vt:lpstr>
      <vt:lpstr>2.11 - nº3</vt:lpstr>
      <vt:lpstr>2.11 - nº4</vt:lpstr>
      <vt:lpstr>2.15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Martinez Espinosa</dc:creator>
  <cp:lastModifiedBy>Carmen Xia Martínez y Espinosa</cp:lastModifiedBy>
  <dcterms:created xsi:type="dcterms:W3CDTF">2022-11-15T19:35:46Z</dcterms:created>
  <dcterms:modified xsi:type="dcterms:W3CDTF">2023-01-16T08:29:37Z</dcterms:modified>
</cp:coreProperties>
</file>