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fv-my.sharepoint.com/personal/9202069_alumnos_ufv_es/Documents/"/>
    </mc:Choice>
  </mc:AlternateContent>
  <xr:revisionPtr revIDLastSave="2" documentId="8_{7D8C4E15-7208-4136-B455-503553035C42}" xr6:coauthVersionLast="47" xr6:coauthVersionMax="47" xr10:uidLastSave="{5B80E760-8EB0-4C6D-91FC-9839AED552A2}"/>
  <bookViews>
    <workbookView xWindow="-108" yWindow="-108" windowWidth="23256" windowHeight="12456" activeTab="1" xr2:uid="{1D214754-C9E7-4E02-8333-32EC84A37604}"/>
  </bookViews>
  <sheets>
    <sheet name="Amor Cte Aleman" sheetId="1" r:id="rId1"/>
    <sheet name="Pago Cte fra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5" i="2"/>
  <c r="C25" i="2"/>
  <c r="C14" i="1"/>
  <c r="C17" i="1"/>
  <c r="C16" i="1"/>
  <c r="D16" i="1"/>
  <c r="F14" i="1"/>
  <c r="F16" i="1"/>
  <c r="F17" i="1" s="1"/>
  <c r="C8" i="1"/>
  <c r="A17" i="1" s="1"/>
  <c r="A16" i="1"/>
  <c r="H5" i="2" l="1"/>
  <c r="I5" i="2" s="1"/>
  <c r="D17" i="1"/>
  <c r="D21" i="1"/>
  <c r="C10" i="1"/>
  <c r="A21" i="1"/>
  <c r="F19" i="1"/>
  <c r="F21" i="1" s="1"/>
  <c r="F5" i="1"/>
  <c r="G6" i="2" l="1"/>
  <c r="H6" i="2" s="1"/>
  <c r="I6" i="2"/>
  <c r="F24" i="2"/>
  <c r="C19" i="1"/>
  <c r="C21" i="1" s="1"/>
  <c r="G7" i="2" l="1"/>
  <c r="H7" i="2" s="1"/>
  <c r="I7" i="2"/>
  <c r="F25" i="2"/>
  <c r="G8" i="2" l="1"/>
  <c r="H8" i="2" s="1"/>
  <c r="I8" i="2"/>
  <c r="G9" i="2" l="1"/>
  <c r="H9" i="2" s="1"/>
  <c r="I9" i="2"/>
  <c r="G10" i="2" l="1"/>
  <c r="H10" i="2" s="1"/>
  <c r="I10" i="2"/>
  <c r="G11" i="2" l="1"/>
  <c r="H11" i="2" s="1"/>
  <c r="I11" i="2"/>
  <c r="G12" i="2" l="1"/>
  <c r="H12" i="2" s="1"/>
  <c r="I12" i="2"/>
  <c r="G13" i="2" l="1"/>
  <c r="H13" i="2" s="1"/>
  <c r="I13" i="2"/>
  <c r="G14" i="2" l="1"/>
  <c r="H14" i="2" s="1"/>
  <c r="I14" i="2"/>
  <c r="G15" i="2" l="1"/>
  <c r="H15" i="2" s="1"/>
  <c r="I15" i="2"/>
  <c r="G16" i="2" l="1"/>
  <c r="H16" i="2" s="1"/>
  <c r="I16" i="2"/>
  <c r="G17" i="2" l="1"/>
  <c r="H17" i="2" s="1"/>
  <c r="I17" i="2"/>
  <c r="G18" i="2" l="1"/>
  <c r="H18" i="2" s="1"/>
  <c r="I18" i="2"/>
  <c r="G19" i="2" l="1"/>
  <c r="H19" i="2" s="1"/>
  <c r="I19" i="2"/>
</calcChain>
</file>

<file path=xl/sharedStrings.xml><?xml version="1.0" encoding="utf-8"?>
<sst xmlns="http://schemas.openxmlformats.org/spreadsheetml/2006/main" count="39" uniqueCount="32">
  <si>
    <t>Préstamo</t>
  </si>
  <si>
    <t>Interés</t>
  </si>
  <si>
    <t>Años</t>
  </si>
  <si>
    <t>Carencia</t>
  </si>
  <si>
    <t>Amortización</t>
  </si>
  <si>
    <t>Debo Últ.Año</t>
  </si>
  <si>
    <t>Último año carencia</t>
  </si>
  <si>
    <t>Debo Último Año Carencia</t>
  </si>
  <si>
    <t xml:space="preserve">Amortización' </t>
  </si>
  <si>
    <t>Años Restantes desde Carencia</t>
  </si>
  <si>
    <t>Años añadidos</t>
  </si>
  <si>
    <t>Pago año pedido</t>
  </si>
  <si>
    <t>Pago=</t>
  </si>
  <si>
    <t>Año al Paro</t>
  </si>
  <si>
    <t>SIN PAGAR AMORT NI INTERES</t>
  </si>
  <si>
    <t>PAGANDO INTERESES SOLO</t>
  </si>
  <si>
    <t>SIN CARENCIAS</t>
  </si>
  <si>
    <t>Año</t>
  </si>
  <si>
    <t>PV</t>
  </si>
  <si>
    <t>PMT</t>
  </si>
  <si>
    <t>INT</t>
  </si>
  <si>
    <t>AMORT</t>
  </si>
  <si>
    <t>PV´</t>
  </si>
  <si>
    <t>Años Resta</t>
  </si>
  <si>
    <t>Año Contado</t>
  </si>
  <si>
    <t>PMT=</t>
  </si>
  <si>
    <t>i</t>
  </si>
  <si>
    <t>PV últ año</t>
  </si>
  <si>
    <t>PV antes PMT</t>
  </si>
  <si>
    <t>Inicio año</t>
  </si>
  <si>
    <t>Fin año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</si>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</sst>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6">
    <xf numFmtId="0" fontId="0" fillId="0" borderId="0" xfId="0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2" borderId="1" xfId="2" applyFont="1" applyBorder="1"/>
    <xf numFmtId="164" fontId="0" fillId="4" borderId="1" xfId="1" applyNumberFormat="1" applyFont="1" applyFill="1" applyBorder="1"/>
    <xf numFmtId="2" fontId="2" fillId="2" borderId="1" xfId="2" applyNumberFormat="1" applyFont="1" applyBorder="1"/>
    <xf numFmtId="164" fontId="0" fillId="3" borderId="1" xfId="0" applyNumberFormat="1" applyFill="1" applyBorder="1"/>
    <xf numFmtId="0" fontId="0" fillId="0" borderId="1" xfId="0" applyBorder="1"/>
    <xf numFmtId="2" fontId="0" fillId="0" borderId="1" xfId="0" applyNumberFormat="1" applyBorder="1"/>
    <xf numFmtId="0" fontId="0" fillId="5" borderId="1" xfId="0" applyFill="1" applyBorder="1"/>
    <xf numFmtId="2" fontId="0" fillId="6" borderId="1" xfId="0" applyNumberFormat="1" applyFill="1" applyBorder="1"/>
    <xf numFmtId="0" fontId="0" fillId="7" borderId="1" xfId="0" applyFill="1" applyBorder="1"/>
    <xf numFmtId="0" fontId="0" fillId="3" borderId="2" xfId="0" applyFill="1" applyBorder="1"/>
    <xf numFmtId="0" fontId="0" fillId="0" borderId="1" xfId="0" applyBorder="1" applyAlignment="1">
      <alignment horizontal="center"/>
    </xf>
  </cellXfs>
  <cellStyles count="3">
    <cellStyle name="Énfasis6" xfId="2" builtinId="49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54A4-0EF6-4515-9894-7976408F8041}">
  <dimension ref="A3:F21"/>
  <sheetViews>
    <sheetView zoomScale="115" zoomScaleNormal="115" workbookViewId="0">
      <selection activeCell="C15" sqref="C15"/>
    </sheetView>
  </sheetViews>
  <sheetFormatPr baseColWidth="10" defaultRowHeight="14.4" x14ac:dyDescent="0.3"/>
  <cols>
    <col min="2" max="2" width="15.6640625" bestFit="1" customWidth="1"/>
    <col min="3" max="3" width="13.44140625" bestFit="1" customWidth="1"/>
    <col min="5" max="5" width="15.5546875" customWidth="1"/>
    <col min="6" max="6" width="15.6640625" bestFit="1" customWidth="1"/>
  </cols>
  <sheetData>
    <row r="3" spans="1:6" x14ac:dyDescent="0.3">
      <c r="B3" s="3" t="s">
        <v>0</v>
      </c>
      <c r="C3" s="6">
        <v>600000</v>
      </c>
      <c r="E3" s="15" t="s">
        <v>16</v>
      </c>
      <c r="F3" s="15"/>
    </row>
    <row r="4" spans="1:6" x14ac:dyDescent="0.3">
      <c r="B4" s="3" t="s">
        <v>1</v>
      </c>
      <c r="C4" s="3">
        <v>0.03</v>
      </c>
    </row>
    <row r="5" spans="1:6" x14ac:dyDescent="0.3">
      <c r="B5" s="3" t="s">
        <v>2</v>
      </c>
      <c r="C5" s="3">
        <v>17</v>
      </c>
      <c r="E5" t="s">
        <v>12</v>
      </c>
      <c r="F5">
        <f>C14+(C3*C4)</f>
        <v>53294.117647058825</v>
      </c>
    </row>
    <row r="6" spans="1:6" x14ac:dyDescent="0.3">
      <c r="B6" s="3" t="s">
        <v>3</v>
      </c>
      <c r="C6" s="3">
        <v>2</v>
      </c>
    </row>
    <row r="7" spans="1:6" x14ac:dyDescent="0.3">
      <c r="B7" s="3" t="s">
        <v>13</v>
      </c>
      <c r="C7" s="3">
        <v>2</v>
      </c>
    </row>
    <row r="8" spans="1:6" ht="28.8" x14ac:dyDescent="0.3">
      <c r="B8" s="1" t="s">
        <v>6</v>
      </c>
      <c r="C8" s="2">
        <f>C6+C7</f>
        <v>4</v>
      </c>
    </row>
    <row r="9" spans="1:6" x14ac:dyDescent="0.3">
      <c r="B9" s="4" t="s">
        <v>10</v>
      </c>
      <c r="C9" s="3">
        <v>6</v>
      </c>
    </row>
    <row r="10" spans="1:6" ht="28.8" x14ac:dyDescent="0.3">
      <c r="B10" s="1" t="s">
        <v>9</v>
      </c>
      <c r="C10" s="2">
        <f>C5-C8+C9</f>
        <v>19</v>
      </c>
    </row>
    <row r="12" spans="1:6" x14ac:dyDescent="0.3">
      <c r="B12" s="15" t="s">
        <v>14</v>
      </c>
      <c r="C12" s="15"/>
      <c r="E12" s="15" t="s">
        <v>15</v>
      </c>
      <c r="F12" s="15"/>
    </row>
    <row r="14" spans="1:6" x14ac:dyDescent="0.3">
      <c r="B14" s="2" t="s">
        <v>4</v>
      </c>
      <c r="C14" s="8">
        <f>C3/C5</f>
        <v>35294.117647058825</v>
      </c>
      <c r="E14" s="2" t="s">
        <v>4</v>
      </c>
      <c r="F14" s="8">
        <f>C3/C5</f>
        <v>35294.117647058825</v>
      </c>
    </row>
    <row r="16" spans="1:6" x14ac:dyDescent="0.3">
      <c r="A16">
        <f>C7</f>
        <v>2</v>
      </c>
      <c r="B16" s="2" t="s">
        <v>5</v>
      </c>
      <c r="C16" s="8">
        <f>C3-(C7*C14)</f>
        <v>529411.76470588241</v>
      </c>
      <c r="D16">
        <f>C7</f>
        <v>2</v>
      </c>
      <c r="E16" s="2" t="s">
        <v>5</v>
      </c>
      <c r="F16" s="2">
        <f>C3-(C7*C14)</f>
        <v>529411.76470588241</v>
      </c>
    </row>
    <row r="17" spans="1:6" ht="28.8" x14ac:dyDescent="0.3">
      <c r="A17">
        <f>C8</f>
        <v>4</v>
      </c>
      <c r="B17" s="1" t="s">
        <v>7</v>
      </c>
      <c r="C17" s="8">
        <f>C16*(1+C4)^C6</f>
        <v>561652.9411764706</v>
      </c>
      <c r="D17">
        <f>C8</f>
        <v>4</v>
      </c>
      <c r="E17" s="1" t="s">
        <v>7</v>
      </c>
      <c r="F17" s="2">
        <f>F16</f>
        <v>529411.76470588241</v>
      </c>
    </row>
    <row r="19" spans="1:6" x14ac:dyDescent="0.3">
      <c r="B19" s="2" t="s">
        <v>8</v>
      </c>
      <c r="C19" s="2">
        <f>C17/C10</f>
        <v>29560.681114551084</v>
      </c>
      <c r="E19" s="2" t="s">
        <v>8</v>
      </c>
      <c r="F19" s="2">
        <f>F17/C10</f>
        <v>27863.777089783285</v>
      </c>
    </row>
    <row r="21" spans="1:6" x14ac:dyDescent="0.3">
      <c r="A21">
        <f>C8+1</f>
        <v>5</v>
      </c>
      <c r="B21" s="5" t="s">
        <v>11</v>
      </c>
      <c r="C21" s="7">
        <f>C19+(C17*C4)</f>
        <v>46410.269349845199</v>
      </c>
      <c r="D21">
        <f>C8+1</f>
        <v>5</v>
      </c>
      <c r="E21" s="5" t="s">
        <v>11</v>
      </c>
      <c r="F21" s="7">
        <f>F19+(F17*C4)</f>
        <v>43746.130030959757</v>
      </c>
    </row>
  </sheetData>
  <mergeCells count="3">
    <mergeCell ref="B12:C12"/>
    <mergeCell ref="E12:F12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27AA9-6618-466B-AAA9-CB28810207CF}">
  <dimension ref="A2:I26"/>
  <sheetViews>
    <sheetView tabSelected="1" zoomScaleNormal="100" workbookViewId="0">
      <selection activeCell="E12" sqref="E12"/>
    </sheetView>
  </sheetViews>
  <sheetFormatPr baseColWidth="10" defaultRowHeight="14.4" x14ac:dyDescent="0.3"/>
  <cols>
    <col min="2" max="2" width="10.6640625" customWidth="1"/>
    <col min="3" max="3" width="11.6640625" customWidth="1"/>
    <col min="4" max="4" width="12.44140625" bestFit="1" customWidth="1"/>
    <col min="5" max="5" width="13" bestFit="1" customWidth="1"/>
    <col min="6" max="6" width="12.6640625" customWidth="1"/>
    <col min="7" max="7" width="12.44140625" customWidth="1"/>
    <col min="8" max="8" width="13" customWidth="1"/>
  </cols>
  <sheetData>
    <row r="2" spans="1:9" x14ac:dyDescent="0.3">
      <c r="E2" t="s">
        <v>29</v>
      </c>
      <c r="I2" t="s">
        <v>30</v>
      </c>
    </row>
    <row r="3" spans="1:9" x14ac:dyDescent="0.3">
      <c r="A3" s="11" t="s">
        <v>1</v>
      </c>
      <c r="B3" s="11" t="s">
        <v>23</v>
      </c>
      <c r="C3" s="11" t="s">
        <v>17</v>
      </c>
      <c r="D3" s="11" t="s">
        <v>24</v>
      </c>
      <c r="E3" s="11" t="s">
        <v>18</v>
      </c>
      <c r="F3" s="11" t="s">
        <v>19</v>
      </c>
      <c r="G3" s="11" t="s">
        <v>20</v>
      </c>
      <c r="H3" s="11" t="s">
        <v>21</v>
      </c>
      <c r="I3" s="11" t="s">
        <v>22</v>
      </c>
    </row>
    <row r="4" spans="1:9" x14ac:dyDescent="0.3">
      <c r="A4" s="2">
        <v>3.5000000000000003E-2</v>
      </c>
      <c r="B4" s="2">
        <v>15</v>
      </c>
      <c r="C4" s="2">
        <v>0</v>
      </c>
      <c r="D4" s="14">
        <v>0</v>
      </c>
      <c r="I4">
        <v>350000</v>
      </c>
    </row>
    <row r="5" spans="1:9" x14ac:dyDescent="0.3">
      <c r="A5" s="2">
        <v>3.5000000000000003E-2</v>
      </c>
      <c r="B5" s="2">
        <v>17</v>
      </c>
      <c r="C5" s="2">
        <v>1</v>
      </c>
      <c r="D5" s="13">
        <v>1</v>
      </c>
      <c r="E5" s="12">
        <v>350000</v>
      </c>
      <c r="F5" s="12">
        <f>$E$5*(($A$4*(1+$A$4)^$B$4)/((1+$A$4)^$B$4 -1))</f>
        <v>30388.774278111585</v>
      </c>
      <c r="G5" s="12">
        <f>I4*$A$4</f>
        <v>12250.000000000002</v>
      </c>
      <c r="H5" s="12">
        <f>F5-G5</f>
        <v>18138.774278111581</v>
      </c>
      <c r="I5" s="12">
        <f>I4-H5</f>
        <v>331861.22572188842</v>
      </c>
    </row>
    <row r="6" spans="1:9" x14ac:dyDescent="0.3">
      <c r="A6" s="2">
        <v>3.5000000000000003E-2</v>
      </c>
      <c r="B6" s="2">
        <v>16</v>
      </c>
      <c r="C6" s="2">
        <v>2</v>
      </c>
      <c r="D6" s="13">
        <v>2</v>
      </c>
      <c r="E6" s="12">
        <v>350001</v>
      </c>
      <c r="F6" s="12">
        <f t="shared" ref="F6:F19" si="0">$E$5*(($A$4*(1+$A$4)^$B$4)/((1+$A$4)^$B$4 -1))</f>
        <v>30388.774278111585</v>
      </c>
      <c r="G6" s="12">
        <f t="shared" ref="G6:G19" si="1">I5*$A$4</f>
        <v>11615.142900266095</v>
      </c>
      <c r="H6" s="12">
        <f t="shared" ref="H6:H19" si="2">F6-G6</f>
        <v>18773.63137784549</v>
      </c>
      <c r="I6" s="12">
        <f t="shared" ref="I6:I19" si="3">I5-H6</f>
        <v>313087.59434404294</v>
      </c>
    </row>
    <row r="7" spans="1:9" x14ac:dyDescent="0.3">
      <c r="A7" s="2">
        <v>3.5000000000000003E-2</v>
      </c>
      <c r="B7" s="2">
        <v>15</v>
      </c>
      <c r="C7" s="2">
        <v>3</v>
      </c>
      <c r="D7" s="13">
        <v>3</v>
      </c>
      <c r="E7" s="12">
        <v>350002</v>
      </c>
      <c r="F7" s="12">
        <f t="shared" si="0"/>
        <v>30388.774278111585</v>
      </c>
      <c r="G7" s="12">
        <f t="shared" si="1"/>
        <v>10958.065802041503</v>
      </c>
      <c r="H7" s="12">
        <f t="shared" si="2"/>
        <v>19430.708476070082</v>
      </c>
      <c r="I7" s="12">
        <f t="shared" si="3"/>
        <v>293656.88586797286</v>
      </c>
    </row>
    <row r="8" spans="1:9" x14ac:dyDescent="0.3">
      <c r="A8" s="2">
        <v>3.5000000000000003E-2</v>
      </c>
      <c r="B8" s="2">
        <v>14</v>
      </c>
      <c r="C8" s="2">
        <v>4</v>
      </c>
      <c r="D8" s="13">
        <v>4</v>
      </c>
      <c r="E8" s="12">
        <v>350003</v>
      </c>
      <c r="F8" s="12">
        <f t="shared" si="0"/>
        <v>30388.774278111585</v>
      </c>
      <c r="G8" s="12">
        <f t="shared" si="1"/>
        <v>10277.991005379052</v>
      </c>
      <c r="H8" s="12">
        <f t="shared" si="2"/>
        <v>20110.783272732533</v>
      </c>
      <c r="I8" s="12">
        <f t="shared" si="3"/>
        <v>273546.10259524034</v>
      </c>
    </row>
    <row r="9" spans="1:9" x14ac:dyDescent="0.3">
      <c r="A9" s="2">
        <v>3.5000000000000003E-2</v>
      </c>
      <c r="B9" s="2">
        <v>13</v>
      </c>
      <c r="C9" s="2">
        <v>5</v>
      </c>
      <c r="D9" s="13">
        <v>5</v>
      </c>
      <c r="E9" s="12">
        <v>350004</v>
      </c>
      <c r="F9" s="12">
        <f t="shared" si="0"/>
        <v>30388.774278111585</v>
      </c>
      <c r="G9" s="12">
        <f t="shared" si="1"/>
        <v>9574.1135908334127</v>
      </c>
      <c r="H9" s="12">
        <f t="shared" si="2"/>
        <v>20814.66068727817</v>
      </c>
      <c r="I9" s="12">
        <f t="shared" si="3"/>
        <v>252731.44190796217</v>
      </c>
    </row>
    <row r="10" spans="1:9" x14ac:dyDescent="0.3">
      <c r="A10" s="2">
        <v>3.5000000000000003E-2</v>
      </c>
      <c r="B10" s="2">
        <v>12</v>
      </c>
      <c r="C10" s="2">
        <v>6</v>
      </c>
      <c r="D10" s="13">
        <v>6</v>
      </c>
      <c r="E10" s="12">
        <v>350005</v>
      </c>
      <c r="F10" s="12">
        <f t="shared" si="0"/>
        <v>30388.774278111585</v>
      </c>
      <c r="G10" s="12">
        <f t="shared" si="1"/>
        <v>8845.6004667786765</v>
      </c>
      <c r="H10" s="12">
        <f t="shared" si="2"/>
        <v>21543.173811332908</v>
      </c>
      <c r="I10" s="12">
        <f t="shared" si="3"/>
        <v>231188.26809662927</v>
      </c>
    </row>
    <row r="11" spans="1:9" x14ac:dyDescent="0.3">
      <c r="A11" s="2">
        <v>3.5000000000000003E-2</v>
      </c>
      <c r="B11" s="2">
        <v>11</v>
      </c>
      <c r="C11" s="2">
        <v>7</v>
      </c>
      <c r="D11" s="13">
        <v>7</v>
      </c>
      <c r="E11" s="12">
        <v>350006</v>
      </c>
      <c r="F11" s="12">
        <f t="shared" si="0"/>
        <v>30388.774278111585</v>
      </c>
      <c r="G11" s="12">
        <f t="shared" si="1"/>
        <v>8091.5893833820255</v>
      </c>
      <c r="H11" s="12">
        <f t="shared" si="2"/>
        <v>22297.184894729558</v>
      </c>
      <c r="I11" s="12">
        <f t="shared" si="3"/>
        <v>208891.08320189972</v>
      </c>
    </row>
    <row r="12" spans="1:9" x14ac:dyDescent="0.3">
      <c r="A12" s="2">
        <v>3.5000000000000003E-2</v>
      </c>
      <c r="B12" s="2">
        <v>10</v>
      </c>
      <c r="C12" s="2">
        <v>8</v>
      </c>
      <c r="D12" s="13">
        <v>8</v>
      </c>
      <c r="E12" s="12">
        <v>350007</v>
      </c>
      <c r="F12" s="12">
        <f t="shared" si="0"/>
        <v>30388.774278111585</v>
      </c>
      <c r="G12" s="12">
        <f t="shared" si="1"/>
        <v>7311.1879120664908</v>
      </c>
      <c r="H12" s="12">
        <f t="shared" si="2"/>
        <v>23077.586366045092</v>
      </c>
      <c r="I12" s="12">
        <f t="shared" si="3"/>
        <v>185813.49683585463</v>
      </c>
    </row>
    <row r="13" spans="1:9" x14ac:dyDescent="0.3">
      <c r="A13" s="2">
        <v>3.5000000000000003E-2</v>
      </c>
      <c r="B13" s="2">
        <v>9</v>
      </c>
      <c r="C13" s="2">
        <v>9</v>
      </c>
      <c r="D13" s="13">
        <v>9</v>
      </c>
      <c r="E13" s="12">
        <v>350008</v>
      </c>
      <c r="F13" s="12">
        <f t="shared" si="0"/>
        <v>30388.774278111585</v>
      </c>
      <c r="G13" s="12">
        <f t="shared" si="1"/>
        <v>6503.4723892549127</v>
      </c>
      <c r="H13" s="12">
        <f t="shared" si="2"/>
        <v>23885.301888856673</v>
      </c>
      <c r="I13" s="12">
        <f t="shared" si="3"/>
        <v>161928.19494699797</v>
      </c>
    </row>
    <row r="14" spans="1:9" x14ac:dyDescent="0.3">
      <c r="A14" s="2">
        <v>3.5000000000000003E-2</v>
      </c>
      <c r="B14" s="2">
        <v>8</v>
      </c>
      <c r="C14" s="2">
        <v>10</v>
      </c>
      <c r="D14" s="13">
        <v>10</v>
      </c>
      <c r="E14" s="12">
        <v>350009</v>
      </c>
      <c r="F14" s="12">
        <f t="shared" si="0"/>
        <v>30388.774278111585</v>
      </c>
      <c r="G14" s="12">
        <f t="shared" si="1"/>
        <v>5667.48682314493</v>
      </c>
      <c r="H14" s="12">
        <f t="shared" si="2"/>
        <v>24721.287454966656</v>
      </c>
      <c r="I14" s="12">
        <f t="shared" si="3"/>
        <v>137206.90749203131</v>
      </c>
    </row>
    <row r="15" spans="1:9" x14ac:dyDescent="0.3">
      <c r="A15" s="2">
        <v>3.5000000000000003E-2</v>
      </c>
      <c r="B15" s="2">
        <v>7</v>
      </c>
      <c r="C15" s="2">
        <v>11</v>
      </c>
      <c r="D15" s="13">
        <v>11</v>
      </c>
      <c r="E15" s="12">
        <v>350010</v>
      </c>
      <c r="F15" s="12">
        <f t="shared" si="0"/>
        <v>30388.774278111585</v>
      </c>
      <c r="G15" s="12">
        <f t="shared" si="1"/>
        <v>4802.2417622210969</v>
      </c>
      <c r="H15" s="12">
        <f t="shared" si="2"/>
        <v>25586.532515890489</v>
      </c>
      <c r="I15" s="12">
        <f t="shared" si="3"/>
        <v>111620.37497614083</v>
      </c>
    </row>
    <row r="16" spans="1:9" x14ac:dyDescent="0.3">
      <c r="A16" s="2">
        <v>3.5000000000000003E-2</v>
      </c>
      <c r="B16" s="2">
        <v>6</v>
      </c>
      <c r="C16" s="2">
        <v>12</v>
      </c>
      <c r="D16" s="13">
        <v>12</v>
      </c>
      <c r="E16" s="12">
        <v>350011</v>
      </c>
      <c r="F16" s="12">
        <f t="shared" si="0"/>
        <v>30388.774278111585</v>
      </c>
      <c r="G16" s="12">
        <f t="shared" si="1"/>
        <v>3906.7131241649295</v>
      </c>
      <c r="H16" s="12">
        <f t="shared" si="2"/>
        <v>26482.061153946655</v>
      </c>
      <c r="I16" s="12">
        <f t="shared" si="3"/>
        <v>85138.313822194177</v>
      </c>
    </row>
    <row r="17" spans="1:9" x14ac:dyDescent="0.3">
      <c r="A17" s="2">
        <v>3.5000000000000003E-2</v>
      </c>
      <c r="B17" s="2">
        <v>5</v>
      </c>
      <c r="C17" s="2">
        <v>13</v>
      </c>
      <c r="D17" s="13">
        <v>13</v>
      </c>
      <c r="E17" s="12">
        <v>350012</v>
      </c>
      <c r="F17" s="12">
        <f t="shared" si="0"/>
        <v>30388.774278111585</v>
      </c>
      <c r="G17" s="12">
        <f t="shared" si="1"/>
        <v>2979.8409837767963</v>
      </c>
      <c r="H17" s="12">
        <f t="shared" si="2"/>
        <v>27408.933294334787</v>
      </c>
      <c r="I17" s="12">
        <f t="shared" si="3"/>
        <v>57729.380527859394</v>
      </c>
    </row>
    <row r="18" spans="1:9" x14ac:dyDescent="0.3">
      <c r="A18" s="2">
        <v>3.5000000000000003E-2</v>
      </c>
      <c r="B18" s="2">
        <v>4</v>
      </c>
      <c r="C18" s="2">
        <v>14</v>
      </c>
      <c r="D18" s="13">
        <v>14</v>
      </c>
      <c r="E18" s="12">
        <v>350013</v>
      </c>
      <c r="F18" s="12">
        <f t="shared" si="0"/>
        <v>30388.774278111585</v>
      </c>
      <c r="G18" s="12">
        <f t="shared" si="1"/>
        <v>2020.528318475079</v>
      </c>
      <c r="H18" s="12">
        <f t="shared" si="2"/>
        <v>28368.245959636504</v>
      </c>
      <c r="I18" s="12">
        <f t="shared" si="3"/>
        <v>29361.134568222889</v>
      </c>
    </row>
    <row r="19" spans="1:9" x14ac:dyDescent="0.3">
      <c r="A19" s="2">
        <v>3.5000000000000003E-2</v>
      </c>
      <c r="B19" s="2">
        <v>3</v>
      </c>
      <c r="C19" s="2">
        <v>15</v>
      </c>
      <c r="D19" s="13">
        <v>15</v>
      </c>
      <c r="E19" s="12">
        <v>350014</v>
      </c>
      <c r="F19" s="12">
        <f t="shared" si="0"/>
        <v>30388.774278111585</v>
      </c>
      <c r="G19" s="12">
        <f t="shared" si="1"/>
        <v>1027.6397098878012</v>
      </c>
      <c r="H19" s="12">
        <f t="shared" si="2"/>
        <v>29361.134568223784</v>
      </c>
      <c r="I19" s="12">
        <f t="shared" si="3"/>
        <v>-8.9494278654456139E-10</v>
      </c>
    </row>
    <row r="20" spans="1:9" x14ac:dyDescent="0.3">
      <c r="A20" s="2">
        <v>3.5000000000000003E-2</v>
      </c>
      <c r="B20" s="2">
        <v>2</v>
      </c>
      <c r="C20" s="2">
        <v>16</v>
      </c>
      <c r="D20" s="13"/>
      <c r="E20" s="12"/>
      <c r="F20" s="12"/>
      <c r="G20" s="12"/>
      <c r="H20" s="12"/>
      <c r="I20" s="12"/>
    </row>
    <row r="21" spans="1:9" x14ac:dyDescent="0.3">
      <c r="A21" s="2">
        <v>3.5000000000000003E-2</v>
      </c>
      <c r="B21" s="2">
        <v>1</v>
      </c>
      <c r="C21" s="2">
        <v>17</v>
      </c>
      <c r="D21" s="13"/>
      <c r="E21" s="12"/>
      <c r="F21" s="12"/>
      <c r="G21" s="12"/>
      <c r="H21" s="12"/>
      <c r="I21" s="12"/>
    </row>
    <row r="22" spans="1:9" x14ac:dyDescent="0.3">
      <c r="A22" s="2">
        <v>3.5000000000000003E-2</v>
      </c>
      <c r="B22" s="2">
        <v>0</v>
      </c>
      <c r="C22" s="2">
        <v>18</v>
      </c>
      <c r="D22" s="13"/>
      <c r="E22" s="12"/>
      <c r="F22" s="12"/>
      <c r="G22" s="12"/>
      <c r="H22" s="12"/>
      <c r="I22" s="12"/>
    </row>
    <row r="23" spans="1:9" x14ac:dyDescent="0.3">
      <c r="D23" s="13"/>
      <c r="E23" s="12"/>
      <c r="F23" s="12"/>
      <c r="G23" s="12"/>
      <c r="H23" s="12"/>
      <c r="I23" s="12"/>
    </row>
    <row r="24" spans="1:9" x14ac:dyDescent="0.3">
      <c r="B24" s="9" t="s">
        <v>25</v>
      </c>
      <c r="C24" s="10">
        <v>350000</v>
      </c>
      <c r="E24" s="9" t="s">
        <v>27</v>
      </c>
      <c r="F24" s="10">
        <f>E7</f>
        <v>350002</v>
      </c>
    </row>
    <row r="25" spans="1:9" x14ac:dyDescent="0.3">
      <c r="B25" s="9" t="s">
        <v>26</v>
      </c>
      <c r="C25" s="9">
        <f>A4</f>
        <v>3.5000000000000003E-2</v>
      </c>
      <c r="E25" s="9" t="s">
        <v>28</v>
      </c>
      <c r="F25" s="10">
        <f>F24*(1+A4)^F26</f>
        <v>430241.82273123303</v>
      </c>
    </row>
    <row r="26" spans="1:9" x14ac:dyDescent="0.3">
      <c r="B26" s="9" t="s">
        <v>31</v>
      </c>
      <c r="C26" s="9">
        <v>15</v>
      </c>
      <c r="E26" s="9" t="s">
        <v>3</v>
      </c>
      <c r="F26" s="9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Amor Cte Aleman</vt:lpstr>
      <vt:lpstr>Pago Cte frances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Lopez Rubio</dc:creator>
  <cp:lastModifiedBy>Carmen Xia Martínez y Espinosa</cp:lastModifiedBy>
  <dcterms:created xsi:type="dcterms:W3CDTF">2022-11-16T17:46:06Z</dcterms:created>
  <dcterms:modified xsi:type="dcterms:W3CDTF">2022-11-25T07:41:03Z</dcterms:modified>
</cp:coreProperties>
</file>