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ntile-620" sheetId="1" state="visible" r:id="rId3"/>
    <sheet name="620-Philipp" sheetId="2" state="visible" r:id="rId4"/>
    <sheet name="S2R-800-Irene" sheetId="3" state="visible" r:id="rId5"/>
    <sheet name="S2R-1000-Josef" sheetId="4" state="visible" r:id="rId6"/>
    <sheet name="Ventile-1000" sheetId="5" state="visible" r:id="rId7"/>
    <sheet name="Lithium-Ionen-Batterie" sheetId="6" state="visible" r:id="rId8"/>
    <sheet name="Tabelle3" sheetId="7" state="visible" r:id="rId9"/>
    <sheet name="Messdorn" sheetId="8" state="visible" r:id="rId10"/>
    <sheet name="Test" sheetId="9" state="visible" r:id="rId11"/>
    <sheet name="Synchrontester Öffn.-Zeiten Vet" sheetId="10" state="visible" r:id="rId12"/>
    <sheet name="Kompatibilitätsbericht" sheetId="11" state="hidden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Unger Josef</author>
  </authors>
  <commentList>
    <comment ref="F267" authorId="0">
      <text>
        <r>
          <rPr>
            <sz val="10"/>
            <rFont val="Arial"/>
            <family val="2"/>
          </rPr>
          <t xml:space="preserve">Unger Josef: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<sst xmlns="http://schemas.openxmlformats.org/spreadsheetml/2006/main" count="2749" uniqueCount="753">
  <si>
    <t xml:space="preserve">Monster 620 Ventileinstellung </t>
  </si>
  <si>
    <t xml:space="preserve">Einstellwerte:</t>
  </si>
  <si>
    <t xml:space="preserve">Öffner</t>
  </si>
  <si>
    <t xml:space="preserve">Einlass</t>
  </si>
  <si>
    <t xml:space="preserve">Schließer</t>
  </si>
  <si>
    <t xml:space="preserve">Messdorn -9,00 mm</t>
  </si>
  <si>
    <t xml:space="preserve">Auslass</t>
  </si>
  <si>
    <t xml:space="preserve">Schlieser</t>
  </si>
  <si>
    <t xml:space="preserve"> 1-3</t>
  </si>
  <si>
    <t xml:space="preserve"> 2-4</t>
  </si>
  <si>
    <t xml:space="preserve"> 5-7</t>
  </si>
  <si>
    <t xml:space="preserve"> 6-8</t>
  </si>
  <si>
    <t xml:space="preserve">Veintilspiel-messen</t>
  </si>
  <si>
    <t xml:space="preserve">Differenz-Ventilspiel</t>
  </si>
  <si>
    <t xml:space="preserve">ATL- Kappe/Schim  --------------------------------------------------------------------</t>
  </si>
  <si>
    <t xml:space="preserve">NEU - Kappe/Schim  -------------------------------------------------------------------</t>
  </si>
  <si>
    <t xml:space="preserve">ALT-NEU - HALHRING  ----------------------</t>
  </si>
  <si>
    <t xml:space="preserve">Ventilspiel- Neu  ---------------------------------------------------------------------------------------</t>
  </si>
  <si>
    <t xml:space="preserve">Lieger</t>
  </si>
  <si>
    <t xml:space="preserve"> --</t>
  </si>
  <si>
    <t xml:space="preserve">Steher</t>
  </si>
  <si>
    <t xml:space="preserve">km-Stand</t>
  </si>
  <si>
    <t xml:space="preserve">Datum</t>
  </si>
  <si>
    <t xml:space="preserve">Interval</t>
  </si>
  <si>
    <t xml:space="preserve">gemessen</t>
  </si>
  <si>
    <t xml:space="preserve">Differenz-Soll</t>
  </si>
  <si>
    <t xml:space="preserve">Kappe</t>
  </si>
  <si>
    <t xml:space="preserve">shim</t>
  </si>
  <si>
    <t xml:space="preserve">Halbring</t>
  </si>
  <si>
    <t xml:space="preserve"> -</t>
  </si>
  <si>
    <t xml:space="preserve">Monster 620 Philipp</t>
  </si>
  <si>
    <t xml:space="preserve">Dienste</t>
  </si>
  <si>
    <t xml:space="preserve">Standzeit</t>
  </si>
  <si>
    <t xml:space="preserve">km</t>
  </si>
  <si>
    <t xml:space="preserve">Neu</t>
  </si>
  <si>
    <t xml:space="preserve">Ventile</t>
  </si>
  <si>
    <t xml:space="preserve">Werksangaben</t>
  </si>
  <si>
    <t xml:space="preserve">Optimal</t>
  </si>
  <si>
    <t xml:space="preserve">L-Zylinder</t>
  </si>
  <si>
    <t xml:space="preserve">Einlass-Öffner </t>
  </si>
  <si>
    <t xml:space="preserve">Einlass-Öffner 0,05--15</t>
  </si>
  <si>
    <t xml:space="preserve">0,11--0,12</t>
  </si>
  <si>
    <t xml:space="preserve">Einlass-Schließer</t>
  </si>
  <si>
    <t xml:space="preserve">dreht-leicht</t>
  </si>
  <si>
    <t xml:space="preserve">Einlass-Schließer 0,0--0,20</t>
  </si>
  <si>
    <t xml:space="preserve">0,0--0,02</t>
  </si>
  <si>
    <t xml:space="preserve">Auslass-Öffner</t>
  </si>
  <si>
    <t xml:space="preserve">Auslass-Öffner 0,05--0,15</t>
  </si>
  <si>
    <t xml:space="preserve">Auslass-Schließer</t>
  </si>
  <si>
    <t xml:space="preserve">Auslass-Schließer 0,0--0,20</t>
  </si>
  <si>
    <t xml:space="preserve">S-Zylinder</t>
  </si>
  <si>
    <t xml:space="preserve">Einlass-Öffner</t>
  </si>
  <si>
    <t xml:space="preserve">0.10</t>
  </si>
  <si>
    <t xml:space="preserve">Unger</t>
  </si>
  <si>
    <t xml:space="preserve">Zahnriemen-kontrolliert</t>
  </si>
  <si>
    <t xml:space="preserve">Werksangaben (zu streng)</t>
  </si>
  <si>
    <t xml:space="preserve">Zahnriemen </t>
  </si>
  <si>
    <t xml:space="preserve">Einstellug</t>
  </si>
  <si>
    <t xml:space="preserve">Angaben-DSM Mayerhofern</t>
  </si>
  <si>
    <t xml:space="preserve">nach Gefühl</t>
  </si>
  <si>
    <t xml:space="preserve">L/SZylinder</t>
  </si>
  <si>
    <t xml:space="preserve">L:124Hz-8ms / S:112Hz-8,9ms</t>
  </si>
  <si>
    <t xml:space="preserve">Fahrwerk</t>
  </si>
  <si>
    <t xml:space="preserve">Groll</t>
  </si>
  <si>
    <t xml:space="preserve">Aluschwinge von Monster 1000S montiert ( Ducforum Groll )</t>
  </si>
  <si>
    <t xml:space="preserve">Ölwechsel</t>
  </si>
  <si>
    <t xml:space="preserve">Filter</t>
  </si>
  <si>
    <t xml:space="preserve">2,7 Ltr.-Schell Adv.Ultra 4 10-40</t>
  </si>
  <si>
    <t xml:space="preserve">Gabelservice</t>
  </si>
  <si>
    <t xml:space="preserve">SAE 7,5</t>
  </si>
  <si>
    <t xml:space="preserve">Luftpolster 1-130mm ohne alles / 2-mit Feder 80mm / pneum.Anschlag 30mm / Füllmenge ca 400ml</t>
  </si>
  <si>
    <t xml:space="preserve">Reifen-vorne</t>
  </si>
  <si>
    <t xml:space="preserve">Zellner-neu</t>
  </si>
  <si>
    <t xml:space="preserve">MetzlerRoudtecZ-8,120/60ZR17 55W TL</t>
  </si>
  <si>
    <t xml:space="preserve">Reifen-hinten</t>
  </si>
  <si>
    <t xml:space="preserve">MetzlerRoudtecZ-8,160/60ZR17 69W TL</t>
  </si>
  <si>
    <t xml:space="preserve">Flüssigkeiten</t>
  </si>
  <si>
    <t xml:space="preserve">Dot 4.0</t>
  </si>
  <si>
    <t xml:space="preserve">alle Hydraulik-Öle gewechselt</t>
  </si>
  <si>
    <t xml:space="preserve">Saison-Ende</t>
  </si>
  <si>
    <t xml:space="preserve">Monster-620</t>
  </si>
  <si>
    <t xml:space="preserve">Datum:</t>
  </si>
  <si>
    <t xml:space="preserve">Lieger-Einlaß-Schließer</t>
  </si>
  <si>
    <t xml:space="preserve">Lieger-Auslaß-Schließer</t>
  </si>
  <si>
    <t xml:space="preserve">Steher-Einlaß-Schließer</t>
  </si>
  <si>
    <t xml:space="preserve">Steher-Auslaß-Schließer</t>
  </si>
  <si>
    <t xml:space="preserve">23.283 km</t>
  </si>
  <si>
    <t xml:space="preserve">22.02.2013</t>
  </si>
  <si>
    <t xml:space="preserve">Ventilspiel</t>
  </si>
  <si>
    <t xml:space="preserve">Soll</t>
  </si>
  <si>
    <t xml:space="preserve">Diff</t>
  </si>
  <si>
    <t xml:space="preserve">gemessen-Uhr</t>
  </si>
  <si>
    <t xml:space="preserve">mont.Kappe</t>
  </si>
  <si>
    <t xml:space="preserve">= neuer Shim</t>
  </si>
  <si>
    <t xml:space="preserve">montiert Orginal</t>
  </si>
  <si>
    <t xml:space="preserve">*6,80*</t>
  </si>
  <si>
    <t xml:space="preserve"> 6,71-geschliffen auf</t>
  </si>
  <si>
    <t xml:space="preserve">*6,63*</t>
  </si>
  <si>
    <t xml:space="preserve">6,85-geschliffen auf</t>
  </si>
  <si>
    <t xml:space="preserve">*6,79*</t>
  </si>
  <si>
    <t xml:space="preserve">6,64-geschliffen auf</t>
  </si>
  <si>
    <t xml:space="preserve">*6,60*</t>
  </si>
  <si>
    <t xml:space="preserve">Spiel-neu</t>
  </si>
  <si>
    <t xml:space="preserve">OK:  0,00</t>
  </si>
  <si>
    <t xml:space="preserve">Spiel-0</t>
  </si>
  <si>
    <t xml:space="preserve">neuer Shim</t>
  </si>
  <si>
    <t xml:space="preserve">0727.92.068 — 6,80</t>
  </si>
  <si>
    <t xml:space="preserve">0727.92.168 — 6,85</t>
  </si>
  <si>
    <t xml:space="preserve">Lieger-Einlaß-Öffner</t>
  </si>
  <si>
    <t xml:space="preserve">Lieger-Auslaß-Öffner</t>
  </si>
  <si>
    <t xml:space="preserve">Steher-Einlaß-Öffner</t>
  </si>
  <si>
    <t xml:space="preserve">Steher-Auslaß-Öffner</t>
  </si>
  <si>
    <t xml:space="preserve">= neue Kappe</t>
  </si>
  <si>
    <t xml:space="preserve">3,23-geschliffen auf</t>
  </si>
  <si>
    <t xml:space="preserve">*3,22*</t>
  </si>
  <si>
    <t xml:space="preserve">montiert *</t>
  </si>
  <si>
    <t xml:space="preserve">*3,90*</t>
  </si>
  <si>
    <t xml:space="preserve">3,50-geschliffen auf</t>
  </si>
  <si>
    <t xml:space="preserve">*3,32*</t>
  </si>
  <si>
    <t xml:space="preserve">3,90-geschliffen auf</t>
  </si>
  <si>
    <t xml:space="preserve">*3,86*</t>
  </si>
  <si>
    <t xml:space="preserve">OK:  0,11</t>
  </si>
  <si>
    <t xml:space="preserve">OK:  0,12</t>
  </si>
  <si>
    <t xml:space="preserve">Bremse-vorne</t>
  </si>
  <si>
    <t xml:space="preserve">Beläge-vorne</t>
  </si>
  <si>
    <t xml:space="preserve">07BB19SA-Brembo Sinter Sport SA</t>
  </si>
  <si>
    <t xml:space="preserve">mit 20.736 km von S2R 1000 übernommen</t>
  </si>
  <si>
    <t xml:space="preserve">wieder auf Originale gewechselt</t>
  </si>
  <si>
    <t xml:space="preserve">Dunlop Roadsmart 2,120/60ZR17 55W TL</t>
  </si>
  <si>
    <t xml:space="preserve">Dunlop Roadsmart 2-,160/60ZR17 69W TL</t>
  </si>
  <si>
    <t xml:space="preserve">Zahnriemen neu</t>
  </si>
  <si>
    <t xml:space="preserve">Zahnriemen-gewechselt</t>
  </si>
  <si>
    <t xml:space="preserve">Eingestellt</t>
  </si>
  <si>
    <t xml:space="preserve">124Hz-8ms*</t>
  </si>
  <si>
    <t xml:space="preserve">Engestellt</t>
  </si>
  <si>
    <t xml:space="preserve">112Hz-8,9ms*</t>
  </si>
  <si>
    <t xml:space="preserve">Steuerzeiten eingestellt-Standart</t>
  </si>
  <si>
    <t xml:space="preserve">Kette</t>
  </si>
  <si>
    <t xml:space="preserve">Kettensatz Zimo-DEG./DID 88070223 gold</t>
  </si>
  <si>
    <t xml:space="preserve">Dunlop Roadsmart ,160/60ZR17 69W TL, Internet</t>
  </si>
  <si>
    <t xml:space="preserve">bis jetzt</t>
  </si>
  <si>
    <t xml:space="preserve">ok/wie 2013</t>
  </si>
  <si>
    <t xml:space="preserve">neuer Halbring</t>
  </si>
  <si>
    <t xml:space="preserve">Ventilspiel-</t>
  </si>
  <si>
    <t xml:space="preserve">mont.Shim</t>
  </si>
  <si>
    <t xml:space="preserve">neuer-Halbring</t>
  </si>
  <si>
    <t xml:space="preserve">neuer Shim nein=</t>
  </si>
  <si>
    <t xml:space="preserve">Shim alt</t>
  </si>
  <si>
    <t xml:space="preserve">montiert neu</t>
  </si>
  <si>
    <t xml:space="preserve">OK:  </t>
  </si>
  <si>
    <t xml:space="preserve">Zahnriemen</t>
  </si>
  <si>
    <t xml:space="preserve">Zahnriemen-geprüt-gespannt</t>
  </si>
  <si>
    <t xml:space="preserve">ok</t>
  </si>
  <si>
    <t xml:space="preserve">Filter444.4003.5A</t>
  </si>
  <si>
    <t xml:space="preserve">Bremse-hinten</t>
  </si>
  <si>
    <t xml:space="preserve">Polo hiQ, Organic, 50100100810</t>
  </si>
  <si>
    <t xml:space="preserve">Brems-Kupplungsflüssigkeit</t>
  </si>
  <si>
    <t xml:space="preserve">Bendix Dot 4.0  250ml.</t>
  </si>
  <si>
    <t xml:space="preserve">Luftfilter gereinigt</t>
  </si>
  <si>
    <t xml:space="preserve">korrigiert</t>
  </si>
  <si>
    <t xml:space="preserve">Drosselklappe auf Null gesetzt</t>
  </si>
  <si>
    <t xml:space="preserve">ok/wie 2014</t>
  </si>
  <si>
    <t xml:space="preserve">wie 2014</t>
  </si>
  <si>
    <t xml:space="preserve">Standart-Halbring</t>
  </si>
  <si>
    <t xml:space="preserve">Leomot-Halbring</t>
  </si>
  <si>
    <t xml:space="preserve">d=1,49mm</t>
  </si>
  <si>
    <t xml:space="preserve">d=1,52mm</t>
  </si>
  <si>
    <t xml:space="preserve">Vent.-Spiel</t>
  </si>
  <si>
    <t xml:space="preserve">Bremsen-vorne</t>
  </si>
  <si>
    <t xml:space="preserve">neu / mm</t>
  </si>
  <si>
    <t xml:space="preserve">gemessen / mm</t>
  </si>
  <si>
    <t xml:space="preserve">min / mm</t>
  </si>
  <si>
    <t xml:space="preserve">verschleiß</t>
  </si>
  <si>
    <t xml:space="preserve">Reserve</t>
  </si>
  <si>
    <t xml:space="preserve">kontrolliert</t>
  </si>
  <si>
    <t xml:space="preserve">Bremsbelag v.-L, Außen</t>
  </si>
  <si>
    <t xml:space="preserve">Laufzeit-</t>
  </si>
  <si>
    <t xml:space="preserve">Bremsbelag v.-L, Innen</t>
  </si>
  <si>
    <t xml:space="preserve">Bremsbelag v.-R, Außen</t>
  </si>
  <si>
    <t xml:space="preserve">Bremsbelag v.-R, Innen</t>
  </si>
  <si>
    <t xml:space="preserve">Bremsen-hinten</t>
  </si>
  <si>
    <t xml:space="preserve">Bremsbelag hinten</t>
  </si>
  <si>
    <t xml:space="preserve">Zupin</t>
  </si>
  <si>
    <t xml:space="preserve">Gabelsevice innen alles neu incl.Ölins-Federn</t>
  </si>
  <si>
    <t xml:space="preserve">437,47 Euro</t>
  </si>
  <si>
    <t xml:space="preserve">Federbein</t>
  </si>
  <si>
    <t xml:space="preserve">S2R</t>
  </si>
  <si>
    <t xml:space="preserve">Federbein von S2R 800 mit 6219 km montiert</t>
  </si>
  <si>
    <t xml:space="preserve">18mm Vorspannung über Kontermutter (Gewinde)</t>
  </si>
  <si>
    <t xml:space="preserve">155mm Federlänge-gepresst</t>
  </si>
  <si>
    <t xml:space="preserve">M620er</t>
  </si>
  <si>
    <t xml:space="preserve">Federbein alt von 620er 42.547 km</t>
  </si>
  <si>
    <t xml:space="preserve">13mm Vorspannung über Kontermutter (Gewinde)</t>
  </si>
  <si>
    <t xml:space="preserve">160mm Federlänge-gepresst</t>
  </si>
  <si>
    <t xml:space="preserve">Laufleistung km</t>
  </si>
  <si>
    <t xml:space="preserve">2,5Ltr.gefüllt</t>
  </si>
  <si>
    <t xml:space="preserve">nachfüllen nach warmlauf</t>
  </si>
  <si>
    <t xml:space="preserve">Brems-Kupplungshebel mit Graphitfett-Bolzen geschmiert</t>
  </si>
  <si>
    <t xml:space="preserve">Ende Saison 2015</t>
  </si>
  <si>
    <t xml:space="preserve">gefahrene km</t>
  </si>
  <si>
    <t xml:space="preserve">Wartung-2016</t>
  </si>
  <si>
    <t xml:space="preserve">defekter Lehermeier Halbring 1,52mm</t>
  </si>
  <si>
    <t xml:space="preserve">Standart-Halbring montiet *Lm.1,52 war 0,02 zu Streng*</t>
  </si>
  <si>
    <t xml:space="preserve">ok/wie 2015</t>
  </si>
  <si>
    <t xml:space="preserve">Zahnriemen-neu</t>
  </si>
  <si>
    <t xml:space="preserve">Laufzeit</t>
  </si>
  <si>
    <t xml:space="preserve">ja</t>
  </si>
  <si>
    <t xml:space="preserve">neuer Auspuff</t>
  </si>
  <si>
    <t xml:space="preserve">MiV-Louis</t>
  </si>
  <si>
    <t xml:space="preserve">Motul 5000 4t-(4ltr.-28,55 inkl.Versand)</t>
  </si>
  <si>
    <t xml:space="preserve">Abgefahren</t>
  </si>
  <si>
    <t xml:space="preserve">Bremsbelag hinten Außen</t>
  </si>
  <si>
    <t xml:space="preserve">Bremsbelag hinten Innen</t>
  </si>
  <si>
    <t xml:space="preserve">Kettensatz</t>
  </si>
  <si>
    <t xml:space="preserve">Ende Saison 2016</t>
  </si>
  <si>
    <t xml:space="preserve">Carbon-Hinterradkotflügel</t>
  </si>
  <si>
    <t xml:space="preserve">JMT12B-FP12V 4,83Ah/58W</t>
  </si>
  <si>
    <t xml:space="preserve">Batterie</t>
  </si>
  <si>
    <t xml:space="preserve">Louis 118,99-20%</t>
  </si>
  <si>
    <t xml:space="preserve">95,19 EUR</t>
  </si>
  <si>
    <t xml:space="preserve">Luftfilter</t>
  </si>
  <si>
    <t xml:space="preserve">gereinigt</t>
  </si>
  <si>
    <t xml:space="preserve">Bremsen</t>
  </si>
  <si>
    <t xml:space="preserve">Ende Saison 2017</t>
  </si>
  <si>
    <t xml:space="preserve">Bremsflüssigkeit neu</t>
  </si>
  <si>
    <t xml:space="preserve">Philipp</t>
  </si>
  <si>
    <t xml:space="preserve">Motoröl neu</t>
  </si>
  <si>
    <t xml:space="preserve">Ölfilter neu</t>
  </si>
  <si>
    <t xml:space="preserve">Ölsieb gereinigt</t>
  </si>
  <si>
    <t xml:space="preserve">Zündkerzen neu</t>
  </si>
  <si>
    <t xml:space="preserve">Zhanriemen geprüft</t>
  </si>
  <si>
    <t xml:space="preserve">Reifen / Felgen beschädigt FJ *****</t>
  </si>
  <si>
    <t xml:space="preserve">Ende Saison 2018</t>
  </si>
  <si>
    <t xml:space="preserve">Wartungen für 2019</t>
  </si>
  <si>
    <t xml:space="preserve">Motoröl</t>
  </si>
  <si>
    <t xml:space="preserve">Bremsflüssigkeit</t>
  </si>
  <si>
    <t xml:space="preserve">Kupplungsflüssigkeit neu</t>
  </si>
  <si>
    <t xml:space="preserve">Toleranz</t>
  </si>
  <si>
    <t xml:space="preserve">126Hz</t>
  </si>
  <si>
    <t xml:space="preserve">+-5Hz</t>
  </si>
  <si>
    <t xml:space="preserve">108Hz</t>
  </si>
  <si>
    <t xml:space="preserve">Lenkanschlag eingestellt</t>
  </si>
  <si>
    <t xml:space="preserve">nur noch wenig Spiel für Schloss, eventuell Lenker noch prüfen</t>
  </si>
  <si>
    <t xml:space="preserve">Ventilspiel nicht konrtollier, sollte dieses Jahr noch gemacht werden und dann nochmals Zahnriemen kontrollieren</t>
  </si>
  <si>
    <t xml:space="preserve">S2R-800 Irene</t>
  </si>
  <si>
    <t xml:space="preserve">Werkstatt</t>
  </si>
  <si>
    <t xml:space="preserve">Holzleitner</t>
  </si>
  <si>
    <t xml:space="preserve">Kundendienst</t>
  </si>
  <si>
    <t xml:space="preserve">spannen</t>
  </si>
  <si>
    <t xml:space="preserve">Zahnriemen gespannt</t>
  </si>
  <si>
    <t xml:space="preserve">Gabel</t>
  </si>
  <si>
    <t xml:space="preserve">Zuppin</t>
  </si>
  <si>
    <t xml:space="preserve">auf Öhlins-Stufe 1 umgebaut</t>
  </si>
  <si>
    <t xml:space="preserve">Öhlins 46DR m.Federvorsp.2:1</t>
  </si>
  <si>
    <t xml:space="preserve">PP-2CT</t>
  </si>
  <si>
    <t xml:space="preserve">Lufdruck-ab 20°/ 2,3 bar</t>
  </si>
  <si>
    <t xml:space="preserve">Lufdruck-ab 20°/ 2,4 bar</t>
  </si>
  <si>
    <t xml:space="preserve">L-6,2ms161Hz,S-7,2ms138Hz</t>
  </si>
  <si>
    <t xml:space="preserve">Einlass-Öffner 0,09/Hülse 3,85</t>
  </si>
  <si>
    <t xml:space="preserve">Einlass-Schließer 0,01 *dreht</t>
  </si>
  <si>
    <t xml:space="preserve">rev</t>
  </si>
  <si>
    <t xml:space="preserve">Auslass-Öffner 0,07/Hülse 4,40</t>
  </si>
  <si>
    <t xml:space="preserve">Auslass-Öffner 0,12/Hülse neu 4,35</t>
  </si>
  <si>
    <t xml:space="preserve">Auslass-Schließer 0,01 *dreht</t>
  </si>
  <si>
    <t xml:space="preserve">Einlass-Öffner 0,06/Hülse 3,90</t>
  </si>
  <si>
    <t xml:space="preserve">Einlass-Öffner 0,11/Hülse neu 3,85</t>
  </si>
  <si>
    <t xml:space="preserve">L/-S-Zylinder</t>
  </si>
  <si>
    <t xml:space="preserve">L/S-Zylinder</t>
  </si>
  <si>
    <t xml:space="preserve">Auslass-Öffner 0,10/Hülse 4,40</t>
  </si>
  <si>
    <t xml:space="preserve">Zündkerzen</t>
  </si>
  <si>
    <t xml:space="preserve">Iridium</t>
  </si>
  <si>
    <t xml:space="preserve">Hinterrad nachgezogen </t>
  </si>
  <si>
    <t xml:space="preserve">0,14-Hülse 4,35</t>
  </si>
  <si>
    <t xml:space="preserve">rev-Hülse 4,40</t>
  </si>
  <si>
    <t xml:space="preserve">Angaben-Lehermeier</t>
  </si>
  <si>
    <t xml:space="preserve">145Hz-6,9ms</t>
  </si>
  <si>
    <t xml:space="preserve">160Hz-6,25ms</t>
  </si>
  <si>
    <t xml:space="preserve">.</t>
  </si>
  <si>
    <t xml:space="preserve">getauscht</t>
  </si>
  <si>
    <t xml:space="preserve">PP-2CT/2.3v-2.5h</t>
  </si>
  <si>
    <t xml:space="preserve">S2R1000&lt;</t>
  </si>
  <si>
    <t xml:space="preserve">mit km übernommen</t>
  </si>
  <si>
    <t xml:space="preserve">gereinigt Belag noch 50%</t>
  </si>
  <si>
    <t xml:space="preserve">PP-2CT, 5,7mm/2.5bar</t>
  </si>
  <si>
    <t xml:space="preserve">Felgen-zurückgetauscht </t>
  </si>
  <si>
    <t xml:space="preserve">Reifen vorne bis heute</t>
  </si>
  <si>
    <t xml:space="preserve">Zwischenbilanz</t>
  </si>
  <si>
    <t xml:space="preserve">Reifen hinten bis heute</t>
  </si>
  <si>
    <t xml:space="preserve">Monster-800</t>
  </si>
  <si>
    <t xml:space="preserve">S c h l i e ß e r - S c h i m s</t>
  </si>
  <si>
    <t xml:space="preserve">17.05.2013</t>
  </si>
  <si>
    <t xml:space="preserve">??</t>
  </si>
  <si>
    <t xml:space="preserve">OK:  0,02</t>
  </si>
  <si>
    <t xml:space="preserve">OK:  ?</t>
  </si>
  <si>
    <t xml:space="preserve">nein***</t>
  </si>
  <si>
    <t xml:space="preserve">0727.92.070 — 7,00</t>
  </si>
  <si>
    <t xml:space="preserve">Ö  f  f  n  e  r - K a p p e n</t>
  </si>
  <si>
    <t xml:space="preserve">3,85/geschliffen</t>
  </si>
  <si>
    <t xml:space="preserve">*3,84*</t>
  </si>
  <si>
    <t xml:space="preserve">4,40/geschliffen</t>
  </si>
  <si>
    <t xml:space="preserve">*4,35*</t>
  </si>
  <si>
    <t xml:space="preserve">0/geschliffen</t>
  </si>
  <si>
    <t xml:space="preserve">*</t>
  </si>
  <si>
    <t xml:space="preserve">*4,39*</t>
  </si>
  <si>
    <t xml:space="preserve">Zahnriemen-eingestellt</t>
  </si>
  <si>
    <t xml:space="preserve">Lehermeier</t>
  </si>
  <si>
    <t xml:space="preserve">vom 03.04.2010</t>
  </si>
  <si>
    <t xml:space="preserve">153Hz-6,50ms*</t>
  </si>
  <si>
    <t xml:space="preserve">3,0 Ltr.-Schell Adv.Ultra 4 10-40</t>
  </si>
  <si>
    <t xml:space="preserve">Bremsflüssigkeiten-alle</t>
  </si>
  <si>
    <t xml:space="preserve">Reifen</t>
  </si>
  <si>
    <t xml:space="preserve">Pirelli Agel GT vorn &amp; hinten</t>
  </si>
  <si>
    <t xml:space="preserve">Luttdruck V:2,1 / H:2,2</t>
  </si>
  <si>
    <t xml:space="preserve">bei 17Grad-sehr gut</t>
  </si>
  <si>
    <t xml:space="preserve">letzter Ölwechsel</t>
  </si>
  <si>
    <t xml:space="preserve">Ölkontrolle</t>
  </si>
  <si>
    <t xml:space="preserve">prüfen</t>
  </si>
  <si>
    <t xml:space="preserve">letzt. Ölw.bei16170</t>
  </si>
  <si>
    <t xml:space="preserve">Laufzeit/Monat</t>
  </si>
  <si>
    <t xml:space="preserve">S2R-1000 Josef</t>
  </si>
  <si>
    <t xml:space="preserve">3,35 Ltr.-Schell Adv.Ultra 4 10-40</t>
  </si>
  <si>
    <t xml:space="preserve">Bremse</t>
  </si>
  <si>
    <t xml:space="preserve">Bremsanlage von S2R (neu-01.07.2005) </t>
  </si>
  <si>
    <t xml:space="preserve">PP</t>
  </si>
  <si>
    <t xml:space="preserve">Beläge-hinten</t>
  </si>
  <si>
    <t xml:space="preserve">Lufdruck-bis 20°/ 2,2 bar</t>
  </si>
  <si>
    <t xml:space="preserve">Lufdruck-bis 20°/ 2,3 bar</t>
  </si>
  <si>
    <t xml:space="preserve">Kupplungshebel</t>
  </si>
  <si>
    <t xml:space="preserve">H4 Birne</t>
  </si>
  <si>
    <t xml:space="preserve">Phlips Moto Vision</t>
  </si>
  <si>
    <t xml:space="preserve">Zahnriemen und Spannrolle-Lager</t>
  </si>
  <si>
    <t xml:space="preserve">Garantie PP-2CT</t>
  </si>
  <si>
    <t xml:space="preserve">Kettensatz Zahnräder Orig./DID 525ZVM2 gold</t>
  </si>
  <si>
    <t xml:space="preserve">Ventile und Zahnriemen eingest.</t>
  </si>
  <si>
    <t xml:space="preserve">Zahnriemen 7.6 ms-131,5 Hz</t>
  </si>
  <si>
    <t xml:space="preserve">Einlass-Öffner 0,10</t>
  </si>
  <si>
    <t xml:space="preserve">Einlass-Schließer 0,14</t>
  </si>
  <si>
    <t xml:space="preserve">Auslass-Öffner 0,06</t>
  </si>
  <si>
    <t xml:space="preserve">Auslass-Schließer 0,11</t>
  </si>
  <si>
    <t xml:space="preserve">Einlass-Öffner &lt; 0,03/Hülse 2,75</t>
  </si>
  <si>
    <t xml:space="preserve">Einlass-Öffner 0,11/Hülse neu 2,65</t>
  </si>
  <si>
    <t xml:space="preserve">Einlass-Schließer 0,12</t>
  </si>
  <si>
    <t xml:space="preserve">Auslass-Öffner 0,12</t>
  </si>
  <si>
    <t xml:space="preserve">Auslass-Schließer 0,12</t>
  </si>
  <si>
    <t xml:space="preserve">Einlass-Schließer 0,0--0,02</t>
  </si>
  <si>
    <t xml:space="preserve">Auslass-Schließer 0,0--0,02</t>
  </si>
  <si>
    <t xml:space="preserve">Ruckdämpfer u. Kettenblattträger</t>
  </si>
  <si>
    <t xml:space="preserve">Gleitschiene Kette </t>
  </si>
  <si>
    <t xml:space="preserve">Kupplung</t>
  </si>
  <si>
    <t xml:space="preserve">entrasselt</t>
  </si>
  <si>
    <t xml:space="preserve">07BB0110.Brembo ,ID450FF.5</t>
  </si>
  <si>
    <t xml:space="preserve">Einspritzanlage einstellen</t>
  </si>
  <si>
    <t xml:space="preserve">Lufdruck-ab 20°/ 2,5 bar</t>
  </si>
  <si>
    <t xml:space="preserve">Allwetter blau gebraucht</t>
  </si>
  <si>
    <t xml:space="preserve">H4-Birne</t>
  </si>
  <si>
    <t xml:space="preserve">H.Gerike</t>
  </si>
  <si>
    <t xml:space="preserve">Philips Moto Vision</t>
  </si>
  <si>
    <t xml:space="preserve">Service, -22K, F-17mm</t>
  </si>
  <si>
    <t xml:space="preserve">Service,D-3K, Z-14K, F14mm</t>
  </si>
  <si>
    <t xml:space="preserve">rev &lt;&lt;</t>
  </si>
  <si>
    <t xml:space="preserve">Einlass-Öffner 0,07/Hülse 2,70</t>
  </si>
  <si>
    <t xml:space="preserve">rev &gt;&gt;</t>
  </si>
  <si>
    <t xml:space="preserve">Einlass-Öffner 0,13/Hülse neu 2,65</t>
  </si>
  <si>
    <t xml:space="preserve">x</t>
  </si>
  <si>
    <t xml:space="preserve">0,14</t>
  </si>
  <si>
    <t xml:space="preserve">0,0</t>
  </si>
  <si>
    <t xml:space="preserve">Auslass-Öffner 0,04/Hülse 2,73</t>
  </si>
  <si>
    <t xml:space="preserve">Auslass-Öffner 0,13/Hülse neu 2,65</t>
  </si>
  <si>
    <t xml:space="preserve">0.12</t>
  </si>
  <si>
    <t xml:space="preserve">rev-&gt;&gt;geschl.</t>
  </si>
  <si>
    <t xml:space="preserve">Einlass-Öffner 0,10-geschl.0,11</t>
  </si>
  <si>
    <t xml:space="preserve">0,12</t>
  </si>
  <si>
    <t xml:space="preserve">Auslass-Öffner 0,11</t>
  </si>
  <si>
    <t xml:space="preserve">Zellner</t>
  </si>
  <si>
    <t xml:space="preserve">&gt;S2R800</t>
  </si>
  <si>
    <t xml:space="preserve">Ventile kontrolliert</t>
  </si>
  <si>
    <t xml:space="preserve">140Hz-7ms</t>
  </si>
  <si>
    <t xml:space="preserve">120Hz-8ms</t>
  </si>
  <si>
    <t xml:space="preserve">Bremsen v.h. gereinigt Belag noch 75%</t>
  </si>
  <si>
    <t xml:space="preserve">Hydraulik</t>
  </si>
  <si>
    <t xml:space="preserve">Uhren-Batterie</t>
  </si>
  <si>
    <t xml:space="preserve">3,3 Ltr.-Schell Adv.Ultra 4 10-40</t>
  </si>
  <si>
    <t xml:space="preserve">PP-2CT, 4,0mm/2,3bar</t>
  </si>
  <si>
    <t xml:space="preserve">07BB19SA-Brembo Sinter Sport SA *8,6mm</t>
  </si>
  <si>
    <t xml:space="preserve">Zahnriemen-gespannt L/+30Hz   S/+20Hz</t>
  </si>
  <si>
    <t xml:space="preserve">Kupplng, Korb und Beläge, 2.Sahlscheibe 1,5mm</t>
  </si>
  <si>
    <t xml:space="preserve">3,5 Ltr.-Schell Adv.Ultra 4 10-40</t>
  </si>
  <si>
    <t xml:space="preserve">Metzler Sportec M5</t>
  </si>
  <si>
    <t xml:space="preserve">bei 53.111 km-Kopf+Zylinder mit-(8000Km)-neu</t>
  </si>
  <si>
    <t xml:space="preserve">Ventilführungen</t>
  </si>
  <si>
    <t xml:space="preserve">DSM</t>
  </si>
  <si>
    <t xml:space="preserve">Ventile Schließer.-0 / Ausl. Öff.-0,12 / Einl.Öff. 0,11</t>
  </si>
  <si>
    <t xml:space="preserve">Roudsmart 2 Dunlop</t>
  </si>
  <si>
    <t xml:space="preserve">4,5 mm</t>
  </si>
  <si>
    <t xml:space="preserve">Roadsmart 2 Dunlop</t>
  </si>
  <si>
    <t xml:space="preserve">7,00 mm</t>
  </si>
  <si>
    <t xml:space="preserve">Ventile einfestellt</t>
  </si>
  <si>
    <t xml:space="preserve">alle Öffner-0,00</t>
  </si>
  <si>
    <t xml:space="preserve">Einlass-0,11</t>
  </si>
  <si>
    <t xml:space="preserve">Auslass-0,12</t>
  </si>
  <si>
    <t xml:space="preserve">Zahnriemen einfestellt</t>
  </si>
  <si>
    <t xml:space="preserve">Lieger-7,8ms/128Hz</t>
  </si>
  <si>
    <t xml:space="preserve">Steher-8,2ms/122Hz</t>
  </si>
  <si>
    <t xml:space="preserve">Bremsbelag v.L-Außen</t>
  </si>
  <si>
    <t xml:space="preserve">7,80mm</t>
  </si>
  <si>
    <t xml:space="preserve">Bremsbelag v.L-Innen</t>
  </si>
  <si>
    <t xml:space="preserve">7,90mm</t>
  </si>
  <si>
    <t xml:space="preserve">Bremsbelag v.R-Außen</t>
  </si>
  <si>
    <t xml:space="preserve">7,96mm</t>
  </si>
  <si>
    <t xml:space="preserve">Bremsbelag v.R-Innen</t>
  </si>
  <si>
    <t xml:space="preserve">neu</t>
  </si>
  <si>
    <t xml:space="preserve">07BB0110.Brembo ,ID450FF.5  *7,00mm</t>
  </si>
  <si>
    <t xml:space="preserve">07.2686 25 / 704</t>
  </si>
  <si>
    <t xml:space="preserve">neue Batterie JMT-Lihtium Ionen LIFEPO-4 / 4,6Ah / 58Wh</t>
  </si>
  <si>
    <t xml:space="preserve">bis heute</t>
  </si>
  <si>
    <t xml:space="preserve">3,4 mm</t>
  </si>
  <si>
    <t xml:space="preserve">120/70 ZR 17 (58W)</t>
  </si>
  <si>
    <t xml:space="preserve">5,25 mm</t>
  </si>
  <si>
    <t xml:space="preserve">185/55 ZR 17(73W)</t>
  </si>
  <si>
    <t xml:space="preserve">Zyl.+Kopff</t>
  </si>
  <si>
    <t xml:space="preserve">58.555 km-ges.</t>
  </si>
  <si>
    <t xml:space="preserve">2012/5.444 km-ges.auf neuen Kopf+Zylinder</t>
  </si>
  <si>
    <t xml:space="preserve">Monster-S2R-1000</t>
  </si>
  <si>
    <t xml:space="preserve">km-Kopf neu</t>
  </si>
  <si>
    <t xml:space="preserve">5.444 km</t>
  </si>
  <si>
    <t xml:space="preserve">10.03.2013</t>
  </si>
  <si>
    <t xml:space="preserve">22.03.2013</t>
  </si>
  <si>
    <t xml:space="preserve">gemessen vor Ringwechsel</t>
  </si>
  <si>
    <t xml:space="preserve">= alter Shim</t>
  </si>
  <si>
    <t xml:space="preserve">OK</t>
  </si>
  <si>
    <t xml:space="preserve">neuer-shim</t>
  </si>
  <si>
    <t xml:space="preserve">nein</t>
  </si>
  <si>
    <t xml:space="preserve">Ja</t>
  </si>
  <si>
    <t xml:space="preserve">neuer-Ring</t>
  </si>
  <si>
    <t xml:space="preserve">alter -Ring</t>
  </si>
  <si>
    <t xml:space="preserve">neuer Shim 3,60</t>
  </si>
  <si>
    <r>
      <rPr>
        <b val="true"/>
        <sz val="10"/>
        <color theme="1"/>
        <rFont val="Calibri"/>
        <family val="2"/>
        <charset val="1"/>
      </rPr>
      <t xml:space="preserve">OK-</t>
    </r>
    <r>
      <rPr>
        <b val="true"/>
        <sz val="10"/>
        <color rgb="FFFF0000"/>
        <rFont val="Calibri"/>
        <family val="2"/>
        <charset val="1"/>
      </rPr>
      <t xml:space="preserve">streng</t>
    </r>
  </si>
  <si>
    <t xml:space="preserve">Messung nach Schließer korrektur</t>
  </si>
  <si>
    <t xml:space="preserve">alte Kappe</t>
  </si>
  <si>
    <t xml:space="preserve">*2,30*</t>
  </si>
  <si>
    <t xml:space="preserve">*2,58*</t>
  </si>
  <si>
    <t xml:space="preserve">neue Kappe</t>
  </si>
  <si>
    <t xml:space="preserve">*2,40*</t>
  </si>
  <si>
    <t xml:space="preserve">*2,39*</t>
  </si>
  <si>
    <t xml:space="preserve">geschliffen auf 2,30</t>
  </si>
  <si>
    <t xml:space="preserve">OK </t>
  </si>
  <si>
    <t xml:space="preserve">geschliffen auf 2,54</t>
  </si>
  <si>
    <t xml:space="preserve">geschliffen auf 2,38</t>
  </si>
  <si>
    <t xml:space="preserve">geschliffen auf 2,36</t>
  </si>
  <si>
    <t xml:space="preserve">Gewicht vorne </t>
  </si>
  <si>
    <t xml:space="preserve">Kg</t>
  </si>
  <si>
    <t xml:space="preserve">Gewicht hinten</t>
  </si>
  <si>
    <t xml:space="preserve">mit-Benzin</t>
  </si>
  <si>
    <t xml:space="preserve">mit-Öl</t>
  </si>
  <si>
    <t xml:space="preserve">Benzin-voll</t>
  </si>
  <si>
    <t xml:space="preserve">Gewicht-trocken</t>
  </si>
  <si>
    <t xml:space="preserve">Gewicht-vollgetankt</t>
  </si>
  <si>
    <t xml:space="preserve">Kettensatz Zahnräder Stealth./DID 525ZVM2 /104ZB/gold</t>
  </si>
  <si>
    <t xml:space="preserve">Ruckdämper</t>
  </si>
  <si>
    <t xml:space="preserve">Ruckdämpfer u. Stealth Kettenräder (Sabine)</t>
  </si>
  <si>
    <t xml:space="preserve">gespannt</t>
  </si>
  <si>
    <t xml:space="preserve">Bremsbeläge vorne</t>
  </si>
  <si>
    <t xml:space="preserve">*7,50mm</t>
  </si>
  <si>
    <t xml:space="preserve">07BB0110.Brembo ,ID450FF.5  *6,70mm</t>
  </si>
  <si>
    <t xml:space="preserve">Benzinfilter </t>
  </si>
  <si>
    <t xml:space="preserve">Kupplungsdeckel-LSL</t>
  </si>
  <si>
    <t xml:space="preserve">Kupplungs-Bremshebel pro brake (ABN-Synto) für PSC16</t>
  </si>
  <si>
    <t xml:space="preserve">prüf.</t>
  </si>
  <si>
    <t xml:space="preserve">Reifen heute</t>
  </si>
  <si>
    <t xml:space="preserve">( funktioniert unt.12° nicht mehr)</t>
  </si>
  <si>
    <t xml:space="preserve">Laufzeit-heute</t>
  </si>
  <si>
    <t xml:space="preserve">Brems und Kupplungshebel</t>
  </si>
  <si>
    <r>
      <rPr>
        <sz val="10"/>
        <rFont val="Arial"/>
        <family val="2"/>
        <charset val="1"/>
      </rPr>
      <t xml:space="preserve">Pirelli Agel GT vorn; 2,2**</t>
    </r>
    <r>
      <rPr>
        <b val="true"/>
        <sz val="10"/>
        <rFont val="Arial"/>
        <family val="2"/>
        <charset val="1"/>
      </rPr>
      <t xml:space="preserve"> 2-Pers. 2,1- 25° Optimal</t>
    </r>
  </si>
  <si>
    <t xml:space="preserve">4,0 mm</t>
  </si>
  <si>
    <r>
      <rPr>
        <sz val="10"/>
        <rFont val="Arial"/>
        <family val="2"/>
        <charset val="1"/>
      </rPr>
      <t xml:space="preserve">Pirelli Agel GT  hinten; 2,35**</t>
    </r>
    <r>
      <rPr>
        <b val="true"/>
        <sz val="10"/>
        <rFont val="Arial"/>
        <family val="2"/>
        <charset val="1"/>
      </rPr>
      <t xml:space="preserve">2-Pers.2,4-Optimal</t>
    </r>
  </si>
  <si>
    <t xml:space="preserve">6,3 mm</t>
  </si>
  <si>
    <t xml:space="preserve">Öl</t>
  </si>
  <si>
    <t xml:space="preserve">nachgefüllt</t>
  </si>
  <si>
    <t xml:space="preserve">seit</t>
  </si>
  <si>
    <t xml:space="preserve">400ml</t>
  </si>
  <si>
    <t xml:space="preserve">Heute</t>
  </si>
  <si>
    <t xml:space="preserve">?</t>
  </si>
  <si>
    <t xml:space="preserve">Bremszangen vorne P4 34</t>
  </si>
  <si>
    <t xml:space="preserve">Bremsbeläge neu </t>
  </si>
  <si>
    <t xml:space="preserve">alt-Monat&gt;&gt;</t>
  </si>
  <si>
    <t xml:space="preserve">Laufzeit-km</t>
  </si>
  <si>
    <t xml:space="preserve">Öl/Filter</t>
  </si>
  <si>
    <t xml:space="preserve">3,3 Ltr.-Schell Adv.Ultra 4 10-41</t>
  </si>
  <si>
    <t xml:space="preserve">Motor stirbt nach dem Anlassen ab, Leerlauf unter 1200</t>
  </si>
  <si>
    <t xml:space="preserve">2. Startversuch nur Klick</t>
  </si>
  <si>
    <t xml:space="preserve">3. läuft und stirbt ab</t>
  </si>
  <si>
    <t xml:space="preserve">4. mit Gas und läuf am Stand nur noch mit Gas</t>
  </si>
  <si>
    <t xml:space="preserve">Wartung:</t>
  </si>
  <si>
    <t xml:space="preserve">Kontakte für Temperatursensoren und Leerlaufschalter gereinigt</t>
  </si>
  <si>
    <t xml:space="preserve">Tankenlüftung geprüft</t>
  </si>
  <si>
    <t xml:space="preserve">war ok</t>
  </si>
  <si>
    <t xml:space="preserve">Drosselklappen-Poti </t>
  </si>
  <si>
    <t xml:space="preserve">ausgelesen</t>
  </si>
  <si>
    <t xml:space="preserve">Ducatidiag</t>
  </si>
  <si>
    <t xml:space="preserve">Drosselklappen-Poti -Reset</t>
  </si>
  <si>
    <t xml:space="preserve">Anzeige-neuer Wert</t>
  </si>
  <si>
    <t xml:space="preserve">Polo</t>
  </si>
  <si>
    <t xml:space="preserve">Philips Vision Moto</t>
  </si>
  <si>
    <t xml:space="preserve">NKG, DCPR8EIX, 6546</t>
  </si>
  <si>
    <t xml:space="preserve">Reifen bis heute</t>
  </si>
  <si>
    <t xml:space="preserve">0,25l</t>
  </si>
  <si>
    <t xml:space="preserve">Federbein um 4 Klicks auf weich für Solo gut</t>
  </si>
  <si>
    <t xml:space="preserve">Conti Roadattack 2 EVO TL120/70R17TL(58W)(Z)</t>
  </si>
  <si>
    <t xml:space="preserve">4,2mm</t>
  </si>
  <si>
    <t xml:space="preserve">Conti Roadattack 2 EVO TL180/55R17TL(58W)(Z)</t>
  </si>
  <si>
    <t xml:space="preserve">6,5mm</t>
  </si>
  <si>
    <t xml:space="preserve">Wartung für 2015/2016</t>
  </si>
  <si>
    <t xml:space="preserve">Spannen</t>
  </si>
  <si>
    <t xml:space="preserve">Kette gereingt General</t>
  </si>
  <si>
    <t xml:space="preserve">Zhanriemen neu</t>
  </si>
  <si>
    <t xml:space="preserve">Spannrollen alle neu</t>
  </si>
  <si>
    <t xml:space="preserve">Laufleistung 25.000km</t>
  </si>
  <si>
    <t xml:space="preserve">Ventile eingestell</t>
  </si>
  <si>
    <t xml:space="preserve">keine shim/kappen*nur neue Halbringe</t>
  </si>
  <si>
    <t xml:space="preserve">neue Birne Nigtt Breaker</t>
  </si>
  <si>
    <t xml:space="preserve">Ölwechsel, 3,35l</t>
  </si>
  <si>
    <t xml:space="preserve">alle Flüssigkeiten -neu</t>
  </si>
  <si>
    <t xml:space="preserve">Castroll Motorcycle Dot 3-4</t>
  </si>
  <si>
    <t xml:space="preserve">Beläge: Polo-07BB05SA</t>
  </si>
  <si>
    <t xml:space="preserve">Bremsbeläge hinten neu </t>
  </si>
  <si>
    <t xml:space="preserve">Beläge: TRWmoto(Lukas)-MCB75/-12,80 EUR-Fruhmann Sep</t>
  </si>
  <si>
    <t xml:space="preserve">Hebeleien mit Graphitfet neu geschmiert</t>
  </si>
  <si>
    <t xml:space="preserve">Wartung für 2019</t>
  </si>
  <si>
    <t xml:space="preserve">Monster 1000 Ventileinstellung </t>
  </si>
  <si>
    <t xml:space="preserve">Messdorn -9,08 mm</t>
  </si>
  <si>
    <t xml:space="preserve">Ergebnis</t>
  </si>
  <si>
    <t xml:space="preserve">Korrektur *Werte*Kappe/Schim  -----------------------------------------------------------</t>
  </si>
  <si>
    <t xml:space="preserve">NEU - Korrektur HALHRING  ---------------</t>
  </si>
  <si>
    <t xml:space="preserve">V*Lieger</t>
  </si>
  <si>
    <t xml:space="preserve">H*Steher</t>
  </si>
  <si>
    <t xml:space="preserve">geschl.</t>
  </si>
  <si>
    <t xml:space="preserve">NEU</t>
  </si>
  <si>
    <t xml:space="preserve">Kopf-DSM</t>
  </si>
  <si>
    <t xml:space="preserve">Zylinder mit 8000 km</t>
  </si>
  <si>
    <t xml:space="preserve">???</t>
  </si>
  <si>
    <t xml:space="preserve">Technik</t>
  </si>
  <si>
    <t xml:space="preserve">JMT Lithium-Ionen Batterien verwenden als Kathodenmaterial Eisenphosphat (LiFePO4) und verwenden das Lithium-Polymer Verfahren bei der Herstellung.</t>
  </si>
  <si>
    <t xml:space="preserve">Dadurch können sie im Normalbetrieb weder in Flammen aufgehen noch explodieren.</t>
  </si>
  <si>
    <t xml:space="preserve">Die Technik und das Herstellungsverfahren gewährleisten den höchsten Sicherheitsstandard bei Lithium Batterien.</t>
  </si>
  <si>
    <t xml:space="preserve">- 12 V wartungsfreie Lithium-Ionen-Batterie</t>
  </si>
  <si>
    <t xml:space="preserve">- Energie 58,0 Wh : 4,8Ah</t>
  </si>
  <si>
    <t xml:space="preserve">- Maße in mm 150x65x130</t>
  </si>
  <si>
    <t xml:space="preserve">- Ladestrom empfohlen 2,5 Ampere, Erhaltungslanung 13,6 V</t>
  </si>
  <si>
    <t xml:space="preserve">- maximaler Ladestrom für Schnellladung 24 Ampere</t>
  </si>
  <si>
    <t xml:space="preserve">- Gewicht 1,0 kg</t>
  </si>
  <si>
    <t xml:space="preserve">- Kälteprüfstrom 290</t>
  </si>
  <si>
    <t xml:space="preserve">Type: HJT12B-FB-SI</t>
  </si>
  <si>
    <t xml:space="preserve">Wh-Umrechnung</t>
  </si>
  <si>
    <t xml:space="preserve">Herstellerangaben</t>
  </si>
  <si>
    <t xml:space="preserve">58Wh/4,8Ah</t>
  </si>
  <si>
    <t xml:space="preserve">Leerung bis 30%</t>
  </si>
  <si>
    <t xml:space="preserve">max-Start Zeit/min</t>
  </si>
  <si>
    <t xml:space="preserve">max Standzeit-Zündung/Licht/min</t>
  </si>
  <si>
    <t xml:space="preserve">Spannung-V:</t>
  </si>
  <si>
    <t xml:space="preserve">Ampere-h</t>
  </si>
  <si>
    <t xml:space="preserve">Leistung-W:</t>
  </si>
  <si>
    <t xml:space="preserve">Ampere-min</t>
  </si>
  <si>
    <t xml:space="preserve">max</t>
  </si>
  <si>
    <t xml:space="preserve">Zeit-h:</t>
  </si>
  <si>
    <t xml:space="preserve">Ampere-sek</t>
  </si>
  <si>
    <t xml:space="preserve">Belastung</t>
  </si>
  <si>
    <t xml:space="preserve">Beleuchtung</t>
  </si>
  <si>
    <t xml:space="preserve">Controller</t>
  </si>
  <si>
    <t xml:space="preserve">Anlasser</t>
  </si>
  <si>
    <t xml:space="preserve">W</t>
  </si>
  <si>
    <t xml:space="preserve">W-ges.</t>
  </si>
  <si>
    <t xml:space="preserve">beim Start</t>
  </si>
  <si>
    <t xml:space="preserve">Leistung im Stand/W</t>
  </si>
  <si>
    <t xml:space="preserve">Ampere ges.</t>
  </si>
  <si>
    <t xml:space="preserve">Ampere bei 12,5V</t>
  </si>
  <si>
    <t xml:space="preserve">Ladegerät</t>
  </si>
  <si>
    <t xml:space="preserve">Lithium-Ionen-Batterien von JMT, Hightech für Ihr Motorrad.Batterien der neuesten Generation erkennbar am roten Gehäusedeckel. </t>
  </si>
  <si>
    <t xml:space="preserve">Batterieladegerät OptiMate "Lithium" - Der Ducati Store - Ducati Scr... http://www.duc-store.de/epages/15495490.sf/de_DE/?ObjectPath=/Sho... </t>
  </si>
  <si>
    <t xml:space="preserve">Indicator (I) </t>
  </si>
  <si>
    <t xml:space="preserve">Batterieladegerät OptiMate </t>
  </si>
  <si>
    <t xml:space="preserve">  </t>
  </si>
  <si>
    <t xml:space="preserve">Lithium </t>
  </si>
  <si>
    <t xml:space="preserve">Alle Batterien sind mit einem Batteriezustand - Indicator ausgerüstet. </t>
  </si>
  <si>
    <t xml:space="preserve">Artikel-Nr.: Batt.Opti/LI </t>
  </si>
  <si>
    <t xml:space="preserve">Einfach auf den Test Button drücken. Leuchten alle 3 blauen LEDs auf, ist die Batterie voll (ful) geladen. Leuchten nur 2 LEDs, ist sie nur noch </t>
  </si>
  <si>
    <t xml:space="preserve"> Auf Lager </t>
  </si>
  <si>
    <t xml:space="preserve">halb (med) geladen. Spätestens wenn nur noch eine LED leuchtet (low), muss die Batterie geladen werden. </t>
  </si>
  <si>
    <t xml:space="preserve">Mit dem Ersatz einer Standard Blei-Säure-Batterie durch eine JMT Lithium-Ionen-Batterie können bis zu 5 kg Gewicht gespart werden, ohne </t>
  </si>
  <si>
    <t xml:space="preserve">incl. 19% MWST plus Versand </t>
  </si>
  <si>
    <t xml:space="preserve">nennenswerten Aufwand. </t>
  </si>
  <si>
    <t xml:space="preserve"> Hinzufügen zum Warenkorb </t>
  </si>
  <si>
    <t xml:space="preserve">Folgende Vorteile sprechen für JMT Lithium-Ionen-Batterien: </t>
  </si>
  <si>
    <t xml:space="preserve">Beschreibung </t>
  </si>
  <si>
    <t xml:space="preserve">- ca. 1/3 des Gewichts der vergleichbaren Blei-Säure-Batterie </t>
  </si>
  <si>
    <t xml:space="preserve">OptiMateT lithium, das erste OptiMate, dass Ihre LiFePO4 Batterie schützt, wie kein anderes Ladegerät bisher! </t>
  </si>
  <si>
    <t xml:space="preserve">Das neue OptiMate lithium schützt Ihre Investitionen und garantiert, dass Ihre Lithium-Eisen-Phosphat-Batterie (LiFePO4 / LFP) genauso </t>
  </si>
  <si>
    <t xml:space="preserve">- in jeder Position einbaubar, da keine Säure enthalten </t>
  </si>
  <si>
    <t xml:space="preserve">leistungsstark ist und bleibt, wie angeboten - und das über lange Zeit. Mit dem verfügbaren Ladestrom von bis zu 5 Ampere des OptiMate lithium </t>
  </si>
  <si>
    <t xml:space="preserve">und dem einzigartigen mehrstufigen ampmaticT -Programm lädt und balanciert das Gerät die Einzelzellen einer Batterie schnell und effizient. </t>
  </si>
  <si>
    <t xml:space="preserve">Das Wartungsprogramm des OptiMate Lithium versorgt das angeschlossene Fahrzeug mit Strom, schützt und hält den Ladezustand der Batterie </t>
  </si>
  <si>
    <t xml:space="preserve">- Schnellladung mit hohem Ladestrom möglich (bis zu 90% in 6 min) </t>
  </si>
  <si>
    <t xml:space="preserve">bei 100 %. </t>
  </si>
  <si>
    <t xml:space="preserve">- sehr geringe Selbstentladung (max. 5% pro Monat) </t>
  </si>
  <si>
    <t xml:space="preserve">OptiMate lithium - Batterieleistung garantiert! </t>
  </si>
  <si>
    <t xml:space="preserve">- auch bei hohen Temperaturen noch gute Leistung 60-80°C </t>
  </si>
  <si>
    <t xml:space="preserve">Funktionsweise </t>
  </si>
  <si>
    <t xml:space="preserve">Vorqualifikationstest: OptiMate Lithium zeigt den Batteriezustand vor Ladebeginn an und misst die Umgebungstemperatur. Das ampmaticT- </t>
  </si>
  <si>
    <t xml:space="preserve">Blei-Säure-Batterien können aufgrund der spezifischen Eigenschaften nur 30% ihrer Kapazität nutzen, </t>
  </si>
  <si>
    <t xml:space="preserve">Ladeprogramm wird nach Temperatur und Batteriezustand gewählt. </t>
  </si>
  <si>
    <t xml:space="preserve">während bei Lithium-Ionen-Batterien nahezu 100% der Kapazität nutzbar sind. </t>
  </si>
  <si>
    <t xml:space="preserve">Wiederherstellung mit Niederspannung: Der safeTº Schutzmodus überwacht die Ladung während dieses empfindlichen Batterie- </t>
  </si>
  <si>
    <t xml:space="preserve">Aus diesem Grund benötigen die Lithium-Versionen der JMT Batterien für die gleiche Startleistung nur 1/3 der Kapazität einer vergleichbaren </t>
  </si>
  <si>
    <t xml:space="preserve">WIEDERHERSTELLUNGSMODUS um zu gewährleisten, dass eine tiefentladene Batterie ordnungsgemäß und sicher wiederhergestellt wird. Die </t>
  </si>
  <si>
    <t xml:space="preserve">Blei-Säure-Batterie. </t>
  </si>
  <si>
    <t xml:space="preserve">Tests erfolgen ohne Unterbrechung während des SAVE-Programms. So kann festgestellt werden, ob die Batterie erfolgreich wiederhergestellt </t>
  </si>
  <si>
    <t xml:space="preserve">Ein gleichmäßiger Ladezustand aller Zellen ist zudem durch einen eingebauten Prozessor („Balancer“) sichergestellt. </t>
  </si>
  <si>
    <t xml:space="preserve">wurde und ob mit dem Programm HAUPTLADUNG fortgefahren werden kann. </t>
  </si>
  <si>
    <t xml:space="preserve">Die Maße der Lithium-Ionen-Batterien entsprechen mithilfe von Adaptern den Maßen der originalen Blei-Säure-Batterien. </t>
  </si>
  <si>
    <t xml:space="preserve">Hauptladung: Der ampmaticT Prozessor passt den Ladestrom aktiv an Kapazität und Zustand der Batterie an. So wird innerhalb kürzester Zeit </t>
  </si>
  <si>
    <t xml:space="preserve">Auch die Anschlüsse sind identisch, weshalb die Batterie ohne weitere Anpassungen in wenigen Minuten ausgetauscht werden kann. </t>
  </si>
  <si>
    <t xml:space="preserve">eine vollständige Ladung erreicht. Der Fortschritt folgt der Ladestrom-Idealkurve für LiFePO4-Batterien. </t>
  </si>
  <si>
    <t xml:space="preserve">Bitte beachten Sie, dass zum Laden nur geeignete Ladegeräte verwendet werden, wie z.B. Optimate Lithium oder die entsprechenden </t>
  </si>
  <si>
    <t xml:space="preserve">Prüfung auf kurzgeschlossene / tote Zellen: Der Ladevorgang wird anhand der idealen LiFePO4-Ladekurve verfolgt. Interne Schäden können so </t>
  </si>
  <si>
    <t xml:space="preserve">Werkstattgeräte. </t>
  </si>
  <si>
    <t xml:space="preserve">festgestellt und unnötiges Laden einer nicht mehr wiederherstellbaren Batterie vermieden werden. </t>
  </si>
  <si>
    <t xml:space="preserve">Die maximal empfohlenen Ladeströme entnehmen Sie bitte den untenstehenden technischen Daten. </t>
  </si>
  <si>
    <t xml:space="preserve">Aufnahme und Ausgleich: 10 Minuten lang erfolgt der Stromfluss in Pulsen mit einer Spannungsüberwachung zwischen 14,0 V und 14,3 V, um den </t>
  </si>
  <si>
    <t xml:space="preserve">Auf gar keinen Fall dürfen Ladegeräte verwendet werden, die versuchen, tiefentladene Batterien unter 10 Volt mit einer Spannung von mehr als </t>
  </si>
  <si>
    <t xml:space="preserve">Zellspannungsausgleich zu ermöglichen. </t>
  </si>
  <si>
    <t xml:space="preserve">14,9 Volt zu desulfatieren, bevor sie mit der eigentlichen Ladung beginnen. </t>
  </si>
  <si>
    <t xml:space="preserve">Ladungsprüfung: die Spannung wird auf 13,6 V beschränkt, während der ampmaticT-Prozessor die Stromaufnahme durch die Batterie überwacht. </t>
  </si>
  <si>
    <t xml:space="preserve">Die maximale Ladespannung von 14,9 Volt darf in keinem Fall überschritten werden. Es besteht Explosionsgefahr. </t>
  </si>
  <si>
    <t xml:space="preserve">Wenn eine nicht optimale Ladung festgestellt wird, wiederholt das Programm den Aufnahmezyklus erneut 10 Minuten lang. </t>
  </si>
  <si>
    <t xml:space="preserve">Obwohl die Leichtbau-Batterie äußerst alltagstauglich ist, sollte beachtet werden, dass die Startfähigkeit bei Temperaturen unter null Grad </t>
  </si>
  <si>
    <t xml:space="preserve">Spannungserhaltungstest: erfolgt 30 Minuten lang, während derer die Batterie keinen Ladestrom bekommt. Die 5 möglichen Testergebnisse </t>
  </si>
  <si>
    <t xml:space="preserve">Celsius nur eingeschränkt gegeben ist. </t>
  </si>
  <si>
    <t xml:space="preserve">geben Aufschluss über den Allgemeinzustand der Batterie. Ist das Ergebnis grün (Spannung &gt; 12,7 V), läuft der Test bis zu 12 Stunden um zu </t>
  </si>
  <si>
    <t xml:space="preserve">Technik </t>
  </si>
  <si>
    <t xml:space="preserve">prüfen, ob eine stärkere Selbstentladung vorliegt, oder ein Stromabfluss durch das elektrische System des Fahrzeugs vorliegt, der höher als </t>
  </si>
  <si>
    <t xml:space="preserve">JMT Lithium-Ionen Batterien verwenden als Kathodenmaterial Eisenphosphat (LiFePO4) und verwenden das Lithium-Polymer Verfahren bei der </t>
  </si>
  <si>
    <t xml:space="preserve">erwartet ist. </t>
  </si>
  <si>
    <t xml:space="preserve">Herstellung. </t>
  </si>
  <si>
    <t xml:space="preserve">Erhaltungsladung: Der 12-stündige WARTUNGSLADUNGSZYKLUS besteht aus 30-minütigen Ladezyklen mit einer Spannung von 13,6 V, die sich mit </t>
  </si>
  <si>
    <t xml:space="preserve">Dadurch können sie im Normalbetrieb weder in Flammen aufgehen noch explodieren. </t>
  </si>
  <si>
    <t xml:space="preserve">30-minütigen "Pausen" abwechseln, in denen kein Ladestrom fließt. Während der Erhaltungsladung erhält die Batterie nur dann Strom, wenn es </t>
  </si>
  <si>
    <t xml:space="preserve">Die Technik und das Herstellungsverfahren gewährleisten den höchsten Sicherheitsstandard bei Lithium Batterien. </t>
  </si>
  <si>
    <t xml:space="preserve">durch das angeschlossene Fahrzeug zu einem Spannungsverlust kommt. Ein Batterieerhaltungszyklus erfolgt, wenn sich der Ladezustand der </t>
  </si>
  <si>
    <t xml:space="preserve">12V/4,8Ah</t>
  </si>
  <si>
    <t xml:space="preserve">Batterie deutlich verschlechtert hat. </t>
  </si>
  <si>
    <t xml:space="preserve">Spannungserhaltungstest und Wartungsladezyklus erfolgen erneut 24 Stunden nach Beginn des ersten Tests und werden solange wiederholt, wie </t>
  </si>
  <si>
    <t xml:space="preserve">- 12 V wartungsfreie Lithium-Ionen-Batterie </t>
  </si>
  <si>
    <t xml:space="preserve">das Ladegerät an der Batterie angeschlossen ist. </t>
  </si>
  <si>
    <t xml:space="preserve">- Energie 58,0 Wh : 4,8Ah </t>
  </si>
  <si>
    <t xml:space="preserve">Die abwechselnden Lade- und Pausenzyklen des Wartungsprogramms schützen die Batterie vor Entladung durch das angeschlossene Fahrzeug </t>
  </si>
  <si>
    <t xml:space="preserve">- Maße in mm 150x65x130 </t>
  </si>
  <si>
    <t xml:space="preserve">und eignen sich hervorragend für unbegrenztes und 100 % sicheres langfristiges Erhalten von Batterien. </t>
  </si>
  <si>
    <t xml:space="preserve">- Ladestrom empfohlen 2,5 Ampere </t>
  </si>
  <si>
    <t xml:space="preserve">3 Jahre eingeschränkte Garantie </t>
  </si>
  <si>
    <t xml:space="preserve">- maximaler Ladestrom für Schnellladung 24 Ampere </t>
  </si>
  <si>
    <t xml:space="preserve">Zu diesem Produkt empfehlen wir </t>
  </si>
  <si>
    <t xml:space="preserve">- Gewicht 1,0 kg </t>
  </si>
  <si>
    <t xml:space="preserve">1 von 2 05.11.2016 14:43 </t>
  </si>
  <si>
    <t xml:space="preserve">- Kälteprüfstrom 290 </t>
  </si>
  <si>
    <t xml:space="preserve">Vergleichbar in Maßen und Anschlüssen mit: </t>
  </si>
  <si>
    <t xml:space="preserve">Lithium-Ionen-Batterie ALLE Modelle 12V/58Wh/4,8Ah </t>
  </si>
  <si>
    <t xml:space="preserve">Yuasa Herst.-Nr. YT12B-BS YT14B-BS  YB16AL-A2 </t>
  </si>
  <si>
    <t xml:space="preserve">128,90 € * </t>
  </si>
  <si>
    <t xml:space="preserve">* incl. 19% MWST plus Versand </t>
  </si>
  <si>
    <t xml:space="preserve">12V/4,8Ah Geeignet ua.für : </t>
  </si>
  <si>
    <t xml:space="preserve">2 von 2 05.11.2016 14:43</t>
  </si>
  <si>
    <t xml:space="preserve">NEU * Scrambler * </t>
  </si>
  <si>
    <t xml:space="preserve">Ducati S 620-800ie </t>
  </si>
  <si>
    <t xml:space="preserve">Multistrada 620-1100 </t>
  </si>
  <si>
    <t xml:space="preserve">Multistrada 1200 </t>
  </si>
  <si>
    <t xml:space="preserve">Monster S2R - S4R(S) </t>
  </si>
  <si>
    <t xml:space="preserve">Monster 696-1100( EVO ) </t>
  </si>
  <si>
    <t xml:space="preserve">Monster 400-1000 </t>
  </si>
  <si>
    <t xml:space="preserve">Hypermotard 796-1100( EVO ) </t>
  </si>
  <si>
    <t xml:space="preserve">Desmosedici RR </t>
  </si>
  <si>
    <t xml:space="preserve">Diavel </t>
  </si>
  <si>
    <t xml:space="preserve">Ducati 851-888 </t>
  </si>
  <si>
    <t xml:space="preserve">Ducati 748-998 </t>
  </si>
  <si>
    <t xml:space="preserve">Ducati 749-999 </t>
  </si>
  <si>
    <t xml:space="preserve">Ducati SS und SL  alle Modelle und Baujahre </t>
  </si>
  <si>
    <t xml:space="preserve">Ducati Streetfighter </t>
  </si>
  <si>
    <t xml:space="preserve">ST2- ST4 ( ABS ) und ST3 ( ABS ) </t>
  </si>
  <si>
    <t xml:space="preserve">Alle Sport und Classic Modelle 750-1000 / GT 1000</t>
  </si>
  <si>
    <t xml:space="preserve">Einl.-Öff</t>
  </si>
  <si>
    <t xml:space="preserve">Einl.-Schl</t>
  </si>
  <si>
    <t xml:space="preserve">dreht</t>
  </si>
  <si>
    <t xml:space="preserve">Ausl.-Öff</t>
  </si>
  <si>
    <t xml:space="preserve">Ausl.-Schl</t>
  </si>
  <si>
    <t xml:space="preserve">dreht leicht</t>
  </si>
  <si>
    <t xml:space="preserve">Messdorn</t>
  </si>
  <si>
    <t xml:space="preserve">620/800er</t>
  </si>
  <si>
    <t xml:space="preserve">Ventile D°</t>
  </si>
  <si>
    <t xml:space="preserve">8 mm</t>
  </si>
  <si>
    <t xml:space="preserve"> -9,00 mm</t>
  </si>
  <si>
    <t xml:space="preserve">Anleitung =</t>
  </si>
  <si>
    <r>
      <rPr>
        <sz val="10"/>
        <rFont val="Arial"/>
        <family val="2"/>
        <charset val="1"/>
      </rPr>
      <t xml:space="preserve">Messschieber auf </t>
    </r>
    <r>
      <rPr>
        <b val="true"/>
        <sz val="10"/>
        <rFont val="Arial"/>
        <family val="2"/>
        <charset val="1"/>
      </rPr>
      <t xml:space="preserve">9,00 mm</t>
    </r>
    <r>
      <rPr>
        <sz val="10"/>
        <rFont val="Arial"/>
        <family val="0"/>
        <charset val="1"/>
      </rPr>
      <t xml:space="preserve"> einstellen, * dann auf Null netzen *(</t>
    </r>
    <r>
      <rPr>
        <b val="true"/>
        <sz val="10"/>
        <rFont val="Arial"/>
        <family val="2"/>
        <charset val="1"/>
      </rPr>
      <t xml:space="preserve">ZERO</t>
    </r>
    <r>
      <rPr>
        <sz val="10"/>
        <rFont val="Arial"/>
        <family val="0"/>
        <charset val="1"/>
      </rPr>
      <t xml:space="preserve">)</t>
    </r>
  </si>
  <si>
    <t xml:space="preserve">1000er</t>
  </si>
  <si>
    <t xml:space="preserve">7 mm</t>
  </si>
  <si>
    <t xml:space="preserve"> -9,08 mm</t>
  </si>
  <si>
    <r>
      <rPr>
        <sz val="10"/>
        <rFont val="Arial"/>
        <family val="2"/>
        <charset val="1"/>
      </rPr>
      <t xml:space="preserve">Messschieber auf </t>
    </r>
    <r>
      <rPr>
        <b val="true"/>
        <sz val="10"/>
        <rFont val="Arial"/>
        <family val="2"/>
        <charset val="1"/>
      </rPr>
      <t xml:space="preserve">9,08 mm</t>
    </r>
    <r>
      <rPr>
        <sz val="10"/>
        <rFont val="Arial"/>
        <family val="0"/>
        <charset val="1"/>
      </rPr>
      <t xml:space="preserve"> einstellen, * dann auf Null netzen *(</t>
    </r>
    <r>
      <rPr>
        <b val="true"/>
        <sz val="10"/>
        <rFont val="Arial"/>
        <family val="2"/>
        <charset val="1"/>
      </rPr>
      <t xml:space="preserve">ZERO</t>
    </r>
    <r>
      <rPr>
        <sz val="10"/>
        <rFont val="Arial"/>
        <family val="0"/>
        <charset val="1"/>
      </rPr>
      <t xml:space="preserve">)</t>
    </r>
  </si>
  <si>
    <t xml:space="preserve">Ducati S2R-800 / Irene</t>
  </si>
  <si>
    <t xml:space="preserve">Kettenpflege</t>
  </si>
  <si>
    <t xml:space="preserve">Wartung-W</t>
  </si>
  <si>
    <t xml:space="preserve">Letzter Dienst</t>
  </si>
  <si>
    <t xml:space="preserve">Kette-S</t>
  </si>
  <si>
    <t xml:space="preserve">Kette-R</t>
  </si>
  <si>
    <t xml:space="preserve">Kette-Sp</t>
  </si>
  <si>
    <t xml:space="preserve">bei</t>
  </si>
  <si>
    <t xml:space="preserve">vor</t>
  </si>
  <si>
    <t xml:space="preserve">Ölwechsel mit Filter</t>
  </si>
  <si>
    <t xml:space="preserve">KM-Stand</t>
  </si>
  <si>
    <t xml:space="preserve">Wartung</t>
  </si>
  <si>
    <t xml:space="preserve">S</t>
  </si>
  <si>
    <t xml:space="preserve">R</t>
  </si>
  <si>
    <t xml:space="preserve">Sp</t>
  </si>
  <si>
    <t xml:space="preserve">schmieren</t>
  </si>
  <si>
    <t xml:space="preserve">reinigen</t>
  </si>
  <si>
    <t xml:space="preserve">Halogenlampe Motovision</t>
  </si>
  <si>
    <t xml:space="preserve">Kundendiest</t>
  </si>
  <si>
    <t xml:space="preserve">Ende-Formeln</t>
  </si>
  <si>
    <t xml:space="preserve">Öffnugszeiten Ventile</t>
  </si>
  <si>
    <t xml:space="preserve">Drehzahl</t>
  </si>
  <si>
    <t xml:space="preserve">Frequenz</t>
  </si>
  <si>
    <t xml:space="preserve">Zeit/U-ms</t>
  </si>
  <si>
    <t xml:space="preserve">Zeit/Basis</t>
  </si>
  <si>
    <t xml:space="preserve">Ladezeit ms</t>
  </si>
  <si>
    <t xml:space="preserve">Entladezeit ms</t>
  </si>
  <si>
    <t xml:space="preserve">Hz</t>
  </si>
  <si>
    <t xml:space="preserve">ms</t>
  </si>
  <si>
    <t xml:space="preserve">ms/720°</t>
  </si>
  <si>
    <t xml:space="preserve">F-Tester</t>
  </si>
  <si>
    <t xml:space="preserve">t-5</t>
  </si>
  <si>
    <t xml:space="preserve">laden-Hz</t>
  </si>
  <si>
    <t xml:space="preserve">entladen-Hz</t>
  </si>
  <si>
    <t xml:space="preserve">Einl.</t>
  </si>
  <si>
    <t xml:space="preserve">offen/°</t>
  </si>
  <si>
    <t xml:space="preserve">Ö-15° v. OT</t>
  </si>
  <si>
    <t xml:space="preserve">S-65° n.UT</t>
  </si>
  <si>
    <t xml:space="preserve">Ausl.</t>
  </si>
  <si>
    <t xml:space="preserve">Ö-62° v.UT</t>
  </si>
  <si>
    <t xml:space="preserve">S-19° n.OT</t>
  </si>
  <si>
    <t xml:space="preserve">Kompatibilitätsbericht für Wartungsliste-Monster.xls</t>
  </si>
  <si>
    <t xml:space="preserve">Ausführen auf 31.03.2013 15:24</t>
  </si>
  <si>
    <t xml:space="preserve"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</si>
  <si>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 xml:space="preserve">Geringer Genauigkeitsverlust</t>
  </si>
  <si>
    <t xml:space="preserve">Anzahl</t>
  </si>
  <si>
    <t xml:space="preserve">Version</t>
  </si>
  <si>
    <t xml:space="preserve">Einige Zellen oder Formatvorlagen in dieser Arbeitsmappe enthalten eine Formatierung, die vom ausgewählten Dateiformat nicht unterstützt wird. Diese Formate werden in das ähnlichste verfügbare Format konvertiert.</t>
  </si>
  <si>
    <t xml:space="preserve">Excel 97-2003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</si>
</sst>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#,##0"/>
    <numFmt numFmtId="166" formatCode="0.00"/>
    <numFmt numFmtId="167" formatCode="mmm\ dd"/>
    <numFmt numFmtId="168" formatCode="mm/dd/yyyy"/>
    <numFmt numFmtId="169" formatCode="0"/>
    <numFmt numFmtId="170" formatCode="@"/>
    <numFmt numFmtId="171" formatCode="0.000"/>
    <numFmt numFmtId="172" formatCode="dd/mm/yy;@"/>
    <numFmt numFmtId="173" formatCode="0.00_ ;\-0.00\ "/>
    <numFmt numFmtId="174" formatCode="0.0"/>
    <numFmt numFmtId="175" formatCode="mm/yy"/>
    <numFmt numFmtId="176" formatCode="mm/dd/yy"/>
    <numFmt numFmtId="177" formatCode="d/m/yyyy;@"/>
    <numFmt numFmtId="178" formatCode="#,##0.00"/>
    <numFmt numFmtId="179" formatCode="#,##0.00&quot; €&quot;;[RED]\-#,##0.00&quot; €&quot;"/>
    <numFmt numFmtId="180" formatCode="#,##0\ [$KM-181A]"/>
    <numFmt numFmtId="181" formatCode="#,##0.00\ [$KM-181A]"/>
  </numFmts>
  <fonts count="4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7.5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20"/>
      <color rgb="FF0000FF"/>
      <name val="Arial"/>
      <family val="2"/>
      <charset val="1"/>
    </font>
    <font>
      <b val="true"/>
      <u val="single"/>
      <sz val="10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u val="single"/>
      <sz val="10"/>
      <color rgb="FF002060"/>
      <name val="Calibri"/>
      <family val="2"/>
      <charset val="1"/>
    </font>
    <font>
      <b val="true"/>
      <u val="single"/>
      <sz val="10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color theme="1"/>
      <name val="Calibri"/>
      <family val="2"/>
      <charset val="1"/>
    </font>
    <font>
      <sz val="8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0"/>
      <charset val="1"/>
    </font>
    <font>
      <sz val="10"/>
      <color rgb="FF00FF00"/>
      <name val="Arial"/>
      <family val="2"/>
      <charset val="1"/>
    </font>
    <font>
      <sz val="14"/>
      <name val="Arial"/>
      <family val="2"/>
      <charset val="1"/>
    </font>
    <font>
      <b val="true"/>
      <sz val="9"/>
      <color theme="1"/>
      <name val="Calibri"/>
      <family val="2"/>
      <charset val="1"/>
    </font>
    <font>
      <b val="true"/>
      <u val="single"/>
      <sz val="10"/>
      <name val="Calibri"/>
      <family val="2"/>
      <charset val="1"/>
    </font>
    <font>
      <sz val="11"/>
      <color rgb="FFFF0000"/>
      <name val="Arial"/>
      <family val="2"/>
      <charset val="1"/>
    </font>
    <font>
      <u val="single"/>
      <sz val="9"/>
      <name val="Arial"/>
      <family val="2"/>
      <charset val="1"/>
    </font>
    <font>
      <u val="single"/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3" tint="0.7999"/>
        <bgColor rgb="FFC0C0C0"/>
      </patternFill>
    </fill>
    <fill>
      <patternFill patternType="solid">
        <fgColor theme="0" tint="-0.05"/>
        <bgColor rgb="FFFFFFFF"/>
      </patternFill>
    </fill>
    <fill>
      <patternFill patternType="solid">
        <fgColor theme="3" tint="0.5999"/>
        <bgColor rgb="FF9999FF"/>
      </patternFill>
    </fill>
    <fill>
      <patternFill patternType="solid">
        <fgColor theme="0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C0C0C0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3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4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3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3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2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3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4" fillId="11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38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W18" activeCellId="0" sqref="W18"/>
    </sheetView>
  </sheetViews>
  <sheetFormatPr defaultColWidth="10.515625" defaultRowHeight="12.75" customHeight="true" zeroHeight="false" outlineLevelRow="0" outlineLevelCol="0"/>
  <sheetData>
    <row r="1" customFormat="false" ht="12.75" hidden="false" customHeight="false" outlineLevel="0" collapsed="false">
      <c r="A1" s="1"/>
      <c r="B1" s="2"/>
      <c r="C1" s="2"/>
      <c r="D1" s="3"/>
      <c r="E1" s="3"/>
      <c r="F1" s="4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  <c r="AR1" s="5"/>
      <c r="AS1" s="5"/>
      <c r="AT1" s="5"/>
    </row>
    <row r="2" customFormat="false" ht="12.75" hidden="false" customHeight="false" outlineLevel="0" collapsed="false">
      <c r="A2" s="6"/>
      <c r="B2" s="7"/>
      <c r="C2" s="7"/>
      <c r="D2" s="8" t="s">
        <v>0</v>
      </c>
      <c r="E2" s="9"/>
      <c r="F2" s="9"/>
      <c r="G2" s="9"/>
      <c r="H2" s="9"/>
      <c r="I2" s="9"/>
      <c r="J2" s="10" t="s">
        <v>1</v>
      </c>
      <c r="K2" s="9"/>
      <c r="L2" s="11" t="s">
        <v>2</v>
      </c>
      <c r="M2" s="11" t="s">
        <v>3</v>
      </c>
      <c r="N2" s="12" t="n">
        <v>0.11</v>
      </c>
      <c r="O2" s="13"/>
      <c r="P2" s="13" t="s">
        <v>4</v>
      </c>
      <c r="Q2" s="11" t="s">
        <v>3</v>
      </c>
      <c r="R2" s="14" t="n">
        <v>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5"/>
      <c r="AR2" s="5"/>
      <c r="AS2" s="5"/>
      <c r="AT2" s="5"/>
    </row>
    <row r="3" customFormat="false" ht="12.75" hidden="false" customHeight="false" outlineLevel="0" collapsed="false">
      <c r="A3" s="15"/>
      <c r="B3" s="2"/>
      <c r="C3" s="2"/>
      <c r="D3" s="16" t="s">
        <v>5</v>
      </c>
      <c r="E3" s="17"/>
      <c r="F3" s="17"/>
      <c r="G3" s="17"/>
      <c r="H3" s="17"/>
      <c r="I3" s="17"/>
      <c r="J3" s="17"/>
      <c r="K3" s="17"/>
      <c r="L3" s="18" t="s">
        <v>2</v>
      </c>
      <c r="M3" s="18" t="s">
        <v>6</v>
      </c>
      <c r="N3" s="19" t="n">
        <v>0.12</v>
      </c>
      <c r="O3" s="18"/>
      <c r="P3" s="20" t="s">
        <v>7</v>
      </c>
      <c r="Q3" s="18" t="s">
        <v>6</v>
      </c>
      <c r="R3" s="21" t="n">
        <v>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  <c r="AS3" s="5"/>
      <c r="AT3" s="5"/>
    </row>
    <row r="4" customFormat="false" ht="12.75" hidden="false" customHeight="false" outlineLevel="0" collapsed="false">
      <c r="A4" s="6"/>
      <c r="D4" s="4"/>
      <c r="E4" s="4"/>
      <c r="F4" s="4"/>
      <c r="G4" s="22"/>
      <c r="H4" s="2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/>
      <c r="AR4" s="5"/>
      <c r="AS4" s="5"/>
      <c r="AT4" s="5"/>
    </row>
    <row r="5" customFormat="false" ht="12.75" hidden="false" customHeight="false" outlineLevel="0" collapsed="false">
      <c r="A5" s="23"/>
      <c r="B5" s="24"/>
      <c r="C5" s="24"/>
      <c r="D5" s="25" t="n">
        <v>1</v>
      </c>
      <c r="E5" s="26" t="n">
        <v>2</v>
      </c>
      <c r="F5" s="26" t="n">
        <v>3</v>
      </c>
      <c r="G5" s="26" t="n">
        <v>4</v>
      </c>
      <c r="H5" s="26" t="n">
        <v>5</v>
      </c>
      <c r="I5" s="26" t="n">
        <v>6</v>
      </c>
      <c r="J5" s="26" t="n">
        <v>7</v>
      </c>
      <c r="K5" s="27" t="n">
        <v>8</v>
      </c>
      <c r="L5" s="25" t="n">
        <v>1</v>
      </c>
      <c r="M5" s="26" t="n">
        <v>2</v>
      </c>
      <c r="N5" s="26" t="n">
        <v>3</v>
      </c>
      <c r="O5" s="26" t="n">
        <v>4</v>
      </c>
      <c r="P5" s="26" t="n">
        <v>5</v>
      </c>
      <c r="Q5" s="26" t="n">
        <v>6</v>
      </c>
      <c r="R5" s="26" t="n">
        <v>7</v>
      </c>
      <c r="S5" s="27" t="n">
        <v>8</v>
      </c>
      <c r="T5" s="25" t="n">
        <v>1</v>
      </c>
      <c r="U5" s="26" t="n">
        <v>2</v>
      </c>
      <c r="V5" s="26" t="n">
        <v>3</v>
      </c>
      <c r="W5" s="26" t="n">
        <v>4</v>
      </c>
      <c r="X5" s="26" t="n">
        <v>5</v>
      </c>
      <c r="Y5" s="26" t="n">
        <v>6</v>
      </c>
      <c r="Z5" s="26" t="n">
        <v>7</v>
      </c>
      <c r="AA5" s="27" t="n">
        <v>8</v>
      </c>
      <c r="AB5" s="25" t="n">
        <v>1</v>
      </c>
      <c r="AC5" s="26" t="n">
        <v>2</v>
      </c>
      <c r="AD5" s="26" t="n">
        <v>3</v>
      </c>
      <c r="AE5" s="26" t="n">
        <v>4</v>
      </c>
      <c r="AF5" s="26" t="n">
        <v>5</v>
      </c>
      <c r="AG5" s="26" t="n">
        <v>6</v>
      </c>
      <c r="AH5" s="26" t="n">
        <v>7</v>
      </c>
      <c r="AI5" s="27" t="n">
        <v>8</v>
      </c>
      <c r="AJ5" s="28" t="s">
        <v>8</v>
      </c>
      <c r="AK5" s="26" t="s">
        <v>9</v>
      </c>
      <c r="AL5" s="26" t="s">
        <v>10</v>
      </c>
      <c r="AM5" s="27" t="s">
        <v>11</v>
      </c>
      <c r="AN5" s="25" t="n">
        <v>1</v>
      </c>
      <c r="AO5" s="26" t="n">
        <v>2</v>
      </c>
      <c r="AP5" s="26" t="n">
        <v>3</v>
      </c>
      <c r="AQ5" s="26" t="n">
        <v>4</v>
      </c>
      <c r="AR5" s="26" t="n">
        <v>5</v>
      </c>
      <c r="AS5" s="26" t="n">
        <v>6</v>
      </c>
      <c r="AT5" s="26" t="n">
        <v>7</v>
      </c>
      <c r="AU5" s="27" t="n">
        <v>8</v>
      </c>
    </row>
    <row r="6" customFormat="false" ht="12.75" hidden="false" customHeight="false" outlineLevel="0" collapsed="false">
      <c r="A6" s="29"/>
      <c r="B6" s="30"/>
      <c r="C6" s="30"/>
      <c r="D6" s="31" t="s">
        <v>12</v>
      </c>
      <c r="E6" s="32"/>
      <c r="F6" s="32"/>
      <c r="G6" s="32"/>
      <c r="H6" s="32"/>
      <c r="I6" s="32"/>
      <c r="J6" s="32"/>
      <c r="K6" s="33"/>
      <c r="L6" s="34" t="s">
        <v>13</v>
      </c>
      <c r="M6" s="35"/>
      <c r="N6" s="35"/>
      <c r="O6" s="35"/>
      <c r="P6" s="35"/>
      <c r="Q6" s="35"/>
      <c r="R6" s="35"/>
      <c r="S6" s="36"/>
      <c r="T6" s="31" t="s">
        <v>14</v>
      </c>
      <c r="U6" s="32"/>
      <c r="V6" s="32"/>
      <c r="W6" s="37"/>
      <c r="X6" s="32"/>
      <c r="Y6" s="32"/>
      <c r="Z6" s="32"/>
      <c r="AA6" s="33"/>
      <c r="AB6" s="34" t="s">
        <v>15</v>
      </c>
      <c r="AC6" s="35"/>
      <c r="AD6" s="35"/>
      <c r="AE6" s="38"/>
      <c r="AF6" s="35"/>
      <c r="AG6" s="35"/>
      <c r="AH6" s="35"/>
      <c r="AI6" s="36"/>
      <c r="AJ6" s="34" t="s">
        <v>16</v>
      </c>
      <c r="AK6" s="35"/>
      <c r="AL6" s="35"/>
      <c r="AM6" s="36"/>
      <c r="AN6" s="31" t="s">
        <v>17</v>
      </c>
      <c r="AO6" s="32"/>
      <c r="AP6" s="32"/>
      <c r="AQ6" s="39"/>
      <c r="AR6" s="39"/>
      <c r="AS6" s="39"/>
      <c r="AT6" s="39"/>
      <c r="AU6" s="40"/>
      <c r="AV6" s="41"/>
    </row>
    <row r="7" customFormat="false" ht="12.75" hidden="false" customHeight="false" outlineLevel="0" collapsed="false">
      <c r="A7" s="42"/>
      <c r="B7" s="43"/>
      <c r="C7" s="24"/>
      <c r="D7" s="44" t="s">
        <v>18</v>
      </c>
      <c r="E7" s="45" t="s">
        <v>19</v>
      </c>
      <c r="F7" s="45" t="s">
        <v>19</v>
      </c>
      <c r="G7" s="46" t="s">
        <v>19</v>
      </c>
      <c r="H7" s="44" t="s">
        <v>20</v>
      </c>
      <c r="I7" s="45" t="s">
        <v>19</v>
      </c>
      <c r="J7" s="45" t="s">
        <v>19</v>
      </c>
      <c r="K7" s="45" t="s">
        <v>19</v>
      </c>
      <c r="L7" s="44" t="s">
        <v>18</v>
      </c>
      <c r="M7" s="45" t="s">
        <v>19</v>
      </c>
      <c r="N7" s="45" t="s">
        <v>19</v>
      </c>
      <c r="O7" s="45" t="s">
        <v>19</v>
      </c>
      <c r="P7" s="44" t="s">
        <v>20</v>
      </c>
      <c r="Q7" s="45" t="s">
        <v>19</v>
      </c>
      <c r="R7" s="45" t="s">
        <v>19</v>
      </c>
      <c r="S7" s="45" t="s">
        <v>19</v>
      </c>
      <c r="T7" s="44" t="s">
        <v>18</v>
      </c>
      <c r="U7" s="45" t="s">
        <v>19</v>
      </c>
      <c r="V7" s="45" t="s">
        <v>19</v>
      </c>
      <c r="W7" s="46" t="s">
        <v>19</v>
      </c>
      <c r="X7" s="44" t="s">
        <v>20</v>
      </c>
      <c r="Y7" s="45" t="s">
        <v>19</v>
      </c>
      <c r="Z7" s="45" t="s">
        <v>19</v>
      </c>
      <c r="AA7" s="45" t="s">
        <v>19</v>
      </c>
      <c r="AB7" s="44" t="s">
        <v>18</v>
      </c>
      <c r="AC7" s="45" t="s">
        <v>19</v>
      </c>
      <c r="AD7" s="45" t="s">
        <v>19</v>
      </c>
      <c r="AE7" s="46" t="s">
        <v>19</v>
      </c>
      <c r="AF7" s="44" t="s">
        <v>20</v>
      </c>
      <c r="AG7" s="45" t="s">
        <v>19</v>
      </c>
      <c r="AH7" s="45" t="s">
        <v>19</v>
      </c>
      <c r="AI7" s="45" t="s">
        <v>19</v>
      </c>
      <c r="AJ7" s="44" t="s">
        <v>18</v>
      </c>
      <c r="AK7" s="45" t="s">
        <v>19</v>
      </c>
      <c r="AL7" s="44" t="s">
        <v>20</v>
      </c>
      <c r="AM7" s="45" t="s">
        <v>19</v>
      </c>
      <c r="AN7" s="44" t="s">
        <v>18</v>
      </c>
      <c r="AO7" s="45" t="s">
        <v>19</v>
      </c>
      <c r="AP7" s="45" t="s">
        <v>19</v>
      </c>
      <c r="AQ7" s="46" t="s">
        <v>19</v>
      </c>
      <c r="AR7" s="44" t="s">
        <v>20</v>
      </c>
      <c r="AS7" s="45" t="s">
        <v>19</v>
      </c>
      <c r="AT7" s="45" t="s">
        <v>19</v>
      </c>
      <c r="AU7" s="47" t="s">
        <v>19</v>
      </c>
      <c r="AV7" s="48"/>
    </row>
    <row r="8" customFormat="false" ht="12.75" hidden="false" customHeight="false" outlineLevel="0" collapsed="false">
      <c r="A8" s="49"/>
      <c r="B8" s="50"/>
      <c r="C8" s="51"/>
      <c r="D8" s="52" t="s">
        <v>3</v>
      </c>
      <c r="E8" s="53" t="s">
        <v>6</v>
      </c>
      <c r="F8" s="52" t="s">
        <v>3</v>
      </c>
      <c r="G8" s="53" t="s">
        <v>6</v>
      </c>
      <c r="H8" s="52" t="s">
        <v>3</v>
      </c>
      <c r="I8" s="54" t="s">
        <v>6</v>
      </c>
      <c r="J8" s="52" t="s">
        <v>3</v>
      </c>
      <c r="K8" s="53" t="s">
        <v>6</v>
      </c>
      <c r="L8" s="52" t="s">
        <v>3</v>
      </c>
      <c r="M8" s="53" t="s">
        <v>6</v>
      </c>
      <c r="N8" s="52" t="s">
        <v>3</v>
      </c>
      <c r="O8" s="53" t="s">
        <v>6</v>
      </c>
      <c r="P8" s="52" t="s">
        <v>3</v>
      </c>
      <c r="Q8" s="54" t="s">
        <v>6</v>
      </c>
      <c r="R8" s="52" t="s">
        <v>3</v>
      </c>
      <c r="S8" s="53" t="s">
        <v>6</v>
      </c>
      <c r="T8" s="52" t="s">
        <v>3</v>
      </c>
      <c r="U8" s="53" t="s">
        <v>6</v>
      </c>
      <c r="V8" s="52" t="s">
        <v>3</v>
      </c>
      <c r="W8" s="53" t="s">
        <v>6</v>
      </c>
      <c r="X8" s="52" t="s">
        <v>3</v>
      </c>
      <c r="Y8" s="54" t="s">
        <v>6</v>
      </c>
      <c r="Z8" s="52" t="s">
        <v>3</v>
      </c>
      <c r="AA8" s="53" t="s">
        <v>6</v>
      </c>
      <c r="AB8" s="52" t="s">
        <v>3</v>
      </c>
      <c r="AC8" s="53" t="s">
        <v>6</v>
      </c>
      <c r="AD8" s="52" t="s">
        <v>3</v>
      </c>
      <c r="AE8" s="53" t="s">
        <v>6</v>
      </c>
      <c r="AF8" s="52" t="s">
        <v>3</v>
      </c>
      <c r="AG8" s="54" t="s">
        <v>6</v>
      </c>
      <c r="AH8" s="52" t="s">
        <v>3</v>
      </c>
      <c r="AI8" s="53" t="s">
        <v>6</v>
      </c>
      <c r="AJ8" s="52" t="s">
        <v>3</v>
      </c>
      <c r="AK8" s="53" t="s">
        <v>6</v>
      </c>
      <c r="AL8" s="52" t="s">
        <v>3</v>
      </c>
      <c r="AM8" s="53" t="s">
        <v>6</v>
      </c>
      <c r="AN8" s="52" t="s">
        <v>3</v>
      </c>
      <c r="AO8" s="53" t="s">
        <v>6</v>
      </c>
      <c r="AP8" s="52" t="s">
        <v>3</v>
      </c>
      <c r="AQ8" s="53" t="s">
        <v>6</v>
      </c>
      <c r="AR8" s="52" t="s">
        <v>3</v>
      </c>
      <c r="AS8" s="54" t="s">
        <v>6</v>
      </c>
      <c r="AT8" s="52" t="s">
        <v>3</v>
      </c>
      <c r="AU8" s="53" t="s">
        <v>6</v>
      </c>
      <c r="AV8" s="48"/>
    </row>
    <row r="9" customFormat="false" ht="12.75" hidden="false" customHeight="false" outlineLevel="0" collapsed="false">
      <c r="A9" s="49"/>
      <c r="B9" s="50"/>
      <c r="C9" s="51"/>
      <c r="D9" s="55" t="s">
        <v>2</v>
      </c>
      <c r="E9" s="56" t="s">
        <v>2</v>
      </c>
      <c r="F9" s="57" t="s">
        <v>4</v>
      </c>
      <c r="G9" s="57" t="s">
        <v>4</v>
      </c>
      <c r="H9" s="55" t="s">
        <v>2</v>
      </c>
      <c r="I9" s="55" t="s">
        <v>2</v>
      </c>
      <c r="J9" s="57" t="s">
        <v>4</v>
      </c>
      <c r="K9" s="57" t="s">
        <v>4</v>
      </c>
      <c r="L9" s="55" t="s">
        <v>2</v>
      </c>
      <c r="M9" s="56" t="s">
        <v>2</v>
      </c>
      <c r="N9" s="57" t="s">
        <v>4</v>
      </c>
      <c r="O9" s="57" t="s">
        <v>4</v>
      </c>
      <c r="P9" s="55" t="s">
        <v>2</v>
      </c>
      <c r="Q9" s="55" t="s">
        <v>2</v>
      </c>
      <c r="R9" s="57" t="s">
        <v>4</v>
      </c>
      <c r="S9" s="57" t="s">
        <v>4</v>
      </c>
      <c r="T9" s="55" t="s">
        <v>2</v>
      </c>
      <c r="U9" s="56" t="s">
        <v>2</v>
      </c>
      <c r="V9" s="57" t="s">
        <v>4</v>
      </c>
      <c r="W9" s="57" t="s">
        <v>4</v>
      </c>
      <c r="X9" s="55" t="s">
        <v>2</v>
      </c>
      <c r="Y9" s="55" t="s">
        <v>2</v>
      </c>
      <c r="Z9" s="57" t="s">
        <v>4</v>
      </c>
      <c r="AA9" s="57" t="s">
        <v>4</v>
      </c>
      <c r="AB9" s="55" t="s">
        <v>2</v>
      </c>
      <c r="AC9" s="56" t="s">
        <v>2</v>
      </c>
      <c r="AD9" s="57" t="s">
        <v>4</v>
      </c>
      <c r="AE9" s="57" t="s">
        <v>4</v>
      </c>
      <c r="AF9" s="55" t="s">
        <v>2</v>
      </c>
      <c r="AG9" s="55" t="s">
        <v>2</v>
      </c>
      <c r="AH9" s="57" t="s">
        <v>4</v>
      </c>
      <c r="AI9" s="57" t="s">
        <v>4</v>
      </c>
      <c r="AJ9" s="55"/>
      <c r="AK9" s="55"/>
      <c r="AL9" s="55"/>
      <c r="AM9" s="55"/>
      <c r="AN9" s="55" t="s">
        <v>2</v>
      </c>
      <c r="AO9" s="56" t="s">
        <v>2</v>
      </c>
      <c r="AP9" s="55" t="s">
        <v>4</v>
      </c>
      <c r="AQ9" s="56" t="s">
        <v>4</v>
      </c>
      <c r="AR9" s="55" t="s">
        <v>2</v>
      </c>
      <c r="AS9" s="58" t="s">
        <v>2</v>
      </c>
      <c r="AT9" s="55" t="s">
        <v>4</v>
      </c>
      <c r="AU9" s="59" t="s">
        <v>4</v>
      </c>
      <c r="AV9" s="41"/>
    </row>
    <row r="10" customFormat="false" ht="12.75" hidden="false" customHeight="false" outlineLevel="0" collapsed="false">
      <c r="A10" s="60" t="s">
        <v>21</v>
      </c>
      <c r="B10" s="61" t="s">
        <v>22</v>
      </c>
      <c r="C10" s="51" t="s">
        <v>23</v>
      </c>
      <c r="D10" s="62" t="s">
        <v>24</v>
      </c>
      <c r="E10" s="63"/>
      <c r="F10" s="64"/>
      <c r="G10" s="64"/>
      <c r="H10" s="62" t="s">
        <v>24</v>
      </c>
      <c r="I10" s="63"/>
      <c r="J10" s="63"/>
      <c r="K10" s="64"/>
      <c r="L10" s="65" t="s">
        <v>25</v>
      </c>
      <c r="M10" s="63"/>
      <c r="N10" s="63"/>
      <c r="O10" s="64"/>
      <c r="P10" s="65" t="s">
        <v>25</v>
      </c>
      <c r="Q10" s="66"/>
      <c r="R10" s="63"/>
      <c r="S10" s="67"/>
      <c r="T10" s="62" t="s">
        <v>26</v>
      </c>
      <c r="U10" s="63" t="s">
        <v>26</v>
      </c>
      <c r="V10" s="63" t="s">
        <v>27</v>
      </c>
      <c r="W10" s="63" t="s">
        <v>27</v>
      </c>
      <c r="X10" s="62" t="s">
        <v>26</v>
      </c>
      <c r="Y10" s="63" t="s">
        <v>26</v>
      </c>
      <c r="Z10" s="63" t="s">
        <v>27</v>
      </c>
      <c r="AA10" s="63" t="s">
        <v>27</v>
      </c>
      <c r="AB10" s="62" t="s">
        <v>26</v>
      </c>
      <c r="AC10" s="63" t="s">
        <v>26</v>
      </c>
      <c r="AD10" s="63" t="s">
        <v>27</v>
      </c>
      <c r="AE10" s="63" t="s">
        <v>27</v>
      </c>
      <c r="AF10" s="62" t="s">
        <v>26</v>
      </c>
      <c r="AG10" s="63" t="s">
        <v>26</v>
      </c>
      <c r="AH10" s="63" t="s">
        <v>27</v>
      </c>
      <c r="AI10" s="63" t="s">
        <v>27</v>
      </c>
      <c r="AJ10" s="62" t="s">
        <v>28</v>
      </c>
      <c r="AK10" s="63"/>
      <c r="AL10" s="62" t="s">
        <v>28</v>
      </c>
      <c r="AM10" s="63"/>
      <c r="AN10" s="62" t="s">
        <v>24</v>
      </c>
      <c r="AO10" s="63"/>
      <c r="AP10" s="63"/>
      <c r="AQ10" s="64"/>
      <c r="AR10" s="62" t="s">
        <v>24</v>
      </c>
      <c r="AS10" s="63"/>
      <c r="AT10" s="63"/>
      <c r="AU10" s="64"/>
      <c r="AV10" s="41"/>
    </row>
    <row r="11" customFormat="false" ht="12.75" hidden="false" customHeight="false" outlineLevel="0" collapsed="false">
      <c r="A11" s="68" t="n">
        <v>13105</v>
      </c>
      <c r="B11" s="69" t="n">
        <v>40643</v>
      </c>
      <c r="C11" s="68"/>
      <c r="D11" s="70" t="n">
        <v>0.1</v>
      </c>
      <c r="E11" s="70" t="n">
        <v>0.14</v>
      </c>
      <c r="F11" s="70" t="n">
        <v>0</v>
      </c>
      <c r="G11" s="70" t="n">
        <v>0</v>
      </c>
      <c r="H11" s="70" t="n">
        <v>0.1</v>
      </c>
      <c r="I11" s="70" t="n">
        <v>0.15</v>
      </c>
      <c r="J11" s="70" t="n">
        <v>0</v>
      </c>
      <c r="K11" s="70" t="n">
        <v>0</v>
      </c>
      <c r="L11" s="71" t="n">
        <f aca="false">IF(D11=N$2,0,D11-N$2)</f>
        <v>-0.01</v>
      </c>
      <c r="M11" s="71" t="n">
        <f aca="false">IF(E11=N$3,0,E11-N$3)</f>
        <v>0.02</v>
      </c>
      <c r="N11" s="71" t="n">
        <f aca="false">IF(F11=R$2,0,F11-R$2)</f>
        <v>0</v>
      </c>
      <c r="O11" s="71" t="n">
        <f aca="false">IF(G11=R$3,0,G11-R$3)</f>
        <v>0</v>
      </c>
      <c r="P11" s="71" t="n">
        <f aca="false">IF(H11=N$2,0,H11-N$2)</f>
        <v>-0.01</v>
      </c>
      <c r="Q11" s="71" t="n">
        <f aca="false">IF(I11=N$3,0,I11-N$3)</f>
        <v>0.03</v>
      </c>
      <c r="R11" s="71" t="n">
        <f aca="false">IF(J11=R$2,0,J11-R$2)</f>
        <v>0</v>
      </c>
      <c r="S11" s="71" t="n">
        <f aca="false">IF(K11=R$3,0,K11-R$3)</f>
        <v>0</v>
      </c>
      <c r="T11" s="72" t="s">
        <v>29</v>
      </c>
      <c r="U11" s="72" t="s">
        <v>29</v>
      </c>
      <c r="V11" s="72" t="s">
        <v>29</v>
      </c>
      <c r="W11" s="72" t="s">
        <v>29</v>
      </c>
      <c r="X11" s="72" t="s">
        <v>29</v>
      </c>
      <c r="Y11" s="72" t="s">
        <v>29</v>
      </c>
      <c r="Z11" s="72" t="s">
        <v>29</v>
      </c>
      <c r="AA11" s="72" t="s">
        <v>29</v>
      </c>
      <c r="AB11" s="73" t="s">
        <v>29</v>
      </c>
      <c r="AC11" s="73" t="s">
        <v>29</v>
      </c>
      <c r="AD11" s="73" t="s">
        <v>29</v>
      </c>
      <c r="AE11" s="73" t="s">
        <v>29</v>
      </c>
      <c r="AF11" s="73" t="s">
        <v>29</v>
      </c>
      <c r="AG11" s="73" t="s">
        <v>29</v>
      </c>
      <c r="AH11" s="73" t="s">
        <v>29</v>
      </c>
      <c r="AI11" s="73" t="s">
        <v>29</v>
      </c>
      <c r="AJ11" s="73" t="s">
        <v>29</v>
      </c>
      <c r="AK11" s="73" t="s">
        <v>29</v>
      </c>
      <c r="AL11" s="73" t="s">
        <v>29</v>
      </c>
      <c r="AM11" s="73" t="s">
        <v>29</v>
      </c>
      <c r="AN11" s="70" t="n">
        <v>0.1</v>
      </c>
      <c r="AO11" s="70" t="n">
        <v>0.14</v>
      </c>
      <c r="AP11" s="70" t="n">
        <v>0</v>
      </c>
      <c r="AQ11" s="70" t="n">
        <v>0</v>
      </c>
      <c r="AR11" s="70" t="n">
        <v>0.1</v>
      </c>
      <c r="AS11" s="70" t="n">
        <v>0.15</v>
      </c>
      <c r="AT11" s="70" t="n">
        <v>0</v>
      </c>
      <c r="AU11" s="70" t="n">
        <v>0</v>
      </c>
      <c r="AV11" s="41"/>
    </row>
    <row r="12" customFormat="false" ht="12.75" hidden="false" customHeight="false" outlineLevel="0" collapsed="false">
      <c r="A12" s="68" t="n">
        <v>23283</v>
      </c>
      <c r="B12" s="69" t="n">
        <v>41327</v>
      </c>
      <c r="C12" s="68" t="n">
        <f aca="false">A12-A11</f>
        <v>10178</v>
      </c>
      <c r="D12" s="70" t="n">
        <v>0.095</v>
      </c>
      <c r="E12" s="70" t="n">
        <v>0.12</v>
      </c>
      <c r="F12" s="70" t="n">
        <v>0.14</v>
      </c>
      <c r="G12" s="70" t="n">
        <v>0.14</v>
      </c>
      <c r="H12" s="70"/>
      <c r="I12" s="70"/>
      <c r="J12" s="70"/>
      <c r="K12" s="70"/>
      <c r="L12" s="71" t="n">
        <f aca="false">IF(D12=N$2,0,D12-N$2)</f>
        <v>-0.015</v>
      </c>
      <c r="M12" s="71" t="n">
        <f aca="false">IF(E12=N$3,0,E12-N$3)</f>
        <v>0</v>
      </c>
      <c r="N12" s="71" t="n">
        <f aca="false">IF(F12=R$2,0,F12-R$2)</f>
        <v>0.14</v>
      </c>
      <c r="O12" s="71" t="n">
        <f aca="false">IF(G12=R$3,0,G12-R$3)</f>
        <v>0.14</v>
      </c>
      <c r="P12" s="71" t="n">
        <f aca="false">IF(H12=N$2,0,H12-N$2)</f>
        <v>-0.11</v>
      </c>
      <c r="Q12" s="71" t="n">
        <f aca="false">IF(I12=N$3,0,I12-N$3)</f>
        <v>-0.12</v>
      </c>
      <c r="R12" s="71" t="n">
        <f aca="false">IF(J12=R$2,0,J12-R$2)</f>
        <v>0</v>
      </c>
      <c r="S12" s="71" t="n">
        <f aca="false">IF(K12=R$3,0,K12-R$3)</f>
        <v>0</v>
      </c>
      <c r="T12" s="74" t="n">
        <v>3.23</v>
      </c>
      <c r="U12" s="74" t="n">
        <v>3.9</v>
      </c>
      <c r="V12" s="70" t="n">
        <v>6.71</v>
      </c>
      <c r="W12" s="70" t="n">
        <v>6.55</v>
      </c>
      <c r="X12" s="70"/>
      <c r="Y12" s="70"/>
      <c r="Z12" s="70"/>
      <c r="AA12" s="70"/>
      <c r="AB12" s="75" t="n">
        <v>3.22</v>
      </c>
      <c r="AC12" s="75" t="n">
        <v>3.9</v>
      </c>
      <c r="AD12" s="75" t="n">
        <v>6.8</v>
      </c>
      <c r="AE12" s="75" t="n">
        <v>6.63</v>
      </c>
      <c r="AF12" s="76"/>
      <c r="AG12" s="76"/>
      <c r="AH12" s="76"/>
      <c r="AI12" s="76"/>
      <c r="AJ12" s="76"/>
      <c r="AK12" s="76"/>
      <c r="AL12" s="76"/>
      <c r="AM12" s="76"/>
      <c r="AN12" s="70" t="n">
        <v>0.11</v>
      </c>
      <c r="AO12" s="70" t="n">
        <v>0.12</v>
      </c>
      <c r="AP12" s="70" t="n">
        <v>0</v>
      </c>
      <c r="AQ12" s="70" t="n">
        <v>0</v>
      </c>
      <c r="AR12" s="70"/>
      <c r="AS12" s="70"/>
      <c r="AT12" s="70"/>
      <c r="AU12" s="70"/>
      <c r="AV12" s="41"/>
    </row>
    <row r="13" customFormat="false" ht="12.75" hidden="false" customHeight="false" outlineLevel="0" collapsed="false">
      <c r="A13" s="68"/>
      <c r="B13" s="77"/>
      <c r="C13" s="68"/>
      <c r="D13" s="70"/>
      <c r="E13" s="70"/>
      <c r="F13" s="70"/>
      <c r="G13" s="70"/>
      <c r="H13" s="70"/>
      <c r="I13" s="70"/>
      <c r="J13" s="70"/>
      <c r="K13" s="70"/>
      <c r="L13" s="71"/>
      <c r="M13" s="71"/>
      <c r="N13" s="71"/>
      <c r="O13" s="71"/>
      <c r="P13" s="71"/>
      <c r="Q13" s="71"/>
      <c r="R13" s="71"/>
      <c r="S13" s="71"/>
      <c r="T13" s="70"/>
      <c r="U13" s="70"/>
      <c r="V13" s="70"/>
      <c r="W13" s="70"/>
      <c r="X13" s="70"/>
      <c r="Y13" s="70"/>
      <c r="Z13" s="70"/>
      <c r="AA13" s="70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0"/>
      <c r="AO13" s="70"/>
      <c r="AP13" s="70"/>
      <c r="AQ13" s="70"/>
      <c r="AR13" s="70"/>
      <c r="AS13" s="70"/>
      <c r="AT13" s="70"/>
      <c r="AU13" s="70"/>
      <c r="AV13" s="41"/>
    </row>
    <row r="14" customFormat="false" ht="12.75" hidden="false" customHeight="false" outlineLevel="0" collapsed="false">
      <c r="A14" s="68"/>
      <c r="B14" s="69"/>
      <c r="C14" s="68"/>
      <c r="D14" s="70"/>
      <c r="E14" s="70"/>
      <c r="F14" s="70"/>
      <c r="G14" s="70"/>
      <c r="H14" s="70"/>
      <c r="I14" s="70"/>
      <c r="J14" s="70"/>
      <c r="K14" s="70"/>
      <c r="L14" s="71"/>
      <c r="M14" s="71"/>
      <c r="N14" s="71"/>
      <c r="O14" s="71"/>
      <c r="P14" s="71"/>
      <c r="Q14" s="71"/>
      <c r="R14" s="71"/>
      <c r="S14" s="71"/>
      <c r="T14" s="70"/>
      <c r="U14" s="70"/>
      <c r="V14" s="70"/>
      <c r="W14" s="70"/>
      <c r="X14" s="70"/>
      <c r="Y14" s="70"/>
      <c r="Z14" s="70"/>
      <c r="AA14" s="70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0"/>
      <c r="AO14" s="70"/>
      <c r="AP14" s="70"/>
      <c r="AQ14" s="70"/>
      <c r="AR14" s="70"/>
      <c r="AS14" s="70"/>
      <c r="AT14" s="70"/>
      <c r="AU14" s="70"/>
    </row>
    <row r="15" customFormat="false" ht="12.75" hidden="false" customHeight="false" outlineLevel="0" collapsed="false">
      <c r="A15" s="78"/>
      <c r="B15" s="79"/>
      <c r="C15" s="78"/>
      <c r="D15" s="70"/>
      <c r="E15" s="70"/>
      <c r="F15" s="70"/>
      <c r="G15" s="70"/>
      <c r="H15" s="70"/>
      <c r="I15" s="70"/>
      <c r="J15" s="70"/>
      <c r="K15" s="70"/>
      <c r="L15" s="71"/>
      <c r="M15" s="71"/>
      <c r="N15" s="71"/>
      <c r="O15" s="71"/>
      <c r="P15" s="71"/>
      <c r="Q15" s="71"/>
      <c r="R15" s="71"/>
      <c r="S15" s="71"/>
      <c r="T15" s="70"/>
      <c r="U15" s="70"/>
      <c r="V15" s="70"/>
      <c r="W15" s="70"/>
      <c r="X15" s="70"/>
      <c r="Y15" s="70"/>
      <c r="Z15" s="70"/>
      <c r="AA15" s="70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0"/>
      <c r="AO15" s="70"/>
      <c r="AP15" s="70"/>
      <c r="AQ15" s="70"/>
      <c r="AR15" s="70"/>
      <c r="AS15" s="70"/>
      <c r="AT15" s="70"/>
      <c r="AU15" s="70"/>
    </row>
    <row r="16" customFormat="false" ht="12.75" hidden="false" customHeight="false" outlineLevel="0" collapsed="false">
      <c r="A16" s="68"/>
      <c r="B16" s="77"/>
      <c r="C16" s="68"/>
      <c r="D16" s="70"/>
      <c r="E16" s="70"/>
      <c r="F16" s="70"/>
      <c r="G16" s="70"/>
      <c r="H16" s="70"/>
      <c r="I16" s="70"/>
      <c r="J16" s="70"/>
      <c r="K16" s="70"/>
      <c r="L16" s="71"/>
      <c r="M16" s="71"/>
      <c r="N16" s="71"/>
      <c r="O16" s="71"/>
      <c r="P16" s="71"/>
      <c r="Q16" s="71"/>
      <c r="R16" s="71"/>
      <c r="S16" s="71"/>
      <c r="T16" s="70"/>
      <c r="U16" s="70"/>
      <c r="V16" s="70"/>
      <c r="W16" s="70"/>
      <c r="X16" s="70"/>
      <c r="Y16" s="70"/>
      <c r="Z16" s="70"/>
      <c r="AA16" s="70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0"/>
      <c r="AO16" s="70"/>
      <c r="AP16" s="70"/>
      <c r="AQ16" s="70"/>
      <c r="AR16" s="70"/>
      <c r="AS16" s="70"/>
      <c r="AT16" s="70"/>
      <c r="AU16" s="70"/>
    </row>
    <row r="17" customFormat="false" ht="12.75" hidden="false" customHeight="false" outlineLevel="0" collapsed="false">
      <c r="A17" s="68"/>
      <c r="B17" s="69"/>
      <c r="C17" s="68"/>
      <c r="D17" s="70"/>
      <c r="E17" s="70"/>
      <c r="F17" s="70"/>
      <c r="G17" s="70"/>
      <c r="H17" s="70"/>
      <c r="I17" s="70"/>
      <c r="J17" s="70"/>
      <c r="K17" s="70"/>
      <c r="L17" s="71"/>
      <c r="M17" s="71"/>
      <c r="N17" s="71"/>
      <c r="O17" s="71"/>
      <c r="P17" s="71"/>
      <c r="Q17" s="71"/>
      <c r="R17" s="71"/>
      <c r="S17" s="71"/>
      <c r="T17" s="70"/>
      <c r="U17" s="70"/>
      <c r="V17" s="70"/>
      <c r="W17" s="70"/>
      <c r="X17" s="70"/>
      <c r="Y17" s="70"/>
      <c r="Z17" s="70"/>
      <c r="AA17" s="70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0"/>
      <c r="AO17" s="70"/>
      <c r="AP17" s="70"/>
      <c r="AQ17" s="70"/>
      <c r="AR17" s="70"/>
      <c r="AS17" s="70"/>
      <c r="AT17" s="70"/>
      <c r="AU17" s="70"/>
    </row>
    <row r="18" customFormat="false" ht="12.75" hidden="false" customHeight="false" outlineLevel="0" collapsed="false">
      <c r="A18" s="68"/>
      <c r="B18" s="69"/>
      <c r="C18" s="68"/>
      <c r="D18" s="70"/>
      <c r="E18" s="70"/>
      <c r="F18" s="70"/>
      <c r="G18" s="70"/>
      <c r="H18" s="70"/>
      <c r="I18" s="70"/>
      <c r="J18" s="70"/>
      <c r="K18" s="70"/>
      <c r="L18" s="71"/>
      <c r="M18" s="71"/>
      <c r="N18" s="71"/>
      <c r="O18" s="71"/>
      <c r="P18" s="71"/>
      <c r="Q18" s="71"/>
      <c r="R18" s="71"/>
      <c r="S18" s="71"/>
      <c r="T18" s="70"/>
      <c r="U18" s="70"/>
      <c r="V18" s="70"/>
      <c r="W18" s="70"/>
      <c r="X18" s="70"/>
      <c r="Y18" s="70"/>
      <c r="Z18" s="70"/>
      <c r="AA18" s="70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0"/>
      <c r="AO18" s="70"/>
      <c r="AP18" s="70"/>
      <c r="AQ18" s="70"/>
      <c r="AR18" s="70"/>
      <c r="AS18" s="70"/>
      <c r="AT18" s="70"/>
      <c r="AU18" s="70"/>
    </row>
    <row r="19" customFormat="false" ht="12.75" hidden="false" customHeight="false" outlineLevel="0" collapsed="false">
      <c r="A19" s="68"/>
      <c r="B19" s="80"/>
      <c r="C19" s="68"/>
      <c r="D19" s="70"/>
      <c r="E19" s="70"/>
      <c r="F19" s="70"/>
      <c r="G19" s="70"/>
      <c r="H19" s="70"/>
      <c r="I19" s="70"/>
      <c r="J19" s="70"/>
      <c r="K19" s="70"/>
      <c r="L19" s="71"/>
      <c r="M19" s="71"/>
      <c r="N19" s="71"/>
      <c r="O19" s="71"/>
      <c r="P19" s="71"/>
      <c r="Q19" s="71"/>
      <c r="R19" s="71"/>
      <c r="S19" s="71"/>
      <c r="T19" s="70"/>
      <c r="U19" s="70"/>
      <c r="V19" s="70"/>
      <c r="W19" s="70"/>
      <c r="X19" s="70"/>
      <c r="Y19" s="70"/>
      <c r="Z19" s="70"/>
      <c r="AA19" s="70"/>
      <c r="AB19" s="76"/>
      <c r="AC19" s="76"/>
      <c r="AD19" s="76"/>
      <c r="AE19" s="76"/>
      <c r="AF19" s="76"/>
      <c r="AG19" s="76"/>
      <c r="AH19" s="76"/>
      <c r="AI19" s="76"/>
      <c r="AJ19" s="81"/>
      <c r="AK19" s="81"/>
      <c r="AL19" s="81"/>
      <c r="AM19" s="81"/>
      <c r="AN19" s="70"/>
      <c r="AO19" s="70"/>
      <c r="AP19" s="70"/>
      <c r="AQ19" s="70"/>
      <c r="AR19" s="70"/>
      <c r="AS19" s="70"/>
      <c r="AT19" s="70"/>
      <c r="AU19" s="70"/>
    </row>
    <row r="20" customFormat="false" ht="12.75" hidden="false" customHeight="false" outlineLevel="0" collapsed="false">
      <c r="A20" s="68"/>
      <c r="B20" s="80"/>
      <c r="C20" s="68"/>
      <c r="D20" s="70"/>
      <c r="E20" s="70"/>
      <c r="F20" s="70"/>
      <c r="G20" s="70"/>
      <c r="H20" s="70"/>
      <c r="I20" s="70"/>
      <c r="J20" s="70"/>
      <c r="K20" s="70"/>
      <c r="L20" s="71"/>
      <c r="M20" s="71"/>
      <c r="N20" s="71"/>
      <c r="O20" s="71"/>
      <c r="P20" s="71"/>
      <c r="Q20" s="71"/>
      <c r="R20" s="71"/>
      <c r="S20" s="71"/>
      <c r="T20" s="70"/>
      <c r="U20" s="70"/>
      <c r="V20" s="70"/>
      <c r="W20" s="70"/>
      <c r="X20" s="70"/>
      <c r="Y20" s="70"/>
      <c r="Z20" s="70"/>
      <c r="AA20" s="70"/>
      <c r="AB20" s="76"/>
      <c r="AC20" s="76"/>
      <c r="AD20" s="76"/>
      <c r="AE20" s="76"/>
      <c r="AF20" s="76"/>
      <c r="AG20" s="76"/>
      <c r="AH20" s="76"/>
      <c r="AI20" s="76"/>
      <c r="AJ20" s="81"/>
      <c r="AK20" s="81"/>
      <c r="AL20" s="81"/>
      <c r="AM20" s="81"/>
      <c r="AN20" s="70"/>
      <c r="AO20" s="70"/>
      <c r="AP20" s="70"/>
      <c r="AQ20" s="70"/>
      <c r="AR20" s="70"/>
      <c r="AS20" s="70"/>
      <c r="AT20" s="70"/>
      <c r="AU20" s="70"/>
    </row>
    <row r="21" customFormat="false" ht="12.75" hidden="false" customHeight="false" outlineLevel="0" collapsed="false">
      <c r="A21" s="68"/>
      <c r="B21" s="80"/>
      <c r="C21" s="68"/>
      <c r="D21" s="70"/>
      <c r="E21" s="70"/>
      <c r="F21" s="70"/>
      <c r="G21" s="70"/>
      <c r="H21" s="70"/>
      <c r="I21" s="70"/>
      <c r="J21" s="70"/>
      <c r="K21" s="70"/>
      <c r="L21" s="71"/>
      <c r="M21" s="71"/>
      <c r="N21" s="71"/>
      <c r="O21" s="71"/>
      <c r="P21" s="71"/>
      <c r="Q21" s="71"/>
      <c r="R21" s="71"/>
      <c r="S21" s="71"/>
      <c r="T21" s="70"/>
      <c r="U21" s="70"/>
      <c r="V21" s="70"/>
      <c r="W21" s="70"/>
      <c r="X21" s="70"/>
      <c r="Y21" s="70"/>
      <c r="Z21" s="70"/>
      <c r="AA21" s="70"/>
      <c r="AB21" s="76"/>
      <c r="AC21" s="76"/>
      <c r="AD21" s="76"/>
      <c r="AE21" s="76"/>
      <c r="AF21" s="76"/>
      <c r="AG21" s="76"/>
      <c r="AH21" s="76"/>
      <c r="AI21" s="76"/>
      <c r="AJ21" s="81"/>
      <c r="AK21" s="81"/>
      <c r="AL21" s="81"/>
      <c r="AM21" s="81"/>
      <c r="AN21" s="70"/>
      <c r="AO21" s="70"/>
      <c r="AP21" s="70"/>
      <c r="AQ21" s="70"/>
      <c r="AR21" s="70"/>
      <c r="AS21" s="70"/>
      <c r="AT21" s="70"/>
      <c r="AU21" s="70"/>
    </row>
    <row r="22" customFormat="false" ht="12.75" hidden="false" customHeight="false" outlineLevel="0" collapsed="false">
      <c r="A22" s="68"/>
      <c r="B22" s="80"/>
      <c r="C22" s="68"/>
      <c r="D22" s="70"/>
      <c r="E22" s="70"/>
      <c r="F22" s="70"/>
      <c r="G22" s="70"/>
      <c r="H22" s="70"/>
      <c r="I22" s="70"/>
      <c r="J22" s="70"/>
      <c r="K22" s="70"/>
      <c r="L22" s="71"/>
      <c r="M22" s="71"/>
      <c r="N22" s="71"/>
      <c r="O22" s="71"/>
      <c r="P22" s="71"/>
      <c r="Q22" s="71"/>
      <c r="R22" s="71"/>
      <c r="S22" s="71"/>
      <c r="T22" s="70"/>
      <c r="U22" s="70"/>
      <c r="V22" s="70"/>
      <c r="W22" s="70"/>
      <c r="X22" s="70"/>
      <c r="Y22" s="70"/>
      <c r="Z22" s="70"/>
      <c r="AA22" s="70"/>
      <c r="AB22" s="76"/>
      <c r="AC22" s="76"/>
      <c r="AD22" s="76"/>
      <c r="AE22" s="76"/>
      <c r="AF22" s="76"/>
      <c r="AG22" s="76"/>
      <c r="AH22" s="76"/>
      <c r="AI22" s="76"/>
      <c r="AJ22" s="81"/>
      <c r="AK22" s="81"/>
      <c r="AL22" s="81"/>
      <c r="AM22" s="81"/>
      <c r="AN22" s="70"/>
      <c r="AO22" s="70"/>
      <c r="AP22" s="70"/>
      <c r="AQ22" s="70"/>
      <c r="AR22" s="70"/>
      <c r="AS22" s="70"/>
      <c r="AT22" s="70"/>
      <c r="AU22" s="70"/>
    </row>
    <row r="23" customFormat="false" ht="12.75" hidden="false" customHeight="false" outlineLevel="0" collapsed="false">
      <c r="A23" s="68"/>
      <c r="B23" s="80"/>
      <c r="C23" s="68"/>
      <c r="D23" s="70"/>
      <c r="E23" s="70"/>
      <c r="F23" s="70"/>
      <c r="G23" s="70"/>
      <c r="H23" s="70"/>
      <c r="I23" s="70"/>
      <c r="J23" s="70"/>
      <c r="K23" s="70"/>
      <c r="L23" s="71"/>
      <c r="M23" s="71"/>
      <c r="N23" s="71"/>
      <c r="O23" s="71"/>
      <c r="P23" s="71"/>
      <c r="Q23" s="71"/>
      <c r="R23" s="71"/>
      <c r="S23" s="71"/>
      <c r="T23" s="70"/>
      <c r="U23" s="70"/>
      <c r="V23" s="70"/>
      <c r="W23" s="70"/>
      <c r="X23" s="70"/>
      <c r="Y23" s="70"/>
      <c r="Z23" s="70"/>
      <c r="AA23" s="70"/>
      <c r="AB23" s="76"/>
      <c r="AC23" s="76"/>
      <c r="AD23" s="76"/>
      <c r="AE23" s="76"/>
      <c r="AF23" s="76"/>
      <c r="AG23" s="76"/>
      <c r="AH23" s="76"/>
      <c r="AI23" s="76"/>
      <c r="AJ23" s="81"/>
      <c r="AK23" s="81"/>
      <c r="AL23" s="81"/>
      <c r="AM23" s="81"/>
      <c r="AN23" s="70"/>
      <c r="AO23" s="70"/>
      <c r="AP23" s="70"/>
      <c r="AQ23" s="70"/>
      <c r="AR23" s="70"/>
      <c r="AS23" s="70"/>
      <c r="AT23" s="70"/>
      <c r="AU23" s="70"/>
    </row>
    <row r="24" customFormat="false" ht="12.75" hidden="false" customHeight="false" outlineLevel="0" collapsed="false">
      <c r="A24" s="68"/>
      <c r="B24" s="80"/>
      <c r="C24" s="68"/>
      <c r="D24" s="70"/>
      <c r="E24" s="70"/>
      <c r="F24" s="70"/>
      <c r="G24" s="70"/>
      <c r="H24" s="70"/>
      <c r="I24" s="70"/>
      <c r="J24" s="70"/>
      <c r="K24" s="70"/>
      <c r="L24" s="71"/>
      <c r="M24" s="71"/>
      <c r="N24" s="71"/>
      <c r="O24" s="71"/>
      <c r="P24" s="71"/>
      <c r="Q24" s="71"/>
      <c r="R24" s="71"/>
      <c r="S24" s="71"/>
      <c r="T24" s="70"/>
      <c r="U24" s="70"/>
      <c r="V24" s="70"/>
      <c r="W24" s="70"/>
      <c r="X24" s="70"/>
      <c r="Y24" s="70"/>
      <c r="Z24" s="70"/>
      <c r="AA24" s="70"/>
      <c r="AB24" s="76"/>
      <c r="AC24" s="76"/>
      <c r="AD24" s="76"/>
      <c r="AE24" s="76"/>
      <c r="AF24" s="76"/>
      <c r="AG24" s="76"/>
      <c r="AH24" s="76"/>
      <c r="AI24" s="76"/>
      <c r="AJ24" s="81"/>
      <c r="AK24" s="81"/>
      <c r="AL24" s="81"/>
      <c r="AM24" s="81"/>
      <c r="AN24" s="70"/>
      <c r="AO24" s="70"/>
      <c r="AP24" s="70"/>
      <c r="AQ24" s="70"/>
      <c r="AR24" s="70"/>
      <c r="AS24" s="70"/>
      <c r="AT24" s="70"/>
      <c r="AU24" s="70"/>
    </row>
    <row r="25" customFormat="false" ht="12.75" hidden="false" customHeight="false" outlineLevel="0" collapsed="false">
      <c r="A25" s="68"/>
      <c r="B25" s="80"/>
      <c r="C25" s="68"/>
      <c r="D25" s="70"/>
      <c r="E25" s="70"/>
      <c r="F25" s="70"/>
      <c r="G25" s="70"/>
      <c r="H25" s="70"/>
      <c r="I25" s="70"/>
      <c r="J25" s="70"/>
      <c r="K25" s="70"/>
      <c r="L25" s="71"/>
      <c r="M25" s="71"/>
      <c r="N25" s="71"/>
      <c r="O25" s="71"/>
      <c r="P25" s="71"/>
      <c r="Q25" s="71"/>
      <c r="R25" s="71"/>
      <c r="S25" s="71"/>
      <c r="T25" s="70"/>
      <c r="U25" s="70"/>
      <c r="V25" s="70"/>
      <c r="W25" s="70"/>
      <c r="X25" s="70"/>
      <c r="Y25" s="70"/>
      <c r="Z25" s="70"/>
      <c r="AA25" s="70"/>
      <c r="AB25" s="76"/>
      <c r="AC25" s="76"/>
      <c r="AD25" s="76"/>
      <c r="AE25" s="76"/>
      <c r="AF25" s="76"/>
      <c r="AG25" s="76"/>
      <c r="AH25" s="76"/>
      <c r="AI25" s="76"/>
      <c r="AJ25" s="81"/>
      <c r="AK25" s="81"/>
      <c r="AL25" s="81"/>
      <c r="AM25" s="81"/>
      <c r="AN25" s="70"/>
      <c r="AO25" s="70"/>
      <c r="AP25" s="70"/>
      <c r="AQ25" s="70"/>
      <c r="AR25" s="70"/>
      <c r="AS25" s="70"/>
      <c r="AT25" s="70"/>
      <c r="AU25" s="70"/>
    </row>
    <row r="26" customFormat="false" ht="12.75" hidden="false" customHeight="false" outlineLevel="0" collapsed="false">
      <c r="A26" s="68"/>
      <c r="B26" s="80"/>
      <c r="C26" s="68"/>
      <c r="D26" s="70"/>
      <c r="E26" s="70"/>
      <c r="F26" s="70"/>
      <c r="G26" s="70"/>
      <c r="H26" s="70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0"/>
      <c r="U26" s="70"/>
      <c r="V26" s="70"/>
      <c r="W26" s="70"/>
      <c r="X26" s="70"/>
      <c r="Y26" s="70"/>
      <c r="Z26" s="70"/>
      <c r="AA26" s="70"/>
      <c r="AB26" s="76"/>
      <c r="AC26" s="76"/>
      <c r="AD26" s="76"/>
      <c r="AE26" s="76"/>
      <c r="AF26" s="76"/>
      <c r="AG26" s="76"/>
      <c r="AH26" s="76"/>
      <c r="AI26" s="76"/>
      <c r="AJ26" s="81"/>
      <c r="AK26" s="81"/>
      <c r="AL26" s="81"/>
      <c r="AM26" s="81"/>
      <c r="AN26" s="70"/>
      <c r="AO26" s="70"/>
      <c r="AP26" s="70"/>
      <c r="AQ26" s="70"/>
      <c r="AR26" s="70"/>
      <c r="AS26" s="70"/>
      <c r="AT26" s="70"/>
      <c r="AU26" s="70"/>
    </row>
    <row r="27" customFormat="false" ht="12.75" hidden="false" customHeight="false" outlineLevel="0" collapsed="false">
      <c r="A27" s="68"/>
      <c r="B27" s="80"/>
      <c r="C27" s="68"/>
      <c r="D27" s="70"/>
      <c r="E27" s="70"/>
      <c r="F27" s="70"/>
      <c r="G27" s="70"/>
      <c r="H27" s="70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0"/>
      <c r="U27" s="70"/>
      <c r="V27" s="70"/>
      <c r="W27" s="70"/>
      <c r="X27" s="70"/>
      <c r="Y27" s="70"/>
      <c r="Z27" s="70"/>
      <c r="AA27" s="70"/>
      <c r="AB27" s="76"/>
      <c r="AC27" s="76"/>
      <c r="AD27" s="76"/>
      <c r="AE27" s="76"/>
      <c r="AF27" s="76"/>
      <c r="AG27" s="76"/>
      <c r="AH27" s="76"/>
      <c r="AI27" s="76"/>
      <c r="AJ27" s="81"/>
      <c r="AK27" s="81"/>
      <c r="AL27" s="81"/>
      <c r="AM27" s="81"/>
      <c r="AN27" s="70"/>
      <c r="AO27" s="70"/>
      <c r="AP27" s="70"/>
      <c r="AQ27" s="70"/>
      <c r="AR27" s="70"/>
      <c r="AS27" s="70"/>
      <c r="AT27" s="70"/>
      <c r="AU27" s="70"/>
    </row>
    <row r="28" customFormat="false" ht="12.75" hidden="false" customHeight="false" outlineLevel="0" collapsed="false">
      <c r="A28" s="68"/>
      <c r="B28" s="80"/>
      <c r="C28" s="68"/>
      <c r="D28" s="70"/>
      <c r="E28" s="70"/>
      <c r="F28" s="70"/>
      <c r="G28" s="70"/>
      <c r="H28" s="70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0"/>
      <c r="U28" s="70"/>
      <c r="V28" s="70"/>
      <c r="W28" s="70"/>
      <c r="X28" s="70"/>
      <c r="Y28" s="70"/>
      <c r="Z28" s="70"/>
      <c r="AA28" s="70"/>
      <c r="AB28" s="76"/>
      <c r="AC28" s="76"/>
      <c r="AD28" s="76"/>
      <c r="AE28" s="76"/>
      <c r="AF28" s="76"/>
      <c r="AG28" s="76"/>
      <c r="AH28" s="76"/>
      <c r="AI28" s="76"/>
      <c r="AJ28" s="81"/>
      <c r="AK28" s="81"/>
      <c r="AL28" s="81"/>
      <c r="AM28" s="81"/>
      <c r="AN28" s="70"/>
      <c r="AO28" s="70"/>
      <c r="AP28" s="70"/>
      <c r="AQ28" s="70"/>
      <c r="AR28" s="70"/>
      <c r="AS28" s="70"/>
      <c r="AT28" s="70"/>
      <c r="AU28" s="70"/>
    </row>
    <row r="29" customFormat="false" ht="12.75" hidden="false" customHeight="false" outlineLevel="0" collapsed="false">
      <c r="A29" s="68"/>
      <c r="B29" s="80"/>
      <c r="C29" s="68"/>
      <c r="D29" s="70"/>
      <c r="E29" s="70"/>
      <c r="F29" s="70"/>
      <c r="G29" s="70"/>
      <c r="H29" s="70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0"/>
      <c r="U29" s="70"/>
      <c r="V29" s="70"/>
      <c r="W29" s="70"/>
      <c r="X29" s="70"/>
      <c r="Y29" s="70"/>
      <c r="Z29" s="70"/>
      <c r="AA29" s="70"/>
      <c r="AB29" s="76"/>
      <c r="AC29" s="76"/>
      <c r="AD29" s="76"/>
      <c r="AE29" s="76"/>
      <c r="AF29" s="76"/>
      <c r="AG29" s="76"/>
      <c r="AH29" s="76"/>
      <c r="AI29" s="76"/>
      <c r="AJ29" s="81"/>
      <c r="AK29" s="81"/>
      <c r="AL29" s="81"/>
      <c r="AM29" s="81"/>
      <c r="AN29" s="70"/>
      <c r="AO29" s="70"/>
      <c r="AP29" s="70"/>
      <c r="AQ29" s="70"/>
      <c r="AR29" s="70"/>
      <c r="AS29" s="70"/>
      <c r="AT29" s="70"/>
      <c r="AU29" s="70"/>
    </row>
    <row r="30" customFormat="false" ht="12.75" hidden="false" customHeight="false" outlineLevel="0" collapsed="false">
      <c r="A30" s="68"/>
      <c r="B30" s="80"/>
      <c r="C30" s="68"/>
      <c r="D30" s="70"/>
      <c r="E30" s="70"/>
      <c r="F30" s="70"/>
      <c r="G30" s="70"/>
      <c r="H30" s="70"/>
      <c r="I30" s="70"/>
      <c r="J30" s="70"/>
      <c r="K30" s="70"/>
      <c r="L30" s="71"/>
      <c r="M30" s="71"/>
      <c r="N30" s="71"/>
      <c r="O30" s="71"/>
      <c r="P30" s="71"/>
      <c r="Q30" s="71"/>
      <c r="R30" s="71"/>
      <c r="S30" s="71"/>
      <c r="T30" s="70"/>
      <c r="U30" s="70"/>
      <c r="V30" s="70"/>
      <c r="W30" s="70"/>
      <c r="X30" s="70"/>
      <c r="Y30" s="70"/>
      <c r="Z30" s="70"/>
      <c r="AA30" s="70"/>
      <c r="AB30" s="76"/>
      <c r="AC30" s="76"/>
      <c r="AD30" s="76"/>
      <c r="AE30" s="76"/>
      <c r="AF30" s="76"/>
      <c r="AG30" s="76"/>
      <c r="AH30" s="76"/>
      <c r="AI30" s="76"/>
      <c r="AJ30" s="81"/>
      <c r="AK30" s="81"/>
      <c r="AL30" s="81"/>
      <c r="AM30" s="81"/>
      <c r="AN30" s="70"/>
      <c r="AO30" s="70"/>
      <c r="AP30" s="70"/>
      <c r="AQ30" s="70"/>
      <c r="AR30" s="70"/>
      <c r="AS30" s="70"/>
      <c r="AT30" s="70"/>
      <c r="AU30" s="70"/>
    </row>
    <row r="31" customFormat="false" ht="12.75" hidden="false" customHeight="false" outlineLevel="0" collapsed="false">
      <c r="A31" s="68"/>
      <c r="B31" s="80"/>
      <c r="C31" s="68"/>
      <c r="D31" s="70"/>
      <c r="E31" s="70"/>
      <c r="F31" s="70"/>
      <c r="G31" s="70"/>
      <c r="H31" s="70"/>
      <c r="I31" s="70"/>
      <c r="J31" s="70"/>
      <c r="K31" s="70"/>
      <c r="L31" s="71"/>
      <c r="M31" s="71"/>
      <c r="N31" s="71"/>
      <c r="O31" s="71"/>
      <c r="P31" s="71"/>
      <c r="Q31" s="71"/>
      <c r="R31" s="71"/>
      <c r="S31" s="71"/>
      <c r="T31" s="70"/>
      <c r="U31" s="70"/>
      <c r="V31" s="70"/>
      <c r="W31" s="70"/>
      <c r="X31" s="70"/>
      <c r="Y31" s="70"/>
      <c r="Z31" s="70"/>
      <c r="AA31" s="70"/>
      <c r="AB31" s="76"/>
      <c r="AC31" s="76"/>
      <c r="AD31" s="76"/>
      <c r="AE31" s="76"/>
      <c r="AF31" s="76"/>
      <c r="AG31" s="76"/>
      <c r="AH31" s="76"/>
      <c r="AI31" s="76"/>
      <c r="AJ31" s="81"/>
      <c r="AK31" s="81"/>
      <c r="AL31" s="81"/>
      <c r="AM31" s="81"/>
      <c r="AN31" s="70"/>
      <c r="AO31" s="70"/>
      <c r="AP31" s="70"/>
      <c r="AQ31" s="70"/>
      <c r="AR31" s="70"/>
      <c r="AS31" s="70"/>
      <c r="AT31" s="70"/>
      <c r="AU31" s="70"/>
    </row>
    <row r="32" customFormat="false" ht="12.75" hidden="false" customHeight="false" outlineLevel="0" collapsed="false">
      <c r="A32" s="68"/>
      <c r="B32" s="80"/>
      <c r="C32" s="68"/>
      <c r="D32" s="70"/>
      <c r="E32" s="70"/>
      <c r="F32" s="70"/>
      <c r="G32" s="70"/>
      <c r="H32" s="70"/>
      <c r="I32" s="70"/>
      <c r="J32" s="70"/>
      <c r="K32" s="70"/>
      <c r="L32" s="71"/>
      <c r="M32" s="71"/>
      <c r="N32" s="71"/>
      <c r="O32" s="71"/>
      <c r="P32" s="71"/>
      <c r="Q32" s="71"/>
      <c r="R32" s="71"/>
      <c r="S32" s="71"/>
      <c r="T32" s="70"/>
      <c r="U32" s="70"/>
      <c r="V32" s="70"/>
      <c r="W32" s="70"/>
      <c r="X32" s="70"/>
      <c r="Y32" s="70"/>
      <c r="Z32" s="70"/>
      <c r="AA32" s="70"/>
      <c r="AB32" s="76"/>
      <c r="AC32" s="76"/>
      <c r="AD32" s="76"/>
      <c r="AE32" s="76"/>
      <c r="AF32" s="76"/>
      <c r="AG32" s="76"/>
      <c r="AH32" s="76"/>
      <c r="AI32" s="76"/>
      <c r="AJ32" s="81"/>
      <c r="AK32" s="81"/>
      <c r="AL32" s="81"/>
      <c r="AM32" s="81"/>
      <c r="AN32" s="70"/>
      <c r="AO32" s="70"/>
      <c r="AP32" s="70"/>
      <c r="AQ32" s="70"/>
      <c r="AR32" s="70"/>
      <c r="AS32" s="70"/>
      <c r="AT32" s="70"/>
      <c r="AU32" s="70"/>
    </row>
    <row r="33" customFormat="false" ht="12.75" hidden="false" customHeight="false" outlineLevel="0" collapsed="false">
      <c r="A33" s="68"/>
      <c r="B33" s="69"/>
      <c r="C33" s="68"/>
      <c r="D33" s="70"/>
      <c r="E33" s="70"/>
      <c r="F33" s="70"/>
      <c r="G33" s="70"/>
      <c r="H33" s="70"/>
      <c r="I33" s="70"/>
      <c r="J33" s="70"/>
      <c r="K33" s="70"/>
      <c r="L33" s="71"/>
      <c r="M33" s="71"/>
      <c r="N33" s="71"/>
      <c r="O33" s="71"/>
      <c r="P33" s="71"/>
      <c r="Q33" s="71"/>
      <c r="R33" s="71"/>
      <c r="S33" s="71"/>
      <c r="T33" s="70"/>
      <c r="U33" s="70"/>
      <c r="V33" s="70"/>
      <c r="W33" s="70"/>
      <c r="X33" s="70"/>
      <c r="Y33" s="70"/>
      <c r="Z33" s="70"/>
      <c r="AA33" s="70"/>
      <c r="AB33" s="76"/>
      <c r="AC33" s="76"/>
      <c r="AD33" s="76"/>
      <c r="AE33" s="76"/>
      <c r="AF33" s="76"/>
      <c r="AG33" s="76"/>
      <c r="AH33" s="76"/>
      <c r="AI33" s="76"/>
      <c r="AJ33" s="81"/>
      <c r="AK33" s="81"/>
      <c r="AL33" s="81"/>
      <c r="AM33" s="81"/>
      <c r="AN33" s="70"/>
      <c r="AO33" s="70"/>
      <c r="AP33" s="70"/>
      <c r="AQ33" s="70"/>
      <c r="AR33" s="70"/>
      <c r="AS33" s="70"/>
      <c r="AT33" s="70"/>
      <c r="AU33" s="70"/>
    </row>
    <row r="34" customFormat="false" ht="12.75" hidden="false" customHeight="false" outlineLevel="0" collapsed="false">
      <c r="A34" s="68"/>
      <c r="B34" s="80"/>
      <c r="C34" s="68"/>
      <c r="D34" s="70"/>
      <c r="E34" s="70"/>
      <c r="F34" s="70"/>
      <c r="G34" s="70"/>
      <c r="H34" s="70"/>
      <c r="I34" s="70"/>
      <c r="J34" s="70"/>
      <c r="K34" s="70"/>
      <c r="L34" s="71"/>
      <c r="M34" s="71"/>
      <c r="N34" s="71"/>
      <c r="O34" s="71"/>
      <c r="P34" s="71"/>
      <c r="Q34" s="71"/>
      <c r="R34" s="71"/>
      <c r="S34" s="71"/>
      <c r="T34" s="70"/>
      <c r="U34" s="70"/>
      <c r="V34" s="70"/>
      <c r="W34" s="70"/>
      <c r="X34" s="70"/>
      <c r="Y34" s="70"/>
      <c r="Z34" s="70"/>
      <c r="AA34" s="70"/>
      <c r="AB34" s="76"/>
      <c r="AC34" s="76"/>
      <c r="AD34" s="76"/>
      <c r="AE34" s="76"/>
      <c r="AF34" s="76"/>
      <c r="AG34" s="76"/>
      <c r="AH34" s="76"/>
      <c r="AI34" s="76"/>
      <c r="AJ34" s="81"/>
      <c r="AK34" s="81"/>
      <c r="AL34" s="81"/>
      <c r="AM34" s="81"/>
      <c r="AN34" s="70"/>
      <c r="AO34" s="70"/>
      <c r="AP34" s="70"/>
      <c r="AQ34" s="70"/>
      <c r="AR34" s="70"/>
      <c r="AS34" s="70"/>
      <c r="AT34" s="70"/>
      <c r="AU34" s="70"/>
    </row>
    <row r="35" customFormat="false" ht="12.75" hidden="false" customHeight="false" outlineLevel="0" collapsed="false">
      <c r="A35" s="68"/>
      <c r="B35" s="80"/>
      <c r="C35" s="68"/>
      <c r="D35" s="70"/>
      <c r="E35" s="70"/>
      <c r="F35" s="70"/>
      <c r="G35" s="70"/>
      <c r="H35" s="70"/>
      <c r="I35" s="70"/>
      <c r="J35" s="70"/>
      <c r="K35" s="70"/>
      <c r="L35" s="71"/>
      <c r="M35" s="71"/>
      <c r="N35" s="71"/>
      <c r="O35" s="71"/>
      <c r="P35" s="71"/>
      <c r="Q35" s="71"/>
      <c r="R35" s="71"/>
      <c r="S35" s="71"/>
      <c r="T35" s="70"/>
      <c r="U35" s="70"/>
      <c r="V35" s="70"/>
      <c r="W35" s="70"/>
      <c r="X35" s="70"/>
      <c r="Y35" s="70"/>
      <c r="Z35" s="70"/>
      <c r="AA35" s="70"/>
      <c r="AB35" s="76"/>
      <c r="AC35" s="76"/>
      <c r="AD35" s="76"/>
      <c r="AE35" s="76"/>
      <c r="AF35" s="76"/>
      <c r="AG35" s="76"/>
      <c r="AH35" s="76"/>
      <c r="AI35" s="76"/>
      <c r="AJ35" s="81"/>
      <c r="AK35" s="81"/>
      <c r="AL35" s="81"/>
      <c r="AM35" s="81"/>
      <c r="AN35" s="70"/>
      <c r="AO35" s="70"/>
      <c r="AP35" s="70"/>
      <c r="AQ35" s="70"/>
      <c r="AR35" s="70"/>
      <c r="AS35" s="70"/>
      <c r="AT35" s="70"/>
      <c r="AU35" s="70"/>
    </row>
    <row r="36" customFormat="false" ht="12.75" hidden="false" customHeight="false" outlineLevel="0" collapsed="false">
      <c r="A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5"/>
      <c r="AR36" s="5"/>
      <c r="AS36" s="5"/>
      <c r="AT36" s="5"/>
    </row>
    <row r="37" customFormat="false" ht="12.75" hidden="false" customHeight="false" outlineLevel="0" collapsed="false">
      <c r="A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5"/>
      <c r="AR37" s="5"/>
      <c r="AS37" s="5"/>
      <c r="AT37" s="5"/>
    </row>
    <row r="38" customFormat="false" ht="12.75" hidden="false" customHeight="false" outlineLevel="0" collapsed="false">
      <c r="A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/>
      <c r="AR38" s="5"/>
      <c r="AS38" s="5"/>
      <c r="AT38" s="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0.515625" defaultRowHeight="12.75" customHeight="true" zeroHeight="false" outlineLevelRow="0" outlineLevelCol="0"/>
  <sheetData>
    <row r="4" customFormat="false" ht="12.75" hidden="false" customHeight="false" outlineLevel="0" collapsed="false">
      <c r="A4" s="0" t="s">
        <v>724</v>
      </c>
      <c r="C4" s="0" t="s">
        <v>725</v>
      </c>
      <c r="D4" s="0" t="s">
        <v>726</v>
      </c>
      <c r="E4" s="95" t="s">
        <v>727</v>
      </c>
      <c r="F4" s="0" t="s">
        <v>728</v>
      </c>
      <c r="G4" s="95" t="s">
        <v>729</v>
      </c>
      <c r="H4" s="95" t="s">
        <v>729</v>
      </c>
      <c r="I4" s="95" t="s">
        <v>730</v>
      </c>
      <c r="K4" s="95" t="s">
        <v>726</v>
      </c>
      <c r="L4" s="95" t="s">
        <v>726</v>
      </c>
    </row>
    <row r="5" customFormat="false" ht="12.75" hidden="false" customHeight="false" outlineLevel="0" collapsed="false">
      <c r="D5" s="95" t="s">
        <v>731</v>
      </c>
      <c r="E5" s="95" t="s">
        <v>732</v>
      </c>
      <c r="F5" s="0" t="s">
        <v>733</v>
      </c>
      <c r="G5" s="0" t="s">
        <v>734</v>
      </c>
      <c r="H5" s="95" t="s">
        <v>735</v>
      </c>
      <c r="I5" s="0" t="s">
        <v>734</v>
      </c>
      <c r="K5" s="95" t="s">
        <v>736</v>
      </c>
      <c r="L5" s="95" t="s">
        <v>737</v>
      </c>
    </row>
    <row r="6" customFormat="false" ht="12.75" hidden="false" customHeight="false" outlineLevel="0" collapsed="false">
      <c r="A6" s="0" t="s">
        <v>738</v>
      </c>
      <c r="B6" s="0" t="s">
        <v>739</v>
      </c>
    </row>
    <row r="7" customFormat="false" ht="12.75" hidden="false" customHeight="false" outlineLevel="0" collapsed="false">
      <c r="A7" s="0" t="s">
        <v>740</v>
      </c>
      <c r="B7" s="0" t="n">
        <v>260</v>
      </c>
      <c r="C7" s="0" t="n">
        <v>1250</v>
      </c>
      <c r="D7" s="393" t="n">
        <f aca="false">C7/60</f>
        <v>20.8333333333333</v>
      </c>
      <c r="E7" s="392" t="n">
        <f aca="false">1/D7*1000</f>
        <v>48</v>
      </c>
      <c r="F7" s="0" t="n">
        <v>720</v>
      </c>
      <c r="G7" s="458" t="n">
        <f aca="false">E7/F7*B7</f>
        <v>17.3333333333333</v>
      </c>
      <c r="H7" s="458" t="n">
        <f aca="false">G7*5</f>
        <v>86.6666666666667</v>
      </c>
      <c r="I7" s="459" t="n">
        <f aca="false">E7-G7</f>
        <v>30.6666666666667</v>
      </c>
      <c r="J7" s="5"/>
      <c r="K7" s="460" t="n">
        <f aca="false">1/G7*1000</f>
        <v>57.6923076923077</v>
      </c>
      <c r="L7" s="459" t="n">
        <f aca="false">1/I7*1000</f>
        <v>32.6086956521739</v>
      </c>
    </row>
    <row r="8" customFormat="false" ht="12.75" hidden="false" customHeight="false" outlineLevel="0" collapsed="false">
      <c r="A8" s="0" t="s">
        <v>741</v>
      </c>
    </row>
    <row r="10" customFormat="false" ht="12.75" hidden="false" customHeight="false" outlineLevel="0" collapsed="false">
      <c r="A10" s="0" t="s">
        <v>742</v>
      </c>
    </row>
    <row r="11" customFormat="false" ht="12.75" hidden="false" customHeight="false" outlineLevel="0" collapsed="false">
      <c r="A11" s="0" t="s">
        <v>743</v>
      </c>
      <c r="B11" s="0" t="n">
        <v>261</v>
      </c>
    </row>
    <row r="12" customFormat="false" ht="12.75" hidden="false" customHeight="false" outlineLevel="0" collapsed="false">
      <c r="A12" s="0" t="s">
        <v>744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0" width="1"/>
    <col collapsed="false" customWidth="true" hidden="false" outlineLevel="0" max="2" min="2" style="0" width="56.38"/>
    <col collapsed="false" customWidth="true" hidden="false" outlineLevel="0" max="3" min="3" style="0" width="1.38"/>
    <col collapsed="false" customWidth="true" hidden="false" outlineLevel="0" max="4" min="4" style="0" width="4.87"/>
    <col collapsed="false" customWidth="true" hidden="false" outlineLevel="0" max="6" min="5" style="0" width="14"/>
  </cols>
  <sheetData>
    <row r="1" customFormat="false" ht="12.75" hidden="false" customHeight="false" outlineLevel="0" collapsed="false">
      <c r="B1" s="461" t="s">
        <v>745</v>
      </c>
      <c r="C1" s="461"/>
      <c r="D1" s="462"/>
      <c r="E1" s="462"/>
      <c r="F1" s="462"/>
    </row>
    <row r="2" customFormat="false" ht="12.75" hidden="false" customHeight="false" outlineLevel="0" collapsed="false">
      <c r="B2" s="461" t="s">
        <v>746</v>
      </c>
      <c r="C2" s="461"/>
      <c r="D2" s="462"/>
      <c r="E2" s="462"/>
      <c r="F2" s="462"/>
    </row>
    <row r="3" customFormat="false" ht="12.75" hidden="false" customHeight="false" outlineLevel="0" collapsed="false">
      <c r="B3" s="463"/>
      <c r="C3" s="463"/>
      <c r="D3" s="464"/>
      <c r="E3" s="464"/>
      <c r="F3" s="464"/>
    </row>
    <row r="4" customFormat="false" ht="57.95" hidden="false" customHeight="false" outlineLevel="0" collapsed="false">
      <c r="B4" s="463" t="s">
        <v>747</v>
      </c>
      <c r="C4" s="463"/>
      <c r="D4" s="464"/>
      <c r="E4" s="464"/>
      <c r="F4" s="464"/>
    </row>
    <row r="5" customFormat="false" ht="12.75" hidden="false" customHeight="false" outlineLevel="0" collapsed="false">
      <c r="B5" s="463"/>
      <c r="C5" s="463"/>
      <c r="D5" s="464"/>
      <c r="E5" s="464"/>
      <c r="F5" s="464"/>
    </row>
    <row r="6" customFormat="false" ht="12.75" hidden="false" customHeight="false" outlineLevel="0" collapsed="false">
      <c r="B6" s="461" t="s">
        <v>748</v>
      </c>
      <c r="C6" s="461"/>
      <c r="D6" s="462"/>
      <c r="E6" s="462" t="s">
        <v>749</v>
      </c>
      <c r="F6" s="462" t="s">
        <v>750</v>
      </c>
    </row>
    <row r="7" customFormat="false" ht="12.75" hidden="false" customHeight="false" outlineLevel="0" collapsed="false">
      <c r="B7" s="463"/>
      <c r="C7" s="463"/>
      <c r="D7" s="464"/>
      <c r="E7" s="464"/>
      <c r="F7" s="464"/>
    </row>
    <row r="8" customFormat="false" ht="46.55" hidden="false" customHeight="false" outlineLevel="0" collapsed="false">
      <c r="B8" s="465" t="s">
        <v>751</v>
      </c>
      <c r="C8" s="466"/>
      <c r="D8" s="467"/>
      <c r="E8" s="467" t="n">
        <v>11</v>
      </c>
      <c r="F8" s="468" t="s">
        <v>752</v>
      </c>
    </row>
    <row r="9" customFormat="false" ht="12.75" hidden="false" customHeight="false" outlineLevel="0" collapsed="false">
      <c r="B9" s="463"/>
      <c r="C9" s="463"/>
      <c r="D9" s="464"/>
      <c r="E9" s="464"/>
      <c r="F9" s="464"/>
    </row>
    <row r="10" customFormat="false" ht="12.75" hidden="false" customHeight="false" outlineLevel="0" collapsed="false">
      <c r="B10" s="463"/>
      <c r="C10" s="463"/>
      <c r="D10" s="464"/>
      <c r="E10" s="464"/>
      <c r="F10" s="46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329"/>
  <sheetViews>
    <sheetView showFormulas="false" showGridLines="true" showRowColHeaders="true" showZeros="true" rightToLeft="false" tabSelected="true" showOutlineSymbols="true" defaultGridColor="true" view="normal" topLeftCell="A312" colorId="64" zoomScale="100" zoomScaleNormal="100" zoomScalePageLayoutView="100" workbookViewId="0">
      <selection pane="topLeft" activeCell="F316" activeCellId="0" sqref="F316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6" width="12.38"/>
    <col collapsed="false" customWidth="true" hidden="false" outlineLevel="0" max="2" min="2" style="0" width="15"/>
    <col collapsed="false" customWidth="true" hidden="false" outlineLevel="0" max="3" min="3" style="0" width="12.75"/>
    <col collapsed="false" customWidth="true" hidden="false" outlineLevel="0" max="4" min="4" style="82" width="11.38"/>
    <col collapsed="false" customWidth="true" hidden="false" outlineLevel="0" max="6" min="6" style="0" width="17"/>
    <col collapsed="false" customWidth="true" hidden="false" outlineLevel="0" max="7" min="7" style="6" width="12.62"/>
    <col collapsed="false" customWidth="true" hidden="false" outlineLevel="0" max="10" min="10" style="0" width="12.75"/>
  </cols>
  <sheetData>
    <row r="1" customFormat="false" ht="12.75" hidden="false" customHeight="false" outlineLevel="0" collapsed="false">
      <c r="A1" s="83" t="s">
        <v>30</v>
      </c>
    </row>
    <row r="3" customFormat="false" ht="12.75" hidden="false" customHeight="false" outlineLevel="0" collapsed="false">
      <c r="A3" s="84" t="s">
        <v>21</v>
      </c>
      <c r="B3" s="85" t="s">
        <v>22</v>
      </c>
      <c r="C3" s="85" t="s">
        <v>31</v>
      </c>
      <c r="D3" s="86"/>
      <c r="E3" s="87"/>
      <c r="G3" s="88" t="s">
        <v>32</v>
      </c>
      <c r="H3" s="87"/>
    </row>
    <row r="4" customFormat="false" ht="12.75" hidden="false" customHeight="false" outlineLevel="0" collapsed="false">
      <c r="G4" s="89" t="s">
        <v>33</v>
      </c>
    </row>
    <row r="5" customFormat="false" ht="12.75" hidden="false" customHeight="false" outlineLevel="0" collapsed="false">
      <c r="A5" s="90" t="n">
        <v>13105</v>
      </c>
      <c r="B5" s="91" t="n">
        <v>40565</v>
      </c>
      <c r="C5" s="92" t="s">
        <v>34</v>
      </c>
    </row>
    <row r="6" customFormat="false" ht="12.75" hidden="false" customHeight="false" outlineLevel="0" collapsed="false">
      <c r="A6" s="93" t="n">
        <v>13105</v>
      </c>
      <c r="B6" s="94" t="n">
        <v>40643</v>
      </c>
      <c r="C6" s="95" t="s">
        <v>35</v>
      </c>
      <c r="D6" s="96"/>
      <c r="E6" s="97"/>
      <c r="F6" s="97"/>
      <c r="G6" s="98"/>
      <c r="H6" s="99"/>
      <c r="I6" s="100" t="s">
        <v>36</v>
      </c>
      <c r="J6" s="100"/>
      <c r="K6" s="101" t="s">
        <v>37</v>
      </c>
    </row>
    <row r="7" customFormat="false" ht="12.75" hidden="false" customHeight="false" outlineLevel="0" collapsed="false">
      <c r="D7" s="102" t="s">
        <v>38</v>
      </c>
      <c r="E7" s="103" t="s">
        <v>39</v>
      </c>
      <c r="F7" s="103"/>
      <c r="G7" s="104" t="n">
        <v>0.1</v>
      </c>
      <c r="H7" s="102" t="s">
        <v>38</v>
      </c>
      <c r="I7" s="103" t="s">
        <v>40</v>
      </c>
      <c r="J7" s="105"/>
      <c r="K7" s="106" t="s">
        <v>41</v>
      </c>
    </row>
    <row r="8" customFormat="false" ht="12.75" hidden="false" customHeight="false" outlineLevel="0" collapsed="false">
      <c r="A8" s="107"/>
      <c r="B8" s="108"/>
      <c r="D8" s="109" t="s">
        <v>38</v>
      </c>
      <c r="E8" s="110" t="s">
        <v>42</v>
      </c>
      <c r="F8" s="110"/>
      <c r="G8" s="111" t="s">
        <v>43</v>
      </c>
      <c r="H8" s="112" t="s">
        <v>38</v>
      </c>
      <c r="I8" s="113" t="s">
        <v>44</v>
      </c>
      <c r="J8" s="113"/>
      <c r="K8" s="114" t="s">
        <v>45</v>
      </c>
    </row>
    <row r="9" customFormat="false" ht="12.75" hidden="false" customHeight="false" outlineLevel="0" collapsed="false">
      <c r="A9" s="107"/>
      <c r="D9" s="109" t="s">
        <v>38</v>
      </c>
      <c r="E9" s="115" t="s">
        <v>46</v>
      </c>
      <c r="F9" s="115"/>
      <c r="G9" s="116" t="n">
        <v>0.14</v>
      </c>
      <c r="H9" s="109" t="s">
        <v>38</v>
      </c>
      <c r="I9" s="117" t="s">
        <v>47</v>
      </c>
      <c r="J9" s="117"/>
      <c r="K9" s="118" t="s">
        <v>41</v>
      </c>
    </row>
    <row r="10" customFormat="false" ht="12.75" hidden="false" customHeight="false" outlineLevel="0" collapsed="false">
      <c r="A10" s="107"/>
      <c r="B10" s="108"/>
      <c r="D10" s="112" t="s">
        <v>38</v>
      </c>
      <c r="E10" s="119" t="s">
        <v>48</v>
      </c>
      <c r="F10" s="119"/>
      <c r="G10" s="111" t="s">
        <v>43</v>
      </c>
      <c r="H10" s="112" t="s">
        <v>38</v>
      </c>
      <c r="I10" s="120" t="s">
        <v>49</v>
      </c>
      <c r="J10" s="120"/>
      <c r="K10" s="114" t="s">
        <v>45</v>
      </c>
    </row>
    <row r="11" customFormat="false" ht="12.75" hidden="false" customHeight="false" outlineLevel="0" collapsed="false">
      <c r="A11" s="107"/>
      <c r="B11" s="121"/>
      <c r="D11" s="102" t="s">
        <v>50</v>
      </c>
      <c r="E11" s="103" t="s">
        <v>51</v>
      </c>
      <c r="F11" s="103"/>
      <c r="G11" s="104" t="s">
        <v>52</v>
      </c>
      <c r="H11" s="102" t="s">
        <v>50</v>
      </c>
      <c r="I11" s="103" t="s">
        <v>40</v>
      </c>
      <c r="J11" s="105"/>
      <c r="K11" s="106" t="s">
        <v>41</v>
      </c>
    </row>
    <row r="12" customFormat="false" ht="12.75" hidden="false" customHeight="false" outlineLevel="0" collapsed="false">
      <c r="A12" s="107"/>
      <c r="B12" s="108"/>
      <c r="C12" s="121"/>
      <c r="D12" s="109" t="s">
        <v>50</v>
      </c>
      <c r="E12" s="110" t="s">
        <v>42</v>
      </c>
      <c r="F12" s="110"/>
      <c r="G12" s="111" t="s">
        <v>43</v>
      </c>
      <c r="H12" s="112" t="s">
        <v>50</v>
      </c>
      <c r="I12" s="113" t="s">
        <v>44</v>
      </c>
      <c r="J12" s="113"/>
      <c r="K12" s="114" t="s">
        <v>45</v>
      </c>
    </row>
    <row r="13" customFormat="false" ht="12.75" hidden="false" customHeight="false" outlineLevel="0" collapsed="false">
      <c r="A13" s="107"/>
      <c r="B13" s="108"/>
      <c r="D13" s="109" t="s">
        <v>50</v>
      </c>
      <c r="E13" s="115" t="s">
        <v>46</v>
      </c>
      <c r="F13" s="115"/>
      <c r="G13" s="116" t="n">
        <v>0.15</v>
      </c>
      <c r="H13" s="109" t="s">
        <v>50</v>
      </c>
      <c r="I13" s="117" t="s">
        <v>47</v>
      </c>
      <c r="J13" s="117"/>
      <c r="K13" s="118" t="s">
        <v>41</v>
      </c>
    </row>
    <row r="14" customFormat="false" ht="12.75" hidden="false" customHeight="false" outlineLevel="0" collapsed="false">
      <c r="A14" s="107"/>
      <c r="B14" s="108"/>
      <c r="D14" s="112" t="s">
        <v>50</v>
      </c>
      <c r="E14" s="119" t="s">
        <v>48</v>
      </c>
      <c r="F14" s="119"/>
      <c r="G14" s="111" t="s">
        <v>43</v>
      </c>
      <c r="H14" s="112" t="s">
        <v>50</v>
      </c>
      <c r="I14" s="120" t="s">
        <v>49</v>
      </c>
      <c r="J14" s="120"/>
      <c r="K14" s="114" t="s">
        <v>45</v>
      </c>
    </row>
    <row r="16" customFormat="false" ht="12.75" hidden="false" customHeight="false" outlineLevel="0" collapsed="false">
      <c r="D16" s="102" t="s">
        <v>53</v>
      </c>
      <c r="E16" s="100" t="s">
        <v>54</v>
      </c>
      <c r="F16" s="100"/>
      <c r="G16" s="122"/>
      <c r="H16" s="99"/>
      <c r="I16" s="100" t="s">
        <v>55</v>
      </c>
      <c r="J16" s="100"/>
      <c r="K16" s="101"/>
    </row>
    <row r="17" customFormat="false" ht="12.75" hidden="false" customHeight="false" outlineLevel="0" collapsed="false">
      <c r="A17" s="93" t="n">
        <v>13105</v>
      </c>
      <c r="B17" s="94" t="n">
        <v>40643</v>
      </c>
      <c r="C17" s="51" t="s">
        <v>56</v>
      </c>
      <c r="D17" s="96" t="s">
        <v>57</v>
      </c>
      <c r="E17" s="123" t="s">
        <v>58</v>
      </c>
      <c r="F17" s="123"/>
      <c r="G17" s="124" t="s">
        <v>59</v>
      </c>
      <c r="H17" s="96" t="s">
        <v>60</v>
      </c>
      <c r="I17" s="97" t="s">
        <v>61</v>
      </c>
      <c r="J17" s="97"/>
      <c r="K17" s="125"/>
    </row>
    <row r="19" customFormat="false" ht="12.75" hidden="false" customHeight="false" outlineLevel="0" collapsed="false">
      <c r="A19" s="93" t="n">
        <v>13105</v>
      </c>
      <c r="B19" s="94" t="n">
        <v>40663</v>
      </c>
      <c r="C19" s="0" t="s">
        <v>62</v>
      </c>
      <c r="D19" s="82" t="s">
        <v>63</v>
      </c>
      <c r="E19" s="0" t="s">
        <v>64</v>
      </c>
    </row>
    <row r="20" customFormat="false" ht="12.75" hidden="false" customHeight="false" outlineLevel="0" collapsed="false">
      <c r="A20" s="6" t="n">
        <v>13527</v>
      </c>
      <c r="B20" s="126" t="n">
        <v>40677</v>
      </c>
      <c r="C20" s="0" t="s">
        <v>65</v>
      </c>
      <c r="D20" s="82" t="s">
        <v>66</v>
      </c>
      <c r="E20" s="0" t="s">
        <v>67</v>
      </c>
    </row>
    <row r="21" customFormat="false" ht="12.75" hidden="false" customHeight="false" outlineLevel="0" collapsed="false">
      <c r="A21" s="6" t="n">
        <v>14000</v>
      </c>
      <c r="B21" s="126" t="n">
        <v>40669</v>
      </c>
      <c r="C21" s="0" t="s">
        <v>68</v>
      </c>
      <c r="D21" s="82" t="s">
        <v>69</v>
      </c>
      <c r="E21" s="0" t="s">
        <v>70</v>
      </c>
    </row>
    <row r="22" customFormat="false" ht="12.75" hidden="false" customHeight="false" outlineLevel="0" collapsed="false">
      <c r="A22" s="93" t="n">
        <v>16947</v>
      </c>
      <c r="B22" s="94" t="n">
        <v>40781</v>
      </c>
      <c r="C22" s="95" t="s">
        <v>71</v>
      </c>
      <c r="D22" s="95" t="s">
        <v>72</v>
      </c>
      <c r="E22" s="127" t="s">
        <v>73</v>
      </c>
      <c r="G22" s="93" t="n">
        <f aca="false">A22-A5</f>
        <v>3842</v>
      </c>
    </row>
    <row r="23" customFormat="false" ht="12.75" hidden="false" customHeight="false" outlineLevel="0" collapsed="false">
      <c r="A23" s="93" t="n">
        <v>16947</v>
      </c>
      <c r="B23" s="94" t="n">
        <v>40781</v>
      </c>
      <c r="C23" s="95" t="s">
        <v>74</v>
      </c>
      <c r="D23" s="95" t="s">
        <v>72</v>
      </c>
      <c r="E23" s="127" t="s">
        <v>75</v>
      </c>
      <c r="G23" s="93" t="n">
        <f aca="false">A23-A6</f>
        <v>3842</v>
      </c>
    </row>
    <row r="24" customFormat="false" ht="12.75" hidden="false" customHeight="false" outlineLevel="0" collapsed="false">
      <c r="A24" s="93" t="n">
        <v>16947</v>
      </c>
      <c r="B24" s="94" t="n">
        <v>40781</v>
      </c>
      <c r="C24" s="0" t="s">
        <v>76</v>
      </c>
      <c r="D24" s="82" t="s">
        <v>77</v>
      </c>
      <c r="E24" s="0" t="s">
        <v>78</v>
      </c>
      <c r="G24" s="90"/>
    </row>
    <row r="25" customFormat="false" ht="12.75" hidden="false" customHeight="false" outlineLevel="0" collapsed="false">
      <c r="B25" s="126"/>
    </row>
    <row r="26" customFormat="false" ht="12.75" hidden="false" customHeight="false" outlineLevel="0" collapsed="false">
      <c r="A26" s="93"/>
      <c r="B26" s="126"/>
      <c r="J26" s="5"/>
    </row>
    <row r="27" customFormat="false" ht="12.75" hidden="false" customHeight="false" outlineLevel="0" collapsed="false">
      <c r="A27" s="128" t="n">
        <v>19420</v>
      </c>
      <c r="B27" s="129" t="n">
        <v>2011</v>
      </c>
      <c r="C27" s="130" t="s">
        <v>79</v>
      </c>
      <c r="D27" s="131"/>
      <c r="E27" s="30"/>
      <c r="F27" s="30"/>
      <c r="G27" s="128" t="n">
        <f aca="false">A27-A5</f>
        <v>6315</v>
      </c>
    </row>
    <row r="28" customFormat="false" ht="12.75" hidden="false" customHeight="false" outlineLevel="0" collapsed="false">
      <c r="A28" s="93"/>
      <c r="B28" s="126"/>
      <c r="C28" s="132"/>
      <c r="E28" s="133"/>
      <c r="F28" s="5"/>
    </row>
    <row r="29" customFormat="false" ht="24.45" hidden="false" customHeight="false" outlineLevel="0" collapsed="false">
      <c r="A29" s="93"/>
      <c r="B29" s="134" t="n">
        <v>2013</v>
      </c>
      <c r="C29" s="135"/>
      <c r="D29" s="136"/>
      <c r="E29" s="133"/>
      <c r="F29" s="133"/>
      <c r="G29" s="137"/>
      <c r="H29" s="95"/>
      <c r="I29" s="95"/>
      <c r="J29" s="95"/>
      <c r="K29" s="95"/>
      <c r="L29" s="95"/>
    </row>
    <row r="30" customFormat="false" ht="15" hidden="false" customHeight="false" outlineLevel="0" collapsed="false">
      <c r="A30" s="138" t="s">
        <v>80</v>
      </c>
      <c r="B30" s="95"/>
      <c r="C30" s="95"/>
      <c r="D30" s="95"/>
      <c r="E30" s="95"/>
      <c r="F30" s="95"/>
      <c r="G30" s="51"/>
      <c r="H30" s="95"/>
      <c r="I30" s="51"/>
      <c r="J30" s="51"/>
      <c r="K30" s="51"/>
      <c r="L30" s="51"/>
      <c r="M30" s="139"/>
    </row>
    <row r="31" customFormat="false" ht="15" hidden="false" customHeight="false" outlineLevel="0" collapsed="false">
      <c r="A31" s="140" t="s">
        <v>81</v>
      </c>
      <c r="B31" s="138" t="n">
        <v>41322</v>
      </c>
      <c r="C31" s="95"/>
      <c r="D31" s="95"/>
      <c r="E31" s="140"/>
      <c r="F31" s="95"/>
      <c r="G31" s="51"/>
      <c r="H31" s="138"/>
      <c r="I31" s="51"/>
      <c r="J31" s="51"/>
      <c r="K31" s="51"/>
      <c r="L31" s="51"/>
      <c r="M31" s="139"/>
    </row>
    <row r="32" customFormat="false" ht="15" hidden="false" customHeight="false" outlineLevel="0" collapsed="false">
      <c r="A32" s="95"/>
      <c r="B32" s="95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39"/>
    </row>
    <row r="33" customFormat="false" ht="15" hidden="false" customHeight="false" outlineLevel="0" collapsed="false">
      <c r="A33" s="141"/>
      <c r="B33" s="95"/>
      <c r="C33" s="95"/>
      <c r="D33" s="141"/>
      <c r="E33" s="95"/>
      <c r="F33" s="95"/>
      <c r="G33" s="142"/>
      <c r="H33" s="95"/>
      <c r="I33" s="95"/>
      <c r="J33" s="142"/>
      <c r="K33" s="95"/>
      <c r="L33" s="95"/>
      <c r="M33" s="139"/>
    </row>
    <row r="34" customFormat="false" ht="15" hidden="false" customHeight="false" outlineLevel="0" collapsed="false">
      <c r="A34" s="143" t="s">
        <v>82</v>
      </c>
      <c r="B34" s="144"/>
      <c r="C34" s="95"/>
      <c r="D34" s="145" t="s">
        <v>83</v>
      </c>
      <c r="E34" s="146"/>
      <c r="F34" s="95"/>
      <c r="G34" s="143" t="s">
        <v>84</v>
      </c>
      <c r="H34" s="146"/>
      <c r="I34" s="95"/>
      <c r="J34" s="147" t="s">
        <v>85</v>
      </c>
      <c r="K34" s="146"/>
      <c r="L34" s="95"/>
      <c r="M34" s="139"/>
    </row>
    <row r="35" customFormat="false" ht="15" hidden="false" customHeight="false" outlineLevel="0" collapsed="false">
      <c r="A35" s="148" t="s">
        <v>86</v>
      </c>
      <c r="B35" s="149" t="s">
        <v>87</v>
      </c>
      <c r="C35" s="95"/>
      <c r="D35" s="150" t="s">
        <v>86</v>
      </c>
      <c r="E35" s="151" t="s">
        <v>87</v>
      </c>
      <c r="F35" s="95"/>
      <c r="G35" s="148" t="s">
        <v>86</v>
      </c>
      <c r="H35" s="149" t="s">
        <v>87</v>
      </c>
      <c r="I35" s="95"/>
      <c r="J35" s="150" t="s">
        <v>86</v>
      </c>
      <c r="K35" s="151" t="s">
        <v>87</v>
      </c>
      <c r="L35" s="95"/>
      <c r="M35" s="139"/>
    </row>
    <row r="36" customFormat="false" ht="15" hidden="false" customHeight="false" outlineLevel="0" collapsed="false">
      <c r="A36" s="152"/>
      <c r="B36" s="153"/>
      <c r="C36" s="95"/>
      <c r="D36" s="152"/>
      <c r="E36" s="153"/>
      <c r="F36" s="95"/>
      <c r="G36" s="152"/>
      <c r="H36" s="153"/>
      <c r="I36" s="95"/>
      <c r="J36" s="152"/>
      <c r="K36" s="153"/>
      <c r="L36" s="95"/>
      <c r="M36" s="139"/>
    </row>
    <row r="37" customFormat="false" ht="15" hidden="false" customHeight="false" outlineLevel="0" collapsed="false">
      <c r="A37" s="154" t="s">
        <v>88</v>
      </c>
      <c r="B37" s="155" t="n">
        <v>0.14</v>
      </c>
      <c r="C37" s="95"/>
      <c r="D37" s="154" t="s">
        <v>88</v>
      </c>
      <c r="E37" s="156" t="n">
        <v>0.14</v>
      </c>
      <c r="F37" s="95"/>
      <c r="G37" s="154" t="s">
        <v>88</v>
      </c>
      <c r="H37" s="156" t="n">
        <v>0.04</v>
      </c>
      <c r="I37" s="95"/>
      <c r="J37" s="154" t="s">
        <v>88</v>
      </c>
      <c r="K37" s="157" t="n">
        <v>-0.04</v>
      </c>
      <c r="L37" s="95"/>
      <c r="M37" s="139"/>
    </row>
    <row r="38" customFormat="false" ht="15" hidden="false" customHeight="false" outlineLevel="0" collapsed="false">
      <c r="A38" s="158" t="s">
        <v>24</v>
      </c>
      <c r="B38" s="159"/>
      <c r="C38" s="95"/>
      <c r="D38" s="158" t="s">
        <v>24</v>
      </c>
      <c r="E38" s="159"/>
      <c r="F38" s="95"/>
      <c r="G38" s="158" t="s">
        <v>24</v>
      </c>
      <c r="H38" s="159"/>
      <c r="I38" s="95"/>
      <c r="J38" s="158" t="s">
        <v>24</v>
      </c>
      <c r="K38" s="159"/>
      <c r="L38" s="95"/>
      <c r="M38" s="139"/>
    </row>
    <row r="39" customFormat="false" ht="15" hidden="false" customHeight="false" outlineLevel="0" collapsed="false">
      <c r="A39" s="160" t="s">
        <v>89</v>
      </c>
      <c r="B39" s="161" t="n">
        <v>0</v>
      </c>
      <c r="C39" s="95"/>
      <c r="D39" s="160" t="s">
        <v>89</v>
      </c>
      <c r="E39" s="161" t="n">
        <v>0</v>
      </c>
      <c r="F39" s="95"/>
      <c r="G39" s="160" t="s">
        <v>89</v>
      </c>
      <c r="H39" s="161" t="n">
        <v>0</v>
      </c>
      <c r="I39" s="95"/>
      <c r="J39" s="160" t="s">
        <v>89</v>
      </c>
      <c r="K39" s="161" t="n">
        <v>0</v>
      </c>
      <c r="L39" s="95"/>
      <c r="M39" s="139"/>
    </row>
    <row r="40" customFormat="false" ht="15" hidden="false" customHeight="false" outlineLevel="0" collapsed="false">
      <c r="A40" s="162" t="s">
        <v>90</v>
      </c>
      <c r="B40" s="163" t="n">
        <f aca="false">-(B39-B37)</f>
        <v>0.14</v>
      </c>
      <c r="C40" s="95"/>
      <c r="D40" s="162" t="s">
        <v>90</v>
      </c>
      <c r="E40" s="163" t="n">
        <f aca="false">-(E39-E37)</f>
        <v>0.14</v>
      </c>
      <c r="F40" s="95"/>
      <c r="G40" s="162" t="s">
        <v>90</v>
      </c>
      <c r="H40" s="163" t="n">
        <f aca="false">-(H39-H37)</f>
        <v>0.04</v>
      </c>
      <c r="I40" s="95"/>
      <c r="J40" s="162" t="s">
        <v>90</v>
      </c>
      <c r="K40" s="163" t="n">
        <f aca="false">-(K39-K37)</f>
        <v>-0.04</v>
      </c>
      <c r="L40" s="95"/>
      <c r="M40" s="139"/>
    </row>
    <row r="41" customFormat="false" ht="15" hidden="false" customHeight="false" outlineLevel="0" collapsed="false">
      <c r="A41" s="164" t="s">
        <v>91</v>
      </c>
      <c r="B41" s="165" t="n">
        <v>6.71</v>
      </c>
      <c r="C41" s="95"/>
      <c r="D41" s="164" t="s">
        <v>91</v>
      </c>
      <c r="E41" s="166" t="n">
        <v>6.55</v>
      </c>
      <c r="F41" s="95"/>
      <c r="G41" s="164" t="s">
        <v>91</v>
      </c>
      <c r="H41" s="166" t="n">
        <v>6.75</v>
      </c>
      <c r="I41" s="95"/>
      <c r="J41" s="164" t="s">
        <v>91</v>
      </c>
      <c r="K41" s="166" t="n">
        <v>6.64</v>
      </c>
      <c r="L41" s="95"/>
      <c r="M41" s="139"/>
    </row>
    <row r="42" customFormat="false" ht="15" hidden="false" customHeight="false" outlineLevel="0" collapsed="false">
      <c r="A42" s="167" t="s">
        <v>92</v>
      </c>
      <c r="B42" s="168"/>
      <c r="C42" s="95"/>
      <c r="D42" s="167" t="s">
        <v>92</v>
      </c>
      <c r="E42" s="168"/>
      <c r="F42" s="95"/>
      <c r="G42" s="167" t="s">
        <v>92</v>
      </c>
      <c r="H42" s="168"/>
      <c r="I42" s="95"/>
      <c r="J42" s="167" t="s">
        <v>92</v>
      </c>
      <c r="K42" s="168"/>
      <c r="L42" s="95"/>
      <c r="M42" s="139"/>
    </row>
    <row r="43" customFormat="false" ht="15" hidden="false" customHeight="false" outlineLevel="0" collapsed="false">
      <c r="A43" s="169" t="s">
        <v>93</v>
      </c>
      <c r="B43" s="170" t="n">
        <f aca="false">(B37-B39)+B41</f>
        <v>6.85</v>
      </c>
      <c r="C43" s="95"/>
      <c r="D43" s="169" t="s">
        <v>93</v>
      </c>
      <c r="E43" s="171" t="n">
        <f aca="false">(E37-E39)+E41</f>
        <v>6.69</v>
      </c>
      <c r="F43" s="95"/>
      <c r="G43" s="169" t="s">
        <v>93</v>
      </c>
      <c r="H43" s="171" t="n">
        <f aca="false">(H37-H39)+H41</f>
        <v>6.79</v>
      </c>
      <c r="I43" s="95"/>
      <c r="J43" s="169" t="s">
        <v>93</v>
      </c>
      <c r="K43" s="171" t="n">
        <f aca="false">(K37-K39)+K41</f>
        <v>6.6</v>
      </c>
      <c r="L43" s="95"/>
      <c r="M43" s="139"/>
    </row>
    <row r="44" customFormat="false" ht="15" hidden="false" customHeight="false" outlineLevel="0" collapsed="false">
      <c r="A44" s="172" t="s">
        <v>94</v>
      </c>
      <c r="B44" s="173" t="s">
        <v>95</v>
      </c>
      <c r="C44" s="95"/>
      <c r="D44" s="174" t="s">
        <v>96</v>
      </c>
      <c r="E44" s="175" t="s">
        <v>97</v>
      </c>
      <c r="F44" s="95"/>
      <c r="G44" s="172" t="s">
        <v>98</v>
      </c>
      <c r="H44" s="173" t="s">
        <v>99</v>
      </c>
      <c r="I44" s="95"/>
      <c r="J44" s="172" t="s">
        <v>100</v>
      </c>
      <c r="K44" s="173" t="s">
        <v>101</v>
      </c>
      <c r="L44" s="95"/>
      <c r="M44" s="139"/>
    </row>
    <row r="45" customFormat="false" ht="15" hidden="false" customHeight="false" outlineLevel="0" collapsed="false">
      <c r="A45" s="172" t="s">
        <v>102</v>
      </c>
      <c r="B45" s="173" t="s">
        <v>103</v>
      </c>
      <c r="C45" s="95"/>
      <c r="D45" s="172" t="s">
        <v>102</v>
      </c>
      <c r="E45" s="173" t="s">
        <v>103</v>
      </c>
      <c r="F45" s="95"/>
      <c r="G45" s="172" t="s">
        <v>104</v>
      </c>
      <c r="H45" s="173" t="s">
        <v>103</v>
      </c>
      <c r="I45" s="95"/>
      <c r="J45" s="172" t="s">
        <v>102</v>
      </c>
      <c r="K45" s="173" t="s">
        <v>103</v>
      </c>
      <c r="L45" s="95"/>
      <c r="M45" s="139"/>
    </row>
    <row r="46" customFormat="false" ht="15" hidden="false" customHeight="false" outlineLevel="0" collapsed="false">
      <c r="A46" s="141"/>
      <c r="B46" s="95"/>
      <c r="C46" s="95"/>
      <c r="D46" s="176"/>
      <c r="E46" s="133"/>
      <c r="F46" s="95"/>
      <c r="G46" s="142"/>
      <c r="H46" s="95"/>
      <c r="I46" s="95"/>
      <c r="J46" s="142"/>
      <c r="K46" s="95"/>
      <c r="L46" s="95"/>
      <c r="M46" s="139"/>
    </row>
    <row r="47" customFormat="false" ht="15" hidden="false" customHeight="false" outlineLevel="0" collapsed="false">
      <c r="A47" s="177" t="s">
        <v>105</v>
      </c>
      <c r="B47" s="51"/>
      <c r="C47" s="51"/>
      <c r="D47" s="51"/>
      <c r="E47" s="51"/>
      <c r="F47" s="51"/>
      <c r="G47" s="177" t="s">
        <v>105</v>
      </c>
      <c r="H47" s="51"/>
      <c r="I47" s="51"/>
      <c r="J47" s="142"/>
      <c r="K47" s="51"/>
      <c r="L47" s="95"/>
      <c r="M47" s="139"/>
    </row>
    <row r="48" customFormat="false" ht="15" hidden="false" customHeight="false" outlineLevel="0" collapsed="false">
      <c r="A48" s="174" t="s">
        <v>106</v>
      </c>
      <c r="B48" s="178"/>
      <c r="C48" s="51"/>
      <c r="D48" s="141"/>
      <c r="E48" s="51"/>
      <c r="F48" s="51"/>
      <c r="G48" s="174" t="s">
        <v>107</v>
      </c>
      <c r="H48" s="178"/>
      <c r="I48" s="51"/>
      <c r="J48" s="142"/>
      <c r="K48" s="51"/>
      <c r="L48" s="95"/>
      <c r="M48" s="139"/>
    </row>
    <row r="49" customFormat="false" ht="15" hidden="false" customHeight="false" outlineLevel="0" collapsed="false">
      <c r="A49" s="141"/>
      <c r="B49" s="95"/>
      <c r="C49" s="95"/>
      <c r="D49" s="141"/>
      <c r="E49" s="95"/>
      <c r="F49" s="95"/>
      <c r="G49" s="142"/>
      <c r="H49" s="95"/>
      <c r="I49" s="95"/>
      <c r="J49" s="142"/>
      <c r="K49" s="95"/>
      <c r="L49" s="95"/>
      <c r="M49" s="139"/>
    </row>
    <row r="50" customFormat="false" ht="15" hidden="false" customHeight="false" outlineLevel="0" collapsed="false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139"/>
    </row>
    <row r="51" customFormat="false" ht="15" hidden="false" customHeight="false" outlineLevel="0" collapsed="false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139"/>
    </row>
    <row r="52" customFormat="false" ht="15" hidden="false" customHeight="false" outlineLevel="0" collapsed="false">
      <c r="A52" s="143" t="s">
        <v>108</v>
      </c>
      <c r="B52" s="144"/>
      <c r="C52" s="51"/>
      <c r="D52" s="145" t="s">
        <v>109</v>
      </c>
      <c r="E52" s="146"/>
      <c r="F52" s="51"/>
      <c r="G52" s="143" t="s">
        <v>110</v>
      </c>
      <c r="H52" s="146"/>
      <c r="I52" s="51"/>
      <c r="J52" s="147" t="s">
        <v>111</v>
      </c>
      <c r="K52" s="146"/>
      <c r="L52" s="51"/>
      <c r="M52" s="139"/>
    </row>
    <row r="53" customFormat="false" ht="15" hidden="false" customHeight="false" outlineLevel="0" collapsed="false">
      <c r="A53" s="148" t="s">
        <v>86</v>
      </c>
      <c r="B53" s="149" t="s">
        <v>87</v>
      </c>
      <c r="C53" s="51"/>
      <c r="D53" s="150" t="s">
        <v>86</v>
      </c>
      <c r="E53" s="151" t="s">
        <v>87</v>
      </c>
      <c r="F53" s="51"/>
      <c r="G53" s="148" t="s">
        <v>86</v>
      </c>
      <c r="H53" s="149" t="s">
        <v>87</v>
      </c>
      <c r="I53" s="51"/>
      <c r="J53" s="150" t="s">
        <v>86</v>
      </c>
      <c r="K53" s="151" t="s">
        <v>87</v>
      </c>
      <c r="L53" s="51"/>
      <c r="M53" s="139"/>
    </row>
    <row r="54" customFormat="false" ht="15" hidden="false" customHeight="false" outlineLevel="0" collapsed="false">
      <c r="A54" s="152"/>
      <c r="B54" s="153"/>
      <c r="C54" s="51"/>
      <c r="D54" s="152"/>
      <c r="E54" s="153"/>
      <c r="F54" s="51"/>
      <c r="G54" s="152"/>
      <c r="H54" s="153"/>
      <c r="I54" s="51"/>
      <c r="J54" s="152"/>
      <c r="K54" s="153"/>
      <c r="L54" s="51"/>
      <c r="M54" s="139"/>
    </row>
    <row r="55" customFormat="false" ht="15" hidden="false" customHeight="false" outlineLevel="0" collapsed="false">
      <c r="A55" s="154" t="s">
        <v>88</v>
      </c>
      <c r="B55" s="179" t="n">
        <v>0.095</v>
      </c>
      <c r="C55" s="180"/>
      <c r="D55" s="154" t="s">
        <v>88</v>
      </c>
      <c r="E55" s="156" t="n">
        <v>0.12</v>
      </c>
      <c r="F55" s="180"/>
      <c r="G55" s="154" t="s">
        <v>88</v>
      </c>
      <c r="H55" s="156" t="n">
        <v>0.08</v>
      </c>
      <c r="I55" s="180"/>
      <c r="J55" s="154" t="s">
        <v>88</v>
      </c>
      <c r="K55" s="157" t="n">
        <v>0.13</v>
      </c>
      <c r="L55" s="180"/>
      <c r="M55" s="139"/>
    </row>
    <row r="56" customFormat="false" ht="15" hidden="false" customHeight="false" outlineLevel="0" collapsed="false">
      <c r="A56" s="158" t="s">
        <v>24</v>
      </c>
      <c r="B56" s="159"/>
      <c r="C56" s="181"/>
      <c r="D56" s="158" t="s">
        <v>24</v>
      </c>
      <c r="E56" s="159"/>
      <c r="F56" s="181"/>
      <c r="G56" s="158" t="s">
        <v>24</v>
      </c>
      <c r="H56" s="159"/>
      <c r="I56" s="142"/>
      <c r="J56" s="158" t="s">
        <v>24</v>
      </c>
      <c r="K56" s="159"/>
      <c r="L56" s="142"/>
      <c r="M56" s="139"/>
    </row>
    <row r="57" customFormat="false" ht="15" hidden="false" customHeight="false" outlineLevel="0" collapsed="false">
      <c r="A57" s="160" t="s">
        <v>89</v>
      </c>
      <c r="B57" s="161" t="n">
        <v>0.11</v>
      </c>
      <c r="C57" s="142"/>
      <c r="D57" s="160" t="s">
        <v>89</v>
      </c>
      <c r="E57" s="161" t="n">
        <v>0.12</v>
      </c>
      <c r="F57" s="142"/>
      <c r="G57" s="160" t="s">
        <v>89</v>
      </c>
      <c r="H57" s="161" t="n">
        <v>0.11</v>
      </c>
      <c r="I57" s="142"/>
      <c r="J57" s="160" t="s">
        <v>89</v>
      </c>
      <c r="K57" s="161" t="n">
        <v>0.12</v>
      </c>
      <c r="L57" s="142"/>
      <c r="M57" s="139"/>
    </row>
    <row r="58" customFormat="false" ht="15" hidden="false" customHeight="false" outlineLevel="0" collapsed="false">
      <c r="A58" s="162" t="s">
        <v>90</v>
      </c>
      <c r="B58" s="163" t="n">
        <f aca="false">-(B57-B55)</f>
        <v>-0.015</v>
      </c>
      <c r="C58" s="142"/>
      <c r="D58" s="162" t="s">
        <v>90</v>
      </c>
      <c r="E58" s="163" t="n">
        <f aca="false">-(E57-E55)</f>
        <v>0</v>
      </c>
      <c r="F58" s="142"/>
      <c r="G58" s="162" t="s">
        <v>90</v>
      </c>
      <c r="H58" s="163" t="n">
        <f aca="false">-(H57-H55)</f>
        <v>-0.03</v>
      </c>
      <c r="I58" s="142"/>
      <c r="J58" s="162" t="s">
        <v>90</v>
      </c>
      <c r="K58" s="163" t="n">
        <f aca="false">-(K57-K55)</f>
        <v>0.01</v>
      </c>
      <c r="L58" s="142"/>
      <c r="M58" s="139"/>
    </row>
    <row r="59" customFormat="false" ht="15" hidden="false" customHeight="false" outlineLevel="0" collapsed="false">
      <c r="A59" s="164" t="s">
        <v>91</v>
      </c>
      <c r="B59" s="165" t="n">
        <v>3.23</v>
      </c>
      <c r="C59" s="182"/>
      <c r="D59" s="164" t="s">
        <v>91</v>
      </c>
      <c r="E59" s="166" t="n">
        <v>3.9</v>
      </c>
      <c r="F59" s="182"/>
      <c r="G59" s="164" t="s">
        <v>91</v>
      </c>
      <c r="H59" s="166" t="n">
        <v>3.35</v>
      </c>
      <c r="I59" s="182"/>
      <c r="J59" s="164" t="s">
        <v>91</v>
      </c>
      <c r="K59" s="166" t="n">
        <v>3.85</v>
      </c>
      <c r="L59" s="183"/>
      <c r="M59" s="139"/>
    </row>
    <row r="60" customFormat="false" ht="15" hidden="false" customHeight="false" outlineLevel="0" collapsed="false">
      <c r="A60" s="167" t="s">
        <v>92</v>
      </c>
      <c r="B60" s="168"/>
      <c r="C60" s="142"/>
      <c r="D60" s="167" t="s">
        <v>92</v>
      </c>
      <c r="E60" s="168"/>
      <c r="F60" s="142"/>
      <c r="G60" s="167" t="s">
        <v>92</v>
      </c>
      <c r="H60" s="168"/>
      <c r="I60" s="142"/>
      <c r="J60" s="167" t="s">
        <v>92</v>
      </c>
      <c r="K60" s="168"/>
      <c r="L60" s="142"/>
      <c r="M60" s="139"/>
    </row>
    <row r="61" customFormat="false" ht="15" hidden="false" customHeight="false" outlineLevel="0" collapsed="false">
      <c r="A61" s="169" t="s">
        <v>112</v>
      </c>
      <c r="B61" s="170" t="n">
        <f aca="false">(B55-B57)+B59</f>
        <v>3.215</v>
      </c>
      <c r="C61" s="184"/>
      <c r="D61" s="169" t="s">
        <v>112</v>
      </c>
      <c r="E61" s="171" t="n">
        <f aca="false">(E55-E57)+E59</f>
        <v>3.9</v>
      </c>
      <c r="F61" s="184"/>
      <c r="G61" s="169" t="s">
        <v>112</v>
      </c>
      <c r="H61" s="171" t="n">
        <f aca="false">(H55-H57)+H59</f>
        <v>3.32</v>
      </c>
      <c r="I61" s="184"/>
      <c r="J61" s="169" t="s">
        <v>112</v>
      </c>
      <c r="K61" s="171" t="n">
        <f aca="false">(K55-K57)+K59</f>
        <v>3.86</v>
      </c>
      <c r="L61" s="141"/>
      <c r="M61" s="139"/>
    </row>
    <row r="62" customFormat="false" ht="15" hidden="false" customHeight="false" outlineLevel="0" collapsed="false">
      <c r="A62" s="172" t="s">
        <v>113</v>
      </c>
      <c r="B62" s="173" t="s">
        <v>114</v>
      </c>
      <c r="C62" s="95"/>
      <c r="D62" s="172" t="s">
        <v>115</v>
      </c>
      <c r="E62" s="173" t="s">
        <v>116</v>
      </c>
      <c r="F62" s="51"/>
      <c r="G62" s="172" t="s">
        <v>117</v>
      </c>
      <c r="H62" s="173" t="s">
        <v>118</v>
      </c>
      <c r="I62" s="51"/>
      <c r="J62" s="172" t="s">
        <v>119</v>
      </c>
      <c r="K62" s="173" t="s">
        <v>120</v>
      </c>
      <c r="L62" s="51"/>
      <c r="M62" s="139"/>
    </row>
    <row r="63" customFormat="false" ht="15" hidden="false" customHeight="false" outlineLevel="0" collapsed="false">
      <c r="A63" s="172" t="s">
        <v>102</v>
      </c>
      <c r="B63" s="173" t="s">
        <v>121</v>
      </c>
      <c r="C63" s="51"/>
      <c r="D63" s="172" t="s">
        <v>102</v>
      </c>
      <c r="E63" s="173" t="s">
        <v>122</v>
      </c>
      <c r="F63" s="51"/>
      <c r="G63" s="172" t="s">
        <v>102</v>
      </c>
      <c r="H63" s="173" t="s">
        <v>121</v>
      </c>
      <c r="I63" s="51"/>
      <c r="J63" s="172" t="s">
        <v>102</v>
      </c>
      <c r="K63" s="173" t="s">
        <v>122</v>
      </c>
      <c r="L63" s="51"/>
      <c r="M63" s="139"/>
    </row>
    <row r="64" customFormat="false" ht="15" hidden="false" customHeight="false" outlineLevel="0" collapsed="false">
      <c r="A64" s="95"/>
      <c r="B64" s="95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139"/>
    </row>
    <row r="65" customFormat="false" ht="12.75" hidden="false" customHeight="fals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</row>
    <row r="66" customFormat="false" ht="12.75" hidden="false" customHeight="false" outlineLevel="0" collapsed="false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</row>
    <row r="67" customFormat="false" ht="12.75" hidden="false" customHeight="false" outlineLevel="0" collapsed="false">
      <c r="A67" s="6" t="n">
        <v>23283</v>
      </c>
      <c r="B67" s="126" t="n">
        <v>41327</v>
      </c>
      <c r="C67" s="0" t="s">
        <v>65</v>
      </c>
      <c r="D67" s="82" t="s">
        <v>66</v>
      </c>
      <c r="E67" s="0" t="s">
        <v>67</v>
      </c>
    </row>
    <row r="68" customFormat="false" ht="12.75" hidden="false" customHeight="false" outlineLevel="0" collapsed="false">
      <c r="A68" s="6" t="n">
        <v>23283</v>
      </c>
      <c r="B68" s="126" t="n">
        <v>41327</v>
      </c>
      <c r="C68" s="0" t="s">
        <v>123</v>
      </c>
      <c r="D68" s="82" t="s">
        <v>124</v>
      </c>
      <c r="E68" s="0" t="s">
        <v>125</v>
      </c>
      <c r="H68" s="0" t="s">
        <v>126</v>
      </c>
    </row>
    <row r="69" customFormat="false" ht="12.75" hidden="false" customHeight="false" outlineLevel="0" collapsed="false">
      <c r="A69" s="6" t="n">
        <v>29840</v>
      </c>
      <c r="B69" s="126" t="n">
        <v>41487</v>
      </c>
      <c r="C69" s="0" t="s">
        <v>123</v>
      </c>
      <c r="D69" s="82" t="s">
        <v>127</v>
      </c>
    </row>
    <row r="70" customFormat="false" ht="12.75" hidden="false" customHeight="false" outlineLevel="0" collapsed="false">
      <c r="J70" s="2"/>
      <c r="K70" s="2"/>
    </row>
    <row r="71" customFormat="false" ht="12.75" hidden="false" customHeight="false" outlineLevel="0" collapsed="false">
      <c r="A71" s="93" t="n">
        <v>23283</v>
      </c>
      <c r="B71" s="126" t="n">
        <v>41327</v>
      </c>
      <c r="C71" s="0" t="s">
        <v>76</v>
      </c>
      <c r="D71" s="82" t="s">
        <v>77</v>
      </c>
      <c r="E71" s="0" t="s">
        <v>78</v>
      </c>
      <c r="G71" s="90"/>
      <c r="H71" s="2"/>
      <c r="I71" s="2"/>
      <c r="J71" s="2"/>
      <c r="K71" s="2"/>
    </row>
    <row r="72" customFormat="false" ht="12.75" hidden="false" customHeight="false" outlineLevel="0" collapsed="false">
      <c r="A72" s="6" t="n">
        <v>23283</v>
      </c>
      <c r="B72" s="126" t="n">
        <v>41367</v>
      </c>
      <c r="C72" s="95" t="s">
        <v>71</v>
      </c>
      <c r="D72" s="95" t="s">
        <v>72</v>
      </c>
      <c r="E72" s="127" t="s">
        <v>128</v>
      </c>
      <c r="G72" s="93" t="n">
        <f aca="false">A72-A22</f>
        <v>6336</v>
      </c>
      <c r="H72" s="2"/>
      <c r="I72" s="2"/>
      <c r="J72" s="2"/>
      <c r="K72" s="2"/>
    </row>
    <row r="73" customFormat="false" ht="12.75" hidden="false" customHeight="false" outlineLevel="0" collapsed="false">
      <c r="A73" s="6" t="n">
        <v>23283</v>
      </c>
      <c r="B73" s="126" t="n">
        <v>41367</v>
      </c>
      <c r="C73" s="95" t="s">
        <v>74</v>
      </c>
      <c r="D73" s="95" t="s">
        <v>72</v>
      </c>
      <c r="E73" s="127" t="s">
        <v>129</v>
      </c>
      <c r="G73" s="93" t="n">
        <f aca="false">A73-A23</f>
        <v>6336</v>
      </c>
      <c r="H73" s="2"/>
      <c r="I73" s="2"/>
      <c r="J73" s="2"/>
      <c r="K73" s="2"/>
    </row>
    <row r="74" customFormat="false" ht="12.75" hidden="false" customHeight="false" outlineLevel="0" collapsed="false">
      <c r="A74" s="1"/>
      <c r="B74" s="185"/>
      <c r="C74" s="2"/>
      <c r="D74" s="186"/>
      <c r="E74" s="2"/>
      <c r="F74" s="2"/>
      <c r="G74" s="1"/>
      <c r="H74" s="2"/>
      <c r="I74" s="2"/>
      <c r="J74" s="2"/>
      <c r="K74" s="2"/>
    </row>
    <row r="75" customFormat="false" ht="12.75" hidden="false" customHeight="false" outlineLevel="0" collapsed="false">
      <c r="A75" s="6" t="n">
        <v>23283</v>
      </c>
      <c r="B75" s="126" t="n">
        <v>41327</v>
      </c>
      <c r="C75" s="51" t="s">
        <v>130</v>
      </c>
      <c r="D75" s="102" t="s">
        <v>53</v>
      </c>
      <c r="E75" s="100" t="s">
        <v>131</v>
      </c>
      <c r="F75" s="100"/>
      <c r="G75" s="122" t="n">
        <f aca="false">A65-A26</f>
        <v>0</v>
      </c>
      <c r="H75" s="99"/>
      <c r="I75" s="100" t="s">
        <v>36</v>
      </c>
      <c r="J75" s="100"/>
      <c r="K75" s="101"/>
    </row>
    <row r="76" customFormat="false" ht="12.75" hidden="false" customHeight="false" outlineLevel="0" collapsed="false">
      <c r="A76" s="1"/>
      <c r="B76" s="2"/>
      <c r="C76" s="2"/>
      <c r="D76" s="102" t="s">
        <v>38</v>
      </c>
      <c r="E76" s="103" t="s">
        <v>132</v>
      </c>
      <c r="F76" s="103"/>
      <c r="G76" s="104" t="s">
        <v>133</v>
      </c>
      <c r="H76" s="102" t="s">
        <v>38</v>
      </c>
      <c r="I76" s="100" t="s">
        <v>133</v>
      </c>
      <c r="J76" s="100"/>
      <c r="K76" s="101"/>
    </row>
    <row r="77" customFormat="false" ht="12.75" hidden="false" customHeight="false" outlineLevel="0" collapsed="false">
      <c r="A77" s="1"/>
      <c r="B77" s="2"/>
      <c r="C77" s="2"/>
      <c r="D77" s="112" t="s">
        <v>50</v>
      </c>
      <c r="E77" s="187" t="s">
        <v>134</v>
      </c>
      <c r="F77" s="187"/>
      <c r="G77" s="188" t="s">
        <v>135</v>
      </c>
      <c r="H77" s="112" t="s">
        <v>50</v>
      </c>
      <c r="I77" s="189" t="s">
        <v>135</v>
      </c>
      <c r="J77" s="189"/>
      <c r="K77" s="190"/>
    </row>
    <row r="79" customFormat="false" ht="12.75" hidden="false" customHeight="false" outlineLevel="0" collapsed="false">
      <c r="A79" s="6" t="n">
        <v>23283</v>
      </c>
      <c r="B79" s="126" t="n">
        <v>41327</v>
      </c>
      <c r="D79" s="82" t="s">
        <v>136</v>
      </c>
      <c r="H79" s="6"/>
      <c r="I79" s="2"/>
    </row>
    <row r="81" customFormat="false" ht="12.75" hidden="false" customHeight="false" outlineLevel="0" collapsed="false">
      <c r="A81" s="6" t="n">
        <v>28062</v>
      </c>
      <c r="B81" s="126" t="n">
        <v>41470</v>
      </c>
      <c r="C81" s="0" t="s">
        <v>137</v>
      </c>
      <c r="D81" s="82" t="s">
        <v>138</v>
      </c>
    </row>
    <row r="83" customFormat="false" ht="12.75" hidden="false" customHeight="false" outlineLevel="0" collapsed="false">
      <c r="A83" s="6" t="n">
        <v>30840</v>
      </c>
      <c r="B83" s="126" t="n">
        <v>41527</v>
      </c>
      <c r="C83" s="95" t="s">
        <v>74</v>
      </c>
      <c r="D83" s="127" t="s">
        <v>139</v>
      </c>
      <c r="G83" s="6" t="n">
        <f aca="false">A83-A73</f>
        <v>7557</v>
      </c>
    </row>
    <row r="84" customFormat="false" ht="12.75" hidden="false" customHeight="false" outlineLevel="0" collapsed="false">
      <c r="C84" s="0" t="s">
        <v>140</v>
      </c>
      <c r="G84" s="6" t="n">
        <f aca="false">A86-A83</f>
        <v>1730</v>
      </c>
    </row>
    <row r="86" customFormat="false" ht="12.75" hidden="false" customHeight="false" outlineLevel="0" collapsed="false">
      <c r="A86" s="128" t="n">
        <v>32570</v>
      </c>
      <c r="B86" s="129" t="n">
        <v>2013</v>
      </c>
      <c r="C86" s="130" t="s">
        <v>79</v>
      </c>
      <c r="D86" s="131"/>
      <c r="E86" s="30"/>
      <c r="F86" s="30"/>
      <c r="G86" s="128" t="n">
        <f aca="false">A86-A67</f>
        <v>9287</v>
      </c>
    </row>
    <row r="91" customFormat="false" ht="24.45" hidden="false" customHeight="false" outlineLevel="0" collapsed="false">
      <c r="A91" s="93"/>
      <c r="B91" s="134" t="n">
        <v>2014</v>
      </c>
      <c r="C91" s="135"/>
      <c r="D91" s="136"/>
      <c r="E91" s="133"/>
      <c r="F91" s="133"/>
      <c r="G91" s="137"/>
      <c r="H91" s="95"/>
      <c r="I91" s="95"/>
      <c r="J91" s="95"/>
      <c r="K91" s="95"/>
      <c r="L91" s="95"/>
    </row>
    <row r="92" customFormat="false" ht="12.75" hidden="false" customHeight="false" outlineLevel="0" collapsed="false">
      <c r="A92" s="138" t="s">
        <v>80</v>
      </c>
      <c r="B92" s="95"/>
      <c r="C92" s="95"/>
      <c r="D92" s="95"/>
      <c r="E92" s="95"/>
      <c r="F92" s="95"/>
      <c r="G92" s="51"/>
      <c r="H92" s="95"/>
      <c r="I92" s="51"/>
      <c r="J92" s="51"/>
      <c r="K92" s="51"/>
      <c r="L92" s="51"/>
    </row>
    <row r="93" customFormat="false" ht="12.75" hidden="false" customHeight="false" outlineLevel="0" collapsed="false">
      <c r="A93" s="140" t="s">
        <v>81</v>
      </c>
      <c r="B93" s="138" t="n">
        <v>41706</v>
      </c>
      <c r="C93" s="95"/>
      <c r="D93" s="95"/>
      <c r="E93" s="140"/>
      <c r="F93" s="95"/>
      <c r="G93" s="51"/>
      <c r="H93" s="138"/>
      <c r="I93" s="51"/>
      <c r="J93" s="51"/>
      <c r="K93" s="51"/>
      <c r="L93" s="51"/>
    </row>
    <row r="94" customFormat="false" ht="12.75" hidden="false" customHeight="false" outlineLevel="0" collapsed="false">
      <c r="K94" s="51"/>
      <c r="L94" s="51"/>
    </row>
    <row r="95" customFormat="false" ht="12.75" hidden="false" customHeight="false" outlineLevel="0" collapsed="false">
      <c r="A95" s="191" t="s">
        <v>141</v>
      </c>
      <c r="B95" s="191"/>
      <c r="C95" s="7"/>
      <c r="D95" s="191" t="s">
        <v>141</v>
      </c>
      <c r="E95" s="7"/>
      <c r="F95" s="7"/>
      <c r="G95" s="191" t="s">
        <v>142</v>
      </c>
      <c r="H95" s="7"/>
      <c r="I95" s="7"/>
      <c r="J95" s="191" t="s">
        <v>141</v>
      </c>
      <c r="K95" s="191"/>
      <c r="L95" s="95"/>
    </row>
    <row r="96" customFormat="false" ht="12.75" hidden="false" customHeight="false" outlineLevel="0" collapsed="false">
      <c r="A96" s="143" t="s">
        <v>82</v>
      </c>
      <c r="B96" s="144"/>
      <c r="C96" s="95"/>
      <c r="D96" s="145" t="s">
        <v>83</v>
      </c>
      <c r="E96" s="146"/>
      <c r="F96" s="95"/>
      <c r="G96" s="143" t="s">
        <v>84</v>
      </c>
      <c r="H96" s="146"/>
      <c r="I96" s="95"/>
      <c r="J96" s="147" t="s">
        <v>85</v>
      </c>
      <c r="K96" s="146"/>
      <c r="L96" s="95"/>
    </row>
    <row r="97" customFormat="false" ht="12.75" hidden="false" customHeight="false" outlineLevel="0" collapsed="false">
      <c r="A97" s="192" t="n">
        <v>32570</v>
      </c>
      <c r="B97" s="193" t="n">
        <f aca="false">B93</f>
        <v>41706</v>
      </c>
      <c r="C97" s="95"/>
      <c r="D97" s="150" t="n">
        <f aca="false">A97</f>
        <v>32570</v>
      </c>
      <c r="E97" s="194" t="n">
        <f aca="false">B93</f>
        <v>41706</v>
      </c>
      <c r="F97" s="95"/>
      <c r="G97" s="148" t="n">
        <f aca="false">A97</f>
        <v>32570</v>
      </c>
      <c r="H97" s="194" t="n">
        <f aca="false">B93</f>
        <v>41706</v>
      </c>
      <c r="I97" s="95"/>
      <c r="J97" s="150" t="n">
        <f aca="false">A97</f>
        <v>32570</v>
      </c>
      <c r="K97" s="194" t="n">
        <f aca="false">B93</f>
        <v>41706</v>
      </c>
      <c r="L97" s="95"/>
    </row>
    <row r="98" customFormat="false" ht="12.75" hidden="false" customHeight="false" outlineLevel="0" collapsed="false">
      <c r="A98" s="152"/>
      <c r="B98" s="153"/>
      <c r="C98" s="95"/>
      <c r="D98" s="152"/>
      <c r="E98" s="153"/>
      <c r="F98" s="95"/>
      <c r="G98" s="152"/>
      <c r="H98" s="153"/>
      <c r="I98" s="95"/>
      <c r="J98" s="152"/>
      <c r="K98" s="153"/>
      <c r="L98" s="95"/>
    </row>
    <row r="99" customFormat="false" ht="12.75" hidden="false" customHeight="false" outlineLevel="0" collapsed="false">
      <c r="A99" s="154" t="s">
        <v>143</v>
      </c>
      <c r="B99" s="155"/>
      <c r="C99" s="95"/>
      <c r="D99" s="154" t="s">
        <v>143</v>
      </c>
      <c r="E99" s="156"/>
      <c r="F99" s="95"/>
      <c r="G99" s="154" t="s">
        <v>143</v>
      </c>
      <c r="H99" s="155" t="n">
        <v>0.05</v>
      </c>
      <c r="I99" s="95"/>
      <c r="J99" s="154" t="s">
        <v>143</v>
      </c>
      <c r="K99" s="195" t="n">
        <v>0</v>
      </c>
      <c r="L99" s="95"/>
    </row>
    <row r="100" customFormat="false" ht="12.75" hidden="false" customHeight="false" outlineLevel="0" collapsed="false">
      <c r="A100" s="158" t="s">
        <v>24</v>
      </c>
      <c r="B100" s="159"/>
      <c r="C100" s="95"/>
      <c r="D100" s="158" t="s">
        <v>24</v>
      </c>
      <c r="E100" s="159"/>
      <c r="F100" s="95"/>
      <c r="G100" s="158" t="s">
        <v>24</v>
      </c>
      <c r="H100" s="159"/>
      <c r="I100" s="95"/>
      <c r="J100" s="158" t="s">
        <v>24</v>
      </c>
      <c r="K100" s="159"/>
      <c r="L100" s="95"/>
    </row>
    <row r="101" customFormat="false" ht="12.75" hidden="false" customHeight="false" outlineLevel="0" collapsed="false">
      <c r="A101" s="160" t="s">
        <v>89</v>
      </c>
      <c r="B101" s="161" t="n">
        <v>0</v>
      </c>
      <c r="C101" s="95"/>
      <c r="D101" s="160" t="s">
        <v>89</v>
      </c>
      <c r="E101" s="161" t="n">
        <v>0</v>
      </c>
      <c r="F101" s="95"/>
      <c r="G101" s="160" t="s">
        <v>89</v>
      </c>
      <c r="H101" s="161" t="n">
        <v>0</v>
      </c>
      <c r="I101" s="95"/>
      <c r="J101" s="160" t="s">
        <v>89</v>
      </c>
      <c r="K101" s="161" t="n">
        <v>0</v>
      </c>
      <c r="L101" s="95"/>
    </row>
    <row r="102" customFormat="false" ht="12.75" hidden="false" customHeight="false" outlineLevel="0" collapsed="false">
      <c r="A102" s="162" t="s">
        <v>90</v>
      </c>
      <c r="B102" s="163" t="n">
        <f aca="false">-(B101-B99)</f>
        <v>0</v>
      </c>
      <c r="C102" s="95"/>
      <c r="D102" s="162" t="s">
        <v>90</v>
      </c>
      <c r="E102" s="163" t="n">
        <f aca="false">-(E101-E99)</f>
        <v>0</v>
      </c>
      <c r="F102" s="95"/>
      <c r="G102" s="162" t="s">
        <v>90</v>
      </c>
      <c r="H102" s="163" t="n">
        <f aca="false">-(H101-H99)</f>
        <v>0.05</v>
      </c>
      <c r="I102" s="95"/>
      <c r="J102" s="162" t="s">
        <v>90</v>
      </c>
      <c r="K102" s="163" t="n">
        <f aca="false">-(K101-K99)</f>
        <v>0</v>
      </c>
      <c r="L102" s="95"/>
    </row>
    <row r="103" customFormat="false" ht="12.75" hidden="false" customHeight="false" outlineLevel="0" collapsed="false">
      <c r="A103" s="164" t="s">
        <v>91</v>
      </c>
      <c r="B103" s="165" t="n">
        <v>6.71</v>
      </c>
      <c r="C103" s="95"/>
      <c r="D103" s="164" t="s">
        <v>91</v>
      </c>
      <c r="E103" s="166"/>
      <c r="F103" s="95"/>
      <c r="G103" s="164" t="s">
        <v>91</v>
      </c>
      <c r="H103" s="166" t="n">
        <v>0</v>
      </c>
      <c r="I103" s="95"/>
      <c r="J103" s="164" t="s">
        <v>91</v>
      </c>
      <c r="K103" s="166" t="n">
        <v>0</v>
      </c>
      <c r="L103" s="95"/>
    </row>
    <row r="104" customFormat="false" ht="12.75" hidden="false" customHeight="false" outlineLevel="0" collapsed="false">
      <c r="A104" s="167" t="s">
        <v>144</v>
      </c>
      <c r="B104" s="166" t="n">
        <v>6.8</v>
      </c>
      <c r="C104" s="95"/>
      <c r="D104" s="167" t="s">
        <v>144</v>
      </c>
      <c r="E104" s="166" t="n">
        <v>6.63</v>
      </c>
      <c r="F104" s="95"/>
      <c r="G104" s="167" t="s">
        <v>144</v>
      </c>
      <c r="H104" s="166" t="n">
        <v>6.79</v>
      </c>
      <c r="I104" s="95"/>
      <c r="J104" s="167" t="s">
        <v>144</v>
      </c>
      <c r="K104" s="166" t="n">
        <v>6.6</v>
      </c>
      <c r="L104" s="95"/>
    </row>
    <row r="105" customFormat="false" ht="12.75" hidden="false" customHeight="false" outlineLevel="0" collapsed="false">
      <c r="A105" s="169" t="s">
        <v>93</v>
      </c>
      <c r="B105" s="170" t="n">
        <f aca="false">(B99-B101)+B103</f>
        <v>6.71</v>
      </c>
      <c r="C105" s="95"/>
      <c r="D105" s="169" t="s">
        <v>93</v>
      </c>
      <c r="E105" s="171" t="n">
        <f aca="false">(E99-E101)+E103</f>
        <v>0</v>
      </c>
      <c r="F105" s="95"/>
      <c r="G105" s="196" t="s">
        <v>145</v>
      </c>
      <c r="H105" s="197" t="n">
        <v>0.05</v>
      </c>
      <c r="I105" s="95"/>
      <c r="J105" s="169" t="s">
        <v>93</v>
      </c>
      <c r="K105" s="171" t="n">
        <f aca="false">(K99-K101)+K103</f>
        <v>0</v>
      </c>
      <c r="L105" s="95"/>
    </row>
    <row r="106" customFormat="false" ht="12.75" hidden="false" customHeight="false" outlineLevel="0" collapsed="false">
      <c r="A106" s="172" t="s">
        <v>94</v>
      </c>
      <c r="B106" s="173" t="s">
        <v>95</v>
      </c>
      <c r="C106" s="95"/>
      <c r="D106" s="174" t="s">
        <v>96</v>
      </c>
      <c r="E106" s="175" t="s">
        <v>97</v>
      </c>
      <c r="F106" s="95"/>
      <c r="G106" s="198" t="s">
        <v>146</v>
      </c>
      <c r="H106" s="171" t="n">
        <f aca="false">H103+H99-H105</f>
        <v>0</v>
      </c>
      <c r="I106" s="95"/>
      <c r="J106" s="172" t="s">
        <v>147</v>
      </c>
      <c r="K106" s="173" t="s">
        <v>101</v>
      </c>
      <c r="L106" s="95"/>
    </row>
    <row r="107" customFormat="false" ht="12.75" hidden="false" customHeight="false" outlineLevel="0" collapsed="false">
      <c r="A107" s="172" t="s">
        <v>102</v>
      </c>
      <c r="B107" s="173" t="s">
        <v>103</v>
      </c>
      <c r="C107" s="95"/>
      <c r="D107" s="172" t="s">
        <v>102</v>
      </c>
      <c r="E107" s="173" t="s">
        <v>103</v>
      </c>
      <c r="F107" s="95"/>
      <c r="G107" s="199" t="s">
        <v>148</v>
      </c>
      <c r="H107" s="173" t="s">
        <v>28</v>
      </c>
      <c r="I107" s="95"/>
      <c r="J107" s="172" t="s">
        <v>102</v>
      </c>
      <c r="K107" s="173" t="s">
        <v>103</v>
      </c>
      <c r="L107" s="95"/>
    </row>
    <row r="108" customFormat="false" ht="12.75" hidden="false" customHeight="false" outlineLevel="0" collapsed="false">
      <c r="A108" s="141"/>
      <c r="B108" s="95"/>
      <c r="C108" s="95"/>
      <c r="D108" s="176"/>
      <c r="E108" s="133"/>
      <c r="F108" s="95"/>
      <c r="G108" s="172" t="s">
        <v>147</v>
      </c>
      <c r="H108" s="173" t="s">
        <v>99</v>
      </c>
      <c r="I108" s="95"/>
      <c r="J108" s="142"/>
      <c r="K108" s="95"/>
      <c r="L108" s="95"/>
    </row>
    <row r="109" customFormat="false" ht="12.75" hidden="false" customHeight="false" outlineLevel="0" collapsed="false">
      <c r="A109" s="177" t="s">
        <v>105</v>
      </c>
      <c r="B109" s="51"/>
      <c r="C109" s="51"/>
      <c r="D109" s="51"/>
      <c r="E109" s="51"/>
      <c r="F109" s="51"/>
      <c r="G109" s="172" t="s">
        <v>104</v>
      </c>
      <c r="H109" s="173" t="s">
        <v>149</v>
      </c>
      <c r="I109" s="51"/>
      <c r="J109" s="142"/>
      <c r="K109" s="51"/>
      <c r="L109" s="95"/>
    </row>
    <row r="110" customFormat="false" ht="12.75" hidden="false" customHeight="false" outlineLevel="0" collapsed="false">
      <c r="A110" s="174" t="s">
        <v>106</v>
      </c>
      <c r="B110" s="178"/>
      <c r="C110" s="51"/>
      <c r="D110" s="141"/>
      <c r="E110" s="51"/>
      <c r="F110" s="51"/>
      <c r="I110" s="51"/>
      <c r="J110" s="142"/>
      <c r="K110" s="51"/>
      <c r="L110" s="95"/>
    </row>
    <row r="111" customFormat="false" ht="12.75" hidden="false" customHeight="false" outlineLevel="0" collapsed="false">
      <c r="A111" s="141"/>
      <c r="B111" s="95"/>
      <c r="C111" s="95"/>
      <c r="D111" s="141"/>
      <c r="E111" s="95"/>
      <c r="F111" s="95"/>
      <c r="G111" s="142"/>
      <c r="H111" s="95"/>
      <c r="I111" s="95"/>
      <c r="J111" s="142"/>
      <c r="K111" s="95"/>
      <c r="L111" s="95"/>
    </row>
    <row r="112" customFormat="false" ht="12.75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</row>
    <row r="113" customFormat="false" ht="12.75" hidden="false" customHeight="false" outlineLevel="0" collapsed="false">
      <c r="A113" s="191" t="s">
        <v>141</v>
      </c>
      <c r="B113" s="191"/>
      <c r="C113" s="7"/>
      <c r="D113" s="191" t="s">
        <v>141</v>
      </c>
      <c r="E113" s="7"/>
      <c r="F113" s="7"/>
      <c r="G113" s="191" t="s">
        <v>141</v>
      </c>
      <c r="H113" s="7"/>
      <c r="I113" s="7"/>
      <c r="J113" s="191" t="s">
        <v>141</v>
      </c>
      <c r="K113" s="51"/>
      <c r="L113" s="51"/>
    </row>
    <row r="114" customFormat="false" ht="12.75" hidden="false" customHeight="false" outlineLevel="0" collapsed="false">
      <c r="A114" s="143" t="s">
        <v>108</v>
      </c>
      <c r="B114" s="144"/>
      <c r="C114" s="51"/>
      <c r="D114" s="145" t="s">
        <v>109</v>
      </c>
      <c r="E114" s="146"/>
      <c r="F114" s="51"/>
      <c r="G114" s="143" t="s">
        <v>110</v>
      </c>
      <c r="H114" s="146"/>
      <c r="I114" s="51"/>
      <c r="J114" s="147" t="s">
        <v>111</v>
      </c>
      <c r="K114" s="146"/>
      <c r="L114" s="51"/>
    </row>
    <row r="115" customFormat="false" ht="12.75" hidden="false" customHeight="false" outlineLevel="0" collapsed="false">
      <c r="A115" s="148" t="n">
        <f aca="false">A97</f>
        <v>32570</v>
      </c>
      <c r="B115" s="194" t="n">
        <f aca="false">B93</f>
        <v>41706</v>
      </c>
      <c r="C115" s="51"/>
      <c r="D115" s="150" t="n">
        <f aca="false">A97</f>
        <v>32570</v>
      </c>
      <c r="E115" s="194" t="n">
        <f aca="false">B93</f>
        <v>41706</v>
      </c>
      <c r="F115" s="51"/>
      <c r="G115" s="148" t="n">
        <f aca="false">A97</f>
        <v>32570</v>
      </c>
      <c r="H115" s="194" t="n">
        <f aca="false">B93</f>
        <v>41706</v>
      </c>
      <c r="I115" s="51"/>
      <c r="J115" s="150" t="n">
        <f aca="false">A97</f>
        <v>32570</v>
      </c>
      <c r="K115" s="194" t="n">
        <f aca="false">B93</f>
        <v>41706</v>
      </c>
      <c r="L115" s="51"/>
    </row>
    <row r="116" customFormat="false" ht="12.75" hidden="false" customHeight="false" outlineLevel="0" collapsed="false">
      <c r="A116" s="152"/>
      <c r="B116" s="153"/>
      <c r="C116" s="51"/>
      <c r="D116" s="152"/>
      <c r="E116" s="153"/>
      <c r="F116" s="51"/>
      <c r="G116" s="152"/>
      <c r="H116" s="153"/>
      <c r="I116" s="51"/>
      <c r="J116" s="152"/>
      <c r="K116" s="153"/>
      <c r="L116" s="51"/>
    </row>
    <row r="117" customFormat="false" ht="12.75" hidden="false" customHeight="false" outlineLevel="0" collapsed="false">
      <c r="A117" s="154" t="s">
        <v>143</v>
      </c>
      <c r="B117" s="179" t="n">
        <v>0.095</v>
      </c>
      <c r="C117" s="180"/>
      <c r="D117" s="154" t="s">
        <v>143</v>
      </c>
      <c r="E117" s="156" t="n">
        <v>0.12</v>
      </c>
      <c r="F117" s="180"/>
      <c r="G117" s="154" t="s">
        <v>143</v>
      </c>
      <c r="H117" s="156" t="n">
        <v>0.08</v>
      </c>
      <c r="I117" s="180"/>
      <c r="J117" s="154" t="s">
        <v>143</v>
      </c>
      <c r="K117" s="157" t="n">
        <v>0.13</v>
      </c>
      <c r="L117" s="180"/>
    </row>
    <row r="118" customFormat="false" ht="12.75" hidden="false" customHeight="false" outlineLevel="0" collapsed="false">
      <c r="A118" s="158" t="s">
        <v>24</v>
      </c>
      <c r="B118" s="159"/>
      <c r="C118" s="181"/>
      <c r="D118" s="158" t="s">
        <v>24</v>
      </c>
      <c r="E118" s="159"/>
      <c r="F118" s="181"/>
      <c r="G118" s="158" t="s">
        <v>24</v>
      </c>
      <c r="H118" s="159"/>
      <c r="I118" s="142"/>
      <c r="J118" s="158" t="s">
        <v>24</v>
      </c>
      <c r="K118" s="159"/>
      <c r="L118" s="142"/>
    </row>
    <row r="119" customFormat="false" ht="12.75" hidden="false" customHeight="false" outlineLevel="0" collapsed="false">
      <c r="A119" s="160" t="s">
        <v>89</v>
      </c>
      <c r="B119" s="161" t="n">
        <v>0.11</v>
      </c>
      <c r="C119" s="142"/>
      <c r="D119" s="160" t="s">
        <v>89</v>
      </c>
      <c r="E119" s="161" t="n">
        <v>0.12</v>
      </c>
      <c r="F119" s="142"/>
      <c r="G119" s="160" t="s">
        <v>89</v>
      </c>
      <c r="H119" s="161" t="n">
        <v>0.11</v>
      </c>
      <c r="I119" s="142"/>
      <c r="J119" s="160" t="s">
        <v>89</v>
      </c>
      <c r="K119" s="161" t="n">
        <v>0.12</v>
      </c>
      <c r="L119" s="142"/>
    </row>
    <row r="120" customFormat="false" ht="12.75" hidden="false" customHeight="false" outlineLevel="0" collapsed="false">
      <c r="A120" s="162" t="s">
        <v>90</v>
      </c>
      <c r="B120" s="163" t="n">
        <f aca="false">-(B119-B117)</f>
        <v>-0.015</v>
      </c>
      <c r="C120" s="142"/>
      <c r="D120" s="162" t="s">
        <v>90</v>
      </c>
      <c r="E120" s="163" t="n">
        <f aca="false">-(E119-E117)</f>
        <v>0</v>
      </c>
      <c r="F120" s="142"/>
      <c r="G120" s="162" t="s">
        <v>90</v>
      </c>
      <c r="H120" s="163" t="n">
        <f aca="false">-(H119-H117)</f>
        <v>-0.03</v>
      </c>
      <c r="I120" s="142"/>
      <c r="J120" s="162" t="s">
        <v>90</v>
      </c>
      <c r="K120" s="163" t="n">
        <f aca="false">-(K119-K117)</f>
        <v>0.01</v>
      </c>
      <c r="L120" s="142"/>
    </row>
    <row r="121" customFormat="false" ht="12.75" hidden="false" customHeight="false" outlineLevel="0" collapsed="false">
      <c r="A121" s="164" t="s">
        <v>91</v>
      </c>
      <c r="B121" s="165" t="n">
        <v>3.23</v>
      </c>
      <c r="C121" s="182"/>
      <c r="D121" s="164" t="s">
        <v>91</v>
      </c>
      <c r="E121" s="166" t="n">
        <v>3.9</v>
      </c>
      <c r="F121" s="182"/>
      <c r="G121" s="164" t="s">
        <v>91</v>
      </c>
      <c r="H121" s="166" t="n">
        <v>3.35</v>
      </c>
      <c r="I121" s="182"/>
      <c r="J121" s="164" t="s">
        <v>91</v>
      </c>
      <c r="K121" s="166" t="n">
        <v>3.85</v>
      </c>
      <c r="L121" s="183"/>
    </row>
    <row r="122" customFormat="false" ht="12.75" hidden="false" customHeight="false" outlineLevel="0" collapsed="false">
      <c r="A122" s="167" t="s">
        <v>92</v>
      </c>
      <c r="B122" s="168"/>
      <c r="C122" s="142"/>
      <c r="D122" s="167" t="s">
        <v>92</v>
      </c>
      <c r="E122" s="168"/>
      <c r="F122" s="142"/>
      <c r="G122" s="167" t="s">
        <v>92</v>
      </c>
      <c r="H122" s="168"/>
      <c r="I122" s="142"/>
      <c r="J122" s="167" t="s">
        <v>92</v>
      </c>
      <c r="K122" s="168"/>
      <c r="L122" s="142"/>
    </row>
    <row r="123" customFormat="false" ht="12.75" hidden="false" customHeight="false" outlineLevel="0" collapsed="false">
      <c r="A123" s="169" t="s">
        <v>112</v>
      </c>
      <c r="B123" s="170" t="n">
        <f aca="false">(B117-B119)+B121</f>
        <v>3.215</v>
      </c>
      <c r="C123" s="184"/>
      <c r="D123" s="169" t="s">
        <v>112</v>
      </c>
      <c r="E123" s="171" t="n">
        <f aca="false">(E117-E119)+E121</f>
        <v>3.9</v>
      </c>
      <c r="F123" s="184"/>
      <c r="G123" s="169" t="s">
        <v>112</v>
      </c>
      <c r="H123" s="171" t="n">
        <f aca="false">(H117-H119)+H121</f>
        <v>3.32</v>
      </c>
      <c r="I123" s="184"/>
      <c r="J123" s="169" t="s">
        <v>112</v>
      </c>
      <c r="K123" s="171" t="n">
        <f aca="false">(K117-K119)+K121</f>
        <v>3.86</v>
      </c>
      <c r="L123" s="141"/>
    </row>
    <row r="124" customFormat="false" ht="12.75" hidden="false" customHeight="false" outlineLevel="0" collapsed="false">
      <c r="A124" s="172" t="s">
        <v>113</v>
      </c>
      <c r="B124" s="173" t="s">
        <v>114</v>
      </c>
      <c r="C124" s="95"/>
      <c r="D124" s="172" t="s">
        <v>115</v>
      </c>
      <c r="E124" s="173" t="s">
        <v>116</v>
      </c>
      <c r="F124" s="51"/>
      <c r="G124" s="172" t="s">
        <v>117</v>
      </c>
      <c r="H124" s="173" t="s">
        <v>118</v>
      </c>
      <c r="I124" s="51"/>
      <c r="J124" s="172" t="s">
        <v>119</v>
      </c>
      <c r="K124" s="173" t="s">
        <v>120</v>
      </c>
      <c r="L124" s="51"/>
    </row>
    <row r="125" customFormat="false" ht="12.75" hidden="false" customHeight="false" outlineLevel="0" collapsed="false">
      <c r="A125" s="172" t="s">
        <v>102</v>
      </c>
      <c r="B125" s="173" t="s">
        <v>121</v>
      </c>
      <c r="C125" s="51"/>
      <c r="D125" s="172" t="s">
        <v>102</v>
      </c>
      <c r="E125" s="173" t="s">
        <v>122</v>
      </c>
      <c r="F125" s="51"/>
      <c r="G125" s="172" t="s">
        <v>102</v>
      </c>
      <c r="H125" s="173" t="s">
        <v>121</v>
      </c>
      <c r="I125" s="51"/>
      <c r="J125" s="172" t="s">
        <v>102</v>
      </c>
      <c r="K125" s="173" t="s">
        <v>122</v>
      </c>
      <c r="L125" s="51"/>
    </row>
    <row r="126" customFormat="false" ht="12.75" hidden="false" customHeight="false" outlineLevel="0" collapsed="false">
      <c r="A126" s="95"/>
      <c r="B126" s="95"/>
      <c r="C126" s="51"/>
      <c r="D126" s="51"/>
      <c r="E126" s="51"/>
      <c r="F126" s="51"/>
      <c r="G126" s="51"/>
      <c r="H126" s="51"/>
      <c r="I126" s="51"/>
      <c r="J126" s="51"/>
      <c r="K126" s="51"/>
      <c r="L126" s="51"/>
    </row>
    <row r="129" customFormat="false" ht="12.75" hidden="false" customHeight="false" outlineLevel="0" collapsed="false">
      <c r="A129" s="6" t="n">
        <v>32570</v>
      </c>
      <c r="B129" s="126" t="n">
        <v>41706</v>
      </c>
      <c r="C129" s="51" t="s">
        <v>150</v>
      </c>
      <c r="D129" s="102" t="s">
        <v>53</v>
      </c>
      <c r="E129" s="100" t="s">
        <v>151</v>
      </c>
      <c r="F129" s="100"/>
      <c r="G129" s="122" t="n">
        <f aca="false">A129-A75</f>
        <v>9287</v>
      </c>
      <c r="H129" s="200"/>
      <c r="I129" s="201" t="s">
        <v>36</v>
      </c>
      <c r="J129" s="201"/>
      <c r="K129" s="101"/>
    </row>
    <row r="130" customFormat="false" ht="12.75" hidden="false" customHeight="false" outlineLevel="0" collapsed="false">
      <c r="A130" s="1"/>
      <c r="B130" s="2"/>
      <c r="C130" s="7" t="s">
        <v>152</v>
      </c>
      <c r="D130" s="102" t="s">
        <v>38</v>
      </c>
      <c r="E130" s="103" t="s">
        <v>132</v>
      </c>
      <c r="F130" s="103"/>
      <c r="G130" s="104" t="s">
        <v>133</v>
      </c>
      <c r="H130" s="102" t="s">
        <v>38</v>
      </c>
      <c r="I130" s="100" t="s">
        <v>133</v>
      </c>
      <c r="J130" s="100"/>
      <c r="K130" s="101"/>
    </row>
    <row r="131" customFormat="false" ht="12.75" hidden="false" customHeight="false" outlineLevel="0" collapsed="false">
      <c r="A131" s="1"/>
      <c r="B131" s="2"/>
      <c r="C131" s="2"/>
      <c r="D131" s="112" t="s">
        <v>50</v>
      </c>
      <c r="E131" s="187" t="s">
        <v>134</v>
      </c>
      <c r="F131" s="187"/>
      <c r="G131" s="188" t="s">
        <v>135</v>
      </c>
      <c r="H131" s="112" t="s">
        <v>50</v>
      </c>
      <c r="I131" s="189" t="s">
        <v>135</v>
      </c>
      <c r="J131" s="189"/>
      <c r="K131" s="190"/>
    </row>
    <row r="136" customFormat="false" ht="12.75" hidden="false" customHeight="false" outlineLevel="0" collapsed="false">
      <c r="A136" s="6" t="n">
        <v>32570</v>
      </c>
      <c r="B136" s="126" t="n">
        <v>41720</v>
      </c>
      <c r="C136" s="0" t="s">
        <v>65</v>
      </c>
      <c r="D136" s="82" t="s">
        <v>153</v>
      </c>
      <c r="E136" s="0" t="s">
        <v>67</v>
      </c>
    </row>
    <row r="137" customFormat="false" ht="12.75" hidden="false" customHeight="false" outlineLevel="0" collapsed="false">
      <c r="A137" s="6" t="n">
        <v>32570</v>
      </c>
      <c r="B137" s="126" t="n">
        <v>41720</v>
      </c>
      <c r="C137" s="0" t="s">
        <v>123</v>
      </c>
      <c r="D137" s="82" t="s">
        <v>124</v>
      </c>
      <c r="E137" s="0" t="s">
        <v>125</v>
      </c>
    </row>
    <row r="138" customFormat="false" ht="12.75" hidden="false" customHeight="false" outlineLevel="0" collapsed="false">
      <c r="A138" s="6" t="n">
        <v>32570</v>
      </c>
      <c r="B138" s="126" t="n">
        <v>41720</v>
      </c>
      <c r="C138" s="0" t="s">
        <v>154</v>
      </c>
      <c r="D138" s="82" t="s">
        <v>155</v>
      </c>
    </row>
    <row r="139" customFormat="false" ht="12.75" hidden="false" customHeight="false" outlineLevel="0" collapsed="false">
      <c r="A139" s="6" t="n">
        <v>32570</v>
      </c>
      <c r="B139" s="126" t="n">
        <v>41720</v>
      </c>
      <c r="C139" s="0" t="s">
        <v>156</v>
      </c>
      <c r="E139" s="0" t="s">
        <v>157</v>
      </c>
    </row>
    <row r="140" customFormat="false" ht="12.75" hidden="false" customHeight="false" outlineLevel="0" collapsed="false">
      <c r="A140" s="6" t="n">
        <v>32570</v>
      </c>
      <c r="B140" s="126" t="n">
        <v>41720</v>
      </c>
      <c r="C140" s="0" t="s">
        <v>158</v>
      </c>
    </row>
    <row r="141" customFormat="false" ht="12.75" hidden="false" customHeight="false" outlineLevel="0" collapsed="false">
      <c r="A141" s="6" t="n">
        <v>32570</v>
      </c>
      <c r="B141" s="126" t="n">
        <v>41720</v>
      </c>
      <c r="C141" s="0" t="s">
        <v>159</v>
      </c>
      <c r="D141" s="82" t="s">
        <v>160</v>
      </c>
    </row>
    <row r="143" customFormat="false" ht="12.75" hidden="false" customHeight="false" outlineLevel="0" collapsed="false">
      <c r="A143" s="202" t="n">
        <v>41226</v>
      </c>
      <c r="B143" s="203" t="n">
        <v>41887</v>
      </c>
      <c r="C143" s="204" t="s">
        <v>71</v>
      </c>
      <c r="D143" s="204" t="s">
        <v>72</v>
      </c>
      <c r="E143" s="205" t="s">
        <v>128</v>
      </c>
      <c r="F143" s="204"/>
      <c r="G143" s="202"/>
    </row>
    <row r="144" customFormat="false" ht="12.75" hidden="false" customHeight="false" outlineLevel="0" collapsed="false">
      <c r="A144" s="202" t="n">
        <v>41226</v>
      </c>
      <c r="B144" s="203" t="n">
        <v>41887</v>
      </c>
      <c r="C144" s="204" t="s">
        <v>74</v>
      </c>
      <c r="D144" s="204" t="s">
        <v>72</v>
      </c>
      <c r="E144" s="205" t="s">
        <v>129</v>
      </c>
      <c r="F144" s="204"/>
      <c r="G144" s="202"/>
    </row>
    <row r="147" customFormat="false" ht="12.75" hidden="false" customHeight="false" outlineLevel="0" collapsed="false">
      <c r="A147" s="128" t="n">
        <v>42547</v>
      </c>
      <c r="B147" s="129" t="n">
        <v>2014</v>
      </c>
      <c r="C147" s="130" t="s">
        <v>79</v>
      </c>
      <c r="D147" s="131"/>
      <c r="E147" s="30"/>
      <c r="F147" s="30"/>
      <c r="G147" s="128" t="n">
        <f aca="false">A147-A86</f>
        <v>9977</v>
      </c>
    </row>
    <row r="150" customFormat="false" ht="24.45" hidden="false" customHeight="false" outlineLevel="0" collapsed="false">
      <c r="A150" s="93"/>
      <c r="B150" s="134" t="n">
        <v>2015</v>
      </c>
      <c r="C150" s="135"/>
      <c r="D150" s="136"/>
      <c r="E150" s="133"/>
      <c r="F150" s="133"/>
      <c r="G150" s="137"/>
      <c r="H150" s="95"/>
      <c r="I150" s="95"/>
      <c r="J150" s="95"/>
      <c r="K150" s="95"/>
      <c r="L150" s="95"/>
    </row>
    <row r="151" customFormat="false" ht="12.75" hidden="false" customHeight="false" outlineLevel="0" collapsed="false">
      <c r="A151" s="138" t="s">
        <v>80</v>
      </c>
      <c r="B151" s="95"/>
      <c r="C151" s="95"/>
      <c r="D151" s="95"/>
      <c r="E151" s="95"/>
      <c r="F151" s="95"/>
      <c r="G151" s="51"/>
      <c r="H151" s="95"/>
      <c r="I151" s="51"/>
      <c r="J151" s="51"/>
      <c r="K151" s="51"/>
      <c r="L151" s="51"/>
    </row>
    <row r="152" customFormat="false" ht="12.75" hidden="false" customHeight="false" outlineLevel="0" collapsed="false">
      <c r="A152" s="140" t="s">
        <v>81</v>
      </c>
      <c r="B152" s="138" t="n">
        <v>42000</v>
      </c>
      <c r="C152" s="95"/>
      <c r="D152" s="95"/>
      <c r="E152" s="140"/>
      <c r="F152" s="95"/>
      <c r="G152" s="51"/>
      <c r="H152" s="138"/>
      <c r="I152" s="51"/>
      <c r="J152" s="51"/>
      <c r="K152" s="51"/>
      <c r="L152" s="51"/>
    </row>
    <row r="153" customFormat="false" ht="12.75" hidden="false" customHeight="false" outlineLevel="0" collapsed="false">
      <c r="K153" s="51"/>
      <c r="L153" s="51"/>
    </row>
    <row r="154" customFormat="false" ht="12.75" hidden="false" customHeight="false" outlineLevel="0" collapsed="false">
      <c r="A154" s="191" t="s">
        <v>161</v>
      </c>
      <c r="B154" s="191"/>
      <c r="C154" s="7"/>
      <c r="D154" s="191" t="s">
        <v>161</v>
      </c>
      <c r="E154" s="7"/>
      <c r="F154" s="7"/>
      <c r="G154" s="191" t="s">
        <v>161</v>
      </c>
      <c r="H154" s="7"/>
      <c r="I154" s="7"/>
      <c r="J154" s="191" t="s">
        <v>161</v>
      </c>
      <c r="K154" s="191"/>
      <c r="L154" s="95"/>
    </row>
    <row r="155" customFormat="false" ht="12.75" hidden="false" customHeight="false" outlineLevel="0" collapsed="false">
      <c r="A155" s="143" t="s">
        <v>82</v>
      </c>
      <c r="B155" s="144"/>
      <c r="C155" s="95"/>
      <c r="D155" s="145" t="s">
        <v>83</v>
      </c>
      <c r="E155" s="146"/>
      <c r="F155" s="95"/>
      <c r="G155" s="143" t="s">
        <v>84</v>
      </c>
      <c r="H155" s="146"/>
      <c r="I155" s="95"/>
      <c r="J155" s="147" t="s">
        <v>85</v>
      </c>
      <c r="K155" s="146"/>
      <c r="L155" s="95"/>
    </row>
    <row r="156" customFormat="false" ht="12.75" hidden="false" customHeight="false" outlineLevel="0" collapsed="false">
      <c r="A156" s="192" t="n">
        <v>42547</v>
      </c>
      <c r="B156" s="193" t="n">
        <f aca="false">B152</f>
        <v>42000</v>
      </c>
      <c r="C156" s="95"/>
      <c r="D156" s="150" t="n">
        <f aca="false">A156</f>
        <v>42547</v>
      </c>
      <c r="E156" s="194" t="n">
        <f aca="false">B152</f>
        <v>42000</v>
      </c>
      <c r="F156" s="95"/>
      <c r="G156" s="148" t="n">
        <f aca="false">A156</f>
        <v>42547</v>
      </c>
      <c r="H156" s="194" t="n">
        <f aca="false">B152</f>
        <v>42000</v>
      </c>
      <c r="I156" s="95"/>
      <c r="J156" s="150" t="n">
        <f aca="false">A156</f>
        <v>42547</v>
      </c>
      <c r="K156" s="194" t="n">
        <f aca="false">B152</f>
        <v>42000</v>
      </c>
      <c r="L156" s="95"/>
    </row>
    <row r="157" customFormat="false" ht="12.75" hidden="false" customHeight="false" outlineLevel="0" collapsed="false">
      <c r="A157" s="152"/>
      <c r="B157" s="153"/>
      <c r="C157" s="95"/>
      <c r="D157" s="152"/>
      <c r="E157" s="153"/>
      <c r="F157" s="95"/>
      <c r="G157" s="152"/>
      <c r="H157" s="153"/>
      <c r="I157" s="95"/>
      <c r="J157" s="152"/>
      <c r="K157" s="153"/>
      <c r="L157" s="95"/>
    </row>
    <row r="158" customFormat="false" ht="12.75" hidden="false" customHeight="false" outlineLevel="0" collapsed="false">
      <c r="A158" s="154" t="s">
        <v>143</v>
      </c>
      <c r="B158" s="155" t="n">
        <v>0.04</v>
      </c>
      <c r="C158" s="95"/>
      <c r="D158" s="154" t="s">
        <v>143</v>
      </c>
      <c r="E158" s="155" t="n">
        <v>0</v>
      </c>
      <c r="F158" s="95"/>
      <c r="G158" s="154" t="s">
        <v>143</v>
      </c>
      <c r="H158" s="155" t="n">
        <v>0.07</v>
      </c>
      <c r="I158" s="95"/>
      <c r="J158" s="154" t="s">
        <v>143</v>
      </c>
      <c r="K158" s="195" t="n">
        <v>0</v>
      </c>
      <c r="L158" s="95"/>
    </row>
    <row r="159" customFormat="false" ht="12.75" hidden="false" customHeight="false" outlineLevel="0" collapsed="false">
      <c r="A159" s="158" t="s">
        <v>24</v>
      </c>
      <c r="B159" s="159"/>
      <c r="C159" s="95"/>
      <c r="D159" s="158" t="s">
        <v>24</v>
      </c>
      <c r="E159" s="159"/>
      <c r="F159" s="95"/>
      <c r="G159" s="158" t="s">
        <v>24</v>
      </c>
      <c r="H159" s="159"/>
      <c r="I159" s="95"/>
      <c r="J159" s="158" t="s">
        <v>24</v>
      </c>
      <c r="K159" s="159"/>
      <c r="L159" s="95"/>
    </row>
    <row r="160" customFormat="false" ht="12.75" hidden="false" customHeight="false" outlineLevel="0" collapsed="false">
      <c r="A160" s="160" t="s">
        <v>89</v>
      </c>
      <c r="B160" s="161" t="n">
        <v>0</v>
      </c>
      <c r="C160" s="95"/>
      <c r="D160" s="160" t="s">
        <v>89</v>
      </c>
      <c r="E160" s="161" t="n">
        <v>0</v>
      </c>
      <c r="F160" s="95"/>
      <c r="G160" s="160" t="s">
        <v>89</v>
      </c>
      <c r="H160" s="161" t="n">
        <v>0</v>
      </c>
      <c r="I160" s="95"/>
      <c r="J160" s="160" t="s">
        <v>89</v>
      </c>
      <c r="K160" s="161" t="n">
        <v>0</v>
      </c>
      <c r="L160" s="95"/>
    </row>
    <row r="161" customFormat="false" ht="12.75" hidden="false" customHeight="false" outlineLevel="0" collapsed="false">
      <c r="A161" s="162" t="s">
        <v>90</v>
      </c>
      <c r="B161" s="163" t="n">
        <f aca="false">-(B160-B158)</f>
        <v>0.04</v>
      </c>
      <c r="C161" s="95"/>
      <c r="D161" s="162" t="s">
        <v>90</v>
      </c>
      <c r="E161" s="163" t="n">
        <f aca="false">-(E160-E158)</f>
        <v>0</v>
      </c>
      <c r="F161" s="95"/>
      <c r="G161" s="162" t="s">
        <v>90</v>
      </c>
      <c r="H161" s="163" t="n">
        <f aca="false">-(H160-H158)</f>
        <v>0.07</v>
      </c>
      <c r="I161" s="95"/>
      <c r="J161" s="162" t="s">
        <v>90</v>
      </c>
      <c r="K161" s="163" t="n">
        <f aca="false">-(K160-K158)</f>
        <v>0</v>
      </c>
      <c r="L161" s="95"/>
    </row>
    <row r="162" customFormat="false" ht="12.75" hidden="false" customHeight="false" outlineLevel="0" collapsed="false">
      <c r="A162" s="164" t="s">
        <v>91</v>
      </c>
      <c r="B162" s="165" t="n">
        <v>0</v>
      </c>
      <c r="C162" s="95"/>
      <c r="D162" s="164" t="s">
        <v>91</v>
      </c>
      <c r="E162" s="166"/>
      <c r="F162" s="95"/>
      <c r="G162" s="164" t="s">
        <v>91</v>
      </c>
      <c r="H162" s="166" t="n">
        <v>0</v>
      </c>
      <c r="I162" s="95"/>
      <c r="J162" s="164" t="s">
        <v>91</v>
      </c>
      <c r="K162" s="166" t="n">
        <v>0</v>
      </c>
      <c r="L162" s="95"/>
    </row>
    <row r="163" customFormat="false" ht="12.75" hidden="false" customHeight="false" outlineLevel="0" collapsed="false">
      <c r="A163" s="167" t="s">
        <v>144</v>
      </c>
      <c r="B163" s="166" t="n">
        <v>6.8</v>
      </c>
      <c r="C163" s="95"/>
      <c r="D163" s="167" t="s">
        <v>144</v>
      </c>
      <c r="E163" s="166" t="n">
        <v>6.63</v>
      </c>
      <c r="F163" s="95"/>
      <c r="G163" s="167" t="s">
        <v>144</v>
      </c>
      <c r="H163" s="166" t="n">
        <v>6.79</v>
      </c>
      <c r="I163" s="95"/>
      <c r="J163" s="167" t="s">
        <v>144</v>
      </c>
      <c r="K163" s="166" t="n">
        <v>6.6</v>
      </c>
      <c r="L163" s="95"/>
    </row>
    <row r="164" customFormat="false" ht="12.75" hidden="false" customHeight="false" outlineLevel="0" collapsed="false">
      <c r="A164" s="196" t="s">
        <v>145</v>
      </c>
      <c r="B164" s="171" t="n">
        <f aca="false">(B158-B160)+B162</f>
        <v>0.04</v>
      </c>
      <c r="C164" s="95"/>
      <c r="D164" s="169" t="s">
        <v>162</v>
      </c>
      <c r="E164" s="206" t="n">
        <f aca="false">(E158-E160)+E162</f>
        <v>0</v>
      </c>
      <c r="F164" s="95"/>
      <c r="G164" s="196" t="s">
        <v>145</v>
      </c>
      <c r="H164" s="171" t="n">
        <f aca="false">(H158-H160)+H162</f>
        <v>0.07</v>
      </c>
      <c r="I164" s="95"/>
      <c r="J164" s="169" t="s">
        <v>162</v>
      </c>
      <c r="K164" s="206" t="n">
        <f aca="false">(K158-K160)+K162</f>
        <v>0</v>
      </c>
      <c r="L164" s="95"/>
    </row>
    <row r="165" customFormat="false" ht="12.75" hidden="false" customHeight="false" outlineLevel="0" collapsed="false">
      <c r="A165" s="172" t="s">
        <v>94</v>
      </c>
      <c r="B165" s="173" t="s">
        <v>95</v>
      </c>
      <c r="C165" s="95"/>
      <c r="D165" s="174" t="s">
        <v>96</v>
      </c>
      <c r="E165" s="175" t="s">
        <v>97</v>
      </c>
      <c r="F165" s="95"/>
      <c r="G165" s="172" t="s">
        <v>147</v>
      </c>
      <c r="H165" s="173" t="s">
        <v>99</v>
      </c>
      <c r="I165" s="95"/>
      <c r="J165" s="172" t="s">
        <v>147</v>
      </c>
      <c r="K165" s="173" t="s">
        <v>101</v>
      </c>
      <c r="L165" s="95"/>
    </row>
    <row r="166" customFormat="false" ht="12.75" hidden="false" customHeight="false" outlineLevel="0" collapsed="false">
      <c r="A166" s="172" t="s">
        <v>102</v>
      </c>
      <c r="B166" s="173" t="s">
        <v>103</v>
      </c>
      <c r="C166" s="95"/>
      <c r="D166" s="172" t="s">
        <v>102</v>
      </c>
      <c r="E166" s="173" t="s">
        <v>103</v>
      </c>
      <c r="F166" s="95"/>
      <c r="G166" s="172" t="s">
        <v>104</v>
      </c>
      <c r="H166" s="173" t="s">
        <v>149</v>
      </c>
      <c r="I166" s="95"/>
      <c r="J166" s="172" t="s">
        <v>102</v>
      </c>
      <c r="K166" s="173" t="s">
        <v>103</v>
      </c>
      <c r="L166" s="95"/>
    </row>
    <row r="167" customFormat="false" ht="12.75" hidden="false" customHeight="false" outlineLevel="0" collapsed="false">
      <c r="A167" s="141"/>
      <c r="B167" s="95"/>
      <c r="C167" s="95"/>
      <c r="D167" s="176"/>
      <c r="E167" s="133"/>
      <c r="F167" s="95"/>
      <c r="I167" s="95"/>
      <c r="J167" s="142"/>
      <c r="K167" s="95"/>
      <c r="L167" s="95"/>
    </row>
    <row r="168" customFormat="false" ht="12.75" hidden="false" customHeight="false" outlineLevel="0" collapsed="false">
      <c r="A168" s="177" t="s">
        <v>163</v>
      </c>
      <c r="B168" s="51"/>
      <c r="C168" s="51"/>
      <c r="D168" s="51"/>
      <c r="E168" s="51"/>
      <c r="F168" s="51"/>
      <c r="G168" s="177" t="s">
        <v>164</v>
      </c>
      <c r="H168" s="51"/>
      <c r="I168" s="51"/>
      <c r="J168" s="142"/>
      <c r="K168" s="51"/>
      <c r="L168" s="95"/>
    </row>
    <row r="169" customFormat="false" ht="12.75" hidden="false" customHeight="false" outlineLevel="0" collapsed="false">
      <c r="A169" s="174" t="s">
        <v>165</v>
      </c>
      <c r="B169" s="178"/>
      <c r="C169" s="51"/>
      <c r="D169" s="141"/>
      <c r="E169" s="51"/>
      <c r="F169" s="51"/>
      <c r="G169" s="174" t="s">
        <v>166</v>
      </c>
      <c r="H169" s="178"/>
      <c r="I169" s="51"/>
      <c r="J169" s="142"/>
      <c r="K169" s="51"/>
      <c r="L169" s="95"/>
    </row>
    <row r="170" customFormat="false" ht="12.75" hidden="false" customHeight="false" outlineLevel="0" collapsed="false">
      <c r="A170" s="141"/>
      <c r="B170" s="95"/>
      <c r="C170" s="95"/>
      <c r="D170" s="141"/>
      <c r="E170" s="95"/>
      <c r="F170" s="95"/>
      <c r="G170" s="142"/>
      <c r="H170" s="95"/>
      <c r="I170" s="95"/>
      <c r="J170" s="142"/>
      <c r="K170" s="95"/>
      <c r="L170" s="95"/>
    </row>
    <row r="171" customFormat="false" ht="12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</row>
    <row r="172" customFormat="false" ht="12.75" hidden="false" customHeight="false" outlineLevel="0" collapsed="false">
      <c r="A172" s="191" t="s">
        <v>161</v>
      </c>
      <c r="B172" s="191"/>
      <c r="C172" s="7"/>
      <c r="D172" s="191" t="s">
        <v>161</v>
      </c>
      <c r="E172" s="7"/>
      <c r="F172" s="7"/>
      <c r="G172" s="191" t="s">
        <v>161</v>
      </c>
      <c r="H172" s="7"/>
      <c r="I172" s="7"/>
      <c r="J172" s="191" t="s">
        <v>161</v>
      </c>
      <c r="K172" s="51"/>
      <c r="L172" s="51"/>
    </row>
    <row r="173" customFormat="false" ht="12.75" hidden="false" customHeight="false" outlineLevel="0" collapsed="false">
      <c r="A173" s="143" t="s">
        <v>108</v>
      </c>
      <c r="B173" s="144"/>
      <c r="C173" s="51"/>
      <c r="D173" s="145" t="s">
        <v>109</v>
      </c>
      <c r="E173" s="146"/>
      <c r="F173" s="51"/>
      <c r="G173" s="143" t="s">
        <v>110</v>
      </c>
      <c r="H173" s="146"/>
      <c r="I173" s="51"/>
      <c r="J173" s="147" t="s">
        <v>111</v>
      </c>
      <c r="K173" s="146"/>
      <c r="L173" s="51"/>
    </row>
    <row r="174" customFormat="false" ht="12.75" hidden="false" customHeight="false" outlineLevel="0" collapsed="false">
      <c r="A174" s="148" t="n">
        <f aca="false">A156</f>
        <v>42547</v>
      </c>
      <c r="B174" s="194" t="n">
        <f aca="false">B152</f>
        <v>42000</v>
      </c>
      <c r="C174" s="51"/>
      <c r="D174" s="150" t="n">
        <f aca="false">A156</f>
        <v>42547</v>
      </c>
      <c r="E174" s="194" t="n">
        <f aca="false">B152</f>
        <v>42000</v>
      </c>
      <c r="F174" s="51"/>
      <c r="G174" s="148" t="n">
        <f aca="false">A156</f>
        <v>42547</v>
      </c>
      <c r="H174" s="194" t="n">
        <f aca="false">B152</f>
        <v>42000</v>
      </c>
      <c r="I174" s="51"/>
      <c r="J174" s="150" t="n">
        <f aca="false">A156</f>
        <v>42547</v>
      </c>
      <c r="K174" s="194" t="n">
        <f aca="false">B152</f>
        <v>42000</v>
      </c>
      <c r="L174" s="51"/>
    </row>
    <row r="175" customFormat="false" ht="12.75" hidden="false" customHeight="false" outlineLevel="0" collapsed="false">
      <c r="A175" s="152"/>
      <c r="B175" s="153"/>
      <c r="C175" s="51"/>
      <c r="D175" s="152"/>
      <c r="E175" s="153"/>
      <c r="F175" s="51"/>
      <c r="G175" s="152"/>
      <c r="H175" s="153"/>
      <c r="I175" s="51"/>
      <c r="J175" s="152"/>
      <c r="K175" s="153"/>
      <c r="L175" s="51"/>
    </row>
    <row r="176" customFormat="false" ht="12.75" hidden="false" customHeight="false" outlineLevel="0" collapsed="false">
      <c r="A176" s="154" t="s">
        <v>143</v>
      </c>
      <c r="B176" s="155" t="n">
        <v>0.11</v>
      </c>
      <c r="C176" s="180"/>
      <c r="D176" s="154" t="s">
        <v>143</v>
      </c>
      <c r="E176" s="156" t="n">
        <v>0.12</v>
      </c>
      <c r="F176" s="180"/>
      <c r="G176" s="154" t="s">
        <v>143</v>
      </c>
      <c r="H176" s="156" t="n">
        <v>0.11</v>
      </c>
      <c r="I176" s="180"/>
      <c r="J176" s="154" t="s">
        <v>143</v>
      </c>
      <c r="K176" s="157" t="n">
        <v>0.12</v>
      </c>
      <c r="L176" s="180"/>
    </row>
    <row r="177" customFormat="false" ht="12.75" hidden="false" customHeight="false" outlineLevel="0" collapsed="false">
      <c r="A177" s="158" t="s">
        <v>24</v>
      </c>
      <c r="B177" s="159"/>
      <c r="C177" s="181"/>
      <c r="D177" s="158" t="s">
        <v>24</v>
      </c>
      <c r="E177" s="159"/>
      <c r="F177" s="181"/>
      <c r="G177" s="158" t="s">
        <v>24</v>
      </c>
      <c r="H177" s="159"/>
      <c r="I177" s="142"/>
      <c r="J177" s="158" t="s">
        <v>24</v>
      </c>
      <c r="K177" s="159"/>
      <c r="L177" s="142"/>
    </row>
    <row r="178" customFormat="false" ht="12.75" hidden="false" customHeight="false" outlineLevel="0" collapsed="false">
      <c r="A178" s="160" t="s">
        <v>89</v>
      </c>
      <c r="B178" s="161" t="n">
        <v>0.11</v>
      </c>
      <c r="C178" s="142"/>
      <c r="D178" s="160" t="s">
        <v>89</v>
      </c>
      <c r="E178" s="161" t="n">
        <v>0.12</v>
      </c>
      <c r="F178" s="142"/>
      <c r="G178" s="160" t="s">
        <v>89</v>
      </c>
      <c r="H178" s="161" t="n">
        <v>0.11</v>
      </c>
      <c r="I178" s="142"/>
      <c r="J178" s="160" t="s">
        <v>89</v>
      </c>
      <c r="K178" s="161" t="n">
        <v>0.12</v>
      </c>
      <c r="L178" s="142"/>
    </row>
    <row r="179" customFormat="false" ht="12.75" hidden="false" customHeight="false" outlineLevel="0" collapsed="false">
      <c r="A179" s="162" t="s">
        <v>90</v>
      </c>
      <c r="B179" s="163" t="n">
        <f aca="false">-(B178-B176)</f>
        <v>0</v>
      </c>
      <c r="C179" s="142"/>
      <c r="D179" s="162" t="s">
        <v>90</v>
      </c>
      <c r="E179" s="163" t="n">
        <f aca="false">-(E178-E176)</f>
        <v>0</v>
      </c>
      <c r="F179" s="142"/>
      <c r="G179" s="162" t="s">
        <v>90</v>
      </c>
      <c r="H179" s="163" t="n">
        <f aca="false">-(H178-H176)</f>
        <v>0</v>
      </c>
      <c r="I179" s="142"/>
      <c r="J179" s="162" t="s">
        <v>90</v>
      </c>
      <c r="K179" s="163" t="n">
        <f aca="false">-(K178-K176)</f>
        <v>0</v>
      </c>
      <c r="L179" s="142"/>
    </row>
    <row r="180" customFormat="false" ht="12.75" hidden="false" customHeight="false" outlineLevel="0" collapsed="false">
      <c r="A180" s="164" t="s">
        <v>91</v>
      </c>
      <c r="B180" s="165" t="n">
        <v>3.23</v>
      </c>
      <c r="C180" s="182"/>
      <c r="D180" s="164" t="s">
        <v>91</v>
      </c>
      <c r="E180" s="166" t="n">
        <v>3.9</v>
      </c>
      <c r="F180" s="182"/>
      <c r="G180" s="164" t="s">
        <v>91</v>
      </c>
      <c r="H180" s="166" t="n">
        <v>3.35</v>
      </c>
      <c r="I180" s="182"/>
      <c r="J180" s="164" t="s">
        <v>91</v>
      </c>
      <c r="K180" s="166" t="n">
        <v>3.85</v>
      </c>
      <c r="L180" s="183"/>
    </row>
    <row r="181" customFormat="false" ht="12.75" hidden="false" customHeight="false" outlineLevel="0" collapsed="false">
      <c r="A181" s="167" t="s">
        <v>92</v>
      </c>
      <c r="B181" s="168"/>
      <c r="C181" s="142"/>
      <c r="D181" s="167" t="s">
        <v>92</v>
      </c>
      <c r="E181" s="168"/>
      <c r="F181" s="142"/>
      <c r="G181" s="167" t="s">
        <v>92</v>
      </c>
      <c r="H181" s="168"/>
      <c r="I181" s="142"/>
      <c r="J181" s="167" t="s">
        <v>92</v>
      </c>
      <c r="K181" s="168"/>
      <c r="L181" s="142"/>
    </row>
    <row r="182" customFormat="false" ht="12.75" hidden="false" customHeight="false" outlineLevel="0" collapsed="false">
      <c r="A182" s="169" t="s">
        <v>162</v>
      </c>
      <c r="B182" s="207" t="n">
        <f aca="false">(B176-B178)+B180</f>
        <v>3.23</v>
      </c>
      <c r="C182" s="208"/>
      <c r="D182" s="209" t="s">
        <v>162</v>
      </c>
      <c r="E182" s="206" t="n">
        <f aca="false">(E176-E178)+E180</f>
        <v>3.9</v>
      </c>
      <c r="F182" s="208"/>
      <c r="G182" s="209" t="s">
        <v>162</v>
      </c>
      <c r="H182" s="206" t="n">
        <f aca="false">(H176-H178)+H180</f>
        <v>3.35</v>
      </c>
      <c r="I182" s="208"/>
      <c r="J182" s="209" t="s">
        <v>162</v>
      </c>
      <c r="K182" s="206" t="n">
        <f aca="false">(K176-K178)+K180</f>
        <v>3.85</v>
      </c>
      <c r="L182" s="141"/>
    </row>
    <row r="183" customFormat="false" ht="12.75" hidden="false" customHeight="false" outlineLevel="0" collapsed="false">
      <c r="A183" s="172" t="s">
        <v>113</v>
      </c>
      <c r="B183" s="173" t="s">
        <v>114</v>
      </c>
      <c r="C183" s="95"/>
      <c r="D183" s="172" t="s">
        <v>115</v>
      </c>
      <c r="E183" s="173" t="s">
        <v>116</v>
      </c>
      <c r="F183" s="51"/>
      <c r="G183" s="172" t="s">
        <v>117</v>
      </c>
      <c r="H183" s="173" t="s">
        <v>118</v>
      </c>
      <c r="I183" s="51"/>
      <c r="J183" s="172" t="s">
        <v>119</v>
      </c>
      <c r="K183" s="173" t="s">
        <v>120</v>
      </c>
      <c r="L183" s="51"/>
    </row>
    <row r="184" customFormat="false" ht="12.75" hidden="false" customHeight="false" outlineLevel="0" collapsed="false">
      <c r="A184" s="172" t="s">
        <v>167</v>
      </c>
      <c r="B184" s="173" t="s">
        <v>121</v>
      </c>
      <c r="C184" s="51"/>
      <c r="D184" s="172" t="s">
        <v>167</v>
      </c>
      <c r="E184" s="173" t="s">
        <v>122</v>
      </c>
      <c r="F184" s="51"/>
      <c r="G184" s="172" t="s">
        <v>167</v>
      </c>
      <c r="H184" s="173" t="s">
        <v>121</v>
      </c>
      <c r="I184" s="51"/>
      <c r="J184" s="172" t="s">
        <v>167</v>
      </c>
      <c r="K184" s="173" t="s">
        <v>122</v>
      </c>
      <c r="L184" s="51"/>
    </row>
    <row r="185" customFormat="false" ht="12.75" hidden="false" customHeight="false" outlineLevel="0" collapsed="false">
      <c r="A185" s="95"/>
      <c r="B185" s="95"/>
      <c r="C185" s="51"/>
      <c r="D185" s="51"/>
      <c r="E185" s="51"/>
      <c r="F185" s="51"/>
      <c r="G185" s="51"/>
      <c r="H185" s="51"/>
      <c r="I185" s="51"/>
      <c r="J185" s="51"/>
      <c r="K185" s="51"/>
      <c r="L185" s="51"/>
    </row>
    <row r="188" customFormat="false" ht="12.75" hidden="false" customHeight="false" outlineLevel="0" collapsed="false">
      <c r="A188" s="6" t="n">
        <v>42547</v>
      </c>
      <c r="B188" s="126" t="n">
        <v>42000</v>
      </c>
      <c r="C188" s="51" t="s">
        <v>150</v>
      </c>
      <c r="D188" s="102" t="s">
        <v>53</v>
      </c>
      <c r="E188" s="100" t="s">
        <v>151</v>
      </c>
      <c r="F188" s="100"/>
      <c r="G188" s="122" t="n">
        <f aca="false">A188-A134</f>
        <v>42547</v>
      </c>
      <c r="H188" s="200"/>
      <c r="I188" s="201" t="s">
        <v>36</v>
      </c>
      <c r="J188" s="201"/>
      <c r="K188" s="101"/>
    </row>
    <row r="189" customFormat="false" ht="12.75" hidden="false" customHeight="false" outlineLevel="0" collapsed="false">
      <c r="A189" s="1"/>
      <c r="B189" s="2"/>
      <c r="C189" s="7" t="s">
        <v>152</v>
      </c>
      <c r="D189" s="102" t="s">
        <v>38</v>
      </c>
      <c r="E189" s="103" t="s">
        <v>132</v>
      </c>
      <c r="F189" s="103"/>
      <c r="G189" s="104" t="s">
        <v>133</v>
      </c>
      <c r="H189" s="102" t="s">
        <v>38</v>
      </c>
      <c r="I189" s="100" t="s">
        <v>133</v>
      </c>
      <c r="J189" s="100"/>
      <c r="K189" s="101"/>
    </row>
    <row r="190" customFormat="false" ht="12.75" hidden="false" customHeight="false" outlineLevel="0" collapsed="false">
      <c r="A190" s="1"/>
      <c r="B190" s="2"/>
      <c r="C190" s="2"/>
      <c r="D190" s="112" t="s">
        <v>50</v>
      </c>
      <c r="E190" s="187" t="s">
        <v>134</v>
      </c>
      <c r="F190" s="187"/>
      <c r="G190" s="188" t="s">
        <v>135</v>
      </c>
      <c r="H190" s="112" t="s">
        <v>50</v>
      </c>
      <c r="I190" s="189" t="s">
        <v>135</v>
      </c>
      <c r="J190" s="189"/>
      <c r="K190" s="190"/>
    </row>
    <row r="193" customFormat="false" ht="12.75" hidden="false" customHeight="false" outlineLevel="0" collapsed="false">
      <c r="A193" s="68"/>
      <c r="B193" s="8" t="s">
        <v>168</v>
      </c>
      <c r="C193" s="210"/>
      <c r="D193" s="211" t="s">
        <v>169</v>
      </c>
      <c r="E193" s="212" t="n">
        <v>8.6</v>
      </c>
      <c r="F193" s="213" t="s">
        <v>170</v>
      </c>
      <c r="G193" s="214" t="s">
        <v>171</v>
      </c>
      <c r="H193" s="215" t="n">
        <v>6.5</v>
      </c>
      <c r="I193" s="213" t="s">
        <v>172</v>
      </c>
      <c r="J193" s="216" t="s">
        <v>173</v>
      </c>
    </row>
    <row r="194" customFormat="false" ht="12.75" hidden="false" customHeight="false" outlineLevel="0" collapsed="false">
      <c r="A194" s="217" t="n">
        <v>42547</v>
      </c>
      <c r="B194" s="69" t="n">
        <v>42002</v>
      </c>
      <c r="C194" s="80" t="s">
        <v>174</v>
      </c>
      <c r="D194" s="218" t="s">
        <v>175</v>
      </c>
      <c r="E194" s="80"/>
      <c r="F194" s="219" t="n">
        <v>7.9</v>
      </c>
      <c r="G194" s="68" t="s">
        <v>176</v>
      </c>
      <c r="H194" s="68" t="n">
        <f aca="false">A194-A137</f>
        <v>9977</v>
      </c>
      <c r="I194" s="80" t="n">
        <f aca="false">F194-$E$193</f>
        <v>-0.699999999999999</v>
      </c>
      <c r="J194" s="43" t="n">
        <f aca="false">F194-$H$193</f>
        <v>1.4</v>
      </c>
    </row>
    <row r="195" customFormat="false" ht="12.75" hidden="false" customHeight="false" outlineLevel="0" collapsed="false">
      <c r="A195" s="217" t="n">
        <v>42547</v>
      </c>
      <c r="B195" s="69" t="n">
        <v>42002</v>
      </c>
      <c r="C195" s="80" t="s">
        <v>174</v>
      </c>
      <c r="D195" s="218" t="s">
        <v>177</v>
      </c>
      <c r="E195" s="80"/>
      <c r="F195" s="219" t="n">
        <v>7.7</v>
      </c>
      <c r="G195" s="68" t="s">
        <v>176</v>
      </c>
      <c r="H195" s="68" t="n">
        <f aca="false">A195-A137</f>
        <v>9977</v>
      </c>
      <c r="I195" s="80" t="n">
        <f aca="false">F195-$E$193</f>
        <v>-0.9</v>
      </c>
      <c r="J195" s="43" t="n">
        <f aca="false">F195-$H$193</f>
        <v>1.2</v>
      </c>
    </row>
    <row r="196" customFormat="false" ht="12.75" hidden="false" customHeight="false" outlineLevel="0" collapsed="false">
      <c r="A196" s="217" t="n">
        <v>42547</v>
      </c>
      <c r="B196" s="69" t="n">
        <v>42002</v>
      </c>
      <c r="C196" s="80" t="s">
        <v>174</v>
      </c>
      <c r="D196" s="218" t="s">
        <v>178</v>
      </c>
      <c r="E196" s="80"/>
      <c r="F196" s="219" t="n">
        <v>7.5</v>
      </c>
      <c r="G196" s="68" t="s">
        <v>176</v>
      </c>
      <c r="H196" s="68" t="n">
        <f aca="false">A196-A139</f>
        <v>9977</v>
      </c>
      <c r="I196" s="80" t="n">
        <f aca="false">F196-$E$193</f>
        <v>-1.1</v>
      </c>
      <c r="J196" s="43" t="n">
        <f aca="false">F196-$H$193</f>
        <v>1</v>
      </c>
    </row>
    <row r="197" customFormat="false" ht="12.75" hidden="false" customHeight="false" outlineLevel="0" collapsed="false">
      <c r="A197" s="217" t="n">
        <v>42547</v>
      </c>
      <c r="B197" s="69" t="n">
        <v>42002</v>
      </c>
      <c r="C197" s="80" t="s">
        <v>174</v>
      </c>
      <c r="D197" s="218" t="s">
        <v>179</v>
      </c>
      <c r="E197" s="80"/>
      <c r="F197" s="219" t="n">
        <v>7.8</v>
      </c>
      <c r="G197" s="68" t="s">
        <v>176</v>
      </c>
      <c r="H197" s="68" t="n">
        <f aca="false">A197-A139</f>
        <v>9977</v>
      </c>
      <c r="I197" s="80" t="n">
        <f aca="false">F197-$E$193</f>
        <v>-0.8</v>
      </c>
      <c r="J197" s="43" t="n">
        <f aca="false">F197-$H$193</f>
        <v>1.3</v>
      </c>
    </row>
    <row r="198" customFormat="false" ht="12.75" hidden="false" customHeight="false" outlineLevel="0" collapsed="false">
      <c r="B198" s="8" t="s">
        <v>180</v>
      </c>
      <c r="C198" s="210"/>
      <c r="D198" s="211" t="s">
        <v>169</v>
      </c>
      <c r="E198" s="220" t="n">
        <v>7</v>
      </c>
      <c r="F198" s="213" t="s">
        <v>170</v>
      </c>
      <c r="G198" s="214" t="s">
        <v>171</v>
      </c>
      <c r="H198" s="221" t="n">
        <v>3</v>
      </c>
      <c r="I198" s="213" t="s">
        <v>172</v>
      </c>
      <c r="J198" s="216" t="s">
        <v>173</v>
      </c>
    </row>
    <row r="199" customFormat="false" ht="12.75" hidden="false" customHeight="false" outlineLevel="0" collapsed="false">
      <c r="A199" s="217" t="n">
        <v>42547</v>
      </c>
      <c r="B199" s="69" t="n">
        <v>42002</v>
      </c>
      <c r="C199" s="80" t="s">
        <v>174</v>
      </c>
      <c r="D199" s="218" t="s">
        <v>181</v>
      </c>
      <c r="E199" s="80"/>
      <c r="F199" s="219" t="n">
        <v>6.1</v>
      </c>
      <c r="G199" s="68" t="s">
        <v>176</v>
      </c>
      <c r="H199" s="68" t="n">
        <f aca="false">A199-A138</f>
        <v>9977</v>
      </c>
      <c r="I199" s="222" t="n">
        <f aca="false">E198-F199</f>
        <v>0.9</v>
      </c>
      <c r="J199" s="222" t="n">
        <f aca="false">F199-H198</f>
        <v>3.1</v>
      </c>
    </row>
    <row r="202" customFormat="false" ht="12.75" hidden="false" customHeight="false" outlineLevel="0" collapsed="false">
      <c r="A202" s="93" t="n">
        <v>42547</v>
      </c>
      <c r="B202" s="94" t="n">
        <v>42000</v>
      </c>
      <c r="C202" s="0" t="s">
        <v>62</v>
      </c>
      <c r="D202" s="136" t="s">
        <v>182</v>
      </c>
      <c r="E202" s="95" t="s">
        <v>183</v>
      </c>
      <c r="H202" s="95" t="s">
        <v>184</v>
      </c>
    </row>
    <row r="203" customFormat="false" ht="12.75" hidden="false" customHeight="false" outlineLevel="0" collapsed="false">
      <c r="A203" s="223" t="n">
        <v>42547</v>
      </c>
      <c r="B203" s="126" t="n">
        <v>42010</v>
      </c>
      <c r="C203" s="0" t="s">
        <v>185</v>
      </c>
      <c r="D203" s="82" t="s">
        <v>186</v>
      </c>
      <c r="E203" s="0" t="s">
        <v>187</v>
      </c>
      <c r="H203" s="0" t="s">
        <v>188</v>
      </c>
      <c r="L203" s="0" t="s">
        <v>189</v>
      </c>
    </row>
    <row r="204" customFormat="false" ht="12.75" hidden="false" customHeight="false" outlineLevel="0" collapsed="false">
      <c r="A204" s="223" t="n">
        <v>42547</v>
      </c>
      <c r="B204" s="126" t="n">
        <v>42010</v>
      </c>
      <c r="C204" s="0" t="s">
        <v>185</v>
      </c>
      <c r="D204" s="136" t="s">
        <v>190</v>
      </c>
      <c r="E204" s="0" t="s">
        <v>191</v>
      </c>
      <c r="H204" s="0" t="s">
        <v>192</v>
      </c>
      <c r="L204" s="0" t="s">
        <v>193</v>
      </c>
    </row>
    <row r="206" customFormat="false" ht="12.75" hidden="false" customHeight="false" outlineLevel="0" collapsed="false">
      <c r="H206" s="95" t="s">
        <v>194</v>
      </c>
    </row>
    <row r="207" customFormat="false" ht="12.75" hidden="false" customHeight="false" outlineLevel="0" collapsed="false">
      <c r="A207" s="223" t="n">
        <v>42547</v>
      </c>
      <c r="B207" s="94" t="n">
        <v>42051</v>
      </c>
      <c r="C207" s="0" t="s">
        <v>65</v>
      </c>
      <c r="D207" s="82" t="s">
        <v>153</v>
      </c>
      <c r="E207" s="0" t="s">
        <v>67</v>
      </c>
      <c r="H207" s="6" t="n">
        <f aca="false">A207-A136</f>
        <v>9977</v>
      </c>
      <c r="J207" s="224" t="s">
        <v>195</v>
      </c>
      <c r="K207" s="224" t="s">
        <v>196</v>
      </c>
      <c r="L207" s="224"/>
    </row>
    <row r="208" customFormat="false" ht="12.75" hidden="false" customHeight="false" outlineLevel="0" collapsed="false">
      <c r="A208" s="223" t="n">
        <v>42547</v>
      </c>
      <c r="B208" s="94" t="n">
        <v>42051</v>
      </c>
      <c r="C208" s="0" t="s">
        <v>156</v>
      </c>
      <c r="E208" s="0" t="s">
        <v>157</v>
      </c>
      <c r="H208" s="6" t="n">
        <f aca="false">A208-A139</f>
        <v>9977</v>
      </c>
    </row>
    <row r="209" customFormat="false" ht="12.75" hidden="false" customHeight="false" outlineLevel="0" collapsed="false">
      <c r="A209" s="223" t="n">
        <v>42547</v>
      </c>
      <c r="B209" s="94" t="n">
        <v>42051</v>
      </c>
      <c r="C209" s="95" t="s">
        <v>197</v>
      </c>
      <c r="H209" s="6" t="n">
        <f aca="false">A209-A139</f>
        <v>9977</v>
      </c>
    </row>
    <row r="210" customFormat="false" ht="12.75" hidden="false" customHeight="false" outlineLevel="0" collapsed="false">
      <c r="A210" s="223" t="n">
        <v>42547</v>
      </c>
      <c r="B210" s="94" t="n">
        <v>42051</v>
      </c>
      <c r="C210" s="0" t="s">
        <v>158</v>
      </c>
      <c r="H210" s="6" t="n">
        <f aca="false">A210-A140</f>
        <v>9977</v>
      </c>
    </row>
    <row r="213" customFormat="false" ht="12.75" hidden="false" customHeight="false" outlineLevel="0" collapsed="false">
      <c r="A213" s="83" t="n">
        <v>49585</v>
      </c>
      <c r="B213" s="225" t="n">
        <v>42308</v>
      </c>
      <c r="D213" s="226" t="s">
        <v>198</v>
      </c>
      <c r="G213" s="83" t="s">
        <v>199</v>
      </c>
      <c r="H213" s="83" t="n">
        <f aca="false">A213-A188</f>
        <v>7038</v>
      </c>
    </row>
    <row r="214" customFormat="false" ht="12.75" hidden="false" customHeight="false" outlineLevel="0" collapsed="false">
      <c r="A214" s="83"/>
      <c r="B214" s="225"/>
      <c r="D214" s="226"/>
      <c r="G214" s="83"/>
      <c r="H214" s="83"/>
    </row>
    <row r="216" customFormat="false" ht="24.45" hidden="false" customHeight="false" outlineLevel="0" collapsed="false">
      <c r="B216" s="134" t="n">
        <v>2016</v>
      </c>
    </row>
    <row r="218" customFormat="false" ht="15" hidden="false" customHeight="false" outlineLevel="0" collapsed="false">
      <c r="B218" s="227" t="s">
        <v>200</v>
      </c>
    </row>
    <row r="219" customFormat="false" ht="12.75" hidden="false" customHeight="false" outlineLevel="0" collapsed="false">
      <c r="H219" s="95" t="s">
        <v>194</v>
      </c>
    </row>
    <row r="221" customFormat="false" ht="12.75" hidden="false" customHeight="false" outlineLevel="0" collapsed="false">
      <c r="A221" s="143" t="s">
        <v>82</v>
      </c>
      <c r="B221" s="144"/>
      <c r="C221" s="95"/>
      <c r="D221" s="145" t="s">
        <v>83</v>
      </c>
      <c r="E221" s="146"/>
      <c r="F221" s="95"/>
      <c r="G221" s="143" t="s">
        <v>84</v>
      </c>
      <c r="H221" s="146"/>
      <c r="I221" s="95"/>
      <c r="J221" s="147" t="s">
        <v>85</v>
      </c>
      <c r="K221" s="146"/>
    </row>
    <row r="222" customFormat="false" ht="12.75" hidden="false" customHeight="false" outlineLevel="0" collapsed="false">
      <c r="A222" s="192" t="n">
        <v>49585</v>
      </c>
      <c r="B222" s="193" t="n">
        <v>42476</v>
      </c>
      <c r="C222" s="95"/>
      <c r="D222" s="150" t="n">
        <v>49585</v>
      </c>
      <c r="E222" s="194" t="n">
        <v>42476</v>
      </c>
      <c r="F222" s="95"/>
      <c r="G222" s="148" t="n">
        <v>49585</v>
      </c>
      <c r="H222" s="194" t="n">
        <v>42476</v>
      </c>
      <c r="I222" s="95"/>
      <c r="J222" s="150" t="n">
        <v>49585</v>
      </c>
      <c r="K222" s="194" t="n">
        <v>42476</v>
      </c>
    </row>
    <row r="223" customFormat="false" ht="12.75" hidden="false" customHeight="false" outlineLevel="0" collapsed="false">
      <c r="A223" s="152"/>
      <c r="B223" s="153"/>
      <c r="C223" s="95"/>
      <c r="D223" s="152"/>
      <c r="E223" s="153"/>
      <c r="F223" s="95"/>
      <c r="G223" s="152"/>
      <c r="H223" s="153"/>
      <c r="I223" s="95"/>
      <c r="J223" s="152"/>
      <c r="K223" s="153"/>
    </row>
    <row r="224" customFormat="false" ht="12.75" hidden="false" customHeight="false" outlineLevel="0" collapsed="false">
      <c r="A224" s="154" t="s">
        <v>143</v>
      </c>
      <c r="B224" s="155" t="n">
        <v>0.02</v>
      </c>
      <c r="C224" s="95"/>
      <c r="D224" s="154" t="s">
        <v>143</v>
      </c>
      <c r="E224" s="155" t="n">
        <v>0</v>
      </c>
      <c r="F224" s="95"/>
      <c r="G224" s="154" t="s">
        <v>143</v>
      </c>
      <c r="H224" s="155" t="n">
        <v>0.02</v>
      </c>
      <c r="I224" s="95"/>
      <c r="J224" s="154" t="s">
        <v>143</v>
      </c>
      <c r="K224" s="195" t="n">
        <v>0</v>
      </c>
    </row>
    <row r="225" customFormat="false" ht="12.75" hidden="false" customHeight="false" outlineLevel="0" collapsed="false">
      <c r="A225" s="158" t="s">
        <v>24</v>
      </c>
      <c r="B225" s="159"/>
      <c r="C225" s="95"/>
      <c r="D225" s="158" t="s">
        <v>24</v>
      </c>
      <c r="E225" s="159"/>
      <c r="F225" s="95"/>
      <c r="G225" s="158" t="s">
        <v>24</v>
      </c>
      <c r="H225" s="159"/>
      <c r="I225" s="95"/>
      <c r="J225" s="158" t="s">
        <v>24</v>
      </c>
      <c r="K225" s="159"/>
    </row>
    <row r="226" customFormat="false" ht="12.75" hidden="false" customHeight="false" outlineLevel="0" collapsed="false">
      <c r="A226" s="160" t="s">
        <v>89</v>
      </c>
      <c r="B226" s="161" t="n">
        <v>0</v>
      </c>
      <c r="C226" s="95"/>
      <c r="D226" s="160" t="s">
        <v>89</v>
      </c>
      <c r="E226" s="161" t="n">
        <v>0</v>
      </c>
      <c r="F226" s="95"/>
      <c r="G226" s="160" t="s">
        <v>89</v>
      </c>
      <c r="H226" s="161" t="n">
        <v>0</v>
      </c>
      <c r="I226" s="95"/>
      <c r="J226" s="160" t="s">
        <v>89</v>
      </c>
      <c r="K226" s="161" t="n">
        <v>0</v>
      </c>
    </row>
    <row r="227" customFormat="false" ht="12.75" hidden="false" customHeight="false" outlineLevel="0" collapsed="false">
      <c r="A227" s="162" t="s">
        <v>90</v>
      </c>
      <c r="B227" s="163" t="n">
        <f aca="false">-(B226-B224)</f>
        <v>0.02</v>
      </c>
      <c r="C227" s="95"/>
      <c r="D227" s="162" t="s">
        <v>90</v>
      </c>
      <c r="E227" s="163" t="n">
        <f aca="false">-(E226-E224)</f>
        <v>0</v>
      </c>
      <c r="F227" s="95"/>
      <c r="G227" s="162" t="s">
        <v>90</v>
      </c>
      <c r="H227" s="163" t="n">
        <f aca="false">-(H226-H224)</f>
        <v>0.02</v>
      </c>
      <c r="I227" s="95"/>
      <c r="J227" s="162" t="s">
        <v>90</v>
      </c>
      <c r="K227" s="163" t="n">
        <f aca="false">-(K226-K224)</f>
        <v>0</v>
      </c>
    </row>
    <row r="228" customFormat="false" ht="12.75" hidden="false" customHeight="false" outlineLevel="0" collapsed="false">
      <c r="A228" s="164" t="s">
        <v>91</v>
      </c>
      <c r="B228" s="165" t="n">
        <v>0</v>
      </c>
      <c r="C228" s="95"/>
      <c r="D228" s="164" t="s">
        <v>91</v>
      </c>
      <c r="E228" s="166"/>
      <c r="F228" s="95"/>
      <c r="G228" s="164" t="s">
        <v>91</v>
      </c>
      <c r="H228" s="166" t="n">
        <v>0</v>
      </c>
      <c r="I228" s="95"/>
      <c r="J228" s="164" t="s">
        <v>91</v>
      </c>
      <c r="K228" s="166" t="n">
        <v>0</v>
      </c>
    </row>
    <row r="229" customFormat="false" ht="12.75" hidden="false" customHeight="false" outlineLevel="0" collapsed="false">
      <c r="A229" s="167" t="s">
        <v>144</v>
      </c>
      <c r="B229" s="166" t="n">
        <v>6.8</v>
      </c>
      <c r="C229" s="95"/>
      <c r="D229" s="167" t="s">
        <v>144</v>
      </c>
      <c r="E229" s="166" t="n">
        <v>6.63</v>
      </c>
      <c r="F229" s="95"/>
      <c r="G229" s="167" t="s">
        <v>144</v>
      </c>
      <c r="H229" s="166" t="n">
        <v>6.79</v>
      </c>
      <c r="I229" s="95"/>
      <c r="J229" s="167" t="s">
        <v>144</v>
      </c>
      <c r="K229" s="166" t="n">
        <v>6.6</v>
      </c>
    </row>
    <row r="230" customFormat="false" ht="12.75" hidden="false" customHeight="false" outlineLevel="0" collapsed="false">
      <c r="A230" s="196" t="s">
        <v>145</v>
      </c>
      <c r="B230" s="171" t="n">
        <f aca="false">(B224-B226)+B228</f>
        <v>0.02</v>
      </c>
      <c r="C230" s="95"/>
      <c r="D230" s="169" t="s">
        <v>162</v>
      </c>
      <c r="E230" s="206" t="n">
        <f aca="false">(E224-E226)+E228</f>
        <v>0</v>
      </c>
      <c r="F230" s="95"/>
      <c r="G230" s="196" t="s">
        <v>145</v>
      </c>
      <c r="H230" s="171" t="n">
        <f aca="false">(H224-H226)+H228</f>
        <v>0.02</v>
      </c>
      <c r="I230" s="95"/>
      <c r="J230" s="169" t="s">
        <v>162</v>
      </c>
      <c r="K230" s="206" t="n">
        <f aca="false">(K224-K226)+K228</f>
        <v>0</v>
      </c>
    </row>
    <row r="231" customFormat="false" ht="12.75" hidden="false" customHeight="false" outlineLevel="0" collapsed="false">
      <c r="A231" s="172" t="s">
        <v>94</v>
      </c>
      <c r="B231" s="173" t="s">
        <v>95</v>
      </c>
      <c r="C231" s="95"/>
      <c r="D231" s="174" t="s">
        <v>96</v>
      </c>
      <c r="E231" s="175" t="s">
        <v>97</v>
      </c>
      <c r="F231" s="95"/>
      <c r="G231" s="172" t="s">
        <v>147</v>
      </c>
      <c r="H231" s="173" t="s">
        <v>99</v>
      </c>
      <c r="I231" s="95"/>
      <c r="J231" s="172" t="s">
        <v>147</v>
      </c>
      <c r="K231" s="173" t="s">
        <v>101</v>
      </c>
    </row>
    <row r="232" customFormat="false" ht="12.75" hidden="false" customHeight="false" outlineLevel="0" collapsed="false">
      <c r="A232" s="172" t="s">
        <v>102</v>
      </c>
      <c r="B232" s="173" t="s">
        <v>103</v>
      </c>
      <c r="C232" s="95"/>
      <c r="D232" s="172" t="s">
        <v>102</v>
      </c>
      <c r="E232" s="173" t="s">
        <v>103</v>
      </c>
      <c r="F232" s="95"/>
      <c r="G232" s="172" t="s">
        <v>104</v>
      </c>
      <c r="H232" s="173" t="s">
        <v>149</v>
      </c>
      <c r="I232" s="95"/>
      <c r="J232" s="172" t="s">
        <v>102</v>
      </c>
      <c r="K232" s="173" t="s">
        <v>103</v>
      </c>
    </row>
    <row r="233" customFormat="false" ht="12.75" hidden="false" customHeight="false" outlineLevel="0" collapsed="false">
      <c r="A233" s="141"/>
      <c r="B233" s="95"/>
      <c r="C233" s="95"/>
      <c r="D233" s="176"/>
      <c r="E233" s="133"/>
      <c r="F233" s="95"/>
      <c r="G233" s="202" t="s">
        <v>201</v>
      </c>
      <c r="I233" s="95"/>
      <c r="J233" s="142"/>
      <c r="K233" s="95"/>
    </row>
    <row r="234" customFormat="false" ht="12.75" hidden="false" customHeight="false" outlineLevel="0" collapsed="false">
      <c r="A234" s="177" t="s">
        <v>163</v>
      </c>
      <c r="B234" s="51"/>
      <c r="C234" s="51"/>
      <c r="D234" s="51"/>
      <c r="E234" s="51"/>
      <c r="F234" s="51"/>
      <c r="G234" s="177" t="s">
        <v>202</v>
      </c>
      <c r="H234" s="51"/>
      <c r="I234" s="51"/>
      <c r="J234" s="142"/>
      <c r="K234" s="51"/>
    </row>
    <row r="235" customFormat="false" ht="12.75" hidden="false" customHeight="false" outlineLevel="0" collapsed="false">
      <c r="A235" s="174" t="s">
        <v>165</v>
      </c>
      <c r="B235" s="178"/>
      <c r="C235" s="51"/>
      <c r="D235" s="141"/>
      <c r="E235" s="51"/>
      <c r="F235" s="51"/>
      <c r="G235" s="174" t="s">
        <v>165</v>
      </c>
      <c r="H235" s="178"/>
      <c r="I235" s="51"/>
      <c r="J235" s="142"/>
      <c r="K235" s="51"/>
    </row>
    <row r="236" customFormat="false" ht="12.75" hidden="false" customHeight="false" outlineLevel="0" collapsed="false">
      <c r="A236" s="141"/>
      <c r="B236" s="95"/>
      <c r="C236" s="95"/>
      <c r="D236" s="141"/>
      <c r="E236" s="95"/>
      <c r="F236" s="95"/>
      <c r="G236" s="142"/>
      <c r="H236" s="95"/>
      <c r="I236" s="95"/>
      <c r="J236" s="142"/>
      <c r="K236" s="95"/>
    </row>
    <row r="237" customFormat="false" ht="12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</row>
    <row r="238" customFormat="false" ht="12.75" hidden="false" customHeight="false" outlineLevel="0" collapsed="false">
      <c r="A238" s="191" t="s">
        <v>203</v>
      </c>
      <c r="B238" s="191"/>
      <c r="C238" s="7"/>
      <c r="D238" s="191" t="s">
        <v>203</v>
      </c>
      <c r="E238" s="7"/>
      <c r="F238" s="7"/>
      <c r="G238" s="191" t="s">
        <v>203</v>
      </c>
      <c r="H238" s="7"/>
      <c r="I238" s="7"/>
      <c r="J238" s="191" t="s">
        <v>203</v>
      </c>
      <c r="K238" s="51"/>
    </row>
    <row r="239" customFormat="false" ht="12.75" hidden="false" customHeight="false" outlineLevel="0" collapsed="false">
      <c r="A239" s="143" t="s">
        <v>108</v>
      </c>
      <c r="B239" s="144"/>
      <c r="C239" s="51"/>
      <c r="D239" s="145" t="s">
        <v>109</v>
      </c>
      <c r="E239" s="146"/>
      <c r="F239" s="51"/>
      <c r="G239" s="143" t="s">
        <v>110</v>
      </c>
      <c r="H239" s="146"/>
      <c r="I239" s="51"/>
      <c r="J239" s="147" t="s">
        <v>111</v>
      </c>
      <c r="K239" s="146"/>
    </row>
    <row r="240" customFormat="false" ht="12.75" hidden="false" customHeight="false" outlineLevel="0" collapsed="false">
      <c r="A240" s="148" t="n">
        <v>49585</v>
      </c>
      <c r="B240" s="194" t="n">
        <v>42476</v>
      </c>
      <c r="C240" s="51"/>
      <c r="D240" s="150" t="n">
        <v>49585</v>
      </c>
      <c r="E240" s="194" t="n">
        <v>42476</v>
      </c>
      <c r="F240" s="51"/>
      <c r="G240" s="148" t="n">
        <v>49585</v>
      </c>
      <c r="H240" s="194" t="n">
        <v>42476</v>
      </c>
      <c r="I240" s="51"/>
      <c r="J240" s="150" t="n">
        <v>49585</v>
      </c>
      <c r="K240" s="194" t="n">
        <v>42476</v>
      </c>
    </row>
    <row r="241" customFormat="false" ht="12.75" hidden="false" customHeight="false" outlineLevel="0" collapsed="false">
      <c r="A241" s="152"/>
      <c r="B241" s="153"/>
      <c r="C241" s="51"/>
      <c r="D241" s="152"/>
      <c r="E241" s="153"/>
      <c r="F241" s="51"/>
      <c r="G241" s="152"/>
      <c r="H241" s="153"/>
      <c r="I241" s="51"/>
      <c r="J241" s="152"/>
      <c r="K241" s="153"/>
    </row>
    <row r="242" customFormat="false" ht="12.75" hidden="false" customHeight="false" outlineLevel="0" collapsed="false">
      <c r="A242" s="154" t="s">
        <v>143</v>
      </c>
      <c r="B242" s="155" t="n">
        <v>0.11</v>
      </c>
      <c r="C242" s="180"/>
      <c r="D242" s="154" t="s">
        <v>143</v>
      </c>
      <c r="E242" s="156" t="n">
        <v>0.12</v>
      </c>
      <c r="F242" s="180"/>
      <c r="G242" s="154" t="s">
        <v>143</v>
      </c>
      <c r="H242" s="156" t="n">
        <v>0.11</v>
      </c>
      <c r="I242" s="180"/>
      <c r="J242" s="154" t="s">
        <v>143</v>
      </c>
      <c r="K242" s="157" t="n">
        <v>0.12</v>
      </c>
    </row>
    <row r="243" customFormat="false" ht="12.75" hidden="false" customHeight="false" outlineLevel="0" collapsed="false">
      <c r="A243" s="158" t="s">
        <v>24</v>
      </c>
      <c r="B243" s="159"/>
      <c r="C243" s="181"/>
      <c r="D243" s="158" t="s">
        <v>24</v>
      </c>
      <c r="E243" s="159"/>
      <c r="F243" s="181"/>
      <c r="G243" s="158" t="s">
        <v>24</v>
      </c>
      <c r="H243" s="159"/>
      <c r="I243" s="142"/>
      <c r="J243" s="158" t="s">
        <v>24</v>
      </c>
      <c r="K243" s="159"/>
    </row>
    <row r="244" customFormat="false" ht="12.75" hidden="false" customHeight="false" outlineLevel="0" collapsed="false">
      <c r="A244" s="160" t="s">
        <v>89</v>
      </c>
      <c r="B244" s="161" t="n">
        <v>0.11</v>
      </c>
      <c r="C244" s="142"/>
      <c r="D244" s="160" t="s">
        <v>89</v>
      </c>
      <c r="E244" s="161" t="n">
        <v>0.12</v>
      </c>
      <c r="F244" s="142"/>
      <c r="G244" s="160" t="s">
        <v>89</v>
      </c>
      <c r="H244" s="161" t="n">
        <v>0.11</v>
      </c>
      <c r="I244" s="142"/>
      <c r="J244" s="160" t="s">
        <v>89</v>
      </c>
      <c r="K244" s="161" t="n">
        <v>0.12</v>
      </c>
    </row>
    <row r="245" customFormat="false" ht="12.75" hidden="false" customHeight="false" outlineLevel="0" collapsed="false">
      <c r="A245" s="162" t="s">
        <v>90</v>
      </c>
      <c r="B245" s="163" t="n">
        <f aca="false">-(B244-B242)</f>
        <v>0</v>
      </c>
      <c r="C245" s="142"/>
      <c r="D245" s="162" t="s">
        <v>90</v>
      </c>
      <c r="E245" s="163" t="n">
        <f aca="false">-(E244-E242)</f>
        <v>0</v>
      </c>
      <c r="F245" s="142"/>
      <c r="G245" s="162" t="s">
        <v>90</v>
      </c>
      <c r="H245" s="163" t="n">
        <f aca="false">-(H244-H242)</f>
        <v>0</v>
      </c>
      <c r="I245" s="142"/>
      <c r="J245" s="162" t="s">
        <v>90</v>
      </c>
      <c r="K245" s="163" t="n">
        <f aca="false">-(K244-K242)</f>
        <v>0</v>
      </c>
    </row>
    <row r="246" customFormat="false" ht="12.75" hidden="false" customHeight="false" outlineLevel="0" collapsed="false">
      <c r="A246" s="164" t="s">
        <v>91</v>
      </c>
      <c r="B246" s="165" t="n">
        <v>3.23</v>
      </c>
      <c r="C246" s="182"/>
      <c r="D246" s="164" t="s">
        <v>91</v>
      </c>
      <c r="E246" s="166" t="n">
        <v>3.9</v>
      </c>
      <c r="F246" s="182"/>
      <c r="G246" s="164" t="s">
        <v>91</v>
      </c>
      <c r="H246" s="166" t="n">
        <v>3.35</v>
      </c>
      <c r="I246" s="182"/>
      <c r="J246" s="164" t="s">
        <v>91</v>
      </c>
      <c r="K246" s="166" t="n">
        <v>3.85</v>
      </c>
    </row>
    <row r="247" customFormat="false" ht="12.75" hidden="false" customHeight="false" outlineLevel="0" collapsed="false">
      <c r="A247" s="167" t="s">
        <v>92</v>
      </c>
      <c r="B247" s="168"/>
      <c r="C247" s="142"/>
      <c r="D247" s="167" t="s">
        <v>92</v>
      </c>
      <c r="E247" s="168"/>
      <c r="F247" s="142"/>
      <c r="G247" s="167" t="s">
        <v>92</v>
      </c>
      <c r="H247" s="168"/>
      <c r="I247" s="142"/>
      <c r="J247" s="167" t="s">
        <v>92</v>
      </c>
      <c r="K247" s="168"/>
    </row>
    <row r="248" customFormat="false" ht="12.75" hidden="false" customHeight="false" outlineLevel="0" collapsed="false">
      <c r="A248" s="169" t="s">
        <v>162</v>
      </c>
      <c r="B248" s="207" t="n">
        <f aca="false">(B242-B244)+B246</f>
        <v>3.23</v>
      </c>
      <c r="C248" s="208"/>
      <c r="D248" s="209" t="s">
        <v>162</v>
      </c>
      <c r="E248" s="206" t="n">
        <f aca="false">(E242-E244)+E246</f>
        <v>3.9</v>
      </c>
      <c r="F248" s="208"/>
      <c r="G248" s="209" t="s">
        <v>162</v>
      </c>
      <c r="H248" s="206" t="n">
        <f aca="false">(H242-H244)+H246</f>
        <v>3.35</v>
      </c>
      <c r="I248" s="208"/>
      <c r="J248" s="209" t="s">
        <v>162</v>
      </c>
      <c r="K248" s="206" t="n">
        <f aca="false">(K242-K244)+K246</f>
        <v>3.85</v>
      </c>
    </row>
    <row r="249" customFormat="false" ht="12.75" hidden="false" customHeight="false" outlineLevel="0" collapsed="false">
      <c r="A249" s="172" t="s">
        <v>113</v>
      </c>
      <c r="B249" s="173" t="s">
        <v>114</v>
      </c>
      <c r="C249" s="95"/>
      <c r="D249" s="172" t="s">
        <v>115</v>
      </c>
      <c r="E249" s="173" t="s">
        <v>116</v>
      </c>
      <c r="F249" s="51"/>
      <c r="G249" s="172" t="s">
        <v>117</v>
      </c>
      <c r="H249" s="173" t="s">
        <v>118</v>
      </c>
      <c r="I249" s="51"/>
      <c r="J249" s="172" t="s">
        <v>119</v>
      </c>
      <c r="K249" s="173" t="s">
        <v>120</v>
      </c>
    </row>
    <row r="250" customFormat="false" ht="12.75" hidden="false" customHeight="false" outlineLevel="0" collapsed="false">
      <c r="A250" s="172" t="s">
        <v>167</v>
      </c>
      <c r="B250" s="173" t="s">
        <v>121</v>
      </c>
      <c r="C250" s="51"/>
      <c r="D250" s="172" t="s">
        <v>167</v>
      </c>
      <c r="E250" s="173" t="s">
        <v>122</v>
      </c>
      <c r="F250" s="51"/>
      <c r="G250" s="172" t="s">
        <v>167</v>
      </c>
      <c r="H250" s="173" t="s">
        <v>121</v>
      </c>
      <c r="I250" s="51"/>
      <c r="J250" s="172" t="s">
        <v>167</v>
      </c>
      <c r="K250" s="173" t="s">
        <v>122</v>
      </c>
    </row>
    <row r="252" customFormat="false" ht="12.75" hidden="false" customHeight="false" outlineLevel="0" collapsed="false">
      <c r="A252" s="93" t="n">
        <v>49585</v>
      </c>
      <c r="B252" s="126" t="n">
        <v>42476</v>
      </c>
      <c r="C252" s="51" t="s">
        <v>204</v>
      </c>
      <c r="D252" s="102" t="s">
        <v>53</v>
      </c>
      <c r="E252" s="228" t="s">
        <v>204</v>
      </c>
      <c r="F252" s="100"/>
      <c r="G252" s="229" t="n">
        <f aca="false">A252-A75</f>
        <v>26302</v>
      </c>
      <c r="H252" s="200"/>
      <c r="I252" s="201" t="s">
        <v>36</v>
      </c>
      <c r="J252" s="201"/>
      <c r="K252" s="101"/>
      <c r="M252" s="230"/>
    </row>
    <row r="253" customFormat="false" ht="12.75" hidden="false" customHeight="false" outlineLevel="0" collapsed="false">
      <c r="A253" s="1"/>
      <c r="B253" s="2"/>
      <c r="C253" s="7" t="s">
        <v>152</v>
      </c>
      <c r="D253" s="102" t="s">
        <v>38</v>
      </c>
      <c r="E253" s="103" t="s">
        <v>132</v>
      </c>
      <c r="F253" s="103"/>
      <c r="G253" s="104" t="s">
        <v>133</v>
      </c>
      <c r="H253" s="102" t="s">
        <v>38</v>
      </c>
      <c r="I253" s="100" t="s">
        <v>133</v>
      </c>
      <c r="J253" s="100"/>
      <c r="K253" s="101"/>
      <c r="M253" s="230"/>
    </row>
    <row r="254" customFormat="false" ht="12.75" hidden="false" customHeight="false" outlineLevel="0" collapsed="false">
      <c r="A254" s="1"/>
      <c r="B254" s="2"/>
      <c r="C254" s="2"/>
      <c r="D254" s="112" t="s">
        <v>50</v>
      </c>
      <c r="E254" s="187" t="s">
        <v>134</v>
      </c>
      <c r="F254" s="187"/>
      <c r="G254" s="188" t="s">
        <v>135</v>
      </c>
      <c r="H254" s="112" t="s">
        <v>50</v>
      </c>
      <c r="I254" s="189" t="s">
        <v>135</v>
      </c>
      <c r="J254" s="189"/>
      <c r="K254" s="190"/>
      <c r="M254" s="230"/>
    </row>
    <row r="255" customFormat="false" ht="12.75" hidden="false" customHeight="false" outlineLevel="0" collapsed="false">
      <c r="H255" s="95" t="s">
        <v>205</v>
      </c>
      <c r="I255" s="6" t="n">
        <f aca="false">A252-A75</f>
        <v>26302</v>
      </c>
    </row>
    <row r="260" customFormat="false" ht="12.75" hidden="false" customHeight="false" outlineLevel="0" collapsed="false">
      <c r="A260" s="93" t="n">
        <v>49585</v>
      </c>
      <c r="B260" s="94" t="n">
        <v>42483</v>
      </c>
      <c r="C260" s="0" t="s">
        <v>156</v>
      </c>
      <c r="E260" s="0" t="s">
        <v>157</v>
      </c>
      <c r="H260" s="93" t="s">
        <v>206</v>
      </c>
    </row>
    <row r="261" customFormat="false" ht="12.75" hidden="false" customHeight="false" outlineLevel="0" collapsed="false">
      <c r="A261" s="93" t="n">
        <v>49585</v>
      </c>
      <c r="B261" s="94" t="n">
        <v>42483</v>
      </c>
      <c r="C261" s="95" t="s">
        <v>197</v>
      </c>
      <c r="H261" s="93" t="s">
        <v>206</v>
      </c>
    </row>
    <row r="262" customFormat="false" ht="12.75" hidden="false" customHeight="false" outlineLevel="0" collapsed="false">
      <c r="A262" s="93" t="n">
        <v>49585</v>
      </c>
      <c r="B262" s="94" t="n">
        <v>42483</v>
      </c>
      <c r="C262" s="0" t="s">
        <v>158</v>
      </c>
      <c r="H262" s="93" t="s">
        <v>206</v>
      </c>
    </row>
    <row r="263" customFormat="false" ht="12.75" hidden="false" customHeight="false" outlineLevel="0" collapsed="false">
      <c r="A263" s="93" t="n">
        <v>49585</v>
      </c>
      <c r="B263" s="94" t="n">
        <v>42483</v>
      </c>
      <c r="C263" s="95" t="s">
        <v>207</v>
      </c>
      <c r="D263" s="136" t="s">
        <v>208</v>
      </c>
      <c r="H263" s="93" t="s">
        <v>206</v>
      </c>
    </row>
    <row r="264" customFormat="false" ht="12.75" hidden="false" customHeight="false" outlineLevel="0" collapsed="false">
      <c r="A264" s="93" t="n">
        <v>51940</v>
      </c>
      <c r="B264" s="94" t="n">
        <v>42525</v>
      </c>
      <c r="C264" s="0" t="s">
        <v>65</v>
      </c>
      <c r="D264" s="82" t="s">
        <v>153</v>
      </c>
      <c r="E264" s="0" t="s">
        <v>209</v>
      </c>
      <c r="H264" s="6" t="n">
        <f aca="false">A264-A207</f>
        <v>9393</v>
      </c>
      <c r="J264" s="231" t="s">
        <v>195</v>
      </c>
      <c r="K264" s="231" t="s">
        <v>196</v>
      </c>
      <c r="L264" s="231"/>
      <c r="M264" s="230"/>
    </row>
    <row r="266" customFormat="false" ht="12.75" hidden="false" customHeight="false" outlineLevel="0" collapsed="false">
      <c r="A266" s="68"/>
      <c r="B266" s="8" t="s">
        <v>168</v>
      </c>
      <c r="C266" s="210"/>
      <c r="D266" s="211" t="s">
        <v>169</v>
      </c>
      <c r="E266" s="212" t="n">
        <v>8.6</v>
      </c>
      <c r="F266" s="213" t="s">
        <v>170</v>
      </c>
      <c r="G266" s="214" t="s">
        <v>171</v>
      </c>
      <c r="H266" s="215" t="n">
        <v>6.5</v>
      </c>
      <c r="I266" s="213" t="s">
        <v>172</v>
      </c>
      <c r="J266" s="216" t="s">
        <v>173</v>
      </c>
      <c r="K266" s="216" t="s">
        <v>210</v>
      </c>
    </row>
    <row r="267" customFormat="false" ht="12.75" hidden="false" customHeight="false" outlineLevel="0" collapsed="false">
      <c r="A267" s="217" t="n">
        <v>49585</v>
      </c>
      <c r="B267" s="69" t="n">
        <v>42483</v>
      </c>
      <c r="C267" s="80" t="s">
        <v>174</v>
      </c>
      <c r="D267" s="218" t="s">
        <v>175</v>
      </c>
      <c r="E267" s="80"/>
      <c r="F267" s="232" t="n">
        <v>7.3</v>
      </c>
      <c r="G267" s="68" t="s">
        <v>176</v>
      </c>
      <c r="H267" s="68" t="n">
        <f aca="false">A267-$B$194</f>
        <v>7583</v>
      </c>
      <c r="I267" s="80" t="n">
        <f aca="false">F267-$E$193</f>
        <v>-1.3</v>
      </c>
      <c r="J267" s="43" t="n">
        <f aca="false">F267-$H$193</f>
        <v>0.8</v>
      </c>
      <c r="K267" s="233" t="n">
        <f aca="false">F267-F194</f>
        <v>-0.600000000000001</v>
      </c>
    </row>
    <row r="268" customFormat="false" ht="12.75" hidden="false" customHeight="false" outlineLevel="0" collapsed="false">
      <c r="A268" s="217" t="n">
        <v>49585</v>
      </c>
      <c r="B268" s="69" t="n">
        <v>42483</v>
      </c>
      <c r="C268" s="80" t="s">
        <v>174</v>
      </c>
      <c r="D268" s="218" t="s">
        <v>177</v>
      </c>
      <c r="E268" s="80"/>
      <c r="F268" s="232" t="n">
        <v>7.05</v>
      </c>
      <c r="G268" s="68" t="s">
        <v>176</v>
      </c>
      <c r="H268" s="68" t="n">
        <f aca="false">A268-$B$194</f>
        <v>7583</v>
      </c>
      <c r="I268" s="80" t="n">
        <f aca="false">F268-$E$193</f>
        <v>-1.55</v>
      </c>
      <c r="J268" s="43" t="n">
        <f aca="false">F268-$H$193</f>
        <v>0.55</v>
      </c>
      <c r="K268" s="233" t="n">
        <f aca="false">F268-F195</f>
        <v>-0.65</v>
      </c>
    </row>
    <row r="269" customFormat="false" ht="12.75" hidden="false" customHeight="false" outlineLevel="0" collapsed="false">
      <c r="A269" s="217" t="n">
        <v>49585</v>
      </c>
      <c r="B269" s="69" t="n">
        <v>42483</v>
      </c>
      <c r="C269" s="80" t="s">
        <v>174</v>
      </c>
      <c r="D269" s="218" t="s">
        <v>178</v>
      </c>
      <c r="E269" s="80"/>
      <c r="F269" s="232" t="n">
        <v>7.11</v>
      </c>
      <c r="G269" s="68" t="s">
        <v>176</v>
      </c>
      <c r="H269" s="68" t="n">
        <f aca="false">A269-$B$194</f>
        <v>7583</v>
      </c>
      <c r="I269" s="80" t="n">
        <f aca="false">F269-$E$193</f>
        <v>-1.49</v>
      </c>
      <c r="J269" s="43" t="n">
        <f aca="false">F269-$H$193</f>
        <v>0.61</v>
      </c>
      <c r="K269" s="233" t="n">
        <f aca="false">F269-F196</f>
        <v>-0.39</v>
      </c>
    </row>
    <row r="270" customFormat="false" ht="12.75" hidden="false" customHeight="false" outlineLevel="0" collapsed="false">
      <c r="A270" s="217" t="n">
        <v>49585</v>
      </c>
      <c r="B270" s="69" t="n">
        <v>42483</v>
      </c>
      <c r="C270" s="80" t="s">
        <v>174</v>
      </c>
      <c r="D270" s="218" t="s">
        <v>179</v>
      </c>
      <c r="E270" s="80"/>
      <c r="F270" s="232" t="n">
        <v>7.22</v>
      </c>
      <c r="G270" s="68" t="s">
        <v>176</v>
      </c>
      <c r="H270" s="68" t="n">
        <f aca="false">A270-$B$194</f>
        <v>7583</v>
      </c>
      <c r="I270" s="80" t="n">
        <f aca="false">F270-$E$193</f>
        <v>-1.38</v>
      </c>
      <c r="J270" s="43" t="n">
        <f aca="false">F270-$H$193</f>
        <v>0.72</v>
      </c>
      <c r="K270" s="233" t="n">
        <f aca="false">F270-F197</f>
        <v>-0.58</v>
      </c>
    </row>
    <row r="271" customFormat="false" ht="12.75" hidden="false" customHeight="false" outlineLevel="0" collapsed="false">
      <c r="B271" s="8" t="s">
        <v>180</v>
      </c>
      <c r="C271" s="210"/>
      <c r="D271" s="211" t="s">
        <v>169</v>
      </c>
      <c r="E271" s="220" t="n">
        <v>7</v>
      </c>
      <c r="F271" s="213" t="s">
        <v>170</v>
      </c>
      <c r="G271" s="214" t="s">
        <v>171</v>
      </c>
      <c r="H271" s="221" t="n">
        <v>3</v>
      </c>
      <c r="I271" s="213" t="s">
        <v>172</v>
      </c>
      <c r="J271" s="216" t="s">
        <v>173</v>
      </c>
      <c r="K271" s="216"/>
    </row>
    <row r="272" customFormat="false" ht="12.75" hidden="false" customHeight="false" outlineLevel="0" collapsed="false">
      <c r="A272" s="217" t="n">
        <v>49585</v>
      </c>
      <c r="B272" s="69" t="n">
        <v>42483</v>
      </c>
      <c r="C272" s="80" t="s">
        <v>174</v>
      </c>
      <c r="D272" s="234" t="s">
        <v>211</v>
      </c>
      <c r="E272" s="80"/>
      <c r="F272" s="219" t="n">
        <v>6.14</v>
      </c>
      <c r="G272" s="68" t="s">
        <v>176</v>
      </c>
      <c r="H272" s="68" t="n">
        <f aca="false">A272-$B$194</f>
        <v>7583</v>
      </c>
      <c r="I272" s="222" t="n">
        <f aca="false">E271-F272</f>
        <v>0.86</v>
      </c>
      <c r="J272" s="222" t="n">
        <f aca="false">F272-H271</f>
        <v>3.14</v>
      </c>
      <c r="K272" s="216" t="n">
        <f aca="false">F272-F199</f>
        <v>0.04</v>
      </c>
    </row>
    <row r="273" customFormat="false" ht="12.75" hidden="false" customHeight="false" outlineLevel="0" collapsed="false">
      <c r="A273" s="217" t="n">
        <v>49585</v>
      </c>
      <c r="B273" s="69" t="n">
        <v>42483</v>
      </c>
      <c r="C273" s="80" t="s">
        <v>174</v>
      </c>
      <c r="D273" s="234" t="s">
        <v>212</v>
      </c>
      <c r="E273" s="80"/>
      <c r="F273" s="219" t="n">
        <v>5.45</v>
      </c>
      <c r="G273" s="68" t="s">
        <v>176</v>
      </c>
      <c r="H273" s="68" t="n">
        <f aca="false">A273-$B$194</f>
        <v>7583</v>
      </c>
      <c r="I273" s="222" t="n">
        <f aca="false">E272-F273</f>
        <v>-5.45</v>
      </c>
      <c r="J273" s="222" t="n">
        <f aca="false">F272-F199</f>
        <v>0.04</v>
      </c>
      <c r="K273" s="216" t="n">
        <f aca="false">F273-F199</f>
        <v>-0.65</v>
      </c>
    </row>
    <row r="276" customFormat="false" ht="12.75" hidden="false" customHeight="false" outlineLevel="0" collapsed="false">
      <c r="B276" s="94" t="n">
        <v>42559</v>
      </c>
      <c r="C276" s="0" t="s">
        <v>213</v>
      </c>
      <c r="H276" s="6" t="n">
        <f aca="false">A276-A220</f>
        <v>0</v>
      </c>
    </row>
    <row r="279" customFormat="false" ht="12.75" hidden="false" customHeight="false" outlineLevel="0" collapsed="false">
      <c r="A279" s="83" t="n">
        <v>56588</v>
      </c>
      <c r="B279" s="225" t="n">
        <v>42658</v>
      </c>
      <c r="D279" s="226" t="s">
        <v>214</v>
      </c>
      <c r="G279" s="83" t="s">
        <v>199</v>
      </c>
      <c r="H279" s="83" t="n">
        <f aca="false">A279-A213</f>
        <v>7003</v>
      </c>
    </row>
    <row r="282" customFormat="false" ht="24.45" hidden="false" customHeight="false" outlineLevel="0" collapsed="false">
      <c r="B282" s="134" t="n">
        <v>2017</v>
      </c>
    </row>
    <row r="285" customFormat="false" ht="12.75" hidden="false" customHeight="false" outlineLevel="0" collapsed="false">
      <c r="A285" s="83" t="n">
        <v>56588</v>
      </c>
      <c r="B285" s="126" t="n">
        <v>42850</v>
      </c>
      <c r="C285" s="51" t="s">
        <v>215</v>
      </c>
    </row>
    <row r="286" customFormat="false" ht="12.75" hidden="false" customHeight="false" outlineLevel="0" collapsed="false">
      <c r="A286" s="93" t="n">
        <v>56588</v>
      </c>
      <c r="B286" s="126" t="n">
        <v>42850</v>
      </c>
      <c r="C286" s="0" t="s">
        <v>216</v>
      </c>
      <c r="E286" s="0" t="s">
        <v>217</v>
      </c>
      <c r="F286" s="95" t="s">
        <v>218</v>
      </c>
      <c r="G286" s="6" t="s">
        <v>219</v>
      </c>
      <c r="H286" s="235" t="n">
        <v>42675</v>
      </c>
    </row>
    <row r="287" customFormat="false" ht="12.75" hidden="false" customHeight="false" outlineLevel="0" collapsed="false">
      <c r="A287" s="93" t="n">
        <v>56588</v>
      </c>
      <c r="B287" s="126" t="n">
        <v>42850</v>
      </c>
      <c r="C287" s="95" t="s">
        <v>220</v>
      </c>
      <c r="F287" s="95" t="s">
        <v>221</v>
      </c>
    </row>
    <row r="288" customFormat="false" ht="12.75" hidden="false" customHeight="false" outlineLevel="0" collapsed="false">
      <c r="A288" s="93" t="n">
        <v>56588</v>
      </c>
      <c r="B288" s="126" t="n">
        <v>42850</v>
      </c>
      <c r="C288" s="95" t="s">
        <v>222</v>
      </c>
      <c r="F288" s="95" t="s">
        <v>221</v>
      </c>
    </row>
    <row r="289" customFormat="false" ht="12.75" hidden="false" customHeight="false" outlineLevel="0" collapsed="false">
      <c r="A289" s="93"/>
      <c r="B289" s="126"/>
    </row>
    <row r="290" customFormat="false" ht="12.75" hidden="false" customHeight="false" outlineLevel="0" collapsed="false">
      <c r="A290" s="93" t="n">
        <v>59240</v>
      </c>
      <c r="B290" s="126"/>
      <c r="D290" s="226" t="s">
        <v>223</v>
      </c>
      <c r="G290" s="83" t="s">
        <v>199</v>
      </c>
      <c r="H290" s="83" t="n">
        <f aca="false">A290-A279</f>
        <v>2652</v>
      </c>
    </row>
    <row r="293" customFormat="false" ht="24.45" hidden="false" customHeight="false" outlineLevel="0" collapsed="false">
      <c r="B293" s="134" t="n">
        <v>2018</v>
      </c>
    </row>
    <row r="296" customFormat="false" ht="12.75" hidden="false" customHeight="false" outlineLevel="0" collapsed="false">
      <c r="A296" s="6" t="n">
        <v>59240</v>
      </c>
      <c r="B296" s="126" t="n">
        <v>43204</v>
      </c>
      <c r="C296" s="0" t="s">
        <v>224</v>
      </c>
      <c r="F296" s="0" t="s">
        <v>225</v>
      </c>
    </row>
    <row r="297" customFormat="false" ht="12.75" hidden="false" customHeight="false" outlineLevel="0" collapsed="false">
      <c r="A297" s="6" t="n">
        <v>59240</v>
      </c>
      <c r="B297" s="126" t="n">
        <v>43204</v>
      </c>
      <c r="C297" s="0" t="s">
        <v>226</v>
      </c>
      <c r="F297" s="0" t="s">
        <v>225</v>
      </c>
    </row>
    <row r="298" customFormat="false" ht="12.75" hidden="false" customHeight="false" outlineLevel="0" collapsed="false">
      <c r="A298" s="6" t="n">
        <v>59240</v>
      </c>
      <c r="B298" s="126" t="n">
        <v>43204</v>
      </c>
      <c r="C298" s="0" t="s">
        <v>227</v>
      </c>
      <c r="F298" s="0" t="s">
        <v>225</v>
      </c>
    </row>
    <row r="299" customFormat="false" ht="12.75" hidden="false" customHeight="false" outlineLevel="0" collapsed="false">
      <c r="A299" s="6" t="n">
        <v>59240</v>
      </c>
      <c r="B299" s="126" t="n">
        <v>43204</v>
      </c>
      <c r="C299" s="0" t="s">
        <v>228</v>
      </c>
      <c r="F299" s="0" t="s">
        <v>225</v>
      </c>
    </row>
    <row r="300" customFormat="false" ht="12.75" hidden="false" customHeight="false" outlineLevel="0" collapsed="false">
      <c r="A300" s="6" t="n">
        <v>59240</v>
      </c>
      <c r="B300" s="126" t="n">
        <v>43204</v>
      </c>
      <c r="C300" s="0" t="s">
        <v>229</v>
      </c>
      <c r="F300" s="0" t="s">
        <v>225</v>
      </c>
    </row>
    <row r="301" customFormat="false" ht="12.75" hidden="false" customHeight="false" outlineLevel="0" collapsed="false">
      <c r="A301" s="6" t="n">
        <v>59240</v>
      </c>
      <c r="B301" s="126" t="n">
        <v>43204</v>
      </c>
      <c r="C301" s="0" t="s">
        <v>230</v>
      </c>
      <c r="F301" s="0" t="s">
        <v>225</v>
      </c>
    </row>
    <row r="302" customFormat="false" ht="12.75" hidden="false" customHeight="false" outlineLevel="0" collapsed="false">
      <c r="A302" s="6" t="n">
        <v>59240</v>
      </c>
      <c r="B302" s="126" t="n">
        <v>43208</v>
      </c>
      <c r="C302" s="0" t="s">
        <v>231</v>
      </c>
    </row>
    <row r="304" customFormat="false" ht="12.75" hidden="false" customHeight="false" outlineLevel="0" collapsed="false">
      <c r="A304" s="83" t="n">
        <v>62553</v>
      </c>
      <c r="B304" s="191"/>
      <c r="C304" s="191"/>
      <c r="D304" s="226" t="s">
        <v>232</v>
      </c>
      <c r="E304" s="191"/>
      <c r="F304" s="191"/>
      <c r="G304" s="83" t="s">
        <v>199</v>
      </c>
      <c r="H304" s="83" t="n">
        <f aca="false">A304-A290</f>
        <v>3313</v>
      </c>
    </row>
    <row r="306" customFormat="false" ht="24.45" hidden="false" customHeight="false" outlineLevel="0" collapsed="false">
      <c r="B306" s="134" t="n">
        <v>2019</v>
      </c>
    </row>
    <row r="308" customFormat="false" ht="12.75" hidden="false" customHeight="false" outlineLevel="0" collapsed="false">
      <c r="B308" s="191" t="s">
        <v>233</v>
      </c>
    </row>
    <row r="309" customFormat="false" ht="12.75" hidden="false" customHeight="false" outlineLevel="0" collapsed="false">
      <c r="G309" s="6" t="s">
        <v>150</v>
      </c>
      <c r="H309" s="6" t="n">
        <f aca="false">A304-A252</f>
        <v>12968</v>
      </c>
      <c r="I309" s="0" t="n">
        <v>2016</v>
      </c>
    </row>
    <row r="310" customFormat="false" ht="12.75" hidden="false" customHeight="false" outlineLevel="0" collapsed="false">
      <c r="G310" s="6" t="s">
        <v>234</v>
      </c>
      <c r="H310" s="6" t="n">
        <f aca="false">A304-A297</f>
        <v>3313</v>
      </c>
      <c r="I310" s="0" t="n">
        <v>2018</v>
      </c>
    </row>
    <row r="311" customFormat="false" ht="12.75" hidden="false" customHeight="false" outlineLevel="0" collapsed="false">
      <c r="G311" s="6" t="s">
        <v>235</v>
      </c>
      <c r="H311" s="6" t="n">
        <f aca="false">A304-A296</f>
        <v>3313</v>
      </c>
      <c r="I311" s="0" t="n">
        <v>2018</v>
      </c>
    </row>
    <row r="312" customFormat="false" ht="12.75" hidden="false" customHeight="false" outlineLevel="0" collapsed="false">
      <c r="G312" s="6" t="s">
        <v>35</v>
      </c>
      <c r="H312" s="6" t="n">
        <f aca="false">A304-A213</f>
        <v>12968</v>
      </c>
      <c r="I312" s="0" t="n">
        <v>2016</v>
      </c>
    </row>
    <row r="313" customFormat="false" ht="12.75" hidden="false" customHeight="false" outlineLevel="0" collapsed="false">
      <c r="G313" s="6" t="s">
        <v>213</v>
      </c>
      <c r="H313" s="6" t="n">
        <f aca="false">A304-54000</f>
        <v>8553</v>
      </c>
      <c r="I313" s="0" t="n">
        <v>2016</v>
      </c>
    </row>
    <row r="315" customFormat="false" ht="24.45" hidden="false" customHeight="false" outlineLevel="0" collapsed="false">
      <c r="B315" s="134" t="n">
        <v>2025</v>
      </c>
    </row>
    <row r="316" customFormat="false" ht="12.75" hidden="false" customHeight="false" outlineLevel="0" collapsed="false">
      <c r="A316" s="6" t="n">
        <v>70684</v>
      </c>
      <c r="B316" s="236" t="n">
        <v>45801</v>
      </c>
      <c r="C316" s="0" t="s">
        <v>224</v>
      </c>
    </row>
    <row r="317" customFormat="false" ht="12.75" hidden="false" customHeight="false" outlineLevel="0" collapsed="false">
      <c r="A317" s="6" t="n">
        <v>70684</v>
      </c>
      <c r="B317" s="236" t="n">
        <v>45801</v>
      </c>
      <c r="C317" s="0" t="s">
        <v>236</v>
      </c>
    </row>
    <row r="318" customFormat="false" ht="12.75" hidden="false" customHeight="false" outlineLevel="0" collapsed="false">
      <c r="A318" s="6" t="n">
        <v>70684</v>
      </c>
      <c r="B318" s="236" t="n">
        <v>45801</v>
      </c>
      <c r="C318" s="0" t="s">
        <v>226</v>
      </c>
    </row>
    <row r="319" customFormat="false" ht="12.75" hidden="false" customHeight="false" outlineLevel="0" collapsed="false">
      <c r="A319" s="6" t="n">
        <v>70684</v>
      </c>
      <c r="B319" s="236" t="n">
        <v>45801</v>
      </c>
      <c r="C319" s="0" t="s">
        <v>227</v>
      </c>
    </row>
    <row r="320" customFormat="false" ht="12.75" hidden="false" customHeight="false" outlineLevel="0" collapsed="false">
      <c r="A320" s="6" t="n">
        <v>70684</v>
      </c>
      <c r="B320" s="236" t="n">
        <v>45801</v>
      </c>
      <c r="C320" s="0" t="s">
        <v>228</v>
      </c>
    </row>
    <row r="321" customFormat="false" ht="12.75" hidden="false" customHeight="false" outlineLevel="0" collapsed="false">
      <c r="A321" s="6" t="n">
        <v>70684</v>
      </c>
      <c r="B321" s="236" t="n">
        <v>45801</v>
      </c>
      <c r="C321" s="0" t="s">
        <v>130</v>
      </c>
      <c r="I321" s="0" t="s">
        <v>36</v>
      </c>
      <c r="J321" s="0" t="s">
        <v>237</v>
      </c>
    </row>
    <row r="322" customFormat="false" ht="12.75" hidden="false" customHeight="false" outlineLevel="0" collapsed="false">
      <c r="D322" s="102" t="s">
        <v>38</v>
      </c>
      <c r="E322" s="103" t="s">
        <v>132</v>
      </c>
      <c r="F322" s="103"/>
      <c r="G322" s="104" t="s">
        <v>238</v>
      </c>
      <c r="H322" s="102" t="s">
        <v>38</v>
      </c>
      <c r="I322" s="100" t="s">
        <v>133</v>
      </c>
      <c r="J322" s="0" t="s">
        <v>239</v>
      </c>
    </row>
    <row r="323" customFormat="false" ht="12.75" hidden="false" customHeight="false" outlineLevel="0" collapsed="false">
      <c r="D323" s="112" t="s">
        <v>50</v>
      </c>
      <c r="E323" s="187" t="s">
        <v>134</v>
      </c>
      <c r="F323" s="187"/>
      <c r="G323" s="188" t="s">
        <v>240</v>
      </c>
      <c r="H323" s="112" t="s">
        <v>50</v>
      </c>
      <c r="I323" s="189" t="s">
        <v>135</v>
      </c>
      <c r="J323" s="0" t="s">
        <v>239</v>
      </c>
    </row>
    <row r="325" customFormat="false" ht="12.75" hidden="false" customHeight="false" outlineLevel="0" collapsed="false">
      <c r="A325" s="6" t="n">
        <v>70684</v>
      </c>
      <c r="B325" s="236" t="n">
        <v>45801</v>
      </c>
      <c r="C325" s="0" t="s">
        <v>241</v>
      </c>
    </row>
    <row r="326" customFormat="false" ht="12.75" hidden="false" customHeight="false" outlineLevel="0" collapsed="false">
      <c r="D326" s="82" t="s">
        <v>242</v>
      </c>
    </row>
    <row r="328" customFormat="false" ht="12.75" hidden="false" customHeight="false" outlineLevel="0" collapsed="false">
      <c r="C328" s="0" t="s">
        <v>243</v>
      </c>
    </row>
    <row r="329" customFormat="false" ht="12.75" hidden="false" customHeight="false" outlineLevel="0" collapsed="false">
      <c r="A329" s="6" t="n">
        <v>70684</v>
      </c>
      <c r="B329" s="236" t="n">
        <v>45801</v>
      </c>
      <c r="C329" s="0" t="s">
        <v>158</v>
      </c>
    </row>
  </sheetData>
  <printOptions headings="false" gridLines="true" gridLinesSet="true" horizontalCentered="false" verticalCentered="false"/>
  <pageMargins left="0.7875" right="0.7875" top="0.984027777777778" bottom="0.984722222222222" header="0.511811023622047" footer="0.492361111111111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v. &amp;N</oddFooter>
  </headerFooter>
  <colBreaks count="1" manualBreakCount="1">
    <brk id="7" man="true" max="65535" min="0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9"/>
  <sheetViews>
    <sheetView showFormulas="false" showGridLines="true" showRowColHeaders="true" showZeros="true" rightToLeft="false" tabSelected="false" showOutlineSymbols="true" defaultGridColor="true" view="normal" topLeftCell="A150" colorId="64" zoomScale="100" zoomScaleNormal="100" zoomScalePageLayoutView="100" workbookViewId="0">
      <selection pane="topLeft" activeCell="J170" activeCellId="0" sqref="J170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6" width="11.62"/>
    <col collapsed="false" customWidth="true" hidden="false" outlineLevel="0" max="2" min="2" style="0" width="15"/>
    <col collapsed="false" customWidth="true" hidden="false" outlineLevel="0" max="3" min="3" style="0" width="12.75"/>
    <col collapsed="false" customWidth="true" hidden="false" outlineLevel="0" max="4" min="4" style="82" width="11.38"/>
    <col collapsed="false" customWidth="true" hidden="false" outlineLevel="0" max="6" min="6" style="0" width="17"/>
    <col collapsed="false" customWidth="true" hidden="false" outlineLevel="0" max="7" min="7" style="6" width="12.62"/>
    <col collapsed="false" customWidth="true" hidden="false" outlineLevel="0" max="10" min="10" style="0" width="12.75"/>
  </cols>
  <sheetData>
    <row r="1" customFormat="false" ht="12.75" hidden="false" customHeight="false" outlineLevel="0" collapsed="false">
      <c r="A1" s="83" t="s">
        <v>244</v>
      </c>
    </row>
    <row r="3" customFormat="false" ht="12.75" hidden="false" customHeight="false" outlineLevel="0" collapsed="false">
      <c r="A3" s="84" t="s">
        <v>21</v>
      </c>
      <c r="B3" s="85" t="s">
        <v>22</v>
      </c>
      <c r="C3" s="85" t="s">
        <v>31</v>
      </c>
      <c r="D3" s="86"/>
      <c r="E3" s="87"/>
      <c r="G3" s="88" t="s">
        <v>32</v>
      </c>
      <c r="H3" s="87"/>
    </row>
    <row r="4" customFormat="false" ht="12.75" hidden="false" customHeight="false" outlineLevel="0" collapsed="false">
      <c r="G4" s="89" t="s">
        <v>33</v>
      </c>
    </row>
    <row r="5" customFormat="false" ht="12.75" hidden="false" customHeight="false" outlineLevel="0" collapsed="false">
      <c r="A5" s="6" t="n">
        <v>0</v>
      </c>
      <c r="B5" s="132" t="n">
        <v>38508</v>
      </c>
      <c r="C5" s="0" t="s">
        <v>34</v>
      </c>
    </row>
    <row r="6" customFormat="false" ht="12.75" hidden="false" customHeight="false" outlineLevel="0" collapsed="false">
      <c r="A6" s="6" t="n">
        <v>350</v>
      </c>
      <c r="B6" s="132" t="n">
        <v>38508</v>
      </c>
      <c r="C6" s="0" t="s">
        <v>65</v>
      </c>
      <c r="D6" s="82" t="s">
        <v>66</v>
      </c>
      <c r="E6" s="0" t="s">
        <v>67</v>
      </c>
      <c r="G6" s="6" t="n">
        <f aca="false">A6-A5</f>
        <v>350</v>
      </c>
    </row>
    <row r="7" customFormat="false" ht="12.75" hidden="false" customHeight="false" outlineLevel="0" collapsed="false">
      <c r="A7" s="6" t="n">
        <v>1150</v>
      </c>
      <c r="B7" s="132" t="n">
        <v>38630</v>
      </c>
      <c r="C7" s="0" t="s">
        <v>65</v>
      </c>
      <c r="D7" s="82" t="s">
        <v>66</v>
      </c>
      <c r="E7" s="0" t="s">
        <v>67</v>
      </c>
      <c r="G7" s="6" t="n">
        <f aca="false">A7-A6</f>
        <v>800</v>
      </c>
    </row>
    <row r="8" customFormat="false" ht="12.75" hidden="false" customHeight="false" outlineLevel="0" collapsed="false">
      <c r="A8" s="6" t="n">
        <v>1201</v>
      </c>
      <c r="B8" s="132" t="n">
        <v>38630</v>
      </c>
      <c r="C8" s="0" t="s">
        <v>245</v>
      </c>
      <c r="D8" s="82" t="s">
        <v>246</v>
      </c>
      <c r="E8" s="0" t="s">
        <v>247</v>
      </c>
      <c r="G8" s="93" t="n">
        <f aca="false">A8-A5</f>
        <v>1201</v>
      </c>
    </row>
    <row r="9" customFormat="false" ht="12.75" hidden="false" customHeight="false" outlineLevel="0" collapsed="false">
      <c r="A9" s="90" t="n">
        <v>1550</v>
      </c>
      <c r="B9" s="237" t="n">
        <v>38661</v>
      </c>
      <c r="C9" s="92" t="s">
        <v>79</v>
      </c>
      <c r="D9" s="238"/>
      <c r="E9" s="92"/>
      <c r="F9" s="92"/>
      <c r="G9" s="90" t="n">
        <f aca="false">A9-A5</f>
        <v>1550</v>
      </c>
    </row>
    <row r="11" customFormat="false" ht="12.75" hidden="false" customHeight="false" outlineLevel="0" collapsed="false">
      <c r="A11" s="6" t="n">
        <v>2505</v>
      </c>
      <c r="B11" s="132" t="n">
        <v>38840</v>
      </c>
      <c r="C11" s="0" t="s">
        <v>137</v>
      </c>
      <c r="D11" s="82" t="s">
        <v>248</v>
      </c>
      <c r="G11" s="6" t="n">
        <f aca="false">A11-A5</f>
        <v>2505</v>
      </c>
    </row>
    <row r="12" customFormat="false" ht="12.75" hidden="false" customHeight="false" outlineLevel="0" collapsed="false">
      <c r="A12" s="90" t="n">
        <v>4951</v>
      </c>
      <c r="B12" s="237" t="n">
        <v>38991</v>
      </c>
      <c r="C12" s="92" t="s">
        <v>79</v>
      </c>
      <c r="D12" s="238"/>
      <c r="E12" s="92"/>
      <c r="F12" s="92"/>
      <c r="G12" s="90" t="n">
        <f aca="false">A12-A9</f>
        <v>3401</v>
      </c>
    </row>
    <row r="14" customFormat="false" ht="12.75" hidden="false" customHeight="false" outlineLevel="0" collapsed="false">
      <c r="A14" s="6" t="n">
        <v>4951</v>
      </c>
      <c r="B14" s="132" t="n">
        <v>39167</v>
      </c>
      <c r="C14" s="0" t="s">
        <v>245</v>
      </c>
      <c r="D14" s="82" t="s">
        <v>53</v>
      </c>
      <c r="E14" s="0" t="s">
        <v>78</v>
      </c>
      <c r="G14" s="6" t="n">
        <f aca="false">A14-A5</f>
        <v>4951</v>
      </c>
    </row>
    <row r="15" customFormat="false" ht="12.75" hidden="false" customHeight="false" outlineLevel="0" collapsed="false">
      <c r="A15" s="6" t="n">
        <v>6219</v>
      </c>
      <c r="B15" s="132" t="n">
        <v>39365</v>
      </c>
      <c r="C15" s="0" t="s">
        <v>65</v>
      </c>
      <c r="D15" s="82" t="s">
        <v>66</v>
      </c>
      <c r="E15" s="0" t="s">
        <v>67</v>
      </c>
      <c r="G15" s="6" t="n">
        <f aca="false">A15-A7</f>
        <v>5069</v>
      </c>
    </row>
    <row r="16" customFormat="false" ht="12.75" hidden="false" customHeight="false" outlineLevel="0" collapsed="false">
      <c r="A16" s="90" t="n">
        <v>6219</v>
      </c>
      <c r="B16" s="237" t="n">
        <v>39365</v>
      </c>
      <c r="C16" s="92" t="s">
        <v>79</v>
      </c>
      <c r="D16" s="238"/>
      <c r="E16" s="92"/>
      <c r="F16" s="92"/>
      <c r="G16" s="90" t="n">
        <f aca="false">A16-A12</f>
        <v>1268</v>
      </c>
    </row>
    <row r="17" customFormat="false" ht="12.75" hidden="false" customHeight="false" outlineLevel="0" collapsed="false">
      <c r="A17" s="90"/>
      <c r="B17" s="237"/>
      <c r="C17" s="92"/>
      <c r="D17" s="238"/>
      <c r="E17" s="92"/>
      <c r="F17" s="92"/>
      <c r="G17" s="90"/>
    </row>
    <row r="18" customFormat="false" ht="12.75" hidden="false" customHeight="false" outlineLevel="0" collapsed="false">
      <c r="A18" s="6" t="n">
        <v>6219</v>
      </c>
      <c r="B18" s="132" t="n">
        <v>39533</v>
      </c>
      <c r="C18" s="0" t="s">
        <v>245</v>
      </c>
      <c r="D18" s="82" t="s">
        <v>53</v>
      </c>
      <c r="E18" s="0" t="s">
        <v>249</v>
      </c>
      <c r="G18" s="93" t="n">
        <f aca="false">A18-A8</f>
        <v>5018</v>
      </c>
    </row>
    <row r="19" customFormat="false" ht="12.75" hidden="false" customHeight="false" outlineLevel="0" collapsed="false">
      <c r="A19" s="6" t="n">
        <v>6219</v>
      </c>
      <c r="B19" s="132" t="n">
        <v>39533</v>
      </c>
      <c r="C19" s="0" t="s">
        <v>250</v>
      </c>
      <c r="D19" s="82" t="s">
        <v>251</v>
      </c>
      <c r="E19" s="0" t="s">
        <v>252</v>
      </c>
      <c r="G19" s="6" t="n">
        <f aca="false">A19-A5</f>
        <v>6219</v>
      </c>
    </row>
    <row r="20" customFormat="false" ht="12.75" hidden="false" customHeight="false" outlineLevel="0" collapsed="false">
      <c r="A20" s="6" t="n">
        <v>6219</v>
      </c>
      <c r="B20" s="132" t="n">
        <v>39533</v>
      </c>
      <c r="C20" s="0" t="s">
        <v>185</v>
      </c>
      <c r="D20" s="82" t="s">
        <v>251</v>
      </c>
      <c r="E20" s="0" t="s">
        <v>253</v>
      </c>
      <c r="G20" s="6" t="n">
        <f aca="false">A20-A5</f>
        <v>6219</v>
      </c>
    </row>
    <row r="21" customFormat="false" ht="12.75" hidden="false" customHeight="false" outlineLevel="0" collapsed="false">
      <c r="A21" s="6" t="n">
        <v>6219</v>
      </c>
      <c r="B21" s="132" t="n">
        <v>39533</v>
      </c>
      <c r="C21" s="0" t="s">
        <v>137</v>
      </c>
      <c r="D21" s="82" t="s">
        <v>248</v>
      </c>
      <c r="G21" s="6" t="n">
        <f aca="false">A21-A5</f>
        <v>6219</v>
      </c>
    </row>
    <row r="22" customFormat="false" ht="12.75" hidden="false" customHeight="false" outlineLevel="0" collapsed="false">
      <c r="A22" s="6" t="n">
        <v>6219</v>
      </c>
      <c r="B22" s="132" t="n">
        <v>39533</v>
      </c>
      <c r="C22" s="0" t="s">
        <v>71</v>
      </c>
      <c r="D22" s="82" t="s">
        <v>254</v>
      </c>
      <c r="E22" s="0" t="s">
        <v>255</v>
      </c>
      <c r="G22" s="6" t="n">
        <f aca="false">A22-A5</f>
        <v>6219</v>
      </c>
    </row>
    <row r="23" customFormat="false" ht="12.75" hidden="false" customHeight="false" outlineLevel="0" collapsed="false">
      <c r="A23" s="6" t="n">
        <v>6219</v>
      </c>
      <c r="B23" s="132" t="n">
        <v>39533</v>
      </c>
      <c r="C23" s="0" t="s">
        <v>74</v>
      </c>
      <c r="D23" s="82" t="s">
        <v>254</v>
      </c>
      <c r="E23" s="0" t="s">
        <v>256</v>
      </c>
      <c r="G23" s="6" t="n">
        <f aca="false">A23-A5</f>
        <v>6219</v>
      </c>
    </row>
    <row r="24" customFormat="false" ht="12.75" hidden="false" customHeight="false" outlineLevel="0" collapsed="false">
      <c r="A24" s="128" t="n">
        <v>8442</v>
      </c>
      <c r="B24" s="239" t="n">
        <v>39680</v>
      </c>
      <c r="C24" s="130" t="s">
        <v>79</v>
      </c>
      <c r="D24" s="131"/>
      <c r="E24" s="30"/>
      <c r="F24" s="30"/>
      <c r="G24" s="128" t="n">
        <f aca="false">A24-A16</f>
        <v>2223</v>
      </c>
    </row>
    <row r="25" customFormat="false" ht="12.75" hidden="false" customHeight="false" outlineLevel="0" collapsed="false">
      <c r="B25" s="132"/>
    </row>
    <row r="26" customFormat="false" ht="12.75" hidden="false" customHeight="false" outlineLevel="0" collapsed="false">
      <c r="A26" s="93" t="n">
        <v>8442</v>
      </c>
      <c r="B26" s="132" t="n">
        <v>39893</v>
      </c>
      <c r="C26" s="0" t="s">
        <v>35</v>
      </c>
      <c r="D26" s="82" t="s">
        <v>53</v>
      </c>
      <c r="G26" s="6" t="n">
        <f aca="false">A26:A27-G8</f>
        <v>7241</v>
      </c>
      <c r="J26" s="5"/>
    </row>
    <row r="27" customFormat="false" ht="12.75" hidden="false" customHeight="false" outlineLevel="0" collapsed="false">
      <c r="A27" s="93" t="n">
        <v>8442</v>
      </c>
      <c r="B27" s="132" t="n">
        <v>39893</v>
      </c>
      <c r="C27" s="0" t="s">
        <v>150</v>
      </c>
      <c r="D27" s="82" t="s">
        <v>53</v>
      </c>
      <c r="E27" s="0" t="s">
        <v>257</v>
      </c>
      <c r="G27" s="6" t="n">
        <f aca="false">A27-G18</f>
        <v>3424</v>
      </c>
    </row>
    <row r="28" customFormat="false" ht="12.75" hidden="false" customHeight="false" outlineLevel="0" collapsed="false">
      <c r="A28" s="93" t="n">
        <v>8442</v>
      </c>
      <c r="B28" s="132" t="n">
        <v>39893</v>
      </c>
      <c r="C28" s="132" t="s">
        <v>152</v>
      </c>
      <c r="D28" s="82" t="s">
        <v>38</v>
      </c>
      <c r="E28" s="133" t="s">
        <v>258</v>
      </c>
      <c r="F28" s="5"/>
      <c r="G28" s="6" t="n">
        <f aca="false">A27-G18</f>
        <v>3424</v>
      </c>
    </row>
    <row r="29" customFormat="false" ht="12.75" hidden="false" customHeight="false" outlineLevel="0" collapsed="false">
      <c r="A29" s="93" t="n">
        <v>8442</v>
      </c>
      <c r="B29" s="132" t="n">
        <v>39893</v>
      </c>
      <c r="C29" s="132" t="s">
        <v>152</v>
      </c>
      <c r="D29" s="82" t="s">
        <v>38</v>
      </c>
      <c r="E29" s="5" t="s">
        <v>259</v>
      </c>
      <c r="F29" s="5"/>
      <c r="G29" s="240"/>
    </row>
    <row r="30" customFormat="false" ht="12.75" hidden="false" customHeight="false" outlineLevel="0" collapsed="false">
      <c r="A30" s="93" t="n">
        <v>8442</v>
      </c>
      <c r="B30" s="132" t="n">
        <v>39893</v>
      </c>
      <c r="C30" s="241" t="s">
        <v>260</v>
      </c>
      <c r="D30" s="242" t="s">
        <v>38</v>
      </c>
      <c r="E30" s="5" t="s">
        <v>261</v>
      </c>
      <c r="F30" s="5"/>
      <c r="G30" s="240"/>
    </row>
    <row r="31" customFormat="false" ht="12.75" hidden="false" customHeight="false" outlineLevel="0" collapsed="false">
      <c r="A31" s="93" t="n">
        <v>8442</v>
      </c>
      <c r="B31" s="132" t="n">
        <v>39893</v>
      </c>
      <c r="C31" s="241" t="s">
        <v>260</v>
      </c>
      <c r="D31" s="242" t="s">
        <v>38</v>
      </c>
      <c r="E31" s="5" t="s">
        <v>262</v>
      </c>
      <c r="F31" s="5"/>
      <c r="G31" s="240"/>
    </row>
    <row r="32" customFormat="false" ht="12.75" hidden="false" customHeight="false" outlineLevel="0" collapsed="false">
      <c r="A32" s="93" t="n">
        <v>8442</v>
      </c>
      <c r="B32" s="132" t="n">
        <v>39893</v>
      </c>
      <c r="C32" s="132" t="s">
        <v>152</v>
      </c>
      <c r="D32" s="82" t="s">
        <v>38</v>
      </c>
      <c r="E32" s="5" t="s">
        <v>263</v>
      </c>
      <c r="F32" s="5"/>
      <c r="G32" s="240"/>
      <c r="H32" s="82"/>
      <c r="I32" s="5"/>
      <c r="J32" s="5"/>
      <c r="K32" s="243"/>
    </row>
    <row r="33" customFormat="false" ht="12.75" hidden="false" customHeight="false" outlineLevel="0" collapsed="false">
      <c r="A33" s="93" t="n">
        <v>8442</v>
      </c>
      <c r="B33" s="132" t="n">
        <v>39893</v>
      </c>
      <c r="C33" s="121" t="s">
        <v>260</v>
      </c>
      <c r="D33" s="82" t="s">
        <v>50</v>
      </c>
      <c r="E33" s="5" t="s">
        <v>264</v>
      </c>
      <c r="F33" s="5"/>
      <c r="G33" s="240"/>
      <c r="I33" s="0" t="s">
        <v>36</v>
      </c>
      <c r="K33" s="0" t="s">
        <v>37</v>
      </c>
    </row>
    <row r="34" customFormat="false" ht="12.75" hidden="false" customHeight="false" outlineLevel="0" collapsed="false">
      <c r="A34" s="93" t="n">
        <v>8442</v>
      </c>
      <c r="B34" s="132" t="n">
        <v>39894</v>
      </c>
      <c r="C34" s="121" t="s">
        <v>260</v>
      </c>
      <c r="D34" s="82" t="s">
        <v>50</v>
      </c>
      <c r="E34" s="5" t="s">
        <v>265</v>
      </c>
      <c r="F34" s="5"/>
      <c r="G34" s="240"/>
      <c r="H34" s="82" t="s">
        <v>266</v>
      </c>
      <c r="I34" s="133" t="s">
        <v>40</v>
      </c>
      <c r="J34" s="5"/>
      <c r="K34" s="243" t="s">
        <v>41</v>
      </c>
    </row>
    <row r="35" customFormat="false" ht="12.75" hidden="false" customHeight="false" outlineLevel="0" collapsed="false">
      <c r="A35" s="93" t="n">
        <v>8442</v>
      </c>
      <c r="B35" s="132" t="n">
        <v>39893</v>
      </c>
      <c r="C35" s="132" t="s">
        <v>152</v>
      </c>
      <c r="D35" s="82" t="s">
        <v>50</v>
      </c>
      <c r="E35" s="5" t="s">
        <v>259</v>
      </c>
      <c r="F35" s="5"/>
      <c r="G35" s="240"/>
      <c r="H35" s="82" t="s">
        <v>267</v>
      </c>
      <c r="I35" s="5" t="s">
        <v>44</v>
      </c>
      <c r="J35" s="5"/>
      <c r="K35" s="243" t="s">
        <v>45</v>
      </c>
    </row>
    <row r="36" customFormat="false" ht="12.75" hidden="false" customHeight="false" outlineLevel="0" collapsed="false">
      <c r="A36" s="93" t="n">
        <v>8442</v>
      </c>
      <c r="B36" s="132" t="n">
        <v>39893</v>
      </c>
      <c r="C36" s="132" t="s">
        <v>152</v>
      </c>
      <c r="D36" s="82" t="s">
        <v>50</v>
      </c>
      <c r="E36" s="5" t="s">
        <v>268</v>
      </c>
      <c r="F36" s="5"/>
      <c r="G36" s="240"/>
      <c r="H36" s="82" t="s">
        <v>267</v>
      </c>
      <c r="I36" s="5" t="s">
        <v>47</v>
      </c>
      <c r="J36" s="5"/>
      <c r="K36" s="243" t="s">
        <v>41</v>
      </c>
    </row>
    <row r="37" customFormat="false" ht="12.75" hidden="false" customHeight="false" outlineLevel="0" collapsed="false">
      <c r="A37" s="93" t="n">
        <v>8442</v>
      </c>
      <c r="B37" s="132" t="n">
        <v>39893</v>
      </c>
      <c r="C37" s="132" t="s">
        <v>152</v>
      </c>
      <c r="D37" s="82" t="s">
        <v>50</v>
      </c>
      <c r="E37" s="5" t="s">
        <v>263</v>
      </c>
      <c r="F37" s="5"/>
      <c r="G37" s="240"/>
      <c r="H37" s="82" t="s">
        <v>267</v>
      </c>
      <c r="I37" s="5" t="s">
        <v>49</v>
      </c>
      <c r="J37" s="5"/>
      <c r="K37" s="243" t="s">
        <v>45</v>
      </c>
    </row>
    <row r="38" customFormat="false" ht="12.75" hidden="false" customHeight="false" outlineLevel="0" collapsed="false">
      <c r="A38" s="93" t="n">
        <v>8442</v>
      </c>
      <c r="B38" s="132" t="n">
        <v>39893</v>
      </c>
      <c r="C38" s="0" t="s">
        <v>245</v>
      </c>
      <c r="D38" s="82" t="s">
        <v>53</v>
      </c>
      <c r="E38" s="0" t="s">
        <v>78</v>
      </c>
      <c r="G38" s="240" t="n">
        <f aca="false">A38-A14</f>
        <v>3491</v>
      </c>
    </row>
    <row r="39" customFormat="false" ht="12.75" hidden="false" customHeight="false" outlineLevel="0" collapsed="false">
      <c r="A39" s="93" t="n">
        <v>8442</v>
      </c>
      <c r="B39" s="132" t="n">
        <v>39899</v>
      </c>
      <c r="C39" s="0" t="s">
        <v>245</v>
      </c>
      <c r="D39" s="82" t="s">
        <v>53</v>
      </c>
      <c r="E39" s="0" t="s">
        <v>269</v>
      </c>
      <c r="F39" s="82" t="s">
        <v>270</v>
      </c>
    </row>
    <row r="40" customFormat="false" ht="12.75" hidden="false" customHeight="false" outlineLevel="0" collapsed="false">
      <c r="A40" s="6" t="n">
        <v>9858</v>
      </c>
      <c r="B40" s="132" t="n">
        <v>39984</v>
      </c>
      <c r="C40" s="0" t="s">
        <v>245</v>
      </c>
      <c r="D40" s="82" t="s">
        <v>53</v>
      </c>
      <c r="E40" s="0" t="s">
        <v>271</v>
      </c>
      <c r="G40" s="6" t="n">
        <f aca="false">A40-A23</f>
        <v>3639</v>
      </c>
    </row>
    <row r="41" customFormat="false" ht="12.75" hidden="false" customHeight="false" outlineLevel="0" collapsed="false">
      <c r="B41" s="132"/>
    </row>
    <row r="42" customFormat="false" ht="12.75" hidden="false" customHeight="false" outlineLevel="0" collapsed="false">
      <c r="A42" s="90" t="n">
        <v>10909</v>
      </c>
      <c r="B42" s="244" t="n">
        <v>40045</v>
      </c>
      <c r="C42" s="92" t="s">
        <v>79</v>
      </c>
      <c r="G42" s="90" t="n">
        <f aca="false">A42-A24</f>
        <v>2467</v>
      </c>
    </row>
    <row r="44" customFormat="false" ht="12.75" hidden="false" customHeight="false" outlineLevel="0" collapsed="false">
      <c r="A44" s="93" t="n">
        <v>10909</v>
      </c>
      <c r="B44" s="94" t="n">
        <v>40278</v>
      </c>
      <c r="C44" s="95" t="s">
        <v>35</v>
      </c>
      <c r="D44" s="102" t="s">
        <v>38</v>
      </c>
      <c r="E44" s="103" t="s">
        <v>39</v>
      </c>
      <c r="F44" s="103"/>
      <c r="G44" s="104" t="n">
        <v>0.09</v>
      </c>
      <c r="H44" s="99"/>
      <c r="I44" s="100" t="s">
        <v>36</v>
      </c>
      <c r="J44" s="100"/>
      <c r="K44" s="101" t="s">
        <v>37</v>
      </c>
    </row>
    <row r="45" customFormat="false" ht="12.75" hidden="false" customHeight="false" outlineLevel="0" collapsed="false">
      <c r="A45" s="107"/>
      <c r="B45" s="108"/>
      <c r="D45" s="109" t="s">
        <v>38</v>
      </c>
      <c r="E45" s="110" t="s">
        <v>42</v>
      </c>
      <c r="F45" s="110"/>
      <c r="G45" s="111" t="n">
        <v>0.005</v>
      </c>
      <c r="H45" s="102" t="s">
        <v>267</v>
      </c>
      <c r="I45" s="103" t="s">
        <v>40</v>
      </c>
      <c r="J45" s="105"/>
      <c r="K45" s="106" t="s">
        <v>41</v>
      </c>
    </row>
    <row r="46" customFormat="false" ht="12.75" hidden="false" customHeight="false" outlineLevel="0" collapsed="false">
      <c r="A46" s="107"/>
      <c r="B46" s="135" t="s">
        <v>272</v>
      </c>
      <c r="C46" s="121" t="s">
        <v>273</v>
      </c>
      <c r="D46" s="109" t="s">
        <v>38</v>
      </c>
      <c r="E46" s="115" t="s">
        <v>46</v>
      </c>
      <c r="F46" s="115"/>
      <c r="G46" s="111" t="n">
        <v>0.085</v>
      </c>
      <c r="H46" s="112" t="s">
        <v>267</v>
      </c>
      <c r="I46" s="113" t="s">
        <v>44</v>
      </c>
      <c r="J46" s="113"/>
      <c r="K46" s="114" t="s">
        <v>45</v>
      </c>
    </row>
    <row r="47" customFormat="false" ht="12.75" hidden="false" customHeight="false" outlineLevel="0" collapsed="false">
      <c r="A47" s="107"/>
      <c r="B47" s="108"/>
      <c r="D47" s="112" t="s">
        <v>38</v>
      </c>
      <c r="E47" s="119" t="s">
        <v>48</v>
      </c>
      <c r="F47" s="119"/>
      <c r="G47" s="111" t="n">
        <v>0.005</v>
      </c>
      <c r="H47" s="109" t="s">
        <v>267</v>
      </c>
      <c r="I47" s="117" t="s">
        <v>47</v>
      </c>
      <c r="J47" s="117"/>
      <c r="K47" s="118" t="s">
        <v>41</v>
      </c>
    </row>
    <row r="48" customFormat="false" ht="12.75" hidden="false" customHeight="false" outlineLevel="0" collapsed="false">
      <c r="A48" s="107"/>
      <c r="B48" s="108"/>
      <c r="D48" s="102" t="s">
        <v>50</v>
      </c>
      <c r="E48" s="103" t="s">
        <v>51</v>
      </c>
      <c r="F48" s="103"/>
      <c r="G48" s="104" t="n">
        <v>0.1</v>
      </c>
      <c r="H48" s="112" t="s">
        <v>267</v>
      </c>
      <c r="I48" s="120" t="s">
        <v>49</v>
      </c>
      <c r="J48" s="120"/>
      <c r="K48" s="114" t="s">
        <v>45</v>
      </c>
    </row>
    <row r="49" customFormat="false" ht="12.75" hidden="false" customHeight="false" outlineLevel="0" collapsed="false">
      <c r="A49" s="107"/>
      <c r="B49" s="108"/>
      <c r="D49" s="109" t="s">
        <v>50</v>
      </c>
      <c r="E49" s="110" t="s">
        <v>42</v>
      </c>
      <c r="F49" s="110"/>
      <c r="G49" s="111" t="n">
        <v>0.005</v>
      </c>
    </row>
    <row r="50" customFormat="false" ht="12.75" hidden="false" customHeight="false" outlineLevel="0" collapsed="false">
      <c r="A50" s="107"/>
      <c r="B50" s="108"/>
      <c r="D50" s="109" t="s">
        <v>50</v>
      </c>
      <c r="E50" s="115" t="s">
        <v>46</v>
      </c>
      <c r="F50" s="115"/>
      <c r="G50" s="116" t="n">
        <v>0.11</v>
      </c>
    </row>
    <row r="51" customFormat="false" ht="12.75" hidden="false" customHeight="false" outlineLevel="0" collapsed="false">
      <c r="A51" s="107"/>
      <c r="B51" s="108"/>
      <c r="D51" s="112" t="s">
        <v>50</v>
      </c>
      <c r="E51" s="119" t="s">
        <v>48</v>
      </c>
      <c r="F51" s="119"/>
      <c r="G51" s="188" t="n">
        <v>0.005</v>
      </c>
    </row>
    <row r="53" customFormat="false" ht="12.75" hidden="false" customHeight="false" outlineLevel="0" collapsed="false">
      <c r="A53" s="223" t="n">
        <v>10909</v>
      </c>
      <c r="B53" s="245" t="n">
        <v>40271</v>
      </c>
      <c r="C53" s="51" t="s">
        <v>150</v>
      </c>
      <c r="D53" s="102" t="s">
        <v>53</v>
      </c>
      <c r="E53" s="100" t="s">
        <v>131</v>
      </c>
      <c r="F53" s="100"/>
      <c r="G53" s="122" t="n">
        <f aca="false">A44-A5</f>
        <v>10909</v>
      </c>
      <c r="H53" s="99"/>
      <c r="I53" s="100" t="s">
        <v>36</v>
      </c>
      <c r="J53" s="100"/>
      <c r="K53" s="101"/>
    </row>
    <row r="54" customFormat="false" ht="12.75" hidden="false" customHeight="false" outlineLevel="0" collapsed="false">
      <c r="A54" s="1"/>
      <c r="B54" s="2"/>
      <c r="C54" s="2"/>
      <c r="D54" s="102" t="s">
        <v>38</v>
      </c>
      <c r="E54" s="103" t="s">
        <v>274</v>
      </c>
      <c r="F54" s="103"/>
      <c r="G54" s="104" t="s">
        <v>133</v>
      </c>
      <c r="H54" s="102" t="s">
        <v>38</v>
      </c>
      <c r="I54" s="100" t="s">
        <v>275</v>
      </c>
      <c r="J54" s="100"/>
      <c r="K54" s="101"/>
    </row>
    <row r="55" customFormat="false" ht="12.75" hidden="false" customHeight="false" outlineLevel="0" collapsed="false">
      <c r="A55" s="1"/>
      <c r="B55" s="2"/>
      <c r="C55" s="2"/>
      <c r="D55" s="112" t="s">
        <v>50</v>
      </c>
      <c r="E55" s="187" t="s">
        <v>274</v>
      </c>
      <c r="F55" s="187"/>
      <c r="G55" s="188" t="s">
        <v>135</v>
      </c>
      <c r="H55" s="112" t="s">
        <v>50</v>
      </c>
      <c r="I55" s="189" t="s">
        <v>276</v>
      </c>
      <c r="J55" s="189"/>
      <c r="K55" s="190"/>
    </row>
    <row r="56" customFormat="false" ht="12.75" hidden="false" customHeight="false" outlineLevel="0" collapsed="false">
      <c r="A56" s="6" t="s">
        <v>277</v>
      </c>
      <c r="B56" s="132"/>
    </row>
    <row r="57" customFormat="false" ht="12.75" hidden="false" customHeight="false" outlineLevel="0" collapsed="false">
      <c r="A57" s="223" t="n">
        <v>10909</v>
      </c>
      <c r="B57" s="245" t="n">
        <v>40271</v>
      </c>
      <c r="C57" s="0" t="s">
        <v>74</v>
      </c>
      <c r="D57" s="95" t="s">
        <v>278</v>
      </c>
      <c r="E57" s="0" t="s">
        <v>74</v>
      </c>
      <c r="F57" s="82" t="s">
        <v>279</v>
      </c>
      <c r="G57" s="90" t="n">
        <f aca="false">A57-A23</f>
        <v>4690</v>
      </c>
      <c r="H57" s="0" t="s">
        <v>280</v>
      </c>
      <c r="I57" s="202" t="n">
        <v>3530</v>
      </c>
      <c r="J57" s="202" t="s">
        <v>281</v>
      </c>
      <c r="K57" s="204"/>
    </row>
    <row r="58" customFormat="false" ht="12.75" hidden="false" customHeight="false" outlineLevel="0" collapsed="false">
      <c r="A58" s="223" t="n">
        <v>10909</v>
      </c>
      <c r="B58" s="126" t="n">
        <v>40325</v>
      </c>
      <c r="C58" s="0" t="s">
        <v>123</v>
      </c>
      <c r="D58" s="82" t="s">
        <v>124</v>
      </c>
      <c r="E58" s="0" t="s">
        <v>125</v>
      </c>
    </row>
    <row r="59" customFormat="false" ht="12.75" hidden="false" customHeight="false" outlineLevel="0" collapsed="false">
      <c r="A59" s="223" t="n">
        <v>10909</v>
      </c>
      <c r="B59" s="126" t="n">
        <v>40325</v>
      </c>
      <c r="C59" s="0" t="s">
        <v>154</v>
      </c>
      <c r="D59" s="82" t="s">
        <v>53</v>
      </c>
      <c r="E59" s="0" t="s">
        <v>282</v>
      </c>
    </row>
    <row r="60" customFormat="false" ht="12.75" hidden="false" customHeight="false" outlineLevel="0" collapsed="false">
      <c r="A60" s="223" t="n">
        <v>10909</v>
      </c>
      <c r="B60" s="126" t="n">
        <v>40325</v>
      </c>
      <c r="C60" s="0" t="s">
        <v>245</v>
      </c>
      <c r="D60" s="82" t="s">
        <v>53</v>
      </c>
      <c r="E60" s="0" t="s">
        <v>78</v>
      </c>
      <c r="G60" s="6" t="n">
        <f aca="false">A60-A38</f>
        <v>2467</v>
      </c>
    </row>
    <row r="61" customFormat="false" ht="12.75" hidden="false" customHeight="false" outlineLevel="0" collapsed="false">
      <c r="A61" s="223" t="n">
        <v>10909</v>
      </c>
      <c r="B61" s="126" t="n">
        <v>40325</v>
      </c>
      <c r="C61" s="0" t="s">
        <v>65</v>
      </c>
      <c r="D61" s="82" t="s">
        <v>66</v>
      </c>
      <c r="E61" s="0" t="s">
        <v>67</v>
      </c>
      <c r="G61" s="6" t="n">
        <f aca="false">A61-A15</f>
        <v>4690</v>
      </c>
    </row>
    <row r="62" customFormat="false" ht="12.75" hidden="false" customHeight="false" outlineLevel="0" collapsed="false">
      <c r="A62" s="93" t="n">
        <v>12121</v>
      </c>
      <c r="B62" s="126" t="n">
        <v>40408</v>
      </c>
      <c r="C62" s="0" t="s">
        <v>74</v>
      </c>
      <c r="D62" s="95" t="s">
        <v>72</v>
      </c>
      <c r="E62" s="0" t="s">
        <v>74</v>
      </c>
      <c r="F62" s="82" t="s">
        <v>283</v>
      </c>
      <c r="G62" s="6" t="n">
        <f aca="false">A62-A57+I57</f>
        <v>4742</v>
      </c>
      <c r="H62" s="95" t="s">
        <v>284</v>
      </c>
    </row>
    <row r="67" customFormat="false" ht="12.75" hidden="false" customHeight="false" outlineLevel="0" collapsed="false">
      <c r="A67" s="128" t="n">
        <v>12455</v>
      </c>
      <c r="B67" s="129" t="n">
        <v>2010</v>
      </c>
      <c r="C67" s="130" t="s">
        <v>79</v>
      </c>
      <c r="D67" s="131"/>
      <c r="E67" s="30"/>
      <c r="F67" s="30"/>
      <c r="G67" s="128" t="n">
        <f aca="false">A67-A42</f>
        <v>1546</v>
      </c>
    </row>
    <row r="69" customFormat="false" ht="12.75" hidden="false" customHeight="false" outlineLevel="0" collapsed="false">
      <c r="A69" s="128" t="n">
        <v>15545</v>
      </c>
      <c r="B69" s="129" t="n">
        <v>2011</v>
      </c>
      <c r="C69" s="130" t="s">
        <v>79</v>
      </c>
      <c r="D69" s="131"/>
      <c r="E69" s="30"/>
      <c r="F69" s="30"/>
      <c r="G69" s="128" t="n">
        <f aca="false">A69-A67</f>
        <v>3090</v>
      </c>
    </row>
    <row r="72" customFormat="false" ht="12.75" hidden="false" customHeight="false" outlineLevel="0" collapsed="false">
      <c r="A72" s="246"/>
      <c r="B72" s="247" t="n">
        <v>40396</v>
      </c>
      <c r="C72" s="95" t="s">
        <v>285</v>
      </c>
      <c r="D72" s="136"/>
      <c r="E72" s="248" t="s">
        <v>286</v>
      </c>
      <c r="F72" s="248"/>
      <c r="G72" s="246" t="n">
        <f aca="false">A69-A22</f>
        <v>9326</v>
      </c>
    </row>
    <row r="73" customFormat="false" ht="12.75" hidden="false" customHeight="false" outlineLevel="0" collapsed="false">
      <c r="A73" s="246"/>
      <c r="B73" s="247" t="n">
        <v>40396</v>
      </c>
      <c r="C73" s="95" t="s">
        <v>287</v>
      </c>
      <c r="D73" s="136"/>
      <c r="E73" s="248" t="s">
        <v>286</v>
      </c>
      <c r="F73" s="248"/>
      <c r="G73" s="246" t="n">
        <f aca="false">A69-A62</f>
        <v>3424</v>
      </c>
    </row>
    <row r="76" customFormat="false" ht="12.75" hidden="false" customHeight="false" outlineLevel="0" collapsed="false">
      <c r="A76" s="128" t="n">
        <v>16170</v>
      </c>
      <c r="B76" s="129" t="n">
        <v>2012</v>
      </c>
      <c r="C76" s="130" t="s">
        <v>79</v>
      </c>
      <c r="D76" s="131"/>
      <c r="E76" s="30"/>
      <c r="F76" s="30"/>
      <c r="G76" s="128" t="n">
        <f aca="false">A76-A69</f>
        <v>625</v>
      </c>
      <c r="H76" s="30"/>
      <c r="I76" s="30"/>
      <c r="J76" s="30"/>
      <c r="K76" s="30"/>
    </row>
    <row r="77" customFormat="false" ht="12.75" hidden="false" customHeight="false" outlineLevel="0" collapsed="false">
      <c r="L77" s="51"/>
    </row>
    <row r="78" customFormat="false" ht="24.45" hidden="false" customHeight="false" outlineLevel="0" collapsed="false">
      <c r="A78" s="93"/>
      <c r="B78" s="134" t="n">
        <v>2013</v>
      </c>
      <c r="C78" s="135"/>
      <c r="L78" s="51"/>
    </row>
    <row r="79" customFormat="false" ht="12.75" hidden="false" customHeight="false" outlineLevel="0" collapsed="false">
      <c r="D79" s="95"/>
      <c r="E79" s="95"/>
      <c r="F79" s="95"/>
      <c r="G79" s="51"/>
      <c r="H79" s="95"/>
      <c r="I79" s="51"/>
      <c r="J79" s="51"/>
      <c r="K79" s="51"/>
      <c r="L79" s="51"/>
    </row>
    <row r="80" customFormat="false" ht="12.75" hidden="false" customHeight="false" outlineLevel="0" collapsed="false">
      <c r="A80" s="138" t="s">
        <v>288</v>
      </c>
      <c r="B80" s="95"/>
      <c r="C80" s="95"/>
      <c r="D80" s="95"/>
      <c r="E80" s="140"/>
      <c r="F80" s="95"/>
      <c r="G80" s="51"/>
      <c r="H80" s="138"/>
      <c r="I80" s="51"/>
      <c r="J80" s="51"/>
      <c r="K80" s="51"/>
      <c r="L80" s="95"/>
    </row>
    <row r="81" customFormat="false" ht="17.35" hidden="false" customHeight="false" outlineLevel="0" collapsed="false">
      <c r="A81" s="140" t="s">
        <v>81</v>
      </c>
      <c r="B81" s="138" t="n">
        <v>41411</v>
      </c>
      <c r="C81" s="95"/>
      <c r="D81" s="249" t="s">
        <v>289</v>
      </c>
      <c r="E81" s="51"/>
      <c r="F81" s="51"/>
      <c r="G81" s="51"/>
      <c r="H81" s="51"/>
      <c r="I81" s="51"/>
      <c r="J81" s="51"/>
      <c r="K81" s="51"/>
      <c r="L81" s="95"/>
    </row>
    <row r="82" customFormat="false" ht="12.75" hidden="false" customHeight="false" outlineLevel="0" collapsed="false">
      <c r="A82" s="95"/>
      <c r="B82" s="95"/>
      <c r="C82" s="51"/>
      <c r="D82" s="141"/>
      <c r="E82" s="95"/>
      <c r="F82" s="95"/>
      <c r="G82" s="142"/>
      <c r="H82" s="95"/>
      <c r="I82" s="95"/>
      <c r="J82" s="142"/>
      <c r="K82" s="95"/>
      <c r="L82" s="95"/>
    </row>
    <row r="83" customFormat="false" ht="12.75" hidden="false" customHeight="false" outlineLevel="0" collapsed="false">
      <c r="A83" s="143" t="s">
        <v>82</v>
      </c>
      <c r="B83" s="144"/>
      <c r="C83" s="95"/>
      <c r="D83" s="145" t="s">
        <v>83</v>
      </c>
      <c r="E83" s="146"/>
      <c r="F83" s="95"/>
      <c r="G83" s="143" t="s">
        <v>84</v>
      </c>
      <c r="H83" s="146"/>
      <c r="I83" s="95"/>
      <c r="J83" s="147" t="s">
        <v>85</v>
      </c>
      <c r="K83" s="146"/>
      <c r="L83" s="95"/>
    </row>
    <row r="84" customFormat="false" ht="12.75" hidden="false" customHeight="false" outlineLevel="0" collapsed="false">
      <c r="A84" s="148" t="n">
        <v>16170</v>
      </c>
      <c r="B84" s="149" t="s">
        <v>290</v>
      </c>
      <c r="C84" s="95"/>
      <c r="D84" s="150" t="n">
        <f aca="false">A84</f>
        <v>16170</v>
      </c>
      <c r="E84" s="250" t="str">
        <f aca="false">B84</f>
        <v>17.05.2013</v>
      </c>
      <c r="F84" s="95"/>
      <c r="G84" s="148" t="n">
        <f aca="false">A84</f>
        <v>16170</v>
      </c>
      <c r="H84" s="251" t="str">
        <f aca="false">B84</f>
        <v>17.05.2013</v>
      </c>
      <c r="I84" s="95"/>
      <c r="J84" s="150" t="n">
        <f aca="false">A84</f>
        <v>16170</v>
      </c>
      <c r="K84" s="250" t="str">
        <f aca="false">B84</f>
        <v>17.05.2013</v>
      </c>
      <c r="L84" s="95"/>
    </row>
    <row r="85" customFormat="false" ht="12.75" hidden="false" customHeight="false" outlineLevel="0" collapsed="false">
      <c r="A85" s="152"/>
      <c r="B85" s="153"/>
      <c r="C85" s="95"/>
      <c r="D85" s="152"/>
      <c r="E85" s="153"/>
      <c r="F85" s="95"/>
      <c r="G85" s="152"/>
      <c r="H85" s="153"/>
      <c r="I85" s="95"/>
      <c r="J85" s="152"/>
      <c r="K85" s="153"/>
      <c r="L85" s="95"/>
    </row>
    <row r="86" customFormat="false" ht="12.75" hidden="false" customHeight="false" outlineLevel="0" collapsed="false">
      <c r="A86" s="154" t="s">
        <v>88</v>
      </c>
      <c r="B86" s="155" t="n">
        <v>0.02</v>
      </c>
      <c r="C86" s="95"/>
      <c r="D86" s="154" t="s">
        <v>88</v>
      </c>
      <c r="E86" s="156" t="n">
        <v>0.02</v>
      </c>
      <c r="F86" s="95"/>
      <c r="G86" s="154" t="s">
        <v>88</v>
      </c>
      <c r="H86" s="155" t="n">
        <v>0.1</v>
      </c>
      <c r="I86" s="95"/>
      <c r="J86" s="154" t="s">
        <v>88</v>
      </c>
      <c r="K86" s="157" t="n">
        <v>0.03</v>
      </c>
      <c r="L86" s="95"/>
    </row>
    <row r="87" customFormat="false" ht="12.75" hidden="false" customHeight="false" outlineLevel="0" collapsed="false">
      <c r="A87" s="158" t="s">
        <v>24</v>
      </c>
      <c r="B87" s="159"/>
      <c r="C87" s="95"/>
      <c r="D87" s="158" t="s">
        <v>24</v>
      </c>
      <c r="E87" s="159"/>
      <c r="F87" s="95"/>
      <c r="G87" s="158" t="s">
        <v>24</v>
      </c>
      <c r="H87" s="159"/>
      <c r="I87" s="95"/>
      <c r="J87" s="158" t="s">
        <v>24</v>
      </c>
      <c r="K87" s="159"/>
      <c r="L87" s="95"/>
    </row>
    <row r="88" customFormat="false" ht="12.75" hidden="false" customHeight="false" outlineLevel="0" collapsed="false">
      <c r="A88" s="160" t="s">
        <v>89</v>
      </c>
      <c r="B88" s="161" t="n">
        <v>0</v>
      </c>
      <c r="C88" s="95"/>
      <c r="D88" s="160" t="s">
        <v>89</v>
      </c>
      <c r="E88" s="161" t="n">
        <v>0</v>
      </c>
      <c r="F88" s="95"/>
      <c r="G88" s="160" t="s">
        <v>89</v>
      </c>
      <c r="H88" s="161" t="n">
        <v>0</v>
      </c>
      <c r="I88" s="95"/>
      <c r="J88" s="160" t="s">
        <v>89</v>
      </c>
      <c r="K88" s="161" t="n">
        <v>0</v>
      </c>
      <c r="L88" s="95"/>
    </row>
    <row r="89" customFormat="false" ht="12.75" hidden="false" customHeight="false" outlineLevel="0" collapsed="false">
      <c r="A89" s="162" t="s">
        <v>90</v>
      </c>
      <c r="B89" s="163" t="n">
        <f aca="false">-(B88-B86)</f>
        <v>0.02</v>
      </c>
      <c r="C89" s="95"/>
      <c r="D89" s="162" t="s">
        <v>90</v>
      </c>
      <c r="E89" s="163" t="n">
        <f aca="false">-(E88-E86)</f>
        <v>0.02</v>
      </c>
      <c r="F89" s="95"/>
      <c r="G89" s="162" t="s">
        <v>90</v>
      </c>
      <c r="H89" s="163" t="n">
        <f aca="false">-(H88-H86)</f>
        <v>0.1</v>
      </c>
      <c r="I89" s="95"/>
      <c r="J89" s="162" t="s">
        <v>90</v>
      </c>
      <c r="K89" s="163" t="n">
        <f aca="false">-(K88-K86)</f>
        <v>0.03</v>
      </c>
      <c r="L89" s="95"/>
    </row>
    <row r="90" customFormat="false" ht="12.75" hidden="false" customHeight="false" outlineLevel="0" collapsed="false">
      <c r="A90" s="252" t="s">
        <v>145</v>
      </c>
      <c r="B90" s="197" t="n">
        <v>0</v>
      </c>
      <c r="D90" s="252" t="s">
        <v>145</v>
      </c>
      <c r="E90" s="197" t="n">
        <v>0</v>
      </c>
      <c r="F90" s="95"/>
      <c r="G90" s="252" t="s">
        <v>145</v>
      </c>
      <c r="H90" s="197" t="n">
        <v>0.05</v>
      </c>
      <c r="I90" s="95"/>
      <c r="J90" s="252" t="s">
        <v>145</v>
      </c>
      <c r="K90" s="197" t="n">
        <v>0.03</v>
      </c>
      <c r="L90" s="95"/>
    </row>
    <row r="91" customFormat="false" ht="12.75" hidden="false" customHeight="false" outlineLevel="0" collapsed="false">
      <c r="A91" s="164" t="s">
        <v>91</v>
      </c>
      <c r="B91" s="165" t="n">
        <v>0</v>
      </c>
      <c r="C91" s="95"/>
      <c r="D91" s="164" t="s">
        <v>91</v>
      </c>
      <c r="E91" s="166" t="n">
        <v>0</v>
      </c>
      <c r="F91" s="95"/>
      <c r="G91" s="164" t="s">
        <v>91</v>
      </c>
      <c r="H91" s="166" t="n">
        <v>6.95</v>
      </c>
      <c r="I91" s="95"/>
      <c r="J91" s="164" t="s">
        <v>91</v>
      </c>
      <c r="K91" s="166" t="n">
        <v>0</v>
      </c>
      <c r="L91" s="95"/>
    </row>
    <row r="92" customFormat="false" ht="12.75" hidden="false" customHeight="false" outlineLevel="0" collapsed="false">
      <c r="A92" s="167" t="s">
        <v>92</v>
      </c>
      <c r="B92" s="168"/>
      <c r="C92" s="95"/>
      <c r="D92" s="167" t="s">
        <v>92</v>
      </c>
      <c r="E92" s="168"/>
      <c r="F92" s="95"/>
      <c r="G92" s="167" t="s">
        <v>92</v>
      </c>
      <c r="H92" s="168"/>
      <c r="I92" s="95"/>
      <c r="J92" s="167" t="s">
        <v>92</v>
      </c>
      <c r="K92" s="168"/>
      <c r="L92" s="95"/>
    </row>
    <row r="93" customFormat="false" ht="12.75" hidden="false" customHeight="false" outlineLevel="0" collapsed="false">
      <c r="A93" s="169" t="s">
        <v>93</v>
      </c>
      <c r="B93" s="171" t="n">
        <f aca="false">B91+B86-B90</f>
        <v>0.02</v>
      </c>
      <c r="C93" s="95"/>
      <c r="D93" s="169" t="s">
        <v>93</v>
      </c>
      <c r="E93" s="171" t="n">
        <f aca="false">E91+E86-E90</f>
        <v>0.02</v>
      </c>
      <c r="F93" s="95"/>
      <c r="G93" s="169" t="s">
        <v>93</v>
      </c>
      <c r="H93" s="171" t="n">
        <f aca="false">H91+H86-H90</f>
        <v>7</v>
      </c>
      <c r="I93" s="95"/>
      <c r="J93" s="169" t="s">
        <v>93</v>
      </c>
      <c r="K93" s="171" t="n">
        <f aca="false">K91+K86-K90</f>
        <v>0</v>
      </c>
      <c r="L93" s="95"/>
    </row>
    <row r="94" customFormat="false" ht="12.75" hidden="false" customHeight="false" outlineLevel="0" collapsed="false">
      <c r="A94" s="172" t="s">
        <v>94</v>
      </c>
      <c r="B94" s="173" t="s">
        <v>103</v>
      </c>
      <c r="C94" s="95"/>
      <c r="D94" s="199" t="s">
        <v>94</v>
      </c>
      <c r="E94" s="175" t="s">
        <v>103</v>
      </c>
      <c r="F94" s="95"/>
      <c r="G94" s="199" t="s">
        <v>148</v>
      </c>
      <c r="H94" s="173" t="s">
        <v>291</v>
      </c>
      <c r="I94" s="95"/>
      <c r="J94" s="199" t="s">
        <v>94</v>
      </c>
      <c r="K94" s="173" t="s">
        <v>103</v>
      </c>
      <c r="L94" s="95"/>
    </row>
    <row r="95" customFormat="false" ht="12.75" hidden="false" customHeight="false" outlineLevel="0" collapsed="false">
      <c r="A95" s="172" t="s">
        <v>102</v>
      </c>
      <c r="B95" s="173" t="s">
        <v>292</v>
      </c>
      <c r="C95" s="95"/>
      <c r="D95" s="172" t="s">
        <v>102</v>
      </c>
      <c r="E95" s="173" t="s">
        <v>292</v>
      </c>
      <c r="F95" s="95"/>
      <c r="G95" s="172" t="s">
        <v>104</v>
      </c>
      <c r="H95" s="173" t="s">
        <v>293</v>
      </c>
      <c r="I95" s="95"/>
      <c r="J95" s="172" t="s">
        <v>102</v>
      </c>
      <c r="K95" s="173" t="s">
        <v>103</v>
      </c>
      <c r="L95" s="95"/>
    </row>
    <row r="96" customFormat="false" ht="12.75" hidden="false" customHeight="false" outlineLevel="0" collapsed="false">
      <c r="A96" s="177" t="s">
        <v>105</v>
      </c>
      <c r="B96" s="51"/>
      <c r="C96" s="95"/>
      <c r="D96" s="177" t="s">
        <v>105</v>
      </c>
      <c r="E96" s="51"/>
      <c r="F96" s="51"/>
      <c r="G96" s="177" t="s">
        <v>105</v>
      </c>
      <c r="H96" s="51"/>
      <c r="I96" s="51"/>
      <c r="J96" s="177" t="s">
        <v>105</v>
      </c>
      <c r="K96" s="51"/>
      <c r="L96" s="95"/>
    </row>
    <row r="97" customFormat="false" ht="12.75" hidden="false" customHeight="false" outlineLevel="0" collapsed="false">
      <c r="A97" s="174" t="s">
        <v>294</v>
      </c>
      <c r="B97" s="178"/>
      <c r="C97" s="51"/>
      <c r="D97" s="174" t="s">
        <v>294</v>
      </c>
      <c r="E97" s="178"/>
      <c r="F97" s="51"/>
      <c r="G97" s="174" t="s">
        <v>295</v>
      </c>
      <c r="H97" s="178"/>
      <c r="I97" s="51"/>
      <c r="J97" s="174" t="s">
        <v>294</v>
      </c>
      <c r="K97" s="178"/>
      <c r="L97" s="51"/>
    </row>
    <row r="98" customFormat="false" ht="12.75" hidden="false" customHeight="false" outlineLevel="0" collapsed="false">
      <c r="A98" s="141"/>
      <c r="B98" s="95"/>
      <c r="C98" s="95"/>
      <c r="D98" s="141"/>
      <c r="E98" s="95"/>
      <c r="F98" s="95"/>
      <c r="I98" s="95"/>
      <c r="J98" s="142"/>
      <c r="K98" s="95"/>
      <c r="L98" s="51"/>
    </row>
    <row r="99" customFormat="false" ht="17.35" hidden="false" customHeight="false" outlineLevel="0" collapsed="false">
      <c r="B99" s="51"/>
      <c r="C99" s="51"/>
      <c r="D99" s="249" t="s">
        <v>296</v>
      </c>
      <c r="E99" s="51"/>
      <c r="F99" s="51"/>
      <c r="G99" s="51"/>
      <c r="H99" s="51"/>
      <c r="I99" s="51"/>
      <c r="J99" s="51"/>
      <c r="K99" s="51"/>
      <c r="L99" s="51"/>
    </row>
    <row r="100" customFormat="false" ht="12.75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</row>
    <row r="101" customFormat="false" ht="12.75" hidden="false" customHeight="false" outlineLevel="0" collapsed="false">
      <c r="A101" s="143" t="s">
        <v>108</v>
      </c>
      <c r="B101" s="144"/>
      <c r="C101" s="51"/>
      <c r="D101" s="145" t="s">
        <v>109</v>
      </c>
      <c r="E101" s="146"/>
      <c r="F101" s="51"/>
      <c r="G101" s="143" t="s">
        <v>110</v>
      </c>
      <c r="H101" s="146"/>
      <c r="I101" s="51"/>
      <c r="J101" s="147" t="s">
        <v>111</v>
      </c>
      <c r="K101" s="146"/>
      <c r="L101" s="51"/>
    </row>
    <row r="102" customFormat="false" ht="12.75" hidden="false" customHeight="false" outlineLevel="0" collapsed="false">
      <c r="A102" s="148" t="n">
        <f aca="false">A84</f>
        <v>16170</v>
      </c>
      <c r="B102" s="251" t="str">
        <f aca="false">B84</f>
        <v>17.05.2013</v>
      </c>
      <c r="C102" s="51"/>
      <c r="D102" s="150" t="s">
        <v>86</v>
      </c>
      <c r="E102" s="250" t="str">
        <f aca="false">B84</f>
        <v>17.05.2013</v>
      </c>
      <c r="F102" s="51"/>
      <c r="G102" s="148" t="s">
        <v>86</v>
      </c>
      <c r="H102" s="251" t="str">
        <f aca="false">B84</f>
        <v>17.05.2013</v>
      </c>
      <c r="I102" s="51"/>
      <c r="J102" s="150" t="s">
        <v>86</v>
      </c>
      <c r="K102" s="250" t="str">
        <f aca="false">B84</f>
        <v>17.05.2013</v>
      </c>
      <c r="L102" s="180"/>
    </row>
    <row r="103" customFormat="false" ht="12.75" hidden="false" customHeight="false" outlineLevel="0" collapsed="false">
      <c r="A103" s="152"/>
      <c r="B103" s="153"/>
      <c r="C103" s="51"/>
      <c r="D103" s="152"/>
      <c r="E103" s="153"/>
      <c r="F103" s="51"/>
      <c r="G103" s="152"/>
      <c r="H103" s="153"/>
      <c r="I103" s="51"/>
      <c r="J103" s="152"/>
      <c r="K103" s="153"/>
      <c r="L103" s="142"/>
    </row>
    <row r="104" customFormat="false" ht="12.75" hidden="false" customHeight="false" outlineLevel="0" collapsed="false">
      <c r="A104" s="154" t="s">
        <v>88</v>
      </c>
      <c r="B104" s="155" t="n">
        <v>0.1</v>
      </c>
      <c r="C104" s="180"/>
      <c r="D104" s="154" t="s">
        <v>88</v>
      </c>
      <c r="E104" s="155" t="n">
        <v>0.1</v>
      </c>
      <c r="F104" s="180"/>
      <c r="G104" s="154" t="s">
        <v>88</v>
      </c>
      <c r="H104" s="156" t="n">
        <v>0.11</v>
      </c>
      <c r="I104" s="180"/>
      <c r="J104" s="154" t="s">
        <v>88</v>
      </c>
      <c r="K104" s="157" t="n">
        <v>0.11</v>
      </c>
      <c r="L104" s="142"/>
    </row>
    <row r="105" customFormat="false" ht="12.75" hidden="false" customHeight="false" outlineLevel="0" collapsed="false">
      <c r="A105" s="158" t="s">
        <v>24</v>
      </c>
      <c r="B105" s="159"/>
      <c r="C105" s="181"/>
      <c r="D105" s="158" t="s">
        <v>24</v>
      </c>
      <c r="E105" s="159"/>
      <c r="F105" s="181"/>
      <c r="G105" s="158" t="s">
        <v>24</v>
      </c>
      <c r="H105" s="159"/>
      <c r="I105" s="142"/>
      <c r="J105" s="158" t="s">
        <v>24</v>
      </c>
      <c r="K105" s="159"/>
      <c r="L105" s="142"/>
    </row>
    <row r="106" customFormat="false" ht="12.75" hidden="false" customHeight="false" outlineLevel="0" collapsed="false">
      <c r="A106" s="160" t="s">
        <v>89</v>
      </c>
      <c r="B106" s="161" t="n">
        <v>0.11</v>
      </c>
      <c r="C106" s="142"/>
      <c r="D106" s="160" t="s">
        <v>89</v>
      </c>
      <c r="E106" s="161" t="n">
        <v>0.12</v>
      </c>
      <c r="F106" s="142"/>
      <c r="G106" s="160" t="s">
        <v>89</v>
      </c>
      <c r="H106" s="161" t="n">
        <v>0.11</v>
      </c>
      <c r="I106" s="142"/>
      <c r="J106" s="160" t="s">
        <v>89</v>
      </c>
      <c r="K106" s="161" t="n">
        <v>0.12</v>
      </c>
      <c r="L106" s="183"/>
    </row>
    <row r="107" customFormat="false" ht="12.75" hidden="false" customHeight="false" outlineLevel="0" collapsed="false">
      <c r="A107" s="162" t="s">
        <v>90</v>
      </c>
      <c r="B107" s="163" t="n">
        <f aca="false">-(B106-B104)</f>
        <v>-0.01</v>
      </c>
      <c r="C107" s="142"/>
      <c r="D107" s="162" t="s">
        <v>90</v>
      </c>
      <c r="E107" s="163" t="n">
        <f aca="false">-(E106-E104)</f>
        <v>-0.02</v>
      </c>
      <c r="F107" s="142"/>
      <c r="G107" s="162" t="s">
        <v>90</v>
      </c>
      <c r="H107" s="163" t="n">
        <f aca="false">-(H106-H104)</f>
        <v>0</v>
      </c>
      <c r="I107" s="142"/>
      <c r="J107" s="162" t="s">
        <v>90</v>
      </c>
      <c r="K107" s="163" t="n">
        <f aca="false">-(K106-K104)</f>
        <v>-0.01</v>
      </c>
      <c r="L107" s="142"/>
    </row>
    <row r="108" customFormat="false" ht="12.75" hidden="false" customHeight="false" outlineLevel="0" collapsed="false">
      <c r="A108" s="164" t="s">
        <v>91</v>
      </c>
      <c r="B108" s="165" t="n">
        <v>3.85</v>
      </c>
      <c r="C108" s="182"/>
      <c r="D108" s="164" t="s">
        <v>91</v>
      </c>
      <c r="E108" s="166" t="n">
        <v>4.37</v>
      </c>
      <c r="F108" s="182"/>
      <c r="G108" s="164" t="s">
        <v>91</v>
      </c>
      <c r="H108" s="166" t="n">
        <v>3.85</v>
      </c>
      <c r="I108" s="182"/>
      <c r="J108" s="164" t="s">
        <v>91</v>
      </c>
      <c r="K108" s="166" t="n">
        <v>4.4</v>
      </c>
      <c r="L108" s="141"/>
    </row>
    <row r="109" customFormat="false" ht="12.75" hidden="false" customHeight="false" outlineLevel="0" collapsed="false">
      <c r="A109" s="167" t="s">
        <v>92</v>
      </c>
      <c r="B109" s="168"/>
      <c r="C109" s="142"/>
      <c r="D109" s="167" t="s">
        <v>92</v>
      </c>
      <c r="E109" s="168"/>
      <c r="F109" s="142"/>
      <c r="G109" s="167" t="s">
        <v>92</v>
      </c>
      <c r="H109" s="168"/>
      <c r="I109" s="142"/>
      <c r="J109" s="167" t="s">
        <v>92</v>
      </c>
      <c r="K109" s="168"/>
      <c r="L109" s="51"/>
    </row>
    <row r="110" customFormat="false" ht="12.75" hidden="false" customHeight="false" outlineLevel="0" collapsed="false">
      <c r="A110" s="169" t="s">
        <v>112</v>
      </c>
      <c r="B110" s="253" t="n">
        <f aca="false">(B104-B106)+B108</f>
        <v>3.84</v>
      </c>
      <c r="C110" s="184"/>
      <c r="D110" s="169" t="s">
        <v>112</v>
      </c>
      <c r="E110" s="171" t="n">
        <f aca="false">(E104-E106)+E108</f>
        <v>4.35</v>
      </c>
      <c r="F110" s="184"/>
      <c r="G110" s="169" t="s">
        <v>112</v>
      </c>
      <c r="H110" s="171" t="n">
        <f aca="false">(H104-H106)+H108</f>
        <v>3.85</v>
      </c>
      <c r="I110" s="184"/>
      <c r="J110" s="169" t="s">
        <v>112</v>
      </c>
      <c r="K110" s="171" t="n">
        <f aca="false">(K104-K106)+K108</f>
        <v>4.39</v>
      </c>
      <c r="L110" s="51"/>
    </row>
    <row r="111" customFormat="false" ht="12.75" hidden="false" customHeight="false" outlineLevel="0" collapsed="false">
      <c r="A111" s="254" t="s">
        <v>297</v>
      </c>
      <c r="B111" s="173" t="s">
        <v>298</v>
      </c>
      <c r="C111" s="95"/>
      <c r="D111" s="254" t="s">
        <v>299</v>
      </c>
      <c r="E111" s="173" t="s">
        <v>300</v>
      </c>
      <c r="F111" s="51"/>
      <c r="G111" s="254" t="s">
        <v>301</v>
      </c>
      <c r="H111" s="173" t="s">
        <v>302</v>
      </c>
      <c r="I111" s="51"/>
      <c r="J111" s="254" t="s">
        <v>299</v>
      </c>
      <c r="K111" s="173" t="s">
        <v>303</v>
      </c>
      <c r="L111" s="51"/>
    </row>
    <row r="112" customFormat="false" ht="12.75" hidden="false" customHeight="false" outlineLevel="0" collapsed="false">
      <c r="A112" s="172" t="s">
        <v>102</v>
      </c>
      <c r="B112" s="173" t="s">
        <v>121</v>
      </c>
      <c r="C112" s="51"/>
      <c r="D112" s="172" t="s">
        <v>102</v>
      </c>
      <c r="E112" s="173" t="s">
        <v>122</v>
      </c>
      <c r="F112" s="51"/>
      <c r="G112" s="172" t="s">
        <v>102</v>
      </c>
      <c r="H112" s="173" t="s">
        <v>121</v>
      </c>
      <c r="I112" s="51"/>
      <c r="J112" s="172" t="s">
        <v>102</v>
      </c>
      <c r="K112" s="173" t="s">
        <v>122</v>
      </c>
    </row>
    <row r="113" customFormat="false" ht="12.75" hidden="false" customHeight="false" outlineLevel="0" collapsed="false">
      <c r="A113" s="177" t="s">
        <v>105</v>
      </c>
      <c r="B113" s="51"/>
      <c r="D113" s="177" t="s">
        <v>105</v>
      </c>
      <c r="E113" s="51"/>
      <c r="G113" s="177" t="s">
        <v>105</v>
      </c>
      <c r="H113" s="51"/>
      <c r="J113" s="177" t="s">
        <v>105</v>
      </c>
      <c r="K113" s="51"/>
    </row>
    <row r="114" customFormat="false" ht="12.75" hidden="false" customHeight="false" outlineLevel="0" collapsed="false">
      <c r="A114" s="174" t="s">
        <v>294</v>
      </c>
      <c r="B114" s="178"/>
      <c r="D114" s="174" t="s">
        <v>294</v>
      </c>
      <c r="E114" s="178"/>
      <c r="G114" s="174" t="s">
        <v>294</v>
      </c>
      <c r="H114" s="178"/>
      <c r="J114" s="174" t="s">
        <v>294</v>
      </c>
      <c r="K114" s="178"/>
    </row>
    <row r="115" customFormat="false" ht="12.75" hidden="false" customHeight="false" outlineLevel="0" collapsed="false">
      <c r="A115" s="95"/>
      <c r="B115" s="95"/>
      <c r="C115" s="51"/>
      <c r="D115" s="51"/>
      <c r="E115" s="51"/>
      <c r="F115" s="51"/>
      <c r="G115" s="51"/>
      <c r="H115" s="51"/>
      <c r="I115" s="51"/>
      <c r="J115" s="51"/>
      <c r="K115" s="51"/>
    </row>
    <row r="116" customFormat="false" ht="12.75" hidden="false" customHeight="false" outlineLevel="0" collapsed="false">
      <c r="A116" s="255" t="n">
        <v>16170</v>
      </c>
      <c r="B116" s="256" t="n">
        <v>41418</v>
      </c>
      <c r="C116" s="146" t="s">
        <v>150</v>
      </c>
      <c r="D116" s="257" t="s">
        <v>53</v>
      </c>
      <c r="E116" s="100" t="s">
        <v>304</v>
      </c>
      <c r="F116" s="100"/>
      <c r="G116" s="258" t="s">
        <v>132</v>
      </c>
      <c r="H116" s="259" t="s">
        <v>36</v>
      </c>
      <c r="I116" s="210"/>
      <c r="J116" s="260" t="s">
        <v>305</v>
      </c>
      <c r="K116" s="210"/>
    </row>
    <row r="117" customFormat="false" ht="12.75" hidden="false" customHeight="false" outlineLevel="0" collapsed="false">
      <c r="A117" s="261" t="s">
        <v>205</v>
      </c>
      <c r="B117" s="245" t="s">
        <v>306</v>
      </c>
      <c r="C117" s="262" t="n">
        <f aca="false">A116-A53</f>
        <v>5261</v>
      </c>
      <c r="D117" s="257" t="s">
        <v>38</v>
      </c>
      <c r="E117" s="103" t="s">
        <v>274</v>
      </c>
      <c r="F117" s="103"/>
      <c r="G117" s="263" t="s">
        <v>307</v>
      </c>
      <c r="H117" s="264" t="s">
        <v>38</v>
      </c>
      <c r="I117" s="100" t="s">
        <v>276</v>
      </c>
      <c r="J117" s="265" t="s">
        <v>133</v>
      </c>
      <c r="K117" s="266"/>
    </row>
    <row r="118" customFormat="false" ht="12.75" hidden="false" customHeight="false" outlineLevel="0" collapsed="false">
      <c r="A118" s="267"/>
      <c r="B118" s="189"/>
      <c r="C118" s="190"/>
      <c r="D118" s="268" t="s">
        <v>50</v>
      </c>
      <c r="E118" s="187" t="s">
        <v>274</v>
      </c>
      <c r="F118" s="187"/>
      <c r="G118" s="269" t="s">
        <v>133</v>
      </c>
      <c r="H118" s="270" t="s">
        <v>50</v>
      </c>
      <c r="I118" s="30" t="s">
        <v>275</v>
      </c>
      <c r="J118" s="271" t="s">
        <v>135</v>
      </c>
      <c r="K118" s="272"/>
    </row>
    <row r="120" customFormat="false" ht="12.75" hidden="false" customHeight="false" outlineLevel="0" collapsed="false">
      <c r="A120" s="223" t="n">
        <v>16170</v>
      </c>
      <c r="B120" s="245" t="n">
        <v>41418</v>
      </c>
      <c r="D120" s="82" t="s">
        <v>136</v>
      </c>
    </row>
    <row r="121" customFormat="false" ht="12.75" hidden="false" customHeight="false" outlineLevel="0" collapsed="false">
      <c r="A121" s="223" t="n">
        <v>16170</v>
      </c>
      <c r="B121" s="126" t="n">
        <v>41439</v>
      </c>
      <c r="C121" s="0" t="s">
        <v>65</v>
      </c>
      <c r="D121" s="82" t="s">
        <v>153</v>
      </c>
      <c r="E121" s="0" t="s">
        <v>308</v>
      </c>
    </row>
    <row r="122" customFormat="false" ht="12.75" hidden="false" customHeight="false" outlineLevel="0" collapsed="false">
      <c r="A122" s="6" t="n">
        <v>16239</v>
      </c>
      <c r="B122" s="126" t="n">
        <v>41453</v>
      </c>
      <c r="C122" s="0" t="s">
        <v>309</v>
      </c>
    </row>
    <row r="123" customFormat="false" ht="12.75" hidden="false" customHeight="false" outlineLevel="0" collapsed="false">
      <c r="A123" s="273" t="n">
        <v>16239</v>
      </c>
      <c r="B123" s="274" t="n">
        <v>41454</v>
      </c>
      <c r="C123" s="275" t="s">
        <v>310</v>
      </c>
      <c r="D123" s="276" t="s">
        <v>311</v>
      </c>
      <c r="E123" s="275"/>
      <c r="F123" s="275"/>
      <c r="G123" s="273" t="s">
        <v>312</v>
      </c>
      <c r="H123" s="275"/>
      <c r="I123" s="275" t="s">
        <v>313</v>
      </c>
      <c r="J123" s="275"/>
    </row>
    <row r="126" customFormat="false" ht="12.75" hidden="false" customHeight="false" outlineLevel="0" collapsed="false">
      <c r="A126" s="128" t="n">
        <v>17304</v>
      </c>
      <c r="B126" s="129" t="n">
        <v>2013</v>
      </c>
      <c r="C126" s="130" t="s">
        <v>79</v>
      </c>
      <c r="D126" s="131"/>
      <c r="E126" s="30"/>
      <c r="F126" s="30"/>
      <c r="G126" s="128" t="n">
        <f aca="false">A126-A120</f>
        <v>1134</v>
      </c>
      <c r="H126" s="30"/>
      <c r="I126" s="30"/>
      <c r="J126" s="30"/>
      <c r="K126" s="30"/>
    </row>
    <row r="128" customFormat="false" ht="24.45" hidden="false" customHeight="false" outlineLevel="0" collapsed="false">
      <c r="A128" s="93"/>
      <c r="B128" s="134" t="n">
        <v>2014</v>
      </c>
    </row>
    <row r="130" customFormat="false" ht="12.75" hidden="false" customHeight="false" outlineLevel="0" collapsed="false">
      <c r="A130" s="138" t="s">
        <v>288</v>
      </c>
      <c r="B130" s="95"/>
    </row>
    <row r="133" customFormat="false" ht="12.75" hidden="false" customHeight="false" outlineLevel="0" collapsed="false">
      <c r="A133" s="128" t="n">
        <v>18996</v>
      </c>
      <c r="B133" s="129" t="n">
        <v>2014</v>
      </c>
      <c r="C133" s="130" t="s">
        <v>79</v>
      </c>
      <c r="D133" s="131"/>
      <c r="E133" s="30"/>
      <c r="F133" s="30"/>
      <c r="G133" s="128" t="n">
        <f aca="false">A133-A76</f>
        <v>2826</v>
      </c>
      <c r="H133" s="30"/>
      <c r="I133" s="30"/>
      <c r="J133" s="30"/>
      <c r="K133" s="30"/>
    </row>
    <row r="135" customFormat="false" ht="24.45" hidden="false" customHeight="false" outlineLevel="0" collapsed="false">
      <c r="A135" s="93"/>
      <c r="B135" s="134" t="n">
        <v>2015</v>
      </c>
    </row>
    <row r="136" customFormat="false" ht="12.75" hidden="false" customHeight="false" outlineLevel="0" collapsed="false">
      <c r="D136" s="136" t="s">
        <v>314</v>
      </c>
    </row>
    <row r="137" customFormat="false" ht="12.75" hidden="false" customHeight="false" outlineLevel="0" collapsed="false">
      <c r="A137" s="6" t="n">
        <f aca="false">A133</f>
        <v>18996</v>
      </c>
      <c r="B137" s="132" t="n">
        <v>42063</v>
      </c>
      <c r="C137" s="0" t="s">
        <v>315</v>
      </c>
      <c r="D137" s="277" t="n">
        <f aca="false">B121</f>
        <v>41439</v>
      </c>
      <c r="E137" s="0" t="s">
        <v>316</v>
      </c>
      <c r="F137" s="278" t="s">
        <v>317</v>
      </c>
      <c r="G137" s="279" t="n">
        <f aca="false">A137-A121</f>
        <v>2826</v>
      </c>
    </row>
    <row r="138" customFormat="false" ht="12.75" hidden="false" customHeight="false" outlineLevel="0" collapsed="false">
      <c r="A138" s="6" t="n">
        <v>18996</v>
      </c>
      <c r="B138" s="132" t="n">
        <v>42063</v>
      </c>
      <c r="C138" s="0" t="s">
        <v>315</v>
      </c>
      <c r="D138" s="277" t="n">
        <v>41439</v>
      </c>
      <c r="E138" s="0" t="s">
        <v>316</v>
      </c>
      <c r="F138" s="137" t="s">
        <v>318</v>
      </c>
      <c r="G138" s="279" t="n">
        <f aca="false">((B138-D138)/365)*12</f>
        <v>20.5150684931507</v>
      </c>
    </row>
    <row r="139" customFormat="false" ht="12.75" hidden="false" customHeight="false" outlineLevel="0" collapsed="false">
      <c r="A139" s="6" t="n">
        <v>19435</v>
      </c>
      <c r="B139" s="132" t="n">
        <v>42238</v>
      </c>
    </row>
    <row r="142" customFormat="false" ht="12.75" hidden="false" customHeight="false" outlineLevel="0" collapsed="false">
      <c r="A142" s="83" t="n">
        <v>19546</v>
      </c>
      <c r="B142" s="225" t="n">
        <v>42308</v>
      </c>
      <c r="D142" s="226" t="s">
        <v>198</v>
      </c>
      <c r="G142" s="83" t="s">
        <v>199</v>
      </c>
      <c r="H142" s="83" t="n">
        <f aca="false">A142-A133</f>
        <v>550</v>
      </c>
    </row>
    <row r="145" customFormat="false" ht="24.45" hidden="false" customHeight="false" outlineLevel="0" collapsed="false">
      <c r="B145" s="134" t="n">
        <v>2016</v>
      </c>
    </row>
    <row r="147" customFormat="false" ht="12.75" hidden="false" customHeight="false" outlineLevel="0" collapsed="false">
      <c r="A147" s="83" t="n">
        <v>20785</v>
      </c>
      <c r="B147" s="225" t="n">
        <v>42653</v>
      </c>
      <c r="D147" s="226" t="s">
        <v>214</v>
      </c>
      <c r="G147" s="83" t="s">
        <v>199</v>
      </c>
      <c r="H147" s="83" t="n">
        <f aca="false">A147-A142</f>
        <v>1239</v>
      </c>
    </row>
    <row r="150" customFormat="false" ht="24.45" hidden="false" customHeight="false" outlineLevel="0" collapsed="false">
      <c r="B150" s="134" t="n">
        <v>2017</v>
      </c>
    </row>
    <row r="153" customFormat="false" ht="12.75" hidden="false" customHeight="false" outlineLevel="0" collapsed="false">
      <c r="B153" s="126" t="n">
        <v>42850</v>
      </c>
      <c r="C153" s="0" t="s">
        <v>216</v>
      </c>
      <c r="E153" s="0" t="s">
        <v>217</v>
      </c>
      <c r="F153" s="95" t="s">
        <v>218</v>
      </c>
      <c r="G153" s="6" t="s">
        <v>219</v>
      </c>
      <c r="H153" s="235" t="n">
        <v>42675</v>
      </c>
    </row>
    <row r="156" customFormat="false" ht="12.75" hidden="false" customHeight="false" outlineLevel="0" collapsed="false">
      <c r="D156" s="226" t="s">
        <v>223</v>
      </c>
    </row>
    <row r="158" customFormat="false" ht="24.45" hidden="false" customHeight="false" outlineLevel="0" collapsed="false">
      <c r="B158" s="134" t="n">
        <v>2018</v>
      </c>
    </row>
    <row r="160" customFormat="false" ht="12.75" hidden="false" customHeight="false" outlineLevel="0" collapsed="false">
      <c r="A160" s="83" t="n">
        <v>21832</v>
      </c>
      <c r="B160" s="191"/>
      <c r="C160" s="191"/>
      <c r="D160" s="226" t="s">
        <v>232</v>
      </c>
      <c r="E160" s="191"/>
      <c r="F160" s="191"/>
      <c r="G160" s="83" t="s">
        <v>199</v>
      </c>
      <c r="H160" s="83" t="n">
        <f aca="false">A160-A147</f>
        <v>1047</v>
      </c>
    </row>
    <row r="162" customFormat="false" ht="24.45" hidden="false" customHeight="false" outlineLevel="0" collapsed="false">
      <c r="B162" s="134" t="n">
        <v>2019</v>
      </c>
    </row>
    <row r="164" customFormat="false" ht="12.75" hidden="false" customHeight="false" outlineLevel="0" collapsed="false">
      <c r="B164" s="191" t="s">
        <v>233</v>
      </c>
    </row>
    <row r="165" customFormat="false" ht="12.75" hidden="false" customHeight="false" outlineLevel="0" collapsed="false">
      <c r="G165" s="6" t="s">
        <v>150</v>
      </c>
      <c r="H165" s="6" t="n">
        <f aca="false">A160-A53</f>
        <v>10923</v>
      </c>
      <c r="I165" s="0" t="n">
        <v>2010</v>
      </c>
    </row>
    <row r="166" customFormat="false" ht="12.75" hidden="false" customHeight="false" outlineLevel="0" collapsed="false">
      <c r="G166" s="6" t="s">
        <v>234</v>
      </c>
      <c r="H166" s="6" t="n">
        <f aca="false">A160-A121</f>
        <v>5662</v>
      </c>
      <c r="I166" s="0" t="n">
        <v>2013</v>
      </c>
    </row>
    <row r="167" customFormat="false" ht="12.75" hidden="false" customHeight="false" outlineLevel="0" collapsed="false">
      <c r="G167" s="6" t="s">
        <v>235</v>
      </c>
      <c r="H167" s="6" t="n">
        <f aca="false">A160-A122</f>
        <v>5593</v>
      </c>
      <c r="I167" s="0" t="n">
        <v>2013</v>
      </c>
    </row>
    <row r="168" customFormat="false" ht="12.75" hidden="false" customHeight="false" outlineLevel="0" collapsed="false">
      <c r="G168" s="6" t="s">
        <v>35</v>
      </c>
      <c r="H168" s="6" t="n">
        <f aca="false">A160-A120</f>
        <v>5662</v>
      </c>
      <c r="I168" s="0" t="n">
        <v>2013</v>
      </c>
    </row>
    <row r="169" customFormat="false" ht="12.75" hidden="false" customHeight="false" outlineLevel="0" collapsed="false">
      <c r="G169" s="6" t="s">
        <v>213</v>
      </c>
      <c r="H169" s="6" t="n">
        <f aca="false">A160</f>
        <v>21832</v>
      </c>
      <c r="I169" s="0" t="n">
        <v>2005</v>
      </c>
    </row>
  </sheetData>
  <printOptions headings="false" gridLines="true" gridLinesSet="true" horizontalCentered="false" verticalCentered="false"/>
  <pageMargins left="0.7875" right="0.7875" top="0.984027777777778" bottom="0.984027777777778" header="0.511811023622047" footer="0.511805555555556"/>
  <pageSetup paperSize="9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&amp;L&amp;D&amp;CSeite &amp;Pv.&amp;N&amp;R&amp;T</oddFooter>
  </headerFooter>
  <rowBreaks count="1" manualBreakCount="1">
    <brk id="74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0"/>
  <sheetViews>
    <sheetView showFormulas="false" showGridLines="true" showRowColHeaders="true" showZeros="true" rightToLeft="false" tabSelected="false" showOutlineSymbols="true" defaultGridColor="true" view="normal" topLeftCell="A337" colorId="64" zoomScale="100" zoomScaleNormal="100" zoomScalePageLayoutView="100" workbookViewId="0">
      <selection pane="topLeft" activeCell="C366" activeCellId="0" sqref="C366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6" width="11.38"/>
    <col collapsed="false" customWidth="true" hidden="false" outlineLevel="0" max="3" min="3" style="0" width="12.75"/>
    <col collapsed="false" customWidth="true" hidden="false" outlineLevel="0" max="4" min="4" style="82" width="11.38"/>
    <col collapsed="false" customWidth="true" hidden="false" outlineLevel="0" max="5" min="5" style="0" width="13.62"/>
    <col collapsed="false" customWidth="true" hidden="false" outlineLevel="0" max="6" min="6" style="0" width="23.38"/>
    <col collapsed="false" customWidth="true" hidden="false" outlineLevel="0" max="7" min="7" style="6" width="13.5"/>
    <col collapsed="false" customWidth="true" hidden="false" outlineLevel="0" max="8" min="8" style="0" width="8.75"/>
    <col collapsed="false" customWidth="true" hidden="false" outlineLevel="0" max="9" min="9" style="0" width="11.25"/>
  </cols>
  <sheetData>
    <row r="1" customFormat="false" ht="12.75" hidden="false" customHeight="false" outlineLevel="0" collapsed="false">
      <c r="A1" s="83" t="s">
        <v>319</v>
      </c>
    </row>
    <row r="3" customFormat="false" ht="12.75" hidden="false" customHeight="false" outlineLevel="0" collapsed="false">
      <c r="A3" s="84" t="s">
        <v>21</v>
      </c>
      <c r="B3" s="85" t="s">
        <v>22</v>
      </c>
      <c r="C3" s="85" t="s">
        <v>31</v>
      </c>
      <c r="D3" s="86"/>
      <c r="E3" s="87"/>
      <c r="G3" s="88" t="s">
        <v>32</v>
      </c>
      <c r="H3" s="87"/>
    </row>
    <row r="4" customFormat="false" ht="12.75" hidden="false" customHeight="false" outlineLevel="0" collapsed="false">
      <c r="G4" s="89" t="s">
        <v>33</v>
      </c>
    </row>
    <row r="5" customFormat="false" ht="12.75" hidden="false" customHeight="false" outlineLevel="0" collapsed="false">
      <c r="A5" s="6" t="n">
        <v>0</v>
      </c>
      <c r="B5" s="132" t="n">
        <v>38814</v>
      </c>
      <c r="C5" s="0" t="s">
        <v>34</v>
      </c>
    </row>
    <row r="6" customFormat="false" ht="12.75" hidden="false" customHeight="false" outlineLevel="0" collapsed="false">
      <c r="A6" s="6" t="n">
        <v>473</v>
      </c>
      <c r="B6" s="132" t="n">
        <v>38809</v>
      </c>
      <c r="C6" s="0" t="s">
        <v>65</v>
      </c>
      <c r="D6" s="82" t="s">
        <v>66</v>
      </c>
      <c r="E6" s="0" t="s">
        <v>320</v>
      </c>
      <c r="G6" s="6" t="n">
        <f aca="false">A6-A5</f>
        <v>473</v>
      </c>
    </row>
    <row r="7" customFormat="false" ht="12.75" hidden="false" customHeight="false" outlineLevel="0" collapsed="false">
      <c r="A7" s="6" t="n">
        <v>1303</v>
      </c>
      <c r="B7" s="132" t="n">
        <v>38834</v>
      </c>
      <c r="C7" s="0" t="s">
        <v>245</v>
      </c>
      <c r="D7" s="82" t="s">
        <v>246</v>
      </c>
      <c r="E7" s="0" t="s">
        <v>247</v>
      </c>
      <c r="G7" s="6" t="n">
        <v>1303</v>
      </c>
    </row>
    <row r="8" customFormat="false" ht="12.75" hidden="false" customHeight="false" outlineLevel="0" collapsed="false">
      <c r="A8" s="6" t="n">
        <v>2064</v>
      </c>
      <c r="B8" s="132" t="n">
        <v>38849</v>
      </c>
      <c r="C8" s="0" t="s">
        <v>321</v>
      </c>
      <c r="D8" s="82" t="s">
        <v>322</v>
      </c>
      <c r="G8" s="202" t="n">
        <v>5715</v>
      </c>
    </row>
    <row r="9" customFormat="false" ht="12.75" hidden="false" customHeight="false" outlineLevel="0" collapsed="false">
      <c r="A9" s="6" t="n">
        <v>2115</v>
      </c>
      <c r="B9" s="132" t="n">
        <v>38850</v>
      </c>
      <c r="C9" s="0" t="s">
        <v>65</v>
      </c>
      <c r="D9" s="82" t="s">
        <v>66</v>
      </c>
      <c r="E9" s="0" t="s">
        <v>320</v>
      </c>
      <c r="G9" s="6" t="n">
        <f aca="false">A9-A6</f>
        <v>1642</v>
      </c>
    </row>
    <row r="10" customFormat="false" ht="12.75" hidden="false" customHeight="false" outlineLevel="0" collapsed="false">
      <c r="A10" s="6" t="n">
        <v>4885</v>
      </c>
      <c r="B10" s="132" t="n">
        <v>38880</v>
      </c>
      <c r="C10" s="0" t="s">
        <v>74</v>
      </c>
      <c r="D10" s="82" t="s">
        <v>323</v>
      </c>
      <c r="G10" s="6" t="n">
        <f aca="false">A10</f>
        <v>4885</v>
      </c>
    </row>
    <row r="11" customFormat="false" ht="12.75" hidden="false" customHeight="false" outlineLevel="0" collapsed="false">
      <c r="A11" s="6" t="n">
        <v>6978</v>
      </c>
      <c r="B11" s="132" t="n">
        <v>38901</v>
      </c>
      <c r="C11" s="0" t="s">
        <v>137</v>
      </c>
      <c r="D11" s="82" t="s">
        <v>248</v>
      </c>
      <c r="G11" s="6" t="n">
        <f aca="false">A11</f>
        <v>6978</v>
      </c>
    </row>
    <row r="12" customFormat="false" ht="12.75" hidden="false" customHeight="false" outlineLevel="0" collapsed="false">
      <c r="A12" s="6" t="n">
        <v>9693</v>
      </c>
      <c r="B12" s="132" t="n">
        <v>38954</v>
      </c>
      <c r="C12" s="0" t="s">
        <v>269</v>
      </c>
      <c r="D12" s="82" t="s">
        <v>270</v>
      </c>
      <c r="G12" s="6" t="n">
        <f aca="false">A12</f>
        <v>9693</v>
      </c>
    </row>
    <row r="13" customFormat="false" ht="12.75" hidden="false" customHeight="false" outlineLevel="0" collapsed="false">
      <c r="A13" s="6" t="n">
        <v>9797</v>
      </c>
      <c r="B13" s="132" t="n">
        <v>38955</v>
      </c>
      <c r="C13" s="0" t="s">
        <v>137</v>
      </c>
      <c r="D13" s="82" t="s">
        <v>248</v>
      </c>
      <c r="G13" s="6" t="n">
        <f aca="false">A13-A11</f>
        <v>2819</v>
      </c>
    </row>
    <row r="14" customFormat="false" ht="12.75" hidden="false" customHeight="false" outlineLevel="0" collapsed="false">
      <c r="A14" s="6" t="n">
        <v>10178</v>
      </c>
      <c r="B14" s="132" t="n">
        <v>38961</v>
      </c>
      <c r="C14" s="0" t="s">
        <v>245</v>
      </c>
      <c r="D14" s="82" t="s">
        <v>246</v>
      </c>
      <c r="E14" s="0" t="s">
        <v>247</v>
      </c>
      <c r="G14" s="6" t="n">
        <f aca="false">A14-A7</f>
        <v>8875</v>
      </c>
    </row>
    <row r="15" customFormat="false" ht="12.75" hidden="false" customHeight="false" outlineLevel="0" collapsed="false">
      <c r="A15" s="6" t="n">
        <v>10787</v>
      </c>
      <c r="B15" s="132" t="n">
        <v>38967</v>
      </c>
      <c r="C15" s="0" t="s">
        <v>321</v>
      </c>
      <c r="D15" s="82" t="s">
        <v>324</v>
      </c>
      <c r="G15" s="6" t="n">
        <f aca="false">A15-A5</f>
        <v>10787</v>
      </c>
    </row>
    <row r="16" customFormat="false" ht="12.75" hidden="false" customHeight="false" outlineLevel="0" collapsed="false">
      <c r="A16" s="6" t="n">
        <v>10787</v>
      </c>
      <c r="B16" s="132" t="n">
        <v>38967</v>
      </c>
      <c r="C16" s="0" t="s">
        <v>71</v>
      </c>
      <c r="D16" s="82" t="s">
        <v>323</v>
      </c>
      <c r="G16" s="6" t="n">
        <f aca="false">A16-A10</f>
        <v>5902</v>
      </c>
    </row>
    <row r="17" customFormat="false" ht="12.75" hidden="false" customHeight="false" outlineLevel="0" collapsed="false">
      <c r="A17" s="6" t="n">
        <v>10787</v>
      </c>
      <c r="B17" s="132" t="n">
        <v>38967</v>
      </c>
      <c r="C17" s="0" t="s">
        <v>74</v>
      </c>
      <c r="D17" s="82" t="s">
        <v>323</v>
      </c>
      <c r="G17" s="6" t="n">
        <f aca="false">A17-A10</f>
        <v>5902</v>
      </c>
    </row>
    <row r="18" customFormat="false" ht="12.75" hidden="false" customHeight="false" outlineLevel="0" collapsed="false">
      <c r="A18" s="6" t="n">
        <v>13699</v>
      </c>
      <c r="B18" s="132" t="n">
        <v>39017</v>
      </c>
      <c r="C18" s="0" t="s">
        <v>65</v>
      </c>
      <c r="D18" s="82" t="s">
        <v>66</v>
      </c>
      <c r="E18" s="0" t="s">
        <v>320</v>
      </c>
      <c r="G18" s="6" t="n">
        <f aca="false">A18-A9</f>
        <v>11584</v>
      </c>
    </row>
    <row r="19" customFormat="false" ht="12.75" hidden="false" customHeight="false" outlineLevel="0" collapsed="false">
      <c r="A19" s="90" t="n">
        <v>13699</v>
      </c>
      <c r="B19" s="237" t="n">
        <v>39017</v>
      </c>
      <c r="C19" s="92" t="s">
        <v>79</v>
      </c>
      <c r="D19" s="238"/>
      <c r="E19" s="92"/>
      <c r="F19" s="92"/>
      <c r="G19" s="90" t="n">
        <f aca="false">A19-A5</f>
        <v>13699</v>
      </c>
    </row>
    <row r="20" customFormat="false" ht="12.75" hidden="false" customHeight="false" outlineLevel="0" collapsed="false">
      <c r="B20" s="132"/>
    </row>
    <row r="21" customFormat="false" ht="12.75" hidden="false" customHeight="false" outlineLevel="0" collapsed="false">
      <c r="A21" s="6" t="n">
        <v>13699</v>
      </c>
      <c r="B21" s="132" t="n">
        <v>39167</v>
      </c>
      <c r="C21" s="0" t="s">
        <v>245</v>
      </c>
      <c r="D21" s="82" t="s">
        <v>53</v>
      </c>
      <c r="E21" s="0" t="s">
        <v>78</v>
      </c>
      <c r="G21" s="6" t="n">
        <f aca="false">A21-A5</f>
        <v>13699</v>
      </c>
    </row>
    <row r="22" customFormat="false" ht="12.75" hidden="false" customHeight="false" outlineLevel="0" collapsed="false">
      <c r="A22" s="6" t="n">
        <v>13699</v>
      </c>
      <c r="B22" s="132" t="n">
        <v>39167</v>
      </c>
      <c r="C22" s="0" t="s">
        <v>250</v>
      </c>
      <c r="D22" s="82" t="s">
        <v>251</v>
      </c>
      <c r="E22" s="0" t="s">
        <v>252</v>
      </c>
      <c r="G22" s="6" t="n">
        <f aca="false">A22-A5</f>
        <v>13699</v>
      </c>
    </row>
    <row r="23" customFormat="false" ht="12.75" hidden="false" customHeight="false" outlineLevel="0" collapsed="false">
      <c r="A23" s="6" t="n">
        <v>13699</v>
      </c>
      <c r="B23" s="132" t="n">
        <v>39167</v>
      </c>
      <c r="C23" s="0" t="s">
        <v>185</v>
      </c>
      <c r="D23" s="82" t="s">
        <v>251</v>
      </c>
      <c r="E23" s="0" t="s">
        <v>253</v>
      </c>
      <c r="G23" s="6" t="n">
        <f aca="false">A23-A5</f>
        <v>13699</v>
      </c>
    </row>
    <row r="24" customFormat="false" ht="12.75" hidden="false" customHeight="false" outlineLevel="0" collapsed="false">
      <c r="A24" s="6" t="n">
        <v>14604</v>
      </c>
      <c r="B24" s="132" t="n">
        <v>39173</v>
      </c>
      <c r="C24" s="0" t="s">
        <v>137</v>
      </c>
      <c r="D24" s="82" t="s">
        <v>248</v>
      </c>
      <c r="G24" s="6" t="n">
        <f aca="false">A24-A13</f>
        <v>4807</v>
      </c>
    </row>
    <row r="25" customFormat="false" ht="12.75" hidden="false" customHeight="false" outlineLevel="0" collapsed="false">
      <c r="A25" s="6" t="n">
        <v>16075</v>
      </c>
      <c r="B25" s="132" t="n">
        <v>39199</v>
      </c>
      <c r="C25" s="0" t="s">
        <v>71</v>
      </c>
      <c r="D25" s="82" t="s">
        <v>254</v>
      </c>
      <c r="E25" s="0" t="s">
        <v>325</v>
      </c>
      <c r="G25" s="6" t="n">
        <f aca="false">A25-A16</f>
        <v>5288</v>
      </c>
    </row>
    <row r="26" customFormat="false" ht="12.75" hidden="false" customHeight="false" outlineLevel="0" collapsed="false">
      <c r="A26" s="6" t="n">
        <v>16075</v>
      </c>
      <c r="B26" s="132" t="n">
        <v>39199</v>
      </c>
      <c r="C26" s="0" t="s">
        <v>74</v>
      </c>
      <c r="D26" s="82" t="s">
        <v>254</v>
      </c>
      <c r="E26" s="0" t="s">
        <v>326</v>
      </c>
      <c r="G26" s="6" t="n">
        <f aca="false">A26-A17</f>
        <v>5288</v>
      </c>
    </row>
    <row r="27" customFormat="false" ht="12.75" hidden="false" customHeight="false" outlineLevel="0" collapsed="false">
      <c r="A27" s="6" t="n">
        <v>18848</v>
      </c>
      <c r="B27" s="132" t="n">
        <v>39226</v>
      </c>
      <c r="C27" s="0" t="s">
        <v>137</v>
      </c>
      <c r="D27" s="82" t="s">
        <v>248</v>
      </c>
      <c r="G27" s="6" t="n">
        <f aca="false">A27-A24</f>
        <v>4244</v>
      </c>
    </row>
    <row r="28" customFormat="false" ht="12.75" hidden="false" customHeight="false" outlineLevel="0" collapsed="false">
      <c r="A28" s="6" t="n">
        <v>18848</v>
      </c>
      <c r="B28" s="132" t="n">
        <v>39226</v>
      </c>
      <c r="C28" s="0" t="s">
        <v>245</v>
      </c>
      <c r="D28" s="82" t="s">
        <v>53</v>
      </c>
      <c r="E28" s="0" t="s">
        <v>327</v>
      </c>
      <c r="G28" s="6" t="n">
        <f aca="false">A28-A5</f>
        <v>18848</v>
      </c>
    </row>
    <row r="29" customFormat="false" ht="12.75" hidden="false" customHeight="false" outlineLevel="0" collapsed="false">
      <c r="A29" s="6" t="n">
        <v>18848</v>
      </c>
      <c r="B29" s="132" t="n">
        <v>39226</v>
      </c>
      <c r="C29" s="0" t="s">
        <v>328</v>
      </c>
      <c r="D29" s="82" t="s">
        <v>53</v>
      </c>
      <c r="E29" s="0" t="s">
        <v>329</v>
      </c>
      <c r="G29" s="6" t="n">
        <f aca="false">A29-A5</f>
        <v>18848</v>
      </c>
    </row>
    <row r="30" customFormat="false" ht="12.75" hidden="false" customHeight="false" outlineLevel="0" collapsed="false">
      <c r="A30" s="6" t="n">
        <v>21347</v>
      </c>
      <c r="B30" s="132" t="n">
        <v>39276</v>
      </c>
      <c r="C30" s="0" t="s">
        <v>74</v>
      </c>
      <c r="D30" s="82" t="s">
        <v>254</v>
      </c>
      <c r="G30" s="6" t="n">
        <f aca="false">A30-A26</f>
        <v>5272</v>
      </c>
    </row>
    <row r="31" customFormat="false" ht="12.75" hidden="false" customHeight="false" outlineLevel="0" collapsed="false">
      <c r="A31" s="6" t="n">
        <v>21347</v>
      </c>
      <c r="B31" s="132" t="n">
        <v>39291</v>
      </c>
      <c r="C31" s="0" t="s">
        <v>245</v>
      </c>
      <c r="D31" s="82" t="s">
        <v>246</v>
      </c>
      <c r="E31" s="0" t="s">
        <v>330</v>
      </c>
      <c r="G31" s="6" t="n">
        <f aca="false">A31-A5</f>
        <v>21347</v>
      </c>
    </row>
    <row r="32" customFormat="false" ht="12.75" hidden="false" customHeight="false" outlineLevel="0" collapsed="false">
      <c r="A32" s="6" t="n">
        <v>21875</v>
      </c>
      <c r="B32" s="132" t="n">
        <v>39291</v>
      </c>
      <c r="C32" s="0" t="s">
        <v>245</v>
      </c>
      <c r="D32" s="82" t="s">
        <v>246</v>
      </c>
      <c r="E32" s="224" t="s">
        <v>247</v>
      </c>
      <c r="G32" s="6" t="n">
        <f aca="false">A32-A14</f>
        <v>11697</v>
      </c>
    </row>
    <row r="33" customFormat="false" ht="12.75" hidden="false" customHeight="false" outlineLevel="0" collapsed="false">
      <c r="A33" s="6" t="n">
        <v>21875</v>
      </c>
      <c r="B33" s="132" t="n">
        <v>39291</v>
      </c>
      <c r="C33" s="0" t="s">
        <v>71</v>
      </c>
      <c r="D33" s="82" t="s">
        <v>246</v>
      </c>
      <c r="E33" s="0" t="s">
        <v>331</v>
      </c>
      <c r="G33" s="6" t="n">
        <f aca="false">A33-A25</f>
        <v>5800</v>
      </c>
    </row>
    <row r="34" customFormat="false" ht="12.75" hidden="false" customHeight="false" outlineLevel="0" collapsed="false">
      <c r="A34" s="6" t="n">
        <v>24497</v>
      </c>
      <c r="B34" s="132" t="n">
        <v>39347</v>
      </c>
      <c r="C34" s="0" t="s">
        <v>137</v>
      </c>
      <c r="D34" s="82" t="s">
        <v>332</v>
      </c>
      <c r="G34" s="6" t="n">
        <f aca="false">A34-A5</f>
        <v>24497</v>
      </c>
    </row>
    <row r="35" customFormat="false" ht="12.75" hidden="false" customHeight="false" outlineLevel="0" collapsed="false">
      <c r="B35" s="132"/>
    </row>
    <row r="36" customFormat="false" ht="12.75" hidden="false" customHeight="false" outlineLevel="0" collapsed="false">
      <c r="A36" s="6" t="n">
        <v>25260</v>
      </c>
      <c r="B36" s="132" t="n">
        <v>39349</v>
      </c>
      <c r="C36" s="0" t="s">
        <v>137</v>
      </c>
      <c r="D36" s="82" t="s">
        <v>248</v>
      </c>
      <c r="G36" s="6" t="n">
        <f aca="false">A36-A34</f>
        <v>763</v>
      </c>
      <c r="H36" s="280"/>
    </row>
    <row r="37" customFormat="false" ht="12.75" hidden="false" customHeight="false" outlineLevel="0" collapsed="false">
      <c r="A37" s="6" t="n">
        <v>25706</v>
      </c>
      <c r="B37" s="132" t="n">
        <v>39365</v>
      </c>
      <c r="C37" s="0" t="s">
        <v>65</v>
      </c>
      <c r="D37" s="82" t="s">
        <v>66</v>
      </c>
      <c r="E37" s="0" t="s">
        <v>320</v>
      </c>
      <c r="G37" s="6" t="n">
        <f aca="false">A37-A18</f>
        <v>12007</v>
      </c>
    </row>
    <row r="38" customFormat="false" ht="12.75" hidden="false" customHeight="false" outlineLevel="0" collapsed="false">
      <c r="A38" s="90" t="n">
        <v>25706</v>
      </c>
      <c r="B38" s="237" t="n">
        <v>39365</v>
      </c>
      <c r="C38" s="92" t="s">
        <v>79</v>
      </c>
      <c r="D38" s="238"/>
      <c r="E38" s="92"/>
      <c r="F38" s="92"/>
      <c r="G38" s="90" t="n">
        <f aca="false">A38-A19</f>
        <v>12007</v>
      </c>
    </row>
    <row r="39" customFormat="false" ht="12.75" hidden="false" customHeight="false" outlineLevel="0" collapsed="false">
      <c r="B39" s="132"/>
    </row>
    <row r="40" customFormat="false" ht="12.75" hidden="false" customHeight="false" outlineLevel="0" collapsed="false">
      <c r="A40" s="6" t="n">
        <v>25706</v>
      </c>
      <c r="B40" s="132" t="n">
        <v>39537</v>
      </c>
      <c r="C40" s="0" t="s">
        <v>245</v>
      </c>
      <c r="D40" s="82" t="s">
        <v>53</v>
      </c>
      <c r="E40" s="0" t="s">
        <v>78</v>
      </c>
      <c r="G40" s="6" t="n">
        <f aca="false">A40-A21</f>
        <v>12007</v>
      </c>
    </row>
    <row r="41" customFormat="false" ht="12.75" hidden="false" customHeight="false" outlineLevel="0" collapsed="false">
      <c r="A41" s="6" t="n">
        <v>25706</v>
      </c>
      <c r="B41" s="132" t="n">
        <v>39538</v>
      </c>
      <c r="C41" s="0" t="s">
        <v>245</v>
      </c>
      <c r="D41" s="82" t="s">
        <v>53</v>
      </c>
      <c r="E41" s="0" t="s">
        <v>333</v>
      </c>
      <c r="G41" s="6" t="n">
        <f aca="false">A41-A32</f>
        <v>3831</v>
      </c>
      <c r="H41" s="5"/>
      <c r="I41" s="5"/>
      <c r="J41" s="5"/>
      <c r="K41" s="5"/>
      <c r="L41" s="5"/>
    </row>
    <row r="42" customFormat="false" ht="12.75" hidden="false" customHeight="false" outlineLevel="0" collapsed="false">
      <c r="E42" s="0" t="s">
        <v>334</v>
      </c>
      <c r="H42" s="5"/>
      <c r="I42" s="5"/>
      <c r="J42" s="5"/>
      <c r="K42" s="5"/>
      <c r="L42" s="5"/>
    </row>
    <row r="43" customFormat="false" ht="12.75" hidden="false" customHeight="false" outlineLevel="0" collapsed="false">
      <c r="A43" s="6" t="n">
        <v>25706</v>
      </c>
      <c r="B43" s="132" t="n">
        <v>39530</v>
      </c>
      <c r="C43" s="132" t="s">
        <v>152</v>
      </c>
      <c r="D43" s="281" t="s">
        <v>38</v>
      </c>
      <c r="E43" s="282" t="s">
        <v>335</v>
      </c>
      <c r="F43" s="224"/>
      <c r="G43" s="240" t="n">
        <f aca="false">A43-A32</f>
        <v>3831</v>
      </c>
      <c r="H43" s="5"/>
      <c r="I43" s="283"/>
      <c r="J43" s="275"/>
      <c r="K43" s="284"/>
      <c r="L43" s="5"/>
    </row>
    <row r="44" customFormat="false" ht="12.75" hidden="false" customHeight="false" outlineLevel="0" collapsed="false">
      <c r="A44" s="6" t="n">
        <v>25706</v>
      </c>
      <c r="B44" s="132" t="n">
        <v>39530</v>
      </c>
      <c r="C44" s="132" t="s">
        <v>152</v>
      </c>
      <c r="D44" s="281" t="s">
        <v>38</v>
      </c>
      <c r="E44" s="224" t="s">
        <v>336</v>
      </c>
      <c r="F44" s="224"/>
      <c r="G44" s="240"/>
      <c r="H44" s="5"/>
      <c r="I44" s="283"/>
      <c r="J44" s="275"/>
      <c r="K44" s="284"/>
      <c r="L44" s="5"/>
    </row>
    <row r="45" customFormat="false" ht="12.75" hidden="false" customHeight="false" outlineLevel="0" collapsed="false">
      <c r="A45" s="6" t="n">
        <v>25706</v>
      </c>
      <c r="B45" s="132" t="n">
        <v>39530</v>
      </c>
      <c r="C45" s="132" t="s">
        <v>152</v>
      </c>
      <c r="D45" s="281" t="s">
        <v>38</v>
      </c>
      <c r="E45" s="224" t="s">
        <v>337</v>
      </c>
      <c r="F45" s="224"/>
      <c r="G45" s="240"/>
      <c r="H45" s="5"/>
      <c r="I45" s="283"/>
      <c r="J45" s="275"/>
      <c r="K45" s="284"/>
      <c r="L45" s="5"/>
    </row>
    <row r="46" customFormat="false" ht="12.75" hidden="false" customHeight="false" outlineLevel="0" collapsed="false">
      <c r="A46" s="6" t="n">
        <v>25706</v>
      </c>
      <c r="B46" s="132" t="n">
        <v>39530</v>
      </c>
      <c r="C46" s="132" t="s">
        <v>152</v>
      </c>
      <c r="D46" s="281" t="s">
        <v>38</v>
      </c>
      <c r="E46" s="224" t="s">
        <v>338</v>
      </c>
      <c r="F46" s="224"/>
      <c r="G46" s="240"/>
      <c r="H46" s="5"/>
      <c r="I46" s="283"/>
      <c r="J46" s="275"/>
      <c r="K46" s="284"/>
      <c r="L46" s="5"/>
    </row>
    <row r="47" customFormat="false" ht="12.75" hidden="false" customHeight="false" outlineLevel="0" collapsed="false">
      <c r="A47" s="6" t="n">
        <v>25706</v>
      </c>
      <c r="B47" s="132" t="n">
        <v>39530</v>
      </c>
      <c r="C47" s="121" t="s">
        <v>260</v>
      </c>
      <c r="D47" s="281" t="s">
        <v>50</v>
      </c>
      <c r="E47" s="224" t="s">
        <v>339</v>
      </c>
      <c r="F47" s="224"/>
      <c r="G47" s="240"/>
      <c r="H47" s="5"/>
      <c r="I47" s="283"/>
      <c r="J47" s="275"/>
      <c r="K47" s="284"/>
      <c r="L47" s="5"/>
    </row>
    <row r="48" customFormat="false" ht="12.75" hidden="false" customHeight="false" outlineLevel="0" collapsed="false">
      <c r="A48" s="6" t="n">
        <v>25706</v>
      </c>
      <c r="B48" s="132" t="n">
        <v>39530</v>
      </c>
      <c r="C48" s="121" t="s">
        <v>260</v>
      </c>
      <c r="D48" s="281" t="s">
        <v>50</v>
      </c>
      <c r="E48" s="224" t="s">
        <v>340</v>
      </c>
      <c r="F48" s="224"/>
      <c r="G48" s="240"/>
      <c r="H48" s="5"/>
      <c r="I48" s="283"/>
      <c r="J48" s="275"/>
      <c r="K48" s="284"/>
      <c r="L48" s="5"/>
    </row>
    <row r="49" customFormat="false" ht="12.75" hidden="false" customHeight="false" outlineLevel="0" collapsed="false">
      <c r="A49" s="6" t="n">
        <v>25706</v>
      </c>
      <c r="B49" s="132" t="n">
        <v>39530</v>
      </c>
      <c r="C49" s="132" t="s">
        <v>152</v>
      </c>
      <c r="D49" s="281" t="s">
        <v>50</v>
      </c>
      <c r="E49" s="224" t="s">
        <v>341</v>
      </c>
      <c r="F49" s="224"/>
      <c r="G49" s="240"/>
      <c r="H49" s="5"/>
      <c r="I49" s="283"/>
      <c r="J49" s="275"/>
      <c r="K49" s="284"/>
      <c r="L49" s="5"/>
    </row>
    <row r="50" customFormat="false" ht="12.75" hidden="false" customHeight="false" outlineLevel="0" collapsed="false">
      <c r="A50" s="6" t="n">
        <v>25706</v>
      </c>
      <c r="B50" s="132" t="n">
        <v>39530</v>
      </c>
      <c r="C50" s="132" t="s">
        <v>152</v>
      </c>
      <c r="D50" s="281" t="s">
        <v>50</v>
      </c>
      <c r="E50" s="224" t="s">
        <v>342</v>
      </c>
      <c r="F50" s="224"/>
      <c r="G50" s="240"/>
      <c r="H50" s="5"/>
      <c r="I50" s="283"/>
      <c r="J50" s="275"/>
      <c r="K50" s="284"/>
      <c r="L50" s="5"/>
    </row>
    <row r="51" customFormat="false" ht="12.75" hidden="false" customHeight="false" outlineLevel="0" collapsed="false">
      <c r="A51" s="6" t="n">
        <v>25706</v>
      </c>
      <c r="B51" s="132" t="n">
        <v>39530</v>
      </c>
      <c r="C51" s="132" t="s">
        <v>152</v>
      </c>
      <c r="D51" s="281" t="s">
        <v>50</v>
      </c>
      <c r="E51" s="224" t="s">
        <v>343</v>
      </c>
      <c r="F51" s="224"/>
      <c r="G51" s="240"/>
      <c r="H51" s="5"/>
      <c r="I51" s="283"/>
      <c r="J51" s="275"/>
      <c r="K51" s="284"/>
      <c r="L51" s="5"/>
    </row>
    <row r="52" customFormat="false" ht="12.75" hidden="false" customHeight="false" outlineLevel="0" collapsed="false">
      <c r="B52" s="132"/>
      <c r="C52" s="132"/>
      <c r="D52" s="242"/>
      <c r="E52" s="5"/>
      <c r="F52" s="5"/>
      <c r="G52" s="240"/>
      <c r="H52" s="5"/>
      <c r="I52" s="5"/>
      <c r="J52" s="5"/>
      <c r="K52" s="243"/>
      <c r="L52" s="5"/>
    </row>
    <row r="53" customFormat="false" ht="12.75" hidden="false" customHeight="false" outlineLevel="0" collapsed="false">
      <c r="B53" s="132"/>
      <c r="C53" s="132"/>
      <c r="E53" s="5" t="s">
        <v>36</v>
      </c>
      <c r="F53" s="5"/>
      <c r="G53" s="5" t="s">
        <v>37</v>
      </c>
      <c r="H53" s="5"/>
      <c r="I53" s="5"/>
      <c r="J53" s="5"/>
      <c r="K53" s="243"/>
      <c r="L53" s="5"/>
    </row>
    <row r="54" customFormat="false" ht="12.75" hidden="false" customHeight="false" outlineLevel="0" collapsed="false">
      <c r="B54" s="132"/>
      <c r="C54" s="132"/>
      <c r="D54" s="82" t="s">
        <v>267</v>
      </c>
      <c r="E54" s="133" t="s">
        <v>40</v>
      </c>
      <c r="F54" s="5"/>
      <c r="G54" s="243" t="s">
        <v>41</v>
      </c>
      <c r="H54" s="5"/>
      <c r="I54" s="5"/>
      <c r="J54" s="5"/>
      <c r="K54" s="243"/>
      <c r="L54" s="5"/>
    </row>
    <row r="55" customFormat="false" ht="12.75" hidden="false" customHeight="false" outlineLevel="0" collapsed="false">
      <c r="B55" s="132"/>
      <c r="C55" s="132"/>
      <c r="D55" s="82" t="s">
        <v>267</v>
      </c>
      <c r="E55" s="5" t="s">
        <v>344</v>
      </c>
      <c r="F55" s="5"/>
      <c r="G55" s="243" t="s">
        <v>45</v>
      </c>
      <c r="H55" s="5"/>
      <c r="I55" s="5"/>
      <c r="J55" s="5"/>
      <c r="K55" s="243"/>
      <c r="L55" s="5"/>
    </row>
    <row r="56" customFormat="false" ht="12.75" hidden="false" customHeight="false" outlineLevel="0" collapsed="false">
      <c r="B56" s="132"/>
      <c r="C56" s="132"/>
      <c r="D56" s="82" t="s">
        <v>267</v>
      </c>
      <c r="E56" s="5" t="s">
        <v>47</v>
      </c>
      <c r="F56" s="5"/>
      <c r="G56" s="243" t="s">
        <v>41</v>
      </c>
      <c r="H56" s="5"/>
      <c r="I56" s="5"/>
      <c r="J56" s="5"/>
      <c r="K56" s="243"/>
      <c r="L56" s="5"/>
    </row>
    <row r="57" customFormat="false" ht="12.75" hidden="false" customHeight="false" outlineLevel="0" collapsed="false">
      <c r="B57" s="132"/>
      <c r="C57" s="132"/>
      <c r="D57" s="82" t="s">
        <v>267</v>
      </c>
      <c r="E57" s="5" t="s">
        <v>345</v>
      </c>
      <c r="F57" s="5"/>
      <c r="G57" s="243" t="s">
        <v>45</v>
      </c>
      <c r="H57" s="5"/>
      <c r="I57" s="5"/>
      <c r="J57" s="5"/>
      <c r="K57" s="243"/>
      <c r="L57" s="5"/>
    </row>
    <row r="58" customFormat="false" ht="12.75" hidden="false" customHeight="false" outlineLevel="0" collapsed="false">
      <c r="B58" s="132"/>
      <c r="C58" s="132"/>
      <c r="D58" s="242"/>
      <c r="E58" s="5"/>
      <c r="F58" s="5"/>
      <c r="G58" s="240"/>
      <c r="H58" s="5"/>
      <c r="I58" s="5"/>
      <c r="J58" s="5"/>
      <c r="K58" s="243"/>
      <c r="L58" s="5"/>
    </row>
    <row r="59" customFormat="false" ht="12.75" hidden="false" customHeight="false" outlineLevel="0" collapsed="false">
      <c r="B59" s="132"/>
      <c r="F59" s="5"/>
      <c r="G59" s="240"/>
      <c r="H59" s="5"/>
      <c r="I59" s="5"/>
      <c r="J59" s="5"/>
      <c r="K59" s="243"/>
      <c r="L59" s="5"/>
    </row>
    <row r="60" customFormat="false" ht="12.75" hidden="false" customHeight="false" outlineLevel="0" collapsed="false">
      <c r="A60" s="6" t="n">
        <v>25706</v>
      </c>
      <c r="B60" s="132" t="n">
        <v>39537</v>
      </c>
      <c r="C60" s="0" t="s">
        <v>245</v>
      </c>
      <c r="D60" s="82" t="s">
        <v>53</v>
      </c>
      <c r="E60" s="0" t="s">
        <v>346</v>
      </c>
      <c r="G60" s="6" t="n">
        <f aca="false">A60-A5</f>
        <v>25706</v>
      </c>
      <c r="H60" s="5"/>
      <c r="I60" s="5"/>
      <c r="J60" s="5"/>
      <c r="K60" s="5"/>
      <c r="L60" s="5"/>
    </row>
    <row r="61" customFormat="false" ht="12.75" hidden="false" customHeight="false" outlineLevel="0" collapsed="false">
      <c r="A61" s="6" t="n">
        <v>25706</v>
      </c>
      <c r="B61" s="132" t="n">
        <v>39537</v>
      </c>
      <c r="C61" s="0" t="s">
        <v>245</v>
      </c>
      <c r="D61" s="82" t="s">
        <v>53</v>
      </c>
      <c r="E61" s="136" t="s">
        <v>347</v>
      </c>
      <c r="G61" s="6" t="n">
        <f aca="false">A61-A5</f>
        <v>25706</v>
      </c>
    </row>
    <row r="62" customFormat="false" ht="12.75" hidden="false" customHeight="false" outlineLevel="0" collapsed="false">
      <c r="A62" s="6" t="n">
        <v>25706</v>
      </c>
      <c r="B62" s="132" t="n">
        <v>39537</v>
      </c>
      <c r="C62" s="0" t="s">
        <v>348</v>
      </c>
      <c r="D62" s="82" t="s">
        <v>349</v>
      </c>
      <c r="G62" s="6" t="n">
        <f aca="false">A62</f>
        <v>25706</v>
      </c>
    </row>
    <row r="63" customFormat="false" ht="12.75" hidden="false" customHeight="false" outlineLevel="0" collapsed="false">
      <c r="A63" s="6" t="n">
        <v>25706</v>
      </c>
      <c r="B63" s="132" t="n">
        <v>39537</v>
      </c>
      <c r="C63" s="0" t="s">
        <v>123</v>
      </c>
      <c r="D63" s="82" t="s">
        <v>125</v>
      </c>
      <c r="G63" s="6" t="n">
        <f aca="false">A63-A5+G8</f>
        <v>31421</v>
      </c>
    </row>
    <row r="64" customFormat="false" ht="12.75" hidden="false" customHeight="false" outlineLevel="0" collapsed="false">
      <c r="A64" s="6" t="n">
        <v>25706</v>
      </c>
      <c r="B64" s="132" t="n">
        <v>39537</v>
      </c>
      <c r="C64" s="0" t="s">
        <v>154</v>
      </c>
      <c r="D64" s="82" t="s">
        <v>350</v>
      </c>
      <c r="G64" s="6" t="n">
        <f aca="false">A64-A15</f>
        <v>14919</v>
      </c>
    </row>
    <row r="65" customFormat="false" ht="12.75" hidden="false" customHeight="false" outlineLevel="0" collapsed="false">
      <c r="A65" s="6" t="n">
        <v>25706</v>
      </c>
      <c r="B65" s="132" t="n">
        <v>39537</v>
      </c>
      <c r="C65" s="0" t="s">
        <v>74</v>
      </c>
      <c r="D65" s="82" t="s">
        <v>254</v>
      </c>
      <c r="G65" s="6" t="n">
        <f aca="false">A65-A30</f>
        <v>4359</v>
      </c>
    </row>
    <row r="66" customFormat="false" ht="12.75" hidden="false" customHeight="false" outlineLevel="0" collapsed="false">
      <c r="A66" s="6" t="n">
        <v>28256</v>
      </c>
      <c r="B66" s="132" t="n">
        <v>39592</v>
      </c>
      <c r="C66" s="0" t="s">
        <v>137</v>
      </c>
      <c r="D66" s="82" t="s">
        <v>248</v>
      </c>
      <c r="G66" s="6" t="n">
        <f aca="false">A66-A60</f>
        <v>2550</v>
      </c>
    </row>
    <row r="67" customFormat="false" ht="12.75" hidden="false" customHeight="false" outlineLevel="0" collapsed="false">
      <c r="A67" s="6" t="n">
        <v>28545</v>
      </c>
      <c r="B67" s="132" t="n">
        <v>39598</v>
      </c>
      <c r="C67" s="0" t="s">
        <v>245</v>
      </c>
      <c r="D67" s="82" t="s">
        <v>305</v>
      </c>
      <c r="E67" s="0" t="s">
        <v>351</v>
      </c>
      <c r="G67" s="6" t="n">
        <f aca="false">A67-A32</f>
        <v>6670</v>
      </c>
    </row>
    <row r="68" customFormat="false" ht="12.75" hidden="false" customHeight="false" outlineLevel="0" collapsed="false">
      <c r="A68" s="6" t="n">
        <v>31436</v>
      </c>
      <c r="B68" s="132" t="n">
        <v>39678</v>
      </c>
      <c r="C68" s="0" t="s">
        <v>71</v>
      </c>
      <c r="D68" s="82" t="s">
        <v>254</v>
      </c>
      <c r="E68" s="0" t="s">
        <v>255</v>
      </c>
      <c r="G68" s="6" t="n">
        <f aca="false">A68-A33</f>
        <v>9561</v>
      </c>
    </row>
    <row r="69" customFormat="false" ht="12.75" hidden="false" customHeight="false" outlineLevel="0" collapsed="false">
      <c r="A69" s="6" t="n">
        <v>31436</v>
      </c>
      <c r="B69" s="132" t="n">
        <v>39678</v>
      </c>
      <c r="C69" s="0" t="s">
        <v>74</v>
      </c>
      <c r="D69" s="82" t="s">
        <v>254</v>
      </c>
      <c r="E69" s="0" t="s">
        <v>352</v>
      </c>
      <c r="G69" s="6" t="n">
        <f aca="false">A69-A65</f>
        <v>5730</v>
      </c>
    </row>
    <row r="70" customFormat="false" ht="12.75" hidden="false" customHeight="false" outlineLevel="0" collapsed="false">
      <c r="A70" s="6" t="n">
        <v>31436</v>
      </c>
      <c r="B70" s="132" t="n">
        <v>39678</v>
      </c>
      <c r="C70" s="0" t="s">
        <v>328</v>
      </c>
      <c r="D70" s="82" t="s">
        <v>53</v>
      </c>
      <c r="E70" s="0" t="s">
        <v>353</v>
      </c>
      <c r="G70" s="6" t="n">
        <f aca="false">A70-A29</f>
        <v>12588</v>
      </c>
    </row>
    <row r="71" customFormat="false" ht="12.75" hidden="false" customHeight="false" outlineLevel="0" collapsed="false">
      <c r="A71" s="93" t="n">
        <v>32665</v>
      </c>
      <c r="B71" s="132" t="n">
        <v>39690</v>
      </c>
      <c r="C71" s="136" t="s">
        <v>354</v>
      </c>
      <c r="D71" s="82" t="s">
        <v>355</v>
      </c>
      <c r="E71" s="136" t="s">
        <v>356</v>
      </c>
      <c r="G71" s="6" t="n">
        <f aca="false">A70-A29</f>
        <v>12588</v>
      </c>
      <c r="I71" s="2"/>
    </row>
    <row r="72" customFormat="false" ht="12.75" hidden="false" customHeight="false" outlineLevel="0" collapsed="false">
      <c r="A72" s="90" t="n">
        <v>33312</v>
      </c>
      <c r="B72" s="244" t="n">
        <v>39705</v>
      </c>
      <c r="C72" s="92" t="s">
        <v>79</v>
      </c>
      <c r="G72" s="90" t="n">
        <f aca="false">A72-A38</f>
        <v>7606</v>
      </c>
    </row>
    <row r="73" customFormat="false" ht="12.75" hidden="false" customHeight="false" outlineLevel="0" collapsed="false">
      <c r="A73" s="90"/>
      <c r="B73" s="244"/>
      <c r="C73" s="92"/>
      <c r="G73" s="90"/>
    </row>
    <row r="74" customFormat="false" ht="12.75" hidden="false" customHeight="false" outlineLevel="0" collapsed="false">
      <c r="A74" s="93" t="n">
        <v>33312</v>
      </c>
      <c r="B74" s="135" t="n">
        <v>39785</v>
      </c>
      <c r="C74" s="0" t="s">
        <v>245</v>
      </c>
      <c r="D74" s="82" t="s">
        <v>53</v>
      </c>
      <c r="E74" s="0" t="s">
        <v>78</v>
      </c>
      <c r="G74" s="93" t="n">
        <f aca="false">A74-A40</f>
        <v>7606</v>
      </c>
    </row>
    <row r="75" customFormat="false" ht="12.75" hidden="false" customHeight="false" outlineLevel="0" collapsed="false">
      <c r="A75" s="93" t="n">
        <v>33312</v>
      </c>
      <c r="B75" s="135" t="n">
        <v>39785</v>
      </c>
      <c r="C75" s="0" t="s">
        <v>185</v>
      </c>
      <c r="D75" s="82" t="s">
        <v>251</v>
      </c>
      <c r="E75" s="0" t="s">
        <v>357</v>
      </c>
      <c r="G75" s="6" t="n">
        <f aca="false">A75-G23</f>
        <v>19613</v>
      </c>
    </row>
    <row r="76" customFormat="false" ht="12.75" hidden="false" customHeight="false" outlineLevel="0" collapsed="false">
      <c r="A76" s="93" t="n">
        <v>33312</v>
      </c>
      <c r="B76" s="135" t="n">
        <v>39785</v>
      </c>
      <c r="C76" s="0" t="s">
        <v>250</v>
      </c>
      <c r="D76" s="82" t="s">
        <v>251</v>
      </c>
      <c r="E76" s="0" t="s">
        <v>358</v>
      </c>
      <c r="G76" s="6" t="n">
        <f aca="false">A76-G22</f>
        <v>19613</v>
      </c>
    </row>
    <row r="77" customFormat="false" ht="12.75" hidden="false" customHeight="false" outlineLevel="0" collapsed="false">
      <c r="A77" s="93" t="n">
        <v>33312</v>
      </c>
      <c r="B77" s="132" t="n">
        <v>39824</v>
      </c>
      <c r="C77" s="0" t="s">
        <v>245</v>
      </c>
      <c r="D77" s="82" t="s">
        <v>53</v>
      </c>
      <c r="E77" s="0" t="s">
        <v>333</v>
      </c>
      <c r="G77" s="6" t="n">
        <f aca="false">A75-A41</f>
        <v>7606</v>
      </c>
    </row>
    <row r="78" customFormat="false" ht="12.75" hidden="false" customHeight="false" outlineLevel="0" collapsed="false">
      <c r="A78" s="93" t="n">
        <v>33312</v>
      </c>
      <c r="B78" s="132" t="n">
        <v>39824</v>
      </c>
      <c r="E78" s="0" t="s">
        <v>334</v>
      </c>
      <c r="G78" s="6" t="n">
        <f aca="false">A77-A43</f>
        <v>7606</v>
      </c>
      <c r="H78" s="5"/>
      <c r="I78" s="5"/>
      <c r="J78" s="5"/>
      <c r="K78" s="5"/>
      <c r="L78" s="5"/>
    </row>
    <row r="79" customFormat="false" ht="12.75" hidden="false" customHeight="false" outlineLevel="0" collapsed="false">
      <c r="A79" s="93" t="n">
        <v>33312</v>
      </c>
      <c r="B79" s="132" t="n">
        <v>39872</v>
      </c>
      <c r="C79" s="121" t="s">
        <v>359</v>
      </c>
      <c r="D79" s="102" t="s">
        <v>38</v>
      </c>
      <c r="E79" s="103" t="s">
        <v>360</v>
      </c>
      <c r="F79" s="105"/>
      <c r="G79" s="122"/>
      <c r="H79" s="285"/>
      <c r="I79" s="286" t="n">
        <v>40242</v>
      </c>
      <c r="J79" s="5"/>
      <c r="K79" s="284"/>
      <c r="L79" s="275"/>
      <c r="M79" s="275"/>
    </row>
    <row r="80" customFormat="false" ht="12.75" hidden="false" customHeight="false" outlineLevel="0" collapsed="false">
      <c r="A80" s="93" t="n">
        <v>33312</v>
      </c>
      <c r="B80" s="132" t="n">
        <v>39872</v>
      </c>
      <c r="C80" s="121" t="s">
        <v>361</v>
      </c>
      <c r="D80" s="109" t="s">
        <v>38</v>
      </c>
      <c r="E80" s="287" t="s">
        <v>362</v>
      </c>
      <c r="F80" s="287"/>
      <c r="G80" s="288" t="s">
        <v>363</v>
      </c>
      <c r="H80" s="289" t="s">
        <v>364</v>
      </c>
      <c r="I80" s="290"/>
      <c r="J80" s="5"/>
      <c r="K80" s="284"/>
      <c r="L80" s="275"/>
      <c r="M80" s="275"/>
    </row>
    <row r="81" customFormat="false" ht="12.75" hidden="false" customHeight="false" outlineLevel="0" collapsed="false">
      <c r="A81" s="93" t="n">
        <v>33312</v>
      </c>
      <c r="B81" s="132" t="n">
        <v>39872</v>
      </c>
      <c r="C81" s="132" t="s">
        <v>152</v>
      </c>
      <c r="D81" s="109" t="s">
        <v>38</v>
      </c>
      <c r="E81" s="287" t="s">
        <v>259</v>
      </c>
      <c r="F81" s="287"/>
      <c r="G81" s="288" t="s">
        <v>363</v>
      </c>
      <c r="H81" s="291" t="s">
        <v>365</v>
      </c>
      <c r="I81" s="290"/>
      <c r="J81" s="5"/>
      <c r="K81" s="284"/>
      <c r="L81" s="275"/>
      <c r="M81" s="275"/>
    </row>
    <row r="82" customFormat="false" ht="12.75" hidden="false" customHeight="false" outlineLevel="0" collapsed="false">
      <c r="A82" s="93" t="n">
        <v>33312</v>
      </c>
      <c r="B82" s="132" t="n">
        <v>39872</v>
      </c>
      <c r="C82" s="121" t="s">
        <v>359</v>
      </c>
      <c r="D82" s="109" t="s">
        <v>38</v>
      </c>
      <c r="E82" s="117" t="s">
        <v>366</v>
      </c>
      <c r="F82" s="117"/>
      <c r="G82" s="288"/>
      <c r="H82" s="289"/>
      <c r="I82" s="5"/>
      <c r="J82" s="5"/>
      <c r="K82" s="284"/>
      <c r="L82" s="275"/>
      <c r="M82" s="275"/>
    </row>
    <row r="83" customFormat="false" ht="12.75" hidden="false" customHeight="false" outlineLevel="0" collapsed="false">
      <c r="A83" s="93" t="n">
        <v>33312</v>
      </c>
      <c r="B83" s="132" t="n">
        <v>39872</v>
      </c>
      <c r="C83" s="121" t="s">
        <v>361</v>
      </c>
      <c r="D83" s="109" t="s">
        <v>38</v>
      </c>
      <c r="E83" s="292" t="s">
        <v>367</v>
      </c>
      <c r="F83" s="117"/>
      <c r="G83" s="288" t="s">
        <v>363</v>
      </c>
      <c r="H83" s="293" t="s">
        <v>368</v>
      </c>
      <c r="I83" s="290"/>
      <c r="J83" s="5"/>
      <c r="K83" s="284"/>
      <c r="L83" s="275"/>
      <c r="M83" s="275"/>
    </row>
    <row r="84" customFormat="false" ht="12.75" hidden="false" customHeight="false" outlineLevel="0" collapsed="false">
      <c r="A84" s="93" t="n">
        <v>33312</v>
      </c>
      <c r="B84" s="132" t="n">
        <v>39872</v>
      </c>
      <c r="C84" s="132" t="s">
        <v>152</v>
      </c>
      <c r="D84" s="112" t="s">
        <v>38</v>
      </c>
      <c r="E84" s="294" t="s">
        <v>263</v>
      </c>
      <c r="F84" s="120"/>
      <c r="G84" s="295" t="s">
        <v>363</v>
      </c>
      <c r="H84" s="296" t="s">
        <v>365</v>
      </c>
      <c r="I84" s="290"/>
      <c r="J84" s="5"/>
      <c r="K84" s="284"/>
      <c r="L84" s="275"/>
      <c r="M84" s="275"/>
    </row>
    <row r="85" customFormat="false" ht="12.75" hidden="false" customHeight="false" outlineLevel="0" collapsed="false">
      <c r="A85" s="93" t="n">
        <v>33312</v>
      </c>
      <c r="B85" s="132" t="n">
        <v>39872</v>
      </c>
      <c r="C85" s="121" t="s">
        <v>369</v>
      </c>
      <c r="D85" s="102" t="s">
        <v>50</v>
      </c>
      <c r="E85" s="297" t="s">
        <v>370</v>
      </c>
      <c r="F85" s="297"/>
      <c r="G85" s="122" t="s">
        <v>363</v>
      </c>
      <c r="H85" s="298" t="s">
        <v>371</v>
      </c>
      <c r="I85" s="290"/>
      <c r="J85" s="5"/>
      <c r="K85" s="284"/>
      <c r="L85" s="275"/>
      <c r="M85" s="275"/>
    </row>
    <row r="86" customFormat="false" ht="12.75" hidden="false" customHeight="false" outlineLevel="0" collapsed="false">
      <c r="A86" s="93" t="n">
        <v>33312</v>
      </c>
      <c r="B86" s="132" t="n">
        <v>39872</v>
      </c>
      <c r="C86" s="132" t="s">
        <v>152</v>
      </c>
      <c r="D86" s="109" t="s">
        <v>50</v>
      </c>
      <c r="E86" s="287" t="s">
        <v>259</v>
      </c>
      <c r="F86" s="287"/>
      <c r="G86" s="288" t="s">
        <v>363</v>
      </c>
      <c r="H86" s="291" t="s">
        <v>365</v>
      </c>
      <c r="I86" s="290"/>
      <c r="J86" s="5"/>
      <c r="K86" s="284"/>
      <c r="L86" s="275"/>
      <c r="M86" s="275"/>
    </row>
    <row r="87" customFormat="false" ht="12.75" hidden="false" customHeight="false" outlineLevel="0" collapsed="false">
      <c r="A87" s="93" t="n">
        <v>33312</v>
      </c>
      <c r="B87" s="132" t="n">
        <v>39872</v>
      </c>
      <c r="C87" s="132" t="s">
        <v>152</v>
      </c>
      <c r="D87" s="109" t="s">
        <v>50</v>
      </c>
      <c r="E87" s="292" t="s">
        <v>372</v>
      </c>
      <c r="F87" s="292"/>
      <c r="G87" s="288" t="s">
        <v>363</v>
      </c>
      <c r="H87" s="289" t="s">
        <v>364</v>
      </c>
      <c r="I87" s="290"/>
      <c r="J87" s="5"/>
      <c r="K87" s="284"/>
      <c r="L87" s="275"/>
      <c r="M87" s="275"/>
    </row>
    <row r="88" customFormat="false" ht="12.75" hidden="false" customHeight="false" outlineLevel="0" collapsed="false">
      <c r="A88" s="93" t="n">
        <v>33312</v>
      </c>
      <c r="B88" s="132" t="n">
        <v>39872</v>
      </c>
      <c r="C88" s="132" t="s">
        <v>152</v>
      </c>
      <c r="D88" s="112" t="s">
        <v>50</v>
      </c>
      <c r="E88" s="294" t="s">
        <v>263</v>
      </c>
      <c r="F88" s="294"/>
      <c r="G88" s="295" t="s">
        <v>363</v>
      </c>
      <c r="H88" s="296" t="s">
        <v>365</v>
      </c>
      <c r="I88" s="290"/>
      <c r="J88" s="5"/>
      <c r="K88" s="284"/>
      <c r="L88" s="275"/>
      <c r="M88" s="275"/>
    </row>
    <row r="89" customFormat="false" ht="12.75" hidden="false" customHeight="false" outlineLevel="0" collapsed="false">
      <c r="H89" s="5"/>
      <c r="I89" s="5"/>
      <c r="J89" s="5"/>
      <c r="K89" s="5"/>
      <c r="L89" s="5"/>
    </row>
    <row r="90" customFormat="false" ht="12.75" hidden="false" customHeight="false" outlineLevel="0" collapsed="false">
      <c r="D90" s="99"/>
      <c r="E90" s="100" t="s">
        <v>36</v>
      </c>
      <c r="F90" s="100"/>
      <c r="G90" s="101" t="s">
        <v>37</v>
      </c>
    </row>
    <row r="91" customFormat="false" ht="12.75" hidden="false" customHeight="false" outlineLevel="0" collapsed="false">
      <c r="D91" s="102" t="s">
        <v>267</v>
      </c>
      <c r="E91" s="103" t="s">
        <v>40</v>
      </c>
      <c r="F91" s="105"/>
      <c r="G91" s="106" t="s">
        <v>41</v>
      </c>
    </row>
    <row r="92" customFormat="false" ht="12.75" hidden="false" customHeight="false" outlineLevel="0" collapsed="false">
      <c r="D92" s="112" t="s">
        <v>267</v>
      </c>
      <c r="E92" s="113" t="s">
        <v>344</v>
      </c>
      <c r="F92" s="113"/>
      <c r="G92" s="114" t="s">
        <v>45</v>
      </c>
    </row>
    <row r="93" customFormat="false" ht="12.75" hidden="false" customHeight="false" outlineLevel="0" collapsed="false">
      <c r="D93" s="109" t="s">
        <v>267</v>
      </c>
      <c r="E93" s="117" t="s">
        <v>47</v>
      </c>
      <c r="F93" s="117"/>
      <c r="G93" s="118" t="s">
        <v>41</v>
      </c>
    </row>
    <row r="94" customFormat="false" ht="12.75" hidden="false" customHeight="false" outlineLevel="0" collapsed="false">
      <c r="D94" s="112" t="s">
        <v>267</v>
      </c>
      <c r="E94" s="120" t="s">
        <v>345</v>
      </c>
      <c r="F94" s="120"/>
      <c r="G94" s="114" t="s">
        <v>45</v>
      </c>
    </row>
    <row r="95" customFormat="false" ht="12.75" hidden="false" customHeight="false" outlineLevel="0" collapsed="false">
      <c r="D95" s="242"/>
      <c r="E95" s="5"/>
      <c r="F95" s="5"/>
      <c r="G95" s="243"/>
      <c r="H95" s="5"/>
    </row>
    <row r="96" customFormat="false" ht="12.75" hidden="false" customHeight="false" outlineLevel="0" collapsed="false">
      <c r="A96" s="93" t="n">
        <v>33777</v>
      </c>
      <c r="B96" s="132" t="n">
        <v>39914</v>
      </c>
      <c r="C96" s="0" t="s">
        <v>245</v>
      </c>
      <c r="D96" s="82" t="s">
        <v>53</v>
      </c>
      <c r="E96" s="0" t="s">
        <v>65</v>
      </c>
      <c r="G96" s="6" t="n">
        <f aca="false">A96-A37</f>
        <v>8071</v>
      </c>
    </row>
    <row r="97" customFormat="false" ht="12.75" hidden="false" customHeight="false" outlineLevel="0" collapsed="false">
      <c r="A97" s="6" t="n">
        <v>36942</v>
      </c>
      <c r="B97" s="132" t="n">
        <v>39984</v>
      </c>
      <c r="C97" s="0" t="s">
        <v>74</v>
      </c>
      <c r="D97" s="82" t="s">
        <v>254</v>
      </c>
      <c r="E97" s="0" t="s">
        <v>255</v>
      </c>
      <c r="G97" s="6" t="n">
        <f aca="false">A97-A69</f>
        <v>5506</v>
      </c>
    </row>
    <row r="98" customFormat="false" ht="12.75" hidden="false" customHeight="false" outlineLevel="0" collapsed="false">
      <c r="A98" s="90" t="n">
        <v>40472</v>
      </c>
      <c r="B98" s="299" t="n">
        <v>2009</v>
      </c>
      <c r="C98" s="92" t="s">
        <v>79</v>
      </c>
      <c r="G98" s="90" t="n">
        <f aca="false">A98-A72</f>
        <v>7160</v>
      </c>
    </row>
    <row r="99" customFormat="false" ht="12.75" hidden="false" customHeight="false" outlineLevel="0" collapsed="false">
      <c r="A99" s="93" t="n">
        <v>40472</v>
      </c>
      <c r="B99" s="94" t="n">
        <v>40263</v>
      </c>
      <c r="C99" s="0" t="s">
        <v>71</v>
      </c>
      <c r="D99" s="95" t="s">
        <v>373</v>
      </c>
      <c r="E99" s="0" t="s">
        <v>71</v>
      </c>
      <c r="F99" s="82" t="s">
        <v>254</v>
      </c>
      <c r="G99" s="6" t="n">
        <f aca="false">A99-A68</f>
        <v>9036</v>
      </c>
    </row>
    <row r="100" customFormat="false" ht="12.75" hidden="false" customHeight="false" outlineLevel="0" collapsed="false">
      <c r="A100" s="300" t="n">
        <v>40472</v>
      </c>
      <c r="B100" s="94" t="n">
        <v>40263</v>
      </c>
      <c r="C100" s="0" t="s">
        <v>74</v>
      </c>
      <c r="D100" s="95" t="s">
        <v>373</v>
      </c>
      <c r="E100" s="0" t="s">
        <v>74</v>
      </c>
      <c r="F100" s="82" t="s">
        <v>254</v>
      </c>
      <c r="G100" s="202" t="n">
        <f aca="false">A100-A97</f>
        <v>3530</v>
      </c>
      <c r="H100" s="204" t="s">
        <v>374</v>
      </c>
    </row>
    <row r="101" customFormat="false" ht="12.75" hidden="false" customHeight="false" outlineLevel="0" collapsed="false">
      <c r="A101" s="93" t="n">
        <v>40472</v>
      </c>
      <c r="B101" s="94" t="n">
        <v>40271</v>
      </c>
      <c r="C101" s="0" t="s">
        <v>245</v>
      </c>
      <c r="D101" s="186" t="s">
        <v>53</v>
      </c>
      <c r="E101" s="301" t="s">
        <v>375</v>
      </c>
      <c r="F101" s="41"/>
      <c r="G101" s="302" t="n">
        <f aca="false">A101-A79</f>
        <v>7160</v>
      </c>
    </row>
    <row r="102" customFormat="false" ht="12.75" hidden="false" customHeight="false" outlineLevel="0" collapsed="false">
      <c r="A102" s="107"/>
      <c r="B102" s="94"/>
      <c r="D102" s="102" t="s">
        <v>38</v>
      </c>
      <c r="E102" s="103" t="s">
        <v>39</v>
      </c>
      <c r="F102" s="103"/>
      <c r="G102" s="104" t="n">
        <v>0.12</v>
      </c>
      <c r="K102" s="284"/>
      <c r="L102" s="275"/>
      <c r="M102" s="275"/>
    </row>
    <row r="103" customFormat="false" ht="12.75" hidden="false" customHeight="false" outlineLevel="0" collapsed="false">
      <c r="A103" s="107"/>
      <c r="B103" s="94"/>
      <c r="D103" s="109" t="s">
        <v>38</v>
      </c>
      <c r="E103" s="110" t="s">
        <v>42</v>
      </c>
      <c r="F103" s="110"/>
      <c r="G103" s="111" t="n">
        <v>0.005</v>
      </c>
      <c r="K103" s="284"/>
      <c r="L103" s="275"/>
      <c r="M103" s="275"/>
    </row>
    <row r="104" customFormat="false" ht="12.75" hidden="false" customHeight="false" outlineLevel="0" collapsed="false">
      <c r="A104" s="107"/>
      <c r="B104" s="94"/>
      <c r="D104" s="109" t="s">
        <v>38</v>
      </c>
      <c r="E104" s="115" t="s">
        <v>46</v>
      </c>
      <c r="F104" s="115"/>
      <c r="G104" s="116" t="n">
        <v>0.12</v>
      </c>
      <c r="K104" s="284"/>
      <c r="L104" s="275"/>
      <c r="M104" s="275"/>
    </row>
    <row r="105" customFormat="false" ht="12.75" hidden="false" customHeight="false" outlineLevel="0" collapsed="false">
      <c r="A105" s="107"/>
      <c r="B105" s="94"/>
      <c r="D105" s="112" t="s">
        <v>38</v>
      </c>
      <c r="E105" s="119" t="s">
        <v>48</v>
      </c>
      <c r="F105" s="119"/>
      <c r="G105" s="111" t="n">
        <v>0.004</v>
      </c>
      <c r="K105" s="284"/>
      <c r="L105" s="275"/>
      <c r="M105" s="275"/>
    </row>
    <row r="106" customFormat="false" ht="12.75" hidden="false" customHeight="false" outlineLevel="0" collapsed="false">
      <c r="A106" s="107"/>
      <c r="B106" s="94"/>
      <c r="D106" s="102" t="s">
        <v>50</v>
      </c>
      <c r="E106" s="103" t="s">
        <v>51</v>
      </c>
      <c r="F106" s="103"/>
      <c r="G106" s="104" t="n">
        <v>0.12</v>
      </c>
      <c r="K106" s="284"/>
      <c r="L106" s="275"/>
      <c r="M106" s="275"/>
    </row>
    <row r="107" customFormat="false" ht="12.75" hidden="false" customHeight="false" outlineLevel="0" collapsed="false">
      <c r="A107" s="107"/>
      <c r="B107" s="94"/>
      <c r="D107" s="109" t="s">
        <v>50</v>
      </c>
      <c r="E107" s="110" t="s">
        <v>42</v>
      </c>
      <c r="F107" s="110"/>
      <c r="G107" s="111" t="n">
        <v>0.005</v>
      </c>
      <c r="K107" s="284"/>
      <c r="L107" s="275"/>
      <c r="M107" s="275"/>
    </row>
    <row r="108" customFormat="false" ht="12.75" hidden="false" customHeight="false" outlineLevel="0" collapsed="false">
      <c r="A108" s="107"/>
      <c r="B108" s="94"/>
      <c r="D108" s="109" t="s">
        <v>50</v>
      </c>
      <c r="E108" s="115" t="s">
        <v>46</v>
      </c>
      <c r="F108" s="115"/>
      <c r="G108" s="116" t="n">
        <v>0.14</v>
      </c>
      <c r="K108" s="284"/>
      <c r="L108" s="275"/>
      <c r="M108" s="275"/>
    </row>
    <row r="109" customFormat="false" ht="12.75" hidden="false" customHeight="false" outlineLevel="0" collapsed="false">
      <c r="A109" s="107"/>
      <c r="B109" s="94"/>
      <c r="D109" s="112" t="s">
        <v>50</v>
      </c>
      <c r="E109" s="119" t="s">
        <v>48</v>
      </c>
      <c r="F109" s="119"/>
      <c r="G109" s="188" t="n">
        <v>0.005</v>
      </c>
      <c r="K109" s="284"/>
      <c r="L109" s="275"/>
      <c r="M109" s="275"/>
    </row>
    <row r="110" customFormat="false" ht="12.75" hidden="false" customHeight="false" outlineLevel="0" collapsed="false">
      <c r="B110" s="95"/>
    </row>
    <row r="111" customFormat="false" ht="12.75" hidden="false" customHeight="false" outlineLevel="0" collapsed="false">
      <c r="A111" s="255" t="n">
        <v>40472</v>
      </c>
      <c r="B111" s="256" t="n">
        <v>40271</v>
      </c>
      <c r="C111" s="100" t="s">
        <v>245</v>
      </c>
      <c r="D111" s="257" t="s">
        <v>53</v>
      </c>
      <c r="E111" s="100" t="s">
        <v>131</v>
      </c>
      <c r="F111" s="100"/>
      <c r="G111" s="122" t="n">
        <f aca="false">A111-A31</f>
        <v>19125</v>
      </c>
    </row>
    <row r="112" customFormat="false" ht="12.75" hidden="false" customHeight="false" outlineLevel="0" collapsed="false">
      <c r="A112" s="303"/>
      <c r="B112" s="51"/>
      <c r="C112" s="2"/>
      <c r="D112" s="102" t="s">
        <v>38</v>
      </c>
      <c r="E112" s="103" t="s">
        <v>274</v>
      </c>
      <c r="F112" s="103"/>
      <c r="G112" s="104" t="s">
        <v>376</v>
      </c>
    </row>
    <row r="113" customFormat="false" ht="12.75" hidden="false" customHeight="false" outlineLevel="0" collapsed="false">
      <c r="A113" s="304"/>
      <c r="B113" s="305"/>
      <c r="C113" s="189"/>
      <c r="D113" s="112" t="s">
        <v>50</v>
      </c>
      <c r="E113" s="187" t="s">
        <v>274</v>
      </c>
      <c r="F113" s="187"/>
      <c r="G113" s="188" t="s">
        <v>377</v>
      </c>
    </row>
    <row r="114" customFormat="false" ht="12.75" hidden="false" customHeight="false" outlineLevel="0" collapsed="false">
      <c r="A114" s="93"/>
      <c r="B114" s="95"/>
    </row>
    <row r="115" customFormat="false" ht="12.75" hidden="false" customHeight="false" outlineLevel="0" collapsed="false">
      <c r="A115" s="93" t="n">
        <v>40472</v>
      </c>
      <c r="B115" s="94" t="n">
        <v>40271</v>
      </c>
      <c r="C115" s="0" t="s">
        <v>222</v>
      </c>
      <c r="D115" s="82" t="s">
        <v>53</v>
      </c>
      <c r="E115" s="0" t="s">
        <v>378</v>
      </c>
      <c r="G115" s="6" t="n">
        <f aca="false">A119-A63</f>
        <v>15083</v>
      </c>
    </row>
    <row r="116" customFormat="false" ht="12.75" hidden="false" customHeight="false" outlineLevel="0" collapsed="false">
      <c r="A116" s="93" t="n">
        <v>40472</v>
      </c>
      <c r="B116" s="94" t="n">
        <v>40271</v>
      </c>
      <c r="C116" s="0" t="s">
        <v>379</v>
      </c>
      <c r="D116" s="82" t="s">
        <v>53</v>
      </c>
      <c r="E116" s="0" t="s">
        <v>78</v>
      </c>
      <c r="G116" s="6" t="n">
        <f aca="false">A116-A74</f>
        <v>7160</v>
      </c>
    </row>
    <row r="117" customFormat="false" ht="12.75" hidden="false" customHeight="false" outlineLevel="0" collapsed="false">
      <c r="A117" s="93" t="n">
        <v>40472</v>
      </c>
      <c r="B117" s="94" t="n">
        <v>40271</v>
      </c>
      <c r="C117" s="0" t="s">
        <v>220</v>
      </c>
      <c r="D117" s="82" t="s">
        <v>53</v>
      </c>
      <c r="E117" s="0" t="s">
        <v>158</v>
      </c>
      <c r="G117" s="6" t="n">
        <f aca="false">A117-A74</f>
        <v>7160</v>
      </c>
    </row>
    <row r="118" customFormat="false" ht="12.75" hidden="false" customHeight="false" outlineLevel="0" collapsed="false">
      <c r="A118" s="93" t="n">
        <v>40472</v>
      </c>
      <c r="B118" s="94" t="n">
        <v>40273</v>
      </c>
      <c r="C118" s="0" t="s">
        <v>380</v>
      </c>
    </row>
    <row r="119" customFormat="false" ht="12.75" hidden="false" customHeight="false" outlineLevel="0" collapsed="false">
      <c r="A119" s="93" t="n">
        <v>40789</v>
      </c>
      <c r="B119" s="94" t="n">
        <v>40285</v>
      </c>
      <c r="C119" s="0" t="s">
        <v>65</v>
      </c>
      <c r="D119" s="82" t="s">
        <v>53</v>
      </c>
      <c r="E119" s="0" t="s">
        <v>381</v>
      </c>
      <c r="F119" s="82"/>
      <c r="G119" s="6" t="n">
        <f aca="false">A119-A96</f>
        <v>7012</v>
      </c>
    </row>
    <row r="121" customFormat="false" ht="12.75" hidden="false" customHeight="false" outlineLevel="0" collapsed="false">
      <c r="A121" s="6" t="n">
        <v>44895</v>
      </c>
      <c r="B121" s="126" t="n">
        <v>40408</v>
      </c>
      <c r="C121" s="0" t="s">
        <v>71</v>
      </c>
      <c r="D121" s="95" t="s">
        <v>72</v>
      </c>
      <c r="E121" s="0" t="s">
        <v>71</v>
      </c>
      <c r="F121" s="82" t="s">
        <v>382</v>
      </c>
      <c r="G121" s="6" t="n">
        <f aca="false">A121-A99</f>
        <v>4423</v>
      </c>
    </row>
    <row r="122" customFormat="false" ht="12.75" hidden="false" customHeight="false" outlineLevel="0" collapsed="false">
      <c r="A122" s="279" t="n">
        <v>44895</v>
      </c>
      <c r="B122" s="126" t="n">
        <v>40408</v>
      </c>
      <c r="C122" s="0" t="s">
        <v>74</v>
      </c>
      <c r="D122" s="95" t="s">
        <v>72</v>
      </c>
      <c r="E122" s="0" t="s">
        <v>74</v>
      </c>
      <c r="F122" s="82" t="s">
        <v>283</v>
      </c>
      <c r="G122" s="6" t="n">
        <f aca="false">A122-A100</f>
        <v>4423</v>
      </c>
    </row>
    <row r="124" customFormat="false" ht="12.75" hidden="false" customHeight="false" outlineLevel="0" collapsed="false">
      <c r="A124" s="128" t="n">
        <v>46442</v>
      </c>
      <c r="B124" s="129" t="n">
        <v>2010</v>
      </c>
      <c r="C124" s="130" t="s">
        <v>79</v>
      </c>
      <c r="D124" s="131"/>
      <c r="E124" s="30"/>
      <c r="F124" s="30"/>
      <c r="G124" s="128" t="n">
        <f aca="false">A124-A98</f>
        <v>5970</v>
      </c>
    </row>
    <row r="127" customFormat="false" ht="12.75" hidden="false" customHeight="false" outlineLevel="0" collapsed="false">
      <c r="A127" s="6" t="n">
        <v>46442</v>
      </c>
      <c r="B127" s="126" t="n">
        <v>40600</v>
      </c>
      <c r="C127" s="0" t="s">
        <v>123</v>
      </c>
      <c r="D127" s="82" t="s">
        <v>383</v>
      </c>
      <c r="G127" s="6" t="n">
        <f aca="false">A127-A63</f>
        <v>20736</v>
      </c>
    </row>
    <row r="128" customFormat="false" ht="12.75" hidden="false" customHeight="false" outlineLevel="0" collapsed="false">
      <c r="A128" s="6" t="n">
        <v>46442</v>
      </c>
      <c r="B128" s="126" t="n">
        <v>40600</v>
      </c>
      <c r="C128" s="0" t="s">
        <v>154</v>
      </c>
      <c r="D128" s="82" t="s">
        <v>350</v>
      </c>
      <c r="G128" s="6" t="n">
        <f aca="false">A128-A64</f>
        <v>20736</v>
      </c>
    </row>
    <row r="129" customFormat="false" ht="12.75" hidden="false" customHeight="false" outlineLevel="0" collapsed="false">
      <c r="A129" s="6" t="n">
        <v>46442</v>
      </c>
      <c r="B129" s="126" t="n">
        <v>40607</v>
      </c>
      <c r="C129" s="0" t="s">
        <v>245</v>
      </c>
      <c r="D129" s="186" t="s">
        <v>53</v>
      </c>
      <c r="E129" s="301" t="s">
        <v>375</v>
      </c>
      <c r="F129" s="41"/>
      <c r="G129" s="302" t="n">
        <f aca="false">A129-A101</f>
        <v>5970</v>
      </c>
    </row>
    <row r="130" customFormat="false" ht="12.75" hidden="false" customHeight="false" outlineLevel="0" collapsed="false">
      <c r="A130" s="107"/>
      <c r="B130" s="94"/>
      <c r="D130" s="102" t="s">
        <v>38</v>
      </c>
      <c r="E130" s="103" t="s">
        <v>39</v>
      </c>
      <c r="F130" s="103"/>
      <c r="G130" s="104" t="n">
        <v>0.12</v>
      </c>
      <c r="K130" s="284"/>
      <c r="L130" s="275"/>
      <c r="M130" s="275"/>
    </row>
    <row r="131" customFormat="false" ht="12.75" hidden="false" customHeight="false" outlineLevel="0" collapsed="false">
      <c r="A131" s="107"/>
      <c r="B131" s="94"/>
      <c r="D131" s="109" t="s">
        <v>38</v>
      </c>
      <c r="E131" s="110" t="s">
        <v>42</v>
      </c>
      <c r="F131" s="110"/>
      <c r="G131" s="111" t="n">
        <v>0.005</v>
      </c>
      <c r="K131" s="284"/>
      <c r="L131" s="275"/>
      <c r="M131" s="275"/>
    </row>
    <row r="132" customFormat="false" ht="12.75" hidden="false" customHeight="false" outlineLevel="0" collapsed="false">
      <c r="A132" s="107"/>
      <c r="B132" s="94"/>
      <c r="D132" s="109" t="s">
        <v>38</v>
      </c>
      <c r="E132" s="115" t="s">
        <v>46</v>
      </c>
      <c r="F132" s="115"/>
      <c r="G132" s="116" t="n">
        <v>0.12</v>
      </c>
      <c r="K132" s="284"/>
      <c r="L132" s="275"/>
      <c r="M132" s="275"/>
    </row>
    <row r="133" customFormat="false" ht="12.75" hidden="false" customHeight="false" outlineLevel="0" collapsed="false">
      <c r="A133" s="107"/>
      <c r="B133" s="94"/>
      <c r="D133" s="112" t="s">
        <v>38</v>
      </c>
      <c r="E133" s="119" t="s">
        <v>48</v>
      </c>
      <c r="F133" s="119"/>
      <c r="G133" s="111" t="n">
        <v>0.004</v>
      </c>
      <c r="K133" s="284"/>
      <c r="L133" s="275"/>
      <c r="M133" s="275"/>
    </row>
    <row r="134" customFormat="false" ht="12.75" hidden="false" customHeight="false" outlineLevel="0" collapsed="false">
      <c r="A134" s="107"/>
      <c r="B134" s="94"/>
      <c r="D134" s="102" t="s">
        <v>50</v>
      </c>
      <c r="E134" s="103" t="s">
        <v>51</v>
      </c>
      <c r="F134" s="103"/>
      <c r="G134" s="104" t="n">
        <v>0.12</v>
      </c>
      <c r="K134" s="284"/>
      <c r="L134" s="275"/>
      <c r="M134" s="275"/>
    </row>
    <row r="135" customFormat="false" ht="12.75" hidden="false" customHeight="false" outlineLevel="0" collapsed="false">
      <c r="A135" s="107"/>
      <c r="B135" s="94"/>
      <c r="D135" s="109" t="s">
        <v>50</v>
      </c>
      <c r="E135" s="110" t="s">
        <v>42</v>
      </c>
      <c r="F135" s="110"/>
      <c r="G135" s="111" t="n">
        <v>0.005</v>
      </c>
      <c r="K135" s="284"/>
      <c r="L135" s="275"/>
      <c r="M135" s="275"/>
    </row>
    <row r="136" customFormat="false" ht="12.75" hidden="false" customHeight="false" outlineLevel="0" collapsed="false">
      <c r="A136" s="107"/>
      <c r="B136" s="94"/>
      <c r="D136" s="109" t="s">
        <v>50</v>
      </c>
      <c r="E136" s="115" t="s">
        <v>46</v>
      </c>
      <c r="F136" s="115"/>
      <c r="G136" s="116" t="n">
        <v>0.14</v>
      </c>
      <c r="K136" s="284"/>
      <c r="L136" s="275"/>
      <c r="M136" s="275"/>
    </row>
    <row r="137" customFormat="false" ht="12.75" hidden="false" customHeight="false" outlineLevel="0" collapsed="false">
      <c r="A137" s="107"/>
      <c r="B137" s="94"/>
      <c r="D137" s="112" t="s">
        <v>50</v>
      </c>
      <c r="E137" s="119" t="s">
        <v>48</v>
      </c>
      <c r="F137" s="119"/>
      <c r="G137" s="188" t="n">
        <v>0.005</v>
      </c>
      <c r="K137" s="284"/>
      <c r="L137" s="275"/>
      <c r="M137" s="275"/>
    </row>
    <row r="138" customFormat="false" ht="12.75" hidden="false" customHeight="false" outlineLevel="0" collapsed="false">
      <c r="B138" s="95"/>
    </row>
    <row r="139" customFormat="false" ht="12.75" hidden="false" customHeight="false" outlineLevel="0" collapsed="false">
      <c r="A139" s="306" t="n">
        <v>46442</v>
      </c>
      <c r="B139" s="307" t="n">
        <v>40607</v>
      </c>
      <c r="C139" s="308" t="s">
        <v>245</v>
      </c>
      <c r="D139" s="309" t="s">
        <v>53</v>
      </c>
      <c r="E139" s="308" t="s">
        <v>384</v>
      </c>
      <c r="F139" s="308"/>
      <c r="G139" s="310" t="n">
        <f aca="false">A139-A111</f>
        <v>5970</v>
      </c>
    </row>
    <row r="140" customFormat="false" ht="12.75" hidden="false" customHeight="false" outlineLevel="0" collapsed="false">
      <c r="A140" s="303"/>
      <c r="B140" s="51"/>
      <c r="C140" s="2"/>
      <c r="D140" s="102" t="s">
        <v>38</v>
      </c>
      <c r="E140" s="103" t="s">
        <v>274</v>
      </c>
      <c r="F140" s="103"/>
      <c r="G140" s="104" t="s">
        <v>376</v>
      </c>
    </row>
    <row r="141" customFormat="false" ht="12.75" hidden="false" customHeight="false" outlineLevel="0" collapsed="false">
      <c r="A141" s="304"/>
      <c r="B141" s="305"/>
      <c r="C141" s="189"/>
      <c r="D141" s="112" t="s">
        <v>50</v>
      </c>
      <c r="E141" s="187" t="s">
        <v>274</v>
      </c>
      <c r="F141" s="187"/>
      <c r="G141" s="188" t="s">
        <v>377</v>
      </c>
    </row>
    <row r="143" customFormat="false" ht="12.75" hidden="false" customHeight="false" outlineLevel="0" collapsed="false">
      <c r="A143" s="6" t="n">
        <v>46442</v>
      </c>
      <c r="B143" s="126" t="n">
        <v>40628</v>
      </c>
      <c r="C143" s="0" t="s">
        <v>385</v>
      </c>
      <c r="G143" s="6" t="n">
        <f aca="false">A143</f>
        <v>46442</v>
      </c>
    </row>
    <row r="144" customFormat="false" ht="12.75" hidden="false" customHeight="false" outlineLevel="0" collapsed="false">
      <c r="A144" s="6" t="n">
        <v>46442</v>
      </c>
      <c r="B144" s="126" t="n">
        <v>40628</v>
      </c>
      <c r="C144" s="0" t="s">
        <v>379</v>
      </c>
      <c r="D144" s="82" t="s">
        <v>53</v>
      </c>
      <c r="E144" s="0" t="s">
        <v>78</v>
      </c>
      <c r="G144" s="6" t="n">
        <f aca="false">A144-A116</f>
        <v>5970</v>
      </c>
    </row>
    <row r="145" customFormat="false" ht="12.75" hidden="false" customHeight="false" outlineLevel="0" collapsed="false">
      <c r="A145" s="6" t="n">
        <v>46442</v>
      </c>
      <c r="B145" s="126" t="n">
        <v>40628</v>
      </c>
      <c r="C145" s="0" t="s">
        <v>220</v>
      </c>
      <c r="D145" s="82" t="s">
        <v>53</v>
      </c>
      <c r="E145" s="0" t="s">
        <v>158</v>
      </c>
      <c r="G145" s="6" t="n">
        <f aca="false">A145-A116</f>
        <v>5970</v>
      </c>
    </row>
    <row r="146" customFormat="false" ht="12.75" hidden="false" customHeight="false" outlineLevel="0" collapsed="false">
      <c r="A146" s="6" t="n">
        <v>46442</v>
      </c>
      <c r="B146" s="126" t="n">
        <v>40628</v>
      </c>
      <c r="C146" s="0" t="s">
        <v>269</v>
      </c>
      <c r="D146" s="82" t="s">
        <v>53</v>
      </c>
      <c r="E146" s="82" t="s">
        <v>270</v>
      </c>
      <c r="G146" s="6" t="n">
        <f aca="false">A146-A12</f>
        <v>36749</v>
      </c>
    </row>
    <row r="147" customFormat="false" ht="12.75" hidden="false" customHeight="false" outlineLevel="0" collapsed="false">
      <c r="A147" s="6" t="n">
        <v>50160</v>
      </c>
      <c r="B147" s="126" t="n">
        <v>40766</v>
      </c>
      <c r="C147" s="224" t="s">
        <v>65</v>
      </c>
      <c r="D147" s="82" t="s">
        <v>53</v>
      </c>
      <c r="E147" s="0" t="s">
        <v>386</v>
      </c>
      <c r="F147" s="82"/>
      <c r="G147" s="6" t="n">
        <f aca="false">A147-A119</f>
        <v>9371</v>
      </c>
    </row>
    <row r="148" customFormat="false" ht="12.75" hidden="false" customHeight="false" outlineLevel="0" collapsed="false">
      <c r="A148" s="93" t="n">
        <v>51262</v>
      </c>
      <c r="B148" s="94" t="n">
        <v>40774</v>
      </c>
      <c r="C148" s="95" t="s">
        <v>71</v>
      </c>
      <c r="D148" s="95" t="s">
        <v>72</v>
      </c>
      <c r="E148" s="95" t="s">
        <v>71</v>
      </c>
      <c r="F148" s="136" t="s">
        <v>387</v>
      </c>
      <c r="G148" s="93" t="n">
        <f aca="false">A148-A121</f>
        <v>6367</v>
      </c>
    </row>
    <row r="149" customFormat="false" ht="12.75" hidden="false" customHeight="false" outlineLevel="0" collapsed="false">
      <c r="A149" s="93" t="n">
        <v>51262</v>
      </c>
      <c r="B149" s="94" t="n">
        <v>40774</v>
      </c>
      <c r="C149" s="95" t="s">
        <v>74</v>
      </c>
      <c r="D149" s="95" t="s">
        <v>72</v>
      </c>
      <c r="E149" s="95" t="s">
        <v>74</v>
      </c>
      <c r="F149" s="136" t="s">
        <v>387</v>
      </c>
      <c r="G149" s="93" t="n">
        <f aca="false">A149-A122</f>
        <v>6367</v>
      </c>
    </row>
    <row r="152" customFormat="false" ht="12.75" hidden="false" customHeight="false" outlineLevel="0" collapsed="false">
      <c r="A152" s="311" t="n">
        <v>53111</v>
      </c>
      <c r="B152" s="312" t="n">
        <v>2011</v>
      </c>
      <c r="C152" s="313" t="s">
        <v>79</v>
      </c>
      <c r="D152" s="268"/>
      <c r="E152" s="189"/>
      <c r="F152" s="189"/>
      <c r="G152" s="311" t="n">
        <f aca="false">A152-A124</f>
        <v>6669</v>
      </c>
    </row>
    <row r="153" customFormat="false" ht="12.75" hidden="false" customHeight="false" outlineLevel="0" collapsed="false">
      <c r="A153" s="279"/>
      <c r="B153" s="224"/>
      <c r="C153" s="224"/>
      <c r="D153" s="281"/>
      <c r="E153" s="224"/>
      <c r="F153" s="224"/>
      <c r="G153" s="279"/>
    </row>
    <row r="154" customFormat="false" ht="12.75" hidden="false" customHeight="false" outlineLevel="0" collapsed="false">
      <c r="A154" s="314" t="s">
        <v>34</v>
      </c>
      <c r="B154" s="275"/>
      <c r="C154" s="275"/>
      <c r="D154" s="276"/>
      <c r="E154" s="275"/>
      <c r="F154" s="275"/>
      <c r="G154" s="314" t="s">
        <v>34</v>
      </c>
    </row>
    <row r="155" customFormat="false" ht="12.75" hidden="false" customHeight="false" outlineLevel="0" collapsed="false">
      <c r="A155" s="6" t="n">
        <v>53111</v>
      </c>
      <c r="B155" s="126" t="n">
        <v>41004</v>
      </c>
      <c r="C155" s="315" t="s">
        <v>388</v>
      </c>
      <c r="E155" s="82"/>
    </row>
    <row r="160" customFormat="false" ht="12.75" hidden="false" customHeight="false" outlineLevel="0" collapsed="false">
      <c r="A160" s="6" t="n">
        <v>53111</v>
      </c>
      <c r="B160" s="126" t="n">
        <v>41004</v>
      </c>
      <c r="C160" s="0" t="s">
        <v>389</v>
      </c>
      <c r="D160" s="82" t="s">
        <v>390</v>
      </c>
      <c r="E160" s="0" t="s">
        <v>391</v>
      </c>
    </row>
    <row r="161" customFormat="false" ht="12.75" hidden="false" customHeight="false" outlineLevel="0" collapsed="false">
      <c r="A161" s="6" t="n">
        <v>53111</v>
      </c>
      <c r="B161" s="126" t="n">
        <v>40912</v>
      </c>
      <c r="C161" s="0" t="s">
        <v>185</v>
      </c>
      <c r="D161" s="82" t="s">
        <v>251</v>
      </c>
      <c r="E161" s="0" t="s">
        <v>357</v>
      </c>
      <c r="G161" s="6" t="n">
        <f aca="false">A161-A75</f>
        <v>19799</v>
      </c>
      <c r="J161" s="4"/>
    </row>
    <row r="162" customFormat="false" ht="12.75" hidden="false" customHeight="false" outlineLevel="0" collapsed="false">
      <c r="A162" s="6" t="n">
        <v>53111</v>
      </c>
      <c r="B162" s="126" t="n">
        <v>40912</v>
      </c>
      <c r="C162" s="0" t="s">
        <v>250</v>
      </c>
      <c r="D162" s="82" t="s">
        <v>251</v>
      </c>
      <c r="E162" s="0" t="s">
        <v>358</v>
      </c>
      <c r="G162" s="6" t="n">
        <f aca="false">A162-A76</f>
        <v>19799</v>
      </c>
      <c r="I162" s="41"/>
      <c r="J162" s="316"/>
    </row>
    <row r="163" customFormat="false" ht="12.75" hidden="false" customHeight="false" outlineLevel="0" collapsed="false">
      <c r="I163" s="41"/>
      <c r="J163" s="4"/>
    </row>
    <row r="164" customFormat="false" ht="12.75" hidden="false" customHeight="false" outlineLevel="0" collapsed="false">
      <c r="A164" s="6" t="n">
        <v>53111</v>
      </c>
      <c r="B164" s="126" t="n">
        <v>40912</v>
      </c>
      <c r="C164" s="0" t="s">
        <v>245</v>
      </c>
      <c r="D164" s="186" t="s">
        <v>53</v>
      </c>
      <c r="E164" s="0" t="s">
        <v>130</v>
      </c>
      <c r="G164" s="6" t="n">
        <f aca="false">A160-A111</f>
        <v>12639</v>
      </c>
      <c r="I164" s="41"/>
      <c r="J164" s="316"/>
    </row>
    <row r="165" customFormat="false" ht="12.75" hidden="false" customHeight="false" outlineLevel="0" collapsed="false">
      <c r="A165" s="6" t="n">
        <v>53111</v>
      </c>
      <c r="B165" s="126" t="n">
        <v>40912</v>
      </c>
      <c r="C165" s="0" t="s">
        <v>245</v>
      </c>
      <c r="D165" s="186" t="s">
        <v>53</v>
      </c>
      <c r="E165" s="301" t="s">
        <v>375</v>
      </c>
      <c r="F165" s="41"/>
      <c r="G165" s="302" t="n">
        <f aca="false">A165-A126</f>
        <v>53111</v>
      </c>
      <c r="I165" s="41"/>
      <c r="J165" s="4"/>
    </row>
    <row r="166" customFormat="false" ht="12.75" hidden="false" customHeight="false" outlineLevel="0" collapsed="false">
      <c r="A166" s="317"/>
      <c r="B166" s="318"/>
      <c r="C166" s="319"/>
      <c r="D166" s="320"/>
      <c r="E166" s="321"/>
      <c r="F166" s="321"/>
      <c r="G166" s="322"/>
      <c r="H166" s="41"/>
      <c r="I166" s="41"/>
      <c r="J166" s="316"/>
    </row>
    <row r="167" customFormat="false" ht="12.75" hidden="false" customHeight="false" outlineLevel="0" collapsed="false">
      <c r="A167" s="323"/>
      <c r="B167" s="324"/>
      <c r="C167" s="325"/>
      <c r="D167" s="326"/>
      <c r="E167" s="110"/>
      <c r="F167" s="110"/>
      <c r="G167" s="327"/>
      <c r="H167" s="41"/>
      <c r="I167" s="41"/>
      <c r="J167" s="4"/>
    </row>
    <row r="168" customFormat="false" ht="12.75" hidden="false" customHeight="false" outlineLevel="0" collapsed="false">
      <c r="A168" s="107"/>
      <c r="B168" s="94"/>
      <c r="C168" s="41"/>
      <c r="D168" s="290"/>
      <c r="E168" s="301"/>
      <c r="F168" s="301"/>
      <c r="G168" s="328"/>
      <c r="H168" s="41"/>
      <c r="I168" s="41"/>
      <c r="J168" s="316"/>
    </row>
    <row r="169" customFormat="false" ht="12.75" hidden="false" customHeight="false" outlineLevel="0" collapsed="false">
      <c r="A169" s="107"/>
      <c r="B169" s="94"/>
      <c r="C169" s="41"/>
      <c r="D169" s="290"/>
      <c r="E169" s="301"/>
      <c r="F169" s="301"/>
      <c r="G169" s="329"/>
      <c r="H169" s="41"/>
      <c r="I169" s="41"/>
      <c r="J169" s="4"/>
    </row>
    <row r="170" customFormat="false" ht="12.75" hidden="false" customHeight="false" outlineLevel="0" collapsed="false">
      <c r="C170" s="41"/>
      <c r="D170" s="290"/>
      <c r="E170" s="41"/>
      <c r="F170" s="41"/>
      <c r="G170" s="302"/>
      <c r="H170" s="41"/>
      <c r="I170" s="41"/>
      <c r="J170" s="4"/>
    </row>
    <row r="171" customFormat="false" ht="12.75" hidden="false" customHeight="false" outlineLevel="0" collapsed="false">
      <c r="C171" s="41"/>
      <c r="D171" s="41"/>
      <c r="E171" s="41"/>
      <c r="F171" s="41"/>
      <c r="G171" s="41"/>
      <c r="H171" s="41"/>
      <c r="I171" s="41"/>
      <c r="J171" s="4"/>
    </row>
    <row r="172" customFormat="false" ht="12.75" hidden="false" customHeight="false" outlineLevel="0" collapsed="false">
      <c r="C172" s="41"/>
      <c r="D172" s="290"/>
      <c r="E172" s="301"/>
      <c r="F172" s="41"/>
      <c r="G172" s="330"/>
      <c r="H172" s="41"/>
      <c r="I172" s="41"/>
      <c r="J172" s="4"/>
    </row>
    <row r="173" customFormat="false" ht="12.75" hidden="false" customHeight="false" outlineLevel="0" collapsed="false">
      <c r="C173" s="41"/>
      <c r="D173" s="290"/>
      <c r="E173" s="41"/>
      <c r="F173" s="41"/>
      <c r="G173" s="330"/>
      <c r="H173" s="41"/>
      <c r="I173" s="41"/>
      <c r="J173" s="4"/>
    </row>
    <row r="174" customFormat="false" ht="12.75" hidden="false" customHeight="false" outlineLevel="0" collapsed="false">
      <c r="C174" s="41"/>
      <c r="D174" s="290"/>
      <c r="E174" s="41"/>
      <c r="F174" s="41"/>
      <c r="G174" s="330"/>
      <c r="H174" s="41"/>
      <c r="I174" s="41"/>
      <c r="J174" s="4"/>
    </row>
    <row r="175" customFormat="false" ht="12.75" hidden="false" customHeight="false" outlineLevel="0" collapsed="false">
      <c r="C175" s="41"/>
      <c r="D175" s="290"/>
      <c r="E175" s="41"/>
      <c r="F175" s="41"/>
      <c r="G175" s="330"/>
      <c r="H175" s="41"/>
      <c r="I175" s="41"/>
      <c r="J175" s="4"/>
    </row>
    <row r="178" customFormat="false" ht="12.75" hidden="false" customHeight="false" outlineLevel="0" collapsed="false">
      <c r="A178" s="93" t="n">
        <v>56247</v>
      </c>
      <c r="B178" s="94" t="n">
        <v>41087</v>
      </c>
      <c r="C178" s="282" t="s">
        <v>71</v>
      </c>
      <c r="D178" s="95" t="s">
        <v>72</v>
      </c>
      <c r="E178" s="95" t="s">
        <v>71</v>
      </c>
      <c r="F178" s="331" t="s">
        <v>392</v>
      </c>
      <c r="G178" s="93" t="n">
        <f aca="false">A178-A148</f>
        <v>4985</v>
      </c>
      <c r="I178" s="95" t="s">
        <v>393</v>
      </c>
    </row>
    <row r="179" customFormat="false" ht="12.75" hidden="false" customHeight="false" outlineLevel="0" collapsed="false">
      <c r="A179" s="93" t="n">
        <v>56247</v>
      </c>
      <c r="B179" s="94" t="n">
        <v>41087</v>
      </c>
      <c r="C179" s="282" t="s">
        <v>74</v>
      </c>
      <c r="D179" s="95" t="s">
        <v>72</v>
      </c>
      <c r="E179" s="332" t="s">
        <v>74</v>
      </c>
      <c r="F179" s="331" t="s">
        <v>394</v>
      </c>
      <c r="G179" s="93" t="n">
        <f aca="false">A179-A149</f>
        <v>4985</v>
      </c>
      <c r="I179" s="95" t="s">
        <v>395</v>
      </c>
    </row>
    <row r="182" customFormat="false" ht="12.75" hidden="false" customHeight="false" outlineLevel="0" collapsed="false">
      <c r="A182" s="311" t="n">
        <v>58555</v>
      </c>
      <c r="B182" s="312" t="n">
        <v>2012</v>
      </c>
      <c r="C182" s="313" t="s">
        <v>79</v>
      </c>
      <c r="D182" s="268"/>
      <c r="E182" s="189"/>
      <c r="F182" s="189"/>
      <c r="G182" s="311" t="n">
        <f aca="false">A182-A152</f>
        <v>5444</v>
      </c>
    </row>
    <row r="183" customFormat="false" ht="12.75" hidden="false" customHeight="false" outlineLevel="0" collapsed="false">
      <c r="A183" s="333"/>
      <c r="B183" s="30"/>
      <c r="C183" s="30"/>
      <c r="D183" s="131"/>
      <c r="E183" s="30"/>
      <c r="F183" s="30"/>
      <c r="G183" s="333"/>
      <c r="H183" s="30"/>
    </row>
    <row r="184" customFormat="false" ht="12.75" hidden="false" customHeight="false" outlineLevel="0" collapsed="false">
      <c r="A184" s="1"/>
      <c r="B184" s="2"/>
      <c r="C184" s="2"/>
      <c r="D184" s="186"/>
      <c r="E184" s="2"/>
      <c r="F184" s="2"/>
      <c r="G184" s="1"/>
      <c r="H184" s="2"/>
    </row>
    <row r="185" customFormat="false" ht="12.75" hidden="false" customHeight="false" outlineLevel="0" collapsed="false">
      <c r="A185" s="93"/>
      <c r="C185" s="135"/>
    </row>
    <row r="186" customFormat="false" ht="24.45" hidden="false" customHeight="false" outlineLevel="0" collapsed="false">
      <c r="A186" s="93"/>
      <c r="B186" s="134" t="n">
        <v>2013</v>
      </c>
      <c r="C186" s="135"/>
    </row>
    <row r="187" customFormat="false" ht="24.45" hidden="false" customHeight="false" outlineLevel="0" collapsed="false">
      <c r="A187" s="93"/>
      <c r="B187" s="334"/>
      <c r="C187" s="135"/>
    </row>
    <row r="188" customFormat="false" ht="12.75" hidden="false" customHeight="false" outlineLevel="0" collapsed="false">
      <c r="A188" s="6" t="n">
        <v>58555</v>
      </c>
      <c r="B188" s="126" t="n">
        <v>41364</v>
      </c>
      <c r="C188" s="0" t="s">
        <v>245</v>
      </c>
      <c r="D188" s="82" t="s">
        <v>396</v>
      </c>
      <c r="F188" s="0" t="s">
        <v>397</v>
      </c>
      <c r="G188" s="6" t="s">
        <v>398</v>
      </c>
      <c r="H188" s="0" t="s">
        <v>399</v>
      </c>
    </row>
    <row r="189" customFormat="false" ht="12.75" hidden="false" customHeight="false" outlineLevel="0" collapsed="false">
      <c r="A189" s="6" t="n">
        <v>58555</v>
      </c>
      <c r="B189" s="126" t="n">
        <v>41364</v>
      </c>
      <c r="D189" s="82" t="s">
        <v>400</v>
      </c>
      <c r="F189" s="0" t="s">
        <v>401</v>
      </c>
      <c r="G189" s="6" t="s">
        <v>402</v>
      </c>
    </row>
    <row r="190" customFormat="false" ht="12.75" hidden="false" customHeight="false" outlineLevel="0" collapsed="false">
      <c r="A190" s="6" t="n">
        <v>58555</v>
      </c>
      <c r="B190" s="126" t="n">
        <v>41364</v>
      </c>
      <c r="C190" s="0" t="s">
        <v>174</v>
      </c>
      <c r="D190" s="82" t="s">
        <v>136</v>
      </c>
      <c r="G190" s="6" t="s">
        <v>176</v>
      </c>
      <c r="H190" s="6" t="n">
        <f aca="false">A188-A$127</f>
        <v>12113</v>
      </c>
    </row>
    <row r="191" customFormat="false" ht="12.75" hidden="false" customHeight="false" outlineLevel="0" collapsed="false">
      <c r="A191" s="6" t="n">
        <v>58555</v>
      </c>
      <c r="B191" s="126" t="n">
        <v>41364</v>
      </c>
      <c r="C191" s="0" t="s">
        <v>174</v>
      </c>
      <c r="D191" s="82" t="s">
        <v>403</v>
      </c>
      <c r="F191" s="0" t="s">
        <v>404</v>
      </c>
      <c r="G191" s="6" t="s">
        <v>176</v>
      </c>
      <c r="H191" s="6" t="n">
        <f aca="false">A189-A$127</f>
        <v>12113</v>
      </c>
    </row>
    <row r="192" customFormat="false" ht="12.75" hidden="false" customHeight="false" outlineLevel="0" collapsed="false">
      <c r="A192" s="6" t="n">
        <v>58555</v>
      </c>
      <c r="B192" s="126" t="n">
        <v>41364</v>
      </c>
      <c r="C192" s="0" t="s">
        <v>174</v>
      </c>
      <c r="D192" s="82" t="s">
        <v>405</v>
      </c>
      <c r="F192" s="0" t="s">
        <v>406</v>
      </c>
      <c r="G192" s="6" t="s">
        <v>176</v>
      </c>
      <c r="H192" s="6" t="n">
        <f aca="false">A190-A$127</f>
        <v>12113</v>
      </c>
    </row>
    <row r="193" customFormat="false" ht="12.75" hidden="false" customHeight="false" outlineLevel="0" collapsed="false">
      <c r="A193" s="6" t="n">
        <v>58555</v>
      </c>
      <c r="B193" s="126" t="n">
        <v>41364</v>
      </c>
      <c r="C193" s="0" t="s">
        <v>174</v>
      </c>
      <c r="D193" s="82" t="s">
        <v>407</v>
      </c>
      <c r="F193" s="0" t="s">
        <v>408</v>
      </c>
      <c r="G193" s="6" t="s">
        <v>176</v>
      </c>
      <c r="H193" s="6" t="n">
        <f aca="false">A191-A$127</f>
        <v>12113</v>
      </c>
    </row>
    <row r="194" customFormat="false" ht="12.75" hidden="false" customHeight="false" outlineLevel="0" collapsed="false">
      <c r="A194" s="6" t="n">
        <v>58555</v>
      </c>
      <c r="B194" s="126" t="n">
        <v>41364</v>
      </c>
      <c r="C194" s="0" t="s">
        <v>174</v>
      </c>
      <c r="D194" s="82" t="s">
        <v>409</v>
      </c>
      <c r="F194" s="0" t="s">
        <v>404</v>
      </c>
      <c r="G194" s="6" t="s">
        <v>176</v>
      </c>
      <c r="H194" s="6" t="n">
        <f aca="false">A192-A$127</f>
        <v>12113</v>
      </c>
    </row>
    <row r="195" customFormat="false" ht="12.75" hidden="false" customHeight="false" outlineLevel="0" collapsed="false">
      <c r="A195" s="6" t="n">
        <v>58555</v>
      </c>
      <c r="B195" s="126" t="n">
        <v>41370</v>
      </c>
      <c r="C195" s="132" t="s">
        <v>410</v>
      </c>
      <c r="D195" s="82" t="s">
        <v>154</v>
      </c>
      <c r="E195" s="82" t="s">
        <v>411</v>
      </c>
      <c r="G195" s="6" t="s">
        <v>176</v>
      </c>
      <c r="H195" s="6" t="n">
        <f aca="false">A195-A128</f>
        <v>12113</v>
      </c>
    </row>
    <row r="196" customFormat="false" ht="12.75" hidden="false" customHeight="false" outlineLevel="0" collapsed="false">
      <c r="A196" s="6" t="n">
        <v>58578</v>
      </c>
      <c r="B196" s="126" t="n">
        <v>41385</v>
      </c>
      <c r="C196" s="135" t="s">
        <v>410</v>
      </c>
      <c r="D196" s="82" t="s">
        <v>412</v>
      </c>
      <c r="E196" s="82"/>
      <c r="H196" s="6"/>
    </row>
    <row r="197" customFormat="false" ht="12.75" hidden="false" customHeight="false" outlineLevel="0" collapsed="false">
      <c r="D197" s="82" t="s">
        <v>413</v>
      </c>
      <c r="E197" s="82"/>
      <c r="H197" s="6"/>
    </row>
    <row r="198" customFormat="false" ht="12.75" hidden="false" customHeight="false" outlineLevel="0" collapsed="false">
      <c r="C198" s="132"/>
      <c r="E198" s="82"/>
      <c r="H198" s="6"/>
    </row>
    <row r="199" customFormat="false" ht="12.75" hidden="false" customHeight="false" outlineLevel="0" collapsed="false">
      <c r="B199" s="126"/>
      <c r="C199" s="132"/>
    </row>
    <row r="200" customFormat="false" ht="12.75" hidden="false" customHeight="false" outlineLevel="0" collapsed="false">
      <c r="A200" s="6" t="n">
        <v>58555</v>
      </c>
      <c r="B200" s="126" t="n">
        <v>41370</v>
      </c>
      <c r="C200" s="224" t="s">
        <v>65</v>
      </c>
      <c r="D200" s="82" t="s">
        <v>153</v>
      </c>
      <c r="E200" s="0" t="s">
        <v>386</v>
      </c>
      <c r="F200" s="82"/>
      <c r="G200" s="6" t="s">
        <v>176</v>
      </c>
      <c r="H200" s="6" t="n">
        <f aca="false">A200-A147</f>
        <v>8395</v>
      </c>
    </row>
    <row r="202" customFormat="false" ht="12.75" hidden="false" customHeight="false" outlineLevel="0" collapsed="false">
      <c r="A202" s="6" t="n">
        <v>58555</v>
      </c>
      <c r="B202" s="126" t="n">
        <v>41364</v>
      </c>
      <c r="C202" s="95" t="s">
        <v>71</v>
      </c>
      <c r="D202" s="82" t="s">
        <v>414</v>
      </c>
      <c r="E202" s="95" t="s">
        <v>71</v>
      </c>
      <c r="F202" s="331" t="s">
        <v>394</v>
      </c>
      <c r="G202" s="93" t="n">
        <f aca="false">A202-A178</f>
        <v>2308</v>
      </c>
      <c r="I202" s="95" t="s">
        <v>415</v>
      </c>
      <c r="J202" s="0" t="s">
        <v>416</v>
      </c>
    </row>
    <row r="203" customFormat="false" ht="12.75" hidden="false" customHeight="false" outlineLevel="0" collapsed="false">
      <c r="A203" s="6" t="n">
        <v>58555</v>
      </c>
      <c r="B203" s="126" t="n">
        <v>41364</v>
      </c>
      <c r="C203" s="95" t="s">
        <v>74</v>
      </c>
      <c r="D203" s="82" t="s">
        <v>414</v>
      </c>
      <c r="E203" s="332" t="s">
        <v>74</v>
      </c>
      <c r="F203" s="331" t="s">
        <v>394</v>
      </c>
      <c r="G203" s="93" t="n">
        <f aca="false">A203-A179</f>
        <v>2308</v>
      </c>
      <c r="I203" s="95" t="s">
        <v>417</v>
      </c>
      <c r="J203" s="0" t="s">
        <v>418</v>
      </c>
    </row>
    <row r="205" customFormat="false" ht="12.75" hidden="false" customHeight="false" outlineLevel="0" collapsed="false">
      <c r="E205" s="332"/>
      <c r="F205" s="331"/>
      <c r="G205" s="93"/>
    </row>
    <row r="206" customFormat="false" ht="12.75" hidden="false" customHeight="false" outlineLevel="0" collapsed="false">
      <c r="B206" s="126"/>
      <c r="C206" s="95"/>
      <c r="D206" s="2"/>
      <c r="E206" s="2"/>
      <c r="F206" s="2"/>
      <c r="G206" s="2"/>
      <c r="H206" s="2"/>
      <c r="I206" s="2"/>
      <c r="J206" s="2"/>
      <c r="K206" s="2"/>
      <c r="L206" s="2"/>
    </row>
    <row r="207" customFormat="false" ht="12.75" hidden="false" customHeight="false" outlineLevel="0" collapsed="false">
      <c r="A207" s="2"/>
      <c r="B207" s="2" t="s">
        <v>419</v>
      </c>
      <c r="C207" s="335" t="n">
        <v>5444</v>
      </c>
      <c r="D207" s="315" t="s">
        <v>420</v>
      </c>
      <c r="E207" s="315" t="s">
        <v>388</v>
      </c>
      <c r="F207" s="282"/>
      <c r="G207" s="321"/>
      <c r="H207" s="336" t="s">
        <v>421</v>
      </c>
      <c r="I207" s="337"/>
      <c r="J207" s="337"/>
      <c r="K207" s="51"/>
      <c r="L207" s="51"/>
      <c r="M207" s="95"/>
    </row>
    <row r="208" customFormat="false" ht="12.75" hidden="false" customHeight="false" outlineLevel="0" collapsed="false">
      <c r="A208" s="138" t="s">
        <v>422</v>
      </c>
      <c r="B208" s="95"/>
      <c r="C208" s="95"/>
      <c r="D208" s="95" t="n">
        <v>53111</v>
      </c>
      <c r="E208" s="140" t="s">
        <v>423</v>
      </c>
      <c r="F208" s="95"/>
      <c r="G208" s="51"/>
      <c r="H208" s="138"/>
      <c r="I208" s="51"/>
      <c r="J208" s="51"/>
      <c r="K208" s="51"/>
      <c r="L208" s="51"/>
      <c r="M208" s="95"/>
    </row>
    <row r="209" customFormat="false" ht="12.75" hidden="false" customHeight="false" outlineLevel="0" collapsed="false">
      <c r="A209" s="140" t="s">
        <v>81</v>
      </c>
      <c r="B209" s="138" t="n">
        <v>41348</v>
      </c>
      <c r="C209" s="95"/>
      <c r="D209" s="51"/>
      <c r="E209" s="51"/>
      <c r="F209" s="51"/>
      <c r="G209" s="51"/>
      <c r="H209" s="51"/>
      <c r="I209" s="51"/>
      <c r="J209" s="51"/>
      <c r="K209" s="51"/>
      <c r="L209" s="51"/>
      <c r="M209" s="95"/>
    </row>
    <row r="210" customFormat="false" ht="12.75" hidden="false" customHeight="false" outlineLevel="0" collapsed="false">
      <c r="A210" s="95"/>
      <c r="B210" s="95"/>
      <c r="C210" s="51"/>
      <c r="D210" s="141"/>
      <c r="E210" s="95"/>
      <c r="F210" s="95"/>
      <c r="G210" s="142"/>
      <c r="H210" s="95"/>
      <c r="I210" s="95"/>
      <c r="J210" s="142"/>
      <c r="K210" s="95"/>
      <c r="L210" s="95"/>
      <c r="M210" s="95"/>
    </row>
    <row r="211" customFormat="false" ht="12.75" hidden="false" customHeight="false" outlineLevel="0" collapsed="false">
      <c r="A211" s="143" t="s">
        <v>82</v>
      </c>
      <c r="B211" s="144"/>
      <c r="C211" s="95"/>
      <c r="D211" s="145" t="s">
        <v>83</v>
      </c>
      <c r="E211" s="146"/>
      <c r="F211" s="95"/>
      <c r="G211" s="143" t="s">
        <v>84</v>
      </c>
      <c r="H211" s="146"/>
      <c r="I211" s="95"/>
      <c r="J211" s="147" t="s">
        <v>85</v>
      </c>
      <c r="K211" s="146"/>
      <c r="L211" s="95"/>
      <c r="M211" s="95"/>
    </row>
    <row r="212" customFormat="false" ht="12.75" hidden="false" customHeight="false" outlineLevel="0" collapsed="false">
      <c r="A212" s="338" t="s">
        <v>424</v>
      </c>
      <c r="B212" s="149" t="s">
        <v>425</v>
      </c>
      <c r="C212" s="95"/>
      <c r="D212" s="338" t="s">
        <v>424</v>
      </c>
      <c r="E212" s="151" t="s">
        <v>425</v>
      </c>
      <c r="F212" s="95"/>
      <c r="G212" s="338" t="s">
        <v>424</v>
      </c>
      <c r="H212" s="149" t="s">
        <v>426</v>
      </c>
      <c r="I212" s="95"/>
      <c r="J212" s="338" t="s">
        <v>424</v>
      </c>
      <c r="K212" s="151" t="s">
        <v>426</v>
      </c>
      <c r="L212" s="95"/>
      <c r="M212" s="95"/>
    </row>
    <row r="213" customFormat="false" ht="12.75" hidden="false" customHeight="false" outlineLevel="0" collapsed="false">
      <c r="A213" s="152"/>
      <c r="B213" s="153"/>
      <c r="C213" s="95"/>
      <c r="D213" s="152"/>
      <c r="E213" s="153"/>
      <c r="F213" s="95"/>
      <c r="G213" s="152"/>
      <c r="H213" s="153"/>
      <c r="I213" s="95"/>
      <c r="J213" s="152"/>
      <c r="K213" s="153"/>
      <c r="L213" s="95"/>
      <c r="M213" s="95"/>
    </row>
    <row r="214" customFormat="false" ht="12.75" hidden="false" customHeight="false" outlineLevel="0" collapsed="false">
      <c r="A214" s="154" t="s">
        <v>88</v>
      </c>
      <c r="B214" s="155" t="n">
        <v>0.05</v>
      </c>
      <c r="C214" s="95"/>
      <c r="D214" s="154" t="s">
        <v>88</v>
      </c>
      <c r="E214" s="155" t="n">
        <v>0.1</v>
      </c>
      <c r="F214" s="95"/>
      <c r="G214" s="154" t="s">
        <v>88</v>
      </c>
      <c r="H214" s="155" t="n">
        <v>0.1</v>
      </c>
      <c r="I214" s="95"/>
      <c r="J214" s="154" t="s">
        <v>88</v>
      </c>
      <c r="K214" s="195" t="n">
        <v>0</v>
      </c>
      <c r="L214" s="95"/>
      <c r="M214" s="95"/>
    </row>
    <row r="215" customFormat="false" ht="12.75" hidden="false" customHeight="false" outlineLevel="0" collapsed="false">
      <c r="A215" s="158" t="s">
        <v>427</v>
      </c>
      <c r="B215" s="159"/>
      <c r="C215" s="95"/>
      <c r="D215" s="158" t="s">
        <v>427</v>
      </c>
      <c r="E215" s="159"/>
      <c r="F215" s="95"/>
      <c r="G215" s="158" t="s">
        <v>427</v>
      </c>
      <c r="H215" s="159"/>
      <c r="I215" s="150"/>
      <c r="J215" s="158" t="s">
        <v>427</v>
      </c>
      <c r="K215" s="159"/>
      <c r="L215" s="95"/>
      <c r="M215" s="95"/>
    </row>
    <row r="216" customFormat="false" ht="12.75" hidden="false" customHeight="false" outlineLevel="0" collapsed="false">
      <c r="A216" s="160" t="s">
        <v>89</v>
      </c>
      <c r="B216" s="161" t="n">
        <v>0</v>
      </c>
      <c r="C216" s="95"/>
      <c r="D216" s="160" t="s">
        <v>89</v>
      </c>
      <c r="E216" s="161" t="n">
        <v>0</v>
      </c>
      <c r="F216" s="95"/>
      <c r="G216" s="160" t="s">
        <v>89</v>
      </c>
      <c r="H216" s="161" t="n">
        <v>0</v>
      </c>
      <c r="I216" s="95"/>
      <c r="J216" s="160" t="s">
        <v>89</v>
      </c>
      <c r="K216" s="161" t="n">
        <v>0</v>
      </c>
      <c r="L216" s="95"/>
      <c r="M216" s="95"/>
    </row>
    <row r="217" customFormat="false" ht="12.75" hidden="false" customHeight="false" outlineLevel="0" collapsed="false">
      <c r="A217" s="162" t="s">
        <v>90</v>
      </c>
      <c r="B217" s="163" t="n">
        <f aca="false">-(B216-B214)</f>
        <v>0.05</v>
      </c>
      <c r="C217" s="95"/>
      <c r="D217" s="162" t="s">
        <v>90</v>
      </c>
      <c r="E217" s="163" t="n">
        <f aca="false">-(E216-E214)</f>
        <v>0.1</v>
      </c>
      <c r="F217" s="95"/>
      <c r="G217" s="162" t="s">
        <v>90</v>
      </c>
      <c r="H217" s="163" t="n">
        <f aca="false">-(H216-H214)</f>
        <v>0.1</v>
      </c>
      <c r="I217" s="95"/>
      <c r="J217" s="162" t="s">
        <v>90</v>
      </c>
      <c r="K217" s="163" t="n">
        <f aca="false">-(K216-K214)</f>
        <v>0</v>
      </c>
      <c r="L217" s="95"/>
      <c r="M217" s="95"/>
    </row>
    <row r="218" customFormat="false" ht="12.75" hidden="false" customHeight="false" outlineLevel="0" collapsed="false">
      <c r="A218" s="164" t="s">
        <v>91</v>
      </c>
      <c r="B218" s="165" t="n">
        <v>3.3</v>
      </c>
      <c r="C218" s="95"/>
      <c r="D218" s="164" t="s">
        <v>91</v>
      </c>
      <c r="E218" s="166" t="n">
        <v>3.25</v>
      </c>
      <c r="F218" s="95"/>
      <c r="G218" s="164" t="s">
        <v>91</v>
      </c>
      <c r="H218" s="166" t="n">
        <v>3.56</v>
      </c>
      <c r="I218" s="95"/>
      <c r="J218" s="164" t="s">
        <v>91</v>
      </c>
      <c r="K218" s="166" t="n">
        <v>3.5</v>
      </c>
      <c r="L218" s="95"/>
      <c r="M218" s="95"/>
    </row>
    <row r="219" customFormat="false" ht="12.75" hidden="false" customHeight="false" outlineLevel="0" collapsed="false">
      <c r="A219" s="167" t="s">
        <v>144</v>
      </c>
      <c r="B219" s="168"/>
      <c r="C219" s="95"/>
      <c r="D219" s="167" t="s">
        <v>144</v>
      </c>
      <c r="E219" s="168"/>
      <c r="F219" s="95"/>
      <c r="G219" s="167" t="s">
        <v>144</v>
      </c>
      <c r="H219" s="168"/>
      <c r="I219" s="95"/>
      <c r="J219" s="167" t="s">
        <v>144</v>
      </c>
      <c r="K219" s="168"/>
      <c r="L219" s="95"/>
      <c r="M219" s="95"/>
    </row>
    <row r="220" customFormat="false" ht="12.75" hidden="false" customHeight="false" outlineLevel="0" collapsed="false">
      <c r="A220" s="339" t="s">
        <v>428</v>
      </c>
      <c r="B220" s="171" t="n">
        <f aca="false">((B214-B216)+B218)-B224</f>
        <v>3.3</v>
      </c>
      <c r="C220" s="95"/>
      <c r="D220" s="169" t="s">
        <v>93</v>
      </c>
      <c r="E220" s="171" t="n">
        <f aca="false">((E214-E216)+E218)-E224</f>
        <v>3.3</v>
      </c>
      <c r="F220" s="95"/>
      <c r="G220" s="169" t="s">
        <v>93</v>
      </c>
      <c r="H220" s="171" t="n">
        <f aca="false">((H214-H216)+H218)-H224</f>
        <v>3.61</v>
      </c>
      <c r="I220" s="95"/>
      <c r="J220" s="339" t="s">
        <v>428</v>
      </c>
      <c r="K220" s="171" t="n">
        <f aca="false">((K214-K216)+K218)-K224</f>
        <v>3.5</v>
      </c>
      <c r="L220" s="95"/>
      <c r="M220" s="95"/>
    </row>
    <row r="221" customFormat="false" ht="12.75" hidden="false" customHeight="false" outlineLevel="0" collapsed="false">
      <c r="A221" s="172"/>
      <c r="B221" s="173" t="s">
        <v>429</v>
      </c>
      <c r="C221" s="95"/>
      <c r="D221" s="174"/>
      <c r="E221" s="175"/>
      <c r="F221" s="95"/>
      <c r="G221" s="172"/>
      <c r="H221" s="173"/>
      <c r="I221" s="95"/>
      <c r="J221" s="172"/>
      <c r="K221" s="173"/>
      <c r="L221" s="95"/>
      <c r="M221" s="95"/>
    </row>
    <row r="222" customFormat="false" ht="12.75" hidden="false" customHeight="false" outlineLevel="0" collapsed="false">
      <c r="A222" s="340" t="s">
        <v>102</v>
      </c>
      <c r="B222" s="341" t="n">
        <v>0</v>
      </c>
      <c r="C222" s="95"/>
      <c r="D222" s="172" t="s">
        <v>102</v>
      </c>
      <c r="E222" s="173" t="n">
        <v>0</v>
      </c>
      <c r="F222" s="95"/>
      <c r="G222" s="172" t="s">
        <v>102</v>
      </c>
      <c r="H222" s="173" t="n">
        <v>0</v>
      </c>
      <c r="I222" s="95"/>
      <c r="J222" s="172" t="s">
        <v>102</v>
      </c>
      <c r="K222" s="173" t="n">
        <v>0</v>
      </c>
      <c r="L222" s="95"/>
      <c r="M222" s="95"/>
    </row>
    <row r="223" customFormat="false" ht="12.75" hidden="false" customHeight="false" outlineLevel="0" collapsed="false">
      <c r="A223" s="177" t="s">
        <v>430</v>
      </c>
      <c r="B223" s="342" t="s">
        <v>431</v>
      </c>
      <c r="C223" s="95"/>
      <c r="D223" s="177" t="s">
        <v>430</v>
      </c>
      <c r="E223" s="342" t="s">
        <v>432</v>
      </c>
      <c r="F223" s="95"/>
      <c r="G223" s="177" t="s">
        <v>430</v>
      </c>
      <c r="H223" s="342" t="s">
        <v>432</v>
      </c>
      <c r="I223" s="95"/>
      <c r="J223" s="177" t="s">
        <v>430</v>
      </c>
      <c r="K223" s="342" t="s">
        <v>431</v>
      </c>
      <c r="L223" s="95"/>
      <c r="M223" s="95"/>
    </row>
    <row r="224" customFormat="false" ht="12.75" hidden="false" customHeight="false" outlineLevel="0" collapsed="false">
      <c r="A224" s="177" t="s">
        <v>433</v>
      </c>
      <c r="B224" s="343" t="n">
        <v>0.05</v>
      </c>
      <c r="C224" s="95"/>
      <c r="D224" s="177" t="s">
        <v>433</v>
      </c>
      <c r="E224" s="343" t="n">
        <v>0.05</v>
      </c>
      <c r="F224" s="51"/>
      <c r="G224" s="177" t="s">
        <v>433</v>
      </c>
      <c r="H224" s="343" t="n">
        <v>0.05</v>
      </c>
      <c r="I224" s="51"/>
      <c r="J224" s="344" t="s">
        <v>434</v>
      </c>
      <c r="K224" s="343" t="n">
        <v>0</v>
      </c>
      <c r="L224" s="95"/>
      <c r="M224" s="95"/>
    </row>
    <row r="225" customFormat="false" ht="12.75" hidden="false" customHeight="false" outlineLevel="0" collapsed="false">
      <c r="A225" s="174"/>
      <c r="B225" s="175" t="s">
        <v>429</v>
      </c>
      <c r="C225" s="51"/>
      <c r="D225" s="174"/>
      <c r="E225" s="175" t="s">
        <v>429</v>
      </c>
      <c r="F225" s="95"/>
      <c r="G225" s="345" t="s">
        <v>435</v>
      </c>
      <c r="H225" s="175" t="s">
        <v>436</v>
      </c>
      <c r="I225" s="51"/>
      <c r="J225" s="174"/>
      <c r="K225" s="175" t="s">
        <v>429</v>
      </c>
      <c r="L225" s="95"/>
      <c r="M225" s="95"/>
    </row>
    <row r="226" customFormat="false" ht="12.75" hidden="false" customHeight="false" outlineLevel="0" collapsed="false">
      <c r="C226" s="51"/>
      <c r="D226" s="141"/>
      <c r="E226" s="95"/>
      <c r="F226" s="95"/>
      <c r="G226" s="142"/>
      <c r="H226" s="95"/>
      <c r="I226" s="95"/>
      <c r="J226" s="142"/>
      <c r="K226" s="95"/>
      <c r="L226" s="95"/>
      <c r="M226" s="95"/>
    </row>
    <row r="227" customFormat="false" ht="12.75" hidden="false" customHeight="false" outlineLevel="0" collapsed="false">
      <c r="A227" s="346" t="s">
        <v>437</v>
      </c>
      <c r="B227" s="95"/>
      <c r="C227" s="95"/>
      <c r="D227" s="346"/>
      <c r="E227" s="51"/>
      <c r="F227" s="51"/>
      <c r="G227" s="346" t="s">
        <v>437</v>
      </c>
      <c r="H227" s="51"/>
      <c r="I227" s="51"/>
      <c r="J227" s="346"/>
      <c r="K227" s="51"/>
      <c r="L227" s="51"/>
      <c r="M227" s="95"/>
    </row>
    <row r="228" customFormat="false" ht="12.75" hidden="false" customHeight="false" outlineLevel="0" collapsed="false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95"/>
    </row>
    <row r="229" customFormat="false" ht="12.75" hidden="false" customHeight="false" outlineLevel="0" collapsed="false">
      <c r="A229" s="143" t="s">
        <v>108</v>
      </c>
      <c r="B229" s="144"/>
      <c r="C229" s="321"/>
      <c r="D229" s="145" t="s">
        <v>109</v>
      </c>
      <c r="E229" s="146"/>
      <c r="F229" s="301"/>
      <c r="G229" s="143" t="s">
        <v>110</v>
      </c>
      <c r="H229" s="146"/>
      <c r="I229" s="51"/>
      <c r="J229" s="147" t="s">
        <v>111</v>
      </c>
      <c r="K229" s="146"/>
      <c r="L229" s="301"/>
      <c r="M229" s="95"/>
    </row>
    <row r="230" customFormat="false" ht="12.75" hidden="false" customHeight="false" outlineLevel="0" collapsed="false">
      <c r="A230" s="148" t="s">
        <v>424</v>
      </c>
      <c r="B230" s="149" t="s">
        <v>426</v>
      </c>
      <c r="C230" s="321"/>
      <c r="D230" s="150" t="s">
        <v>424</v>
      </c>
      <c r="E230" s="151" t="s">
        <v>426</v>
      </c>
      <c r="F230" s="301"/>
      <c r="G230" s="148" t="s">
        <v>424</v>
      </c>
      <c r="H230" s="149" t="s">
        <v>426</v>
      </c>
      <c r="I230" s="51"/>
      <c r="J230" s="150" t="s">
        <v>424</v>
      </c>
      <c r="K230" s="151" t="s">
        <v>426</v>
      </c>
      <c r="L230" s="301"/>
      <c r="M230" s="95"/>
    </row>
    <row r="231" customFormat="false" ht="12.75" hidden="false" customHeight="false" outlineLevel="0" collapsed="false">
      <c r="A231" s="152"/>
      <c r="B231" s="153"/>
      <c r="C231" s="321"/>
      <c r="D231" s="152"/>
      <c r="E231" s="153"/>
      <c r="F231" s="301"/>
      <c r="G231" s="152"/>
      <c r="H231" s="153"/>
      <c r="I231" s="51"/>
      <c r="J231" s="152"/>
      <c r="K231" s="153"/>
      <c r="L231" s="301"/>
      <c r="M231" s="95"/>
    </row>
    <row r="232" customFormat="false" ht="12.75" hidden="false" customHeight="false" outlineLevel="0" collapsed="false">
      <c r="A232" s="154" t="s">
        <v>88</v>
      </c>
      <c r="B232" s="155" t="n">
        <v>0.09</v>
      </c>
      <c r="C232" s="347"/>
      <c r="D232" s="154" t="s">
        <v>88</v>
      </c>
      <c r="E232" s="156" t="n">
        <v>0.08</v>
      </c>
      <c r="F232" s="180"/>
      <c r="G232" s="154" t="s">
        <v>88</v>
      </c>
      <c r="H232" s="156" t="n">
        <v>0.04</v>
      </c>
      <c r="I232" s="180"/>
      <c r="J232" s="154" t="s">
        <v>88</v>
      </c>
      <c r="K232" s="157" t="n">
        <v>0.09</v>
      </c>
      <c r="L232" s="180"/>
      <c r="M232" s="95"/>
    </row>
    <row r="233" customFormat="false" ht="12.75" hidden="false" customHeight="false" outlineLevel="0" collapsed="false">
      <c r="A233" s="158" t="s">
        <v>24</v>
      </c>
      <c r="B233" s="159"/>
      <c r="C233" s="348"/>
      <c r="D233" s="158" t="s">
        <v>24</v>
      </c>
      <c r="E233" s="159"/>
      <c r="F233" s="349"/>
      <c r="G233" s="158" t="s">
        <v>24</v>
      </c>
      <c r="H233" s="159"/>
      <c r="I233" s="142"/>
      <c r="J233" s="158" t="s">
        <v>24</v>
      </c>
      <c r="K233" s="159"/>
      <c r="L233" s="182"/>
      <c r="M233" s="95"/>
    </row>
    <row r="234" customFormat="false" ht="12.75" hidden="false" customHeight="false" outlineLevel="0" collapsed="false">
      <c r="A234" s="160" t="s">
        <v>89</v>
      </c>
      <c r="B234" s="350" t="n">
        <v>0.11</v>
      </c>
      <c r="C234" s="351"/>
      <c r="D234" s="160" t="s">
        <v>89</v>
      </c>
      <c r="E234" s="350" t="n">
        <v>0.12</v>
      </c>
      <c r="F234" s="182"/>
      <c r="G234" s="160" t="s">
        <v>89</v>
      </c>
      <c r="H234" s="350" t="n">
        <v>0.11</v>
      </c>
      <c r="I234" s="142"/>
      <c r="J234" s="160" t="s">
        <v>89</v>
      </c>
      <c r="K234" s="350" t="n">
        <v>0.12</v>
      </c>
      <c r="L234" s="182"/>
      <c r="M234" s="95"/>
    </row>
    <row r="235" customFormat="false" ht="12.75" hidden="false" customHeight="false" outlineLevel="0" collapsed="false">
      <c r="A235" s="162" t="s">
        <v>90</v>
      </c>
      <c r="B235" s="163" t="n">
        <f aca="false">-(B234-B232)</f>
        <v>-0.02</v>
      </c>
      <c r="C235" s="351"/>
      <c r="D235" s="162" t="s">
        <v>90</v>
      </c>
      <c r="E235" s="163" t="n">
        <f aca="false">-(E234-E232)</f>
        <v>-0.04</v>
      </c>
      <c r="F235" s="182"/>
      <c r="G235" s="162" t="s">
        <v>90</v>
      </c>
      <c r="H235" s="163" t="n">
        <f aca="false">-(H234-H232)</f>
        <v>-0.07</v>
      </c>
      <c r="I235" s="142"/>
      <c r="J235" s="162" t="s">
        <v>90</v>
      </c>
      <c r="K235" s="163" t="n">
        <f aca="false">-(K234-K232)</f>
        <v>-0.03</v>
      </c>
      <c r="L235" s="182"/>
      <c r="M235" s="95"/>
    </row>
    <row r="236" customFormat="false" ht="12.75" hidden="false" customHeight="false" outlineLevel="0" collapsed="false">
      <c r="A236" s="164" t="s">
        <v>91</v>
      </c>
      <c r="B236" s="165" t="n">
        <v>2.32</v>
      </c>
      <c r="C236" s="351"/>
      <c r="D236" s="164" t="s">
        <v>91</v>
      </c>
      <c r="E236" s="166" t="n">
        <v>2.58</v>
      </c>
      <c r="F236" s="182"/>
      <c r="G236" s="164" t="s">
        <v>91</v>
      </c>
      <c r="H236" s="166" t="n">
        <v>2.45</v>
      </c>
      <c r="I236" s="182"/>
      <c r="J236" s="164" t="s">
        <v>91</v>
      </c>
      <c r="K236" s="166" t="n">
        <v>2.39</v>
      </c>
      <c r="L236" s="183"/>
      <c r="M236" s="95"/>
    </row>
    <row r="237" customFormat="false" ht="12.75" hidden="false" customHeight="false" outlineLevel="0" collapsed="false">
      <c r="A237" s="167" t="s">
        <v>92</v>
      </c>
      <c r="B237" s="168"/>
      <c r="C237" s="351"/>
      <c r="D237" s="167" t="s">
        <v>92</v>
      </c>
      <c r="E237" s="168"/>
      <c r="F237" s="182"/>
      <c r="G237" s="167" t="s">
        <v>92</v>
      </c>
      <c r="H237" s="168"/>
      <c r="I237" s="142"/>
      <c r="J237" s="167" t="s">
        <v>92</v>
      </c>
      <c r="K237" s="168"/>
      <c r="L237" s="182"/>
      <c r="M237" s="95"/>
    </row>
    <row r="238" customFormat="false" ht="12.75" hidden="false" customHeight="false" outlineLevel="0" collapsed="false">
      <c r="A238" s="169" t="s">
        <v>112</v>
      </c>
      <c r="B238" s="171" t="n">
        <f aca="false">(B232-B234)+B236</f>
        <v>2.3</v>
      </c>
      <c r="C238" s="352"/>
      <c r="D238" s="169" t="s">
        <v>112</v>
      </c>
      <c r="E238" s="171" t="n">
        <f aca="false">(E232-E234)+E236</f>
        <v>2.54</v>
      </c>
      <c r="F238" s="208"/>
      <c r="G238" s="169" t="s">
        <v>112</v>
      </c>
      <c r="H238" s="171" t="n">
        <f aca="false">(H232-H234)+H236</f>
        <v>2.38</v>
      </c>
      <c r="I238" s="184"/>
      <c r="J238" s="169" t="s">
        <v>112</v>
      </c>
      <c r="K238" s="171" t="n">
        <f aca="false">(K232-K234)+K236</f>
        <v>2.36</v>
      </c>
      <c r="L238" s="176"/>
      <c r="M238" s="95"/>
    </row>
    <row r="239" customFormat="false" ht="12.75" hidden="false" customHeight="false" outlineLevel="0" collapsed="false">
      <c r="A239" s="172" t="s">
        <v>438</v>
      </c>
      <c r="B239" s="173" t="s">
        <v>439</v>
      </c>
      <c r="C239" s="282"/>
      <c r="D239" s="172" t="s">
        <v>438</v>
      </c>
      <c r="E239" s="173" t="s">
        <v>440</v>
      </c>
      <c r="F239" s="301"/>
      <c r="G239" s="172" t="s">
        <v>441</v>
      </c>
      <c r="H239" s="173" t="s">
        <v>442</v>
      </c>
      <c r="I239" s="51"/>
      <c r="J239" s="172" t="s">
        <v>438</v>
      </c>
      <c r="K239" s="173" t="s">
        <v>443</v>
      </c>
      <c r="L239" s="301"/>
      <c r="M239" s="95"/>
    </row>
    <row r="240" customFormat="false" ht="12.75" hidden="false" customHeight="false" outlineLevel="0" collapsed="false">
      <c r="A240" s="353" t="s">
        <v>444</v>
      </c>
      <c r="B240" s="175" t="s">
        <v>445</v>
      </c>
      <c r="C240" s="321"/>
      <c r="D240" s="353" t="s">
        <v>446</v>
      </c>
      <c r="E240" s="175" t="s">
        <v>445</v>
      </c>
      <c r="F240" s="301"/>
      <c r="G240" s="353" t="s">
        <v>447</v>
      </c>
      <c r="H240" s="175" t="s">
        <v>445</v>
      </c>
      <c r="I240" s="51"/>
      <c r="J240" s="353" t="s">
        <v>448</v>
      </c>
      <c r="K240" s="175" t="s">
        <v>429</v>
      </c>
      <c r="L240" s="301"/>
      <c r="M240" s="95"/>
    </row>
    <row r="241" customFormat="false" ht="12.75" hidden="false" customHeight="false" outlineLevel="0" collapsed="false">
      <c r="D241" s="51"/>
      <c r="E241" s="51"/>
      <c r="F241" s="51"/>
      <c r="G241" s="51"/>
      <c r="H241" s="51"/>
      <c r="I241" s="51"/>
      <c r="J241" s="51"/>
      <c r="K241" s="51"/>
      <c r="L241" s="51"/>
      <c r="M241" s="95"/>
    </row>
    <row r="242" customFormat="false" ht="12.75" hidden="false" customHeight="false" outlineLevel="0" collapsed="false">
      <c r="A242" s="95"/>
      <c r="B242" s="95"/>
      <c r="C242" s="51"/>
      <c r="D242" s="136"/>
      <c r="E242" s="95"/>
      <c r="F242" s="95"/>
      <c r="G242" s="93"/>
      <c r="H242" s="95"/>
      <c r="I242" s="95"/>
      <c r="J242" s="95"/>
      <c r="K242" s="95"/>
      <c r="L242" s="95"/>
      <c r="M242" s="95"/>
    </row>
    <row r="243" customFormat="false" ht="12.75" hidden="false" customHeight="false" outlineLevel="0" collapsed="false">
      <c r="A243" s="93"/>
      <c r="B243" s="95"/>
      <c r="C243" s="95"/>
      <c r="D243" s="82" t="s">
        <v>413</v>
      </c>
      <c r="E243" s="82"/>
    </row>
    <row r="244" customFormat="false" ht="12.75" hidden="false" customHeight="false" outlineLevel="0" collapsed="false">
      <c r="A244" s="6" t="n">
        <v>58573</v>
      </c>
      <c r="B244" s="126" t="n">
        <v>41385</v>
      </c>
      <c r="C244" s="132"/>
    </row>
    <row r="245" customFormat="false" ht="12.75" hidden="false" customHeight="false" outlineLevel="0" collapsed="false">
      <c r="D245" s="82" t="s">
        <v>449</v>
      </c>
      <c r="F245" s="0" t="n">
        <v>87.2</v>
      </c>
      <c r="G245" s="6" t="s">
        <v>450</v>
      </c>
    </row>
    <row r="246" customFormat="false" ht="12.75" hidden="false" customHeight="false" outlineLevel="0" collapsed="false">
      <c r="D246" s="82" t="s">
        <v>451</v>
      </c>
      <c r="F246" s="0" t="n">
        <v>92.5</v>
      </c>
      <c r="G246" s="6" t="s">
        <v>450</v>
      </c>
    </row>
    <row r="247" customFormat="false" ht="12.75" hidden="false" customHeight="false" outlineLevel="0" collapsed="false">
      <c r="D247" s="82" t="s">
        <v>452</v>
      </c>
      <c r="E247" s="0" t="n">
        <v>2.5</v>
      </c>
      <c r="F247" s="354" t="n">
        <f aca="false">E247*0.75</f>
        <v>1.875</v>
      </c>
      <c r="G247" s="6" t="s">
        <v>450</v>
      </c>
    </row>
    <row r="248" customFormat="false" ht="12.75" hidden="false" customHeight="false" outlineLevel="0" collapsed="false">
      <c r="D248" s="186" t="s">
        <v>453</v>
      </c>
      <c r="E248" s="2" t="n">
        <v>3.3</v>
      </c>
      <c r="F248" s="355" t="n">
        <f aca="false">E248*0.88</f>
        <v>2.904</v>
      </c>
      <c r="G248" s="223" t="s">
        <v>450</v>
      </c>
    </row>
    <row r="249" customFormat="false" ht="12.75" hidden="false" customHeight="false" outlineLevel="0" collapsed="false">
      <c r="D249" s="356" t="s">
        <v>454</v>
      </c>
      <c r="E249" s="30" t="n">
        <v>12.5</v>
      </c>
      <c r="F249" s="357" t="n">
        <f aca="false">E249*0.75</f>
        <v>9.375</v>
      </c>
      <c r="G249" s="93" t="s">
        <v>450</v>
      </c>
    </row>
    <row r="250" customFormat="false" ht="12.75" hidden="false" customHeight="false" outlineLevel="0" collapsed="false">
      <c r="D250" s="358" t="s">
        <v>455</v>
      </c>
      <c r="E250" s="2"/>
      <c r="F250" s="355" t="n">
        <f aca="false">F245+F246-F247-F248</f>
        <v>174.921</v>
      </c>
      <c r="G250" s="1" t="s">
        <v>450</v>
      </c>
    </row>
    <row r="251" customFormat="false" ht="12.75" hidden="false" customHeight="false" outlineLevel="0" collapsed="false">
      <c r="D251" s="136" t="s">
        <v>456</v>
      </c>
      <c r="F251" s="354" t="n">
        <f aca="false">F245+F246+F248+F249</f>
        <v>191.979</v>
      </c>
      <c r="G251" s="6" t="s">
        <v>450</v>
      </c>
    </row>
    <row r="254" customFormat="false" ht="12.75" hidden="false" customHeight="false" outlineLevel="0" collapsed="false">
      <c r="A254" s="6" t="n">
        <v>60368</v>
      </c>
      <c r="B254" s="132" t="n">
        <v>41446</v>
      </c>
      <c r="C254" s="0" t="s">
        <v>137</v>
      </c>
      <c r="D254" s="82" t="s">
        <v>457</v>
      </c>
      <c r="G254" s="6" t="n">
        <f aca="false">A254-G34</f>
        <v>35871</v>
      </c>
    </row>
    <row r="255" customFormat="false" ht="12.75" hidden="false" customHeight="false" outlineLevel="0" collapsed="false">
      <c r="A255" s="6" t="n">
        <v>60368</v>
      </c>
      <c r="B255" s="132" t="n">
        <v>41446</v>
      </c>
      <c r="C255" s="0" t="s">
        <v>458</v>
      </c>
      <c r="D255" s="82" t="s">
        <v>459</v>
      </c>
      <c r="G255" s="6" t="n">
        <f aca="false">A255-G60</f>
        <v>34662</v>
      </c>
    </row>
    <row r="256" customFormat="false" ht="12.75" hidden="false" customHeight="false" outlineLevel="0" collapsed="false">
      <c r="A256" s="6" t="n">
        <v>60845</v>
      </c>
      <c r="B256" s="132" t="n">
        <v>41459</v>
      </c>
      <c r="C256" s="0" t="s">
        <v>137</v>
      </c>
      <c r="D256" s="82" t="s">
        <v>460</v>
      </c>
    </row>
    <row r="257" customFormat="false" ht="12.75" hidden="false" customHeight="false" outlineLevel="0" collapsed="false">
      <c r="A257" s="202" t="n">
        <v>62605</v>
      </c>
      <c r="B257" s="121" t="n">
        <v>41462</v>
      </c>
      <c r="C257" s="204" t="s">
        <v>310</v>
      </c>
      <c r="D257" s="359" t="s">
        <v>414</v>
      </c>
      <c r="G257" s="202" t="n">
        <f aca="false">A257-A179</f>
        <v>6358</v>
      </c>
    </row>
    <row r="258" customFormat="false" ht="12.75" hidden="false" customHeight="false" outlineLevel="0" collapsed="false">
      <c r="B258" s="132"/>
    </row>
    <row r="259" customFormat="false" ht="12.75" hidden="false" customHeight="false" outlineLevel="0" collapsed="false">
      <c r="B259" s="132"/>
    </row>
    <row r="260" customFormat="false" ht="12.75" hidden="false" customHeight="false" outlineLevel="0" collapsed="false">
      <c r="A260" s="311" t="n">
        <v>62605</v>
      </c>
      <c r="B260" s="312" t="n">
        <v>2013</v>
      </c>
      <c r="C260" s="313" t="s">
        <v>79</v>
      </c>
      <c r="D260" s="268"/>
      <c r="E260" s="189"/>
      <c r="F260" s="189"/>
      <c r="G260" s="311" t="n">
        <f aca="false">A260-A188</f>
        <v>4050</v>
      </c>
    </row>
    <row r="261" customFormat="false" ht="12.75" hidden="false" customHeight="false" outlineLevel="0" collapsed="false">
      <c r="C261" s="360"/>
      <c r="D261" s="186"/>
      <c r="E261" s="2"/>
      <c r="F261" s="2"/>
      <c r="G261" s="361"/>
    </row>
    <row r="262" customFormat="false" ht="24.45" hidden="false" customHeight="false" outlineLevel="0" collapsed="false">
      <c r="A262" s="93"/>
      <c r="B262" s="134" t="n">
        <v>2014</v>
      </c>
      <c r="C262" s="360"/>
      <c r="D262" s="186"/>
      <c r="E262" s="2"/>
      <c r="F262" s="2"/>
      <c r="G262" s="361"/>
    </row>
    <row r="263" customFormat="false" ht="12.75" hidden="false" customHeight="false" outlineLevel="0" collapsed="false">
      <c r="A263" s="361"/>
      <c r="B263" s="362"/>
      <c r="C263" s="360"/>
      <c r="D263" s="186"/>
      <c r="E263" s="2"/>
      <c r="F263" s="2"/>
      <c r="G263" s="361"/>
    </row>
    <row r="264" customFormat="false" ht="12.75" hidden="false" customHeight="false" outlineLevel="0" collapsed="false">
      <c r="A264" s="6" t="n">
        <v>62605</v>
      </c>
      <c r="B264" s="132" t="n">
        <v>41733</v>
      </c>
      <c r="C264" s="0" t="s">
        <v>174</v>
      </c>
      <c r="D264" s="82" t="s">
        <v>461</v>
      </c>
      <c r="F264" s="0" t="s">
        <v>462</v>
      </c>
      <c r="G264" s="6" t="s">
        <v>205</v>
      </c>
      <c r="H264" s="6" t="n">
        <f aca="false">A264-A127</f>
        <v>16163</v>
      </c>
    </row>
    <row r="265" customFormat="false" ht="12.75" hidden="false" customHeight="false" outlineLevel="0" collapsed="false">
      <c r="A265" s="6" t="n">
        <v>62605</v>
      </c>
      <c r="B265" s="132" t="n">
        <v>41733</v>
      </c>
      <c r="C265" s="0" t="s">
        <v>174</v>
      </c>
      <c r="D265" s="82" t="s">
        <v>154</v>
      </c>
      <c r="E265" s="82" t="s">
        <v>463</v>
      </c>
      <c r="G265" s="6" t="s">
        <v>205</v>
      </c>
      <c r="H265" s="6" t="n">
        <f aca="false">A265-A195</f>
        <v>4050</v>
      </c>
    </row>
    <row r="266" customFormat="false" ht="12.75" hidden="false" customHeight="false" outlineLevel="0" collapsed="false">
      <c r="A266" s="6" t="n">
        <v>62605</v>
      </c>
      <c r="B266" s="132" t="n">
        <v>41733</v>
      </c>
      <c r="C266" s="0" t="s">
        <v>410</v>
      </c>
      <c r="D266" s="82" t="s">
        <v>464</v>
      </c>
      <c r="G266" s="6" t="s">
        <v>205</v>
      </c>
      <c r="H266" s="6" t="n">
        <f aca="false">A266-0</f>
        <v>62605</v>
      </c>
    </row>
    <row r="267" customFormat="false" ht="12.75" hidden="false" customHeight="false" outlineLevel="0" collapsed="false">
      <c r="A267" s="6" t="n">
        <v>62605</v>
      </c>
      <c r="B267" s="132" t="n">
        <v>41733</v>
      </c>
      <c r="C267" s="0" t="s">
        <v>159</v>
      </c>
      <c r="D267" s="82" t="s">
        <v>160</v>
      </c>
      <c r="G267" s="6" t="s">
        <v>205</v>
      </c>
      <c r="H267" s="6" t="n">
        <f aca="false">A267-A67</f>
        <v>34060</v>
      </c>
    </row>
    <row r="268" customFormat="false" ht="12.75" hidden="false" customHeight="false" outlineLevel="0" collapsed="false">
      <c r="A268" s="6" t="n">
        <v>62605</v>
      </c>
      <c r="B268" s="132" t="n">
        <v>41733</v>
      </c>
      <c r="C268" s="0" t="s">
        <v>221</v>
      </c>
      <c r="D268" s="82" t="s">
        <v>158</v>
      </c>
      <c r="E268" s="82"/>
      <c r="G268" s="6" t="s">
        <v>205</v>
      </c>
      <c r="H268" s="6" t="n">
        <f aca="false">A268-A188</f>
        <v>4050</v>
      </c>
    </row>
    <row r="269" customFormat="false" ht="12.75" hidden="false" customHeight="false" outlineLevel="0" collapsed="false">
      <c r="A269" s="6" t="n">
        <v>62605</v>
      </c>
      <c r="B269" s="132" t="n">
        <v>41733</v>
      </c>
      <c r="C269" s="0" t="s">
        <v>410</v>
      </c>
      <c r="D269" s="82" t="s">
        <v>465</v>
      </c>
    </row>
    <row r="270" customFormat="false" ht="12.75" hidden="false" customHeight="false" outlineLevel="0" collapsed="false">
      <c r="A270" s="6" t="n">
        <v>62605</v>
      </c>
      <c r="B270" s="132" t="n">
        <v>41733</v>
      </c>
      <c r="C270" s="0" t="s">
        <v>410</v>
      </c>
      <c r="D270" s="82" t="s">
        <v>466</v>
      </c>
    </row>
    <row r="271" customFormat="false" ht="12.75" hidden="false" customHeight="false" outlineLevel="0" collapsed="false">
      <c r="A271" s="6" t="n">
        <v>62605</v>
      </c>
      <c r="B271" s="132" t="n">
        <v>41733</v>
      </c>
      <c r="C271" s="0" t="s">
        <v>467</v>
      </c>
      <c r="D271" s="82" t="s">
        <v>468</v>
      </c>
      <c r="E271" s="0" t="s">
        <v>469</v>
      </c>
      <c r="G271" s="6" t="s">
        <v>470</v>
      </c>
      <c r="H271" s="6" t="n">
        <f aca="false">A271-A178</f>
        <v>6358</v>
      </c>
    </row>
    <row r="272" customFormat="false" ht="12.75" hidden="false" customHeight="false" outlineLevel="0" collapsed="false">
      <c r="A272" s="6" t="n">
        <v>62783</v>
      </c>
      <c r="B272" s="132" t="n">
        <v>41745</v>
      </c>
      <c r="C272" s="0" t="s">
        <v>410</v>
      </c>
      <c r="D272" s="82" t="s">
        <v>471</v>
      </c>
    </row>
    <row r="273" customFormat="false" ht="12.75" hidden="false" customHeight="false" outlineLevel="0" collapsed="false">
      <c r="A273" s="6" t="n">
        <v>62783</v>
      </c>
      <c r="B273" s="132" t="n">
        <v>41745</v>
      </c>
      <c r="C273" s="332" t="s">
        <v>310</v>
      </c>
      <c r="D273" s="332" t="s">
        <v>72</v>
      </c>
      <c r="E273" s="136" t="s">
        <v>472</v>
      </c>
      <c r="G273" s="95" t="s">
        <v>473</v>
      </c>
      <c r="H273" s="6" t="n">
        <f aca="false">A271-A178</f>
        <v>6358</v>
      </c>
    </row>
    <row r="274" customFormat="false" ht="12.75" hidden="false" customHeight="false" outlineLevel="0" collapsed="false">
      <c r="A274" s="6" t="n">
        <v>62783</v>
      </c>
      <c r="B274" s="132" t="n">
        <v>41745</v>
      </c>
      <c r="C274" s="332" t="s">
        <v>310</v>
      </c>
      <c r="D274" s="95" t="s">
        <v>72</v>
      </c>
      <c r="E274" s="136" t="s">
        <v>474</v>
      </c>
      <c r="G274" s="95" t="s">
        <v>475</v>
      </c>
      <c r="H274" s="6" t="n">
        <f aca="false">A272-A179</f>
        <v>6536</v>
      </c>
    </row>
    <row r="275" customFormat="false" ht="12.75" hidden="false" customHeight="false" outlineLevel="0" collapsed="false">
      <c r="A275" s="6" t="n">
        <v>63805</v>
      </c>
      <c r="B275" s="132" t="n">
        <v>41888</v>
      </c>
      <c r="C275" s="363" t="s">
        <v>476</v>
      </c>
      <c r="D275" s="82" t="s">
        <v>477</v>
      </c>
      <c r="E275" s="95" t="s">
        <v>478</v>
      </c>
      <c r="F275" s="277" t="n">
        <v>41370</v>
      </c>
      <c r="G275" s="202" t="s">
        <v>479</v>
      </c>
      <c r="H275" s="202" t="n">
        <f aca="false">A275-A200</f>
        <v>5250</v>
      </c>
    </row>
    <row r="280" customFormat="false" ht="12.75" hidden="false" customHeight="false" outlineLevel="0" collapsed="false">
      <c r="B280" s="132" t="n">
        <v>41882</v>
      </c>
      <c r="D280" s="82" t="s">
        <v>480</v>
      </c>
      <c r="E280" s="6" t="n">
        <v>63518</v>
      </c>
      <c r="H280" s="6" t="n">
        <f aca="false">E280-A257</f>
        <v>913</v>
      </c>
    </row>
    <row r="281" customFormat="false" ht="12.75" hidden="false" customHeight="false" outlineLevel="0" collapsed="false">
      <c r="B281" s="132" t="n">
        <v>41888</v>
      </c>
      <c r="D281" s="82" t="s">
        <v>480</v>
      </c>
      <c r="E281" s="6" t="n">
        <v>63805</v>
      </c>
      <c r="G281" s="6" t="n">
        <f aca="false">E281-E280</f>
        <v>287</v>
      </c>
      <c r="H281" s="6" t="n">
        <f aca="false">H280+G281</f>
        <v>1200</v>
      </c>
    </row>
    <row r="283" customFormat="false" ht="12.75" hidden="false" customHeight="false" outlineLevel="0" collapsed="false">
      <c r="A283" s="311" t="n">
        <v>64119</v>
      </c>
      <c r="B283" s="312" t="n">
        <v>2014</v>
      </c>
      <c r="C283" s="313" t="s">
        <v>79</v>
      </c>
      <c r="D283" s="268"/>
      <c r="E283" s="189"/>
      <c r="F283" s="189"/>
      <c r="G283" s="311" t="n">
        <f aca="false">A283-A260</f>
        <v>1514</v>
      </c>
    </row>
    <row r="285" customFormat="false" ht="24.45" hidden="false" customHeight="false" outlineLevel="0" collapsed="false">
      <c r="B285" s="134" t="n">
        <v>2015</v>
      </c>
    </row>
    <row r="287" customFormat="false" ht="12.75" hidden="false" customHeight="false" outlineLevel="0" collapsed="false">
      <c r="A287" s="6" t="s">
        <v>481</v>
      </c>
      <c r="B287" s="132" t="s">
        <v>481</v>
      </c>
      <c r="C287" s="0" t="s">
        <v>410</v>
      </c>
      <c r="D287" s="82" t="s">
        <v>482</v>
      </c>
    </row>
    <row r="288" customFormat="false" ht="12.75" hidden="false" customHeight="false" outlineLevel="0" collapsed="false">
      <c r="A288" s="6" t="s">
        <v>481</v>
      </c>
      <c r="B288" s="132" t="s">
        <v>481</v>
      </c>
      <c r="C288" s="0" t="s">
        <v>410</v>
      </c>
      <c r="D288" s="82" t="s">
        <v>483</v>
      </c>
    </row>
    <row r="289" customFormat="false" ht="12.75" hidden="false" customHeight="false" outlineLevel="0" collapsed="false">
      <c r="A289" s="6" t="n">
        <v>64119</v>
      </c>
      <c r="B289" s="132" t="n">
        <v>42063</v>
      </c>
      <c r="C289" s="95" t="s">
        <v>410</v>
      </c>
      <c r="D289" s="281" t="s">
        <v>65</v>
      </c>
      <c r="E289" s="364" t="s">
        <v>484</v>
      </c>
      <c r="F289" s="365" t="n">
        <f aca="false">(B289-B200)/365*12</f>
        <v>22.7835616438356</v>
      </c>
      <c r="G289" s="300" t="s">
        <v>485</v>
      </c>
      <c r="H289" s="6" t="n">
        <f aca="false">A289-A200</f>
        <v>5564</v>
      </c>
    </row>
    <row r="290" customFormat="false" ht="12.75" hidden="false" customHeight="false" outlineLevel="0" collapsed="false">
      <c r="A290" s="6" t="n">
        <v>64119</v>
      </c>
      <c r="B290" s="132" t="n">
        <v>42063</v>
      </c>
      <c r="C290" s="0" t="s">
        <v>410</v>
      </c>
      <c r="D290" s="281" t="s">
        <v>486</v>
      </c>
      <c r="E290" s="366" t="s">
        <v>487</v>
      </c>
      <c r="F290" s="364"/>
      <c r="G290" s="300" t="s">
        <v>485</v>
      </c>
      <c r="H290" s="6" t="n">
        <f aca="false">A289-A200</f>
        <v>5564</v>
      </c>
    </row>
    <row r="291" customFormat="false" ht="12.75" hidden="false" customHeight="false" outlineLevel="0" collapsed="false">
      <c r="A291" s="6" t="n">
        <v>64119</v>
      </c>
      <c r="B291" s="132" t="n">
        <v>42063</v>
      </c>
      <c r="C291" s="0" t="s">
        <v>152</v>
      </c>
      <c r="D291" s="82" t="s">
        <v>269</v>
      </c>
      <c r="E291" s="82" t="s">
        <v>270</v>
      </c>
      <c r="F291" s="0" t="s">
        <v>316</v>
      </c>
      <c r="G291" s="240" t="s">
        <v>205</v>
      </c>
      <c r="H291" s="6" t="n">
        <f aca="false">A290-A146</f>
        <v>17677</v>
      </c>
    </row>
    <row r="292" customFormat="false" ht="12.75" hidden="false" customHeight="false" outlineLevel="0" collapsed="false">
      <c r="A292" s="6" t="n">
        <v>64447</v>
      </c>
      <c r="B292" s="132" t="n">
        <v>42132</v>
      </c>
      <c r="D292" s="136" t="s">
        <v>488</v>
      </c>
    </row>
    <row r="293" customFormat="false" ht="12.75" hidden="false" customHeight="false" outlineLevel="0" collapsed="false">
      <c r="D293" s="136" t="s">
        <v>489</v>
      </c>
    </row>
    <row r="294" customFormat="false" ht="12.75" hidden="false" customHeight="false" outlineLevel="0" collapsed="false">
      <c r="D294" s="136" t="s">
        <v>490</v>
      </c>
    </row>
    <row r="295" customFormat="false" ht="12.75" hidden="false" customHeight="false" outlineLevel="0" collapsed="false">
      <c r="D295" s="136" t="s">
        <v>491</v>
      </c>
    </row>
    <row r="296" customFormat="false" ht="12.75" hidden="false" customHeight="false" outlineLevel="0" collapsed="false">
      <c r="D296" s="136" t="s">
        <v>492</v>
      </c>
    </row>
    <row r="297" customFormat="false" ht="12.75" hidden="false" customHeight="false" outlineLevel="0" collapsed="false">
      <c r="D297" s="82" t="s">
        <v>493</v>
      </c>
    </row>
    <row r="298" customFormat="false" ht="12.75" hidden="false" customHeight="false" outlineLevel="0" collapsed="false">
      <c r="D298" s="136" t="s">
        <v>494</v>
      </c>
      <c r="F298" s="95" t="s">
        <v>495</v>
      </c>
    </row>
    <row r="299" customFormat="false" ht="12.75" hidden="false" customHeight="false" outlineLevel="0" collapsed="false">
      <c r="D299" s="136" t="s">
        <v>496</v>
      </c>
      <c r="F299" s="93" t="s">
        <v>497</v>
      </c>
      <c r="G299" s="95" t="s">
        <v>498</v>
      </c>
      <c r="H299" s="354" t="n">
        <v>3</v>
      </c>
    </row>
    <row r="300" customFormat="false" ht="12.75" hidden="false" customHeight="false" outlineLevel="0" collapsed="false">
      <c r="D300" s="136" t="s">
        <v>499</v>
      </c>
      <c r="F300" s="93" t="s">
        <v>500</v>
      </c>
      <c r="G300" s="95" t="s">
        <v>498</v>
      </c>
      <c r="H300" s="354" t="n">
        <v>3.2</v>
      </c>
    </row>
    <row r="302" customFormat="false" ht="12.75" hidden="false" customHeight="false" outlineLevel="0" collapsed="false">
      <c r="A302" s="6" t="n">
        <v>64447</v>
      </c>
      <c r="B302" s="126" t="n">
        <v>42140</v>
      </c>
      <c r="D302" s="136" t="s">
        <v>354</v>
      </c>
      <c r="E302" s="82" t="s">
        <v>501</v>
      </c>
      <c r="F302" s="136" t="s">
        <v>502</v>
      </c>
      <c r="H302" s="6" t="n">
        <f aca="false">A302-A71</f>
        <v>31782</v>
      </c>
    </row>
    <row r="303" customFormat="false" ht="12.75" hidden="false" customHeight="false" outlineLevel="0" collapsed="false">
      <c r="A303" s="6" t="n">
        <v>65857</v>
      </c>
      <c r="B303" s="126" t="n">
        <v>40628</v>
      </c>
      <c r="C303" s="0" t="s">
        <v>269</v>
      </c>
      <c r="D303" s="82" t="s">
        <v>53</v>
      </c>
      <c r="E303" s="82" t="s">
        <v>270</v>
      </c>
      <c r="F303" s="0" t="s">
        <v>503</v>
      </c>
      <c r="H303" s="6" t="n">
        <f aca="false">A303-A146</f>
        <v>19415</v>
      </c>
    </row>
    <row r="304" customFormat="false" ht="12.75" hidden="false" customHeight="false" outlineLevel="0" collapsed="false">
      <c r="A304" s="6" t="n">
        <v>68250</v>
      </c>
      <c r="B304" s="126" t="n">
        <v>42225</v>
      </c>
      <c r="D304" s="82" t="s">
        <v>504</v>
      </c>
      <c r="H304" s="6" t="n">
        <f aca="false">A304-A274</f>
        <v>5467</v>
      </c>
    </row>
    <row r="305" customFormat="false" ht="12.75" hidden="false" customHeight="false" outlineLevel="0" collapsed="false">
      <c r="A305" s="6" t="n">
        <v>69025</v>
      </c>
      <c r="B305" s="126" t="n">
        <v>42232</v>
      </c>
      <c r="D305" s="82" t="s">
        <v>504</v>
      </c>
      <c r="H305" s="6" t="n">
        <f aca="false">A305-A274</f>
        <v>6242</v>
      </c>
    </row>
    <row r="306" customFormat="false" ht="12.75" hidden="false" customHeight="false" outlineLevel="0" collapsed="false">
      <c r="A306" s="6" t="n">
        <v>69128</v>
      </c>
      <c r="B306" s="126" t="n">
        <v>42238</v>
      </c>
    </row>
    <row r="307" customFormat="false" ht="12.75" hidden="false" customHeight="false" outlineLevel="0" collapsed="false">
      <c r="A307" s="6" t="n">
        <v>69128</v>
      </c>
      <c r="B307" s="126" t="n">
        <v>42242</v>
      </c>
      <c r="D307" s="82" t="s">
        <v>476</v>
      </c>
      <c r="E307" s="0" t="s">
        <v>505</v>
      </c>
      <c r="H307" s="6" t="n">
        <f aca="false">A307-A290</f>
        <v>5009</v>
      </c>
    </row>
    <row r="308" customFormat="false" ht="12.75" hidden="false" customHeight="false" outlineLevel="0" collapsed="false">
      <c r="A308" s="202" t="n">
        <v>69128</v>
      </c>
      <c r="B308" s="203" t="n">
        <v>42242</v>
      </c>
      <c r="C308" s="204"/>
      <c r="D308" s="359" t="s">
        <v>506</v>
      </c>
    </row>
    <row r="309" customFormat="false" ht="12.75" hidden="false" customHeight="false" outlineLevel="0" collapsed="false">
      <c r="A309" s="202" t="n">
        <v>69830</v>
      </c>
      <c r="B309" s="203" t="n">
        <v>42245</v>
      </c>
      <c r="D309" s="359" t="s">
        <v>504</v>
      </c>
      <c r="E309" s="204"/>
      <c r="F309" s="204"/>
      <c r="G309" s="202"/>
      <c r="H309" s="202" t="n">
        <f aca="false">A309-A274</f>
        <v>7047</v>
      </c>
    </row>
    <row r="310" customFormat="false" ht="12.75" hidden="false" customHeight="false" outlineLevel="0" collapsed="false">
      <c r="A310" s="202" t="n">
        <v>69830</v>
      </c>
      <c r="B310" s="203" t="n">
        <v>42252</v>
      </c>
      <c r="C310" s="0" t="n">
        <v>2.2</v>
      </c>
      <c r="D310" s="82" t="s">
        <v>507</v>
      </c>
      <c r="G310" s="6" t="s">
        <v>508</v>
      </c>
    </row>
    <row r="311" customFormat="false" ht="12.75" hidden="false" customHeight="false" outlineLevel="0" collapsed="false">
      <c r="A311" s="202" t="n">
        <v>69830</v>
      </c>
      <c r="B311" s="203" t="n">
        <v>42252</v>
      </c>
      <c r="C311" s="0" t="n">
        <v>2.5</v>
      </c>
      <c r="D311" s="82" t="s">
        <v>509</v>
      </c>
      <c r="G311" s="6" t="s">
        <v>510</v>
      </c>
    </row>
    <row r="313" customFormat="false" ht="12.75" hidden="false" customHeight="false" outlineLevel="0" collapsed="false">
      <c r="A313" s="83" t="n">
        <v>70344</v>
      </c>
      <c r="B313" s="225" t="n">
        <v>42308</v>
      </c>
      <c r="D313" s="226" t="s">
        <v>198</v>
      </c>
      <c r="F313" s="367" t="n">
        <f aca="false">A313-A155</f>
        <v>17233</v>
      </c>
      <c r="G313" s="83" t="s">
        <v>199</v>
      </c>
      <c r="H313" s="83" t="n">
        <f aca="false">A313-A283</f>
        <v>6225</v>
      </c>
    </row>
    <row r="318" customFormat="false" ht="24.45" hidden="false" customHeight="false" outlineLevel="0" collapsed="false">
      <c r="B318" s="134" t="n">
        <v>2016</v>
      </c>
    </row>
    <row r="323" customFormat="false" ht="12.75" hidden="false" customHeight="false" outlineLevel="0" collapsed="false">
      <c r="B323" s="83" t="s">
        <v>511</v>
      </c>
      <c r="F323" s="335"/>
      <c r="G323" s="83"/>
      <c r="H323" s="6"/>
    </row>
    <row r="324" customFormat="false" ht="12.75" hidden="false" customHeight="false" outlineLevel="0" collapsed="false">
      <c r="F324" s="0" t="s">
        <v>512</v>
      </c>
    </row>
    <row r="325" customFormat="false" ht="12.75" hidden="false" customHeight="false" outlineLevel="0" collapsed="false">
      <c r="A325" s="6" t="n">
        <v>70345</v>
      </c>
      <c r="B325" s="126" t="n">
        <v>42336</v>
      </c>
      <c r="D325" s="82" t="s">
        <v>513</v>
      </c>
      <c r="F325" s="335" t="n">
        <f aca="false">H325</f>
        <v>9500</v>
      </c>
      <c r="G325" s="83" t="s">
        <v>199</v>
      </c>
      <c r="H325" s="6" t="n">
        <f aca="false">A325-A256</f>
        <v>9500</v>
      </c>
    </row>
    <row r="326" customFormat="false" ht="12.75" hidden="false" customHeight="false" outlineLevel="0" collapsed="false">
      <c r="A326" s="6" t="n">
        <v>70345</v>
      </c>
      <c r="B326" s="203" t="n">
        <v>42441</v>
      </c>
      <c r="C326" s="0" t="s">
        <v>410</v>
      </c>
      <c r="D326" s="82" t="s">
        <v>514</v>
      </c>
      <c r="F326" s="204"/>
      <c r="H326" s="6" t="n">
        <f aca="false">A326-A164</f>
        <v>17234</v>
      </c>
    </row>
    <row r="327" customFormat="false" ht="12.75" hidden="false" customHeight="false" outlineLevel="0" collapsed="false">
      <c r="A327" s="6" t="n">
        <v>70345</v>
      </c>
      <c r="B327" s="203" t="n">
        <v>42441</v>
      </c>
      <c r="C327" s="0" t="s">
        <v>410</v>
      </c>
      <c r="D327" s="82" t="s">
        <v>515</v>
      </c>
      <c r="F327" s="0" t="s">
        <v>516</v>
      </c>
    </row>
    <row r="328" customFormat="false" ht="12.75" hidden="false" customHeight="false" outlineLevel="0" collapsed="false">
      <c r="A328" s="6" t="n">
        <v>70345</v>
      </c>
      <c r="B328" s="126" t="n">
        <v>42426</v>
      </c>
      <c r="D328" s="82" t="s">
        <v>517</v>
      </c>
      <c r="F328" s="0" t="s">
        <v>518</v>
      </c>
      <c r="H328" s="6" t="n">
        <f aca="false">A328-A188+C207</f>
        <v>17234</v>
      </c>
    </row>
    <row r="329" customFormat="false" ht="12.75" hidden="false" customHeight="false" outlineLevel="0" collapsed="false">
      <c r="A329" s="6" t="n">
        <v>70345</v>
      </c>
      <c r="B329" s="126" t="n">
        <v>42468</v>
      </c>
      <c r="D329" s="82" t="s">
        <v>519</v>
      </c>
      <c r="H329" s="6" t="n">
        <f aca="false">A329-A302</f>
        <v>5898</v>
      </c>
    </row>
    <row r="330" customFormat="false" ht="12.75" hidden="false" customHeight="false" outlineLevel="0" collapsed="false">
      <c r="A330" s="6" t="n">
        <v>70345</v>
      </c>
      <c r="B330" s="126" t="n">
        <v>42468</v>
      </c>
      <c r="D330" s="82" t="s">
        <v>520</v>
      </c>
      <c r="F330" s="0" t="s">
        <v>209</v>
      </c>
      <c r="H330" s="6" t="n">
        <f aca="false">A330-A290</f>
        <v>6226</v>
      </c>
    </row>
    <row r="331" customFormat="false" ht="12.75" hidden="false" customHeight="false" outlineLevel="0" collapsed="false">
      <c r="A331" s="6" t="n">
        <v>70345</v>
      </c>
      <c r="B331" s="126" t="n">
        <v>42468</v>
      </c>
      <c r="D331" s="82" t="s">
        <v>521</v>
      </c>
      <c r="F331" s="0" t="s">
        <v>522</v>
      </c>
      <c r="H331" s="6" t="n">
        <f aca="false">A331-A290</f>
        <v>6226</v>
      </c>
    </row>
    <row r="332" customFormat="false" ht="12.75" hidden="false" customHeight="false" outlineLevel="0" collapsed="false">
      <c r="A332" s="6" t="n">
        <v>70345</v>
      </c>
      <c r="B332" s="203" t="n">
        <v>42469</v>
      </c>
      <c r="C332" s="0" t="s">
        <v>410</v>
      </c>
      <c r="D332" s="82" t="s">
        <v>482</v>
      </c>
      <c r="F332" s="95" t="s">
        <v>523</v>
      </c>
    </row>
    <row r="333" customFormat="false" ht="12.75" hidden="false" customHeight="false" outlineLevel="0" collapsed="false">
      <c r="A333" s="6" t="n">
        <v>70345</v>
      </c>
      <c r="B333" s="203" t="n">
        <v>42469</v>
      </c>
      <c r="C333" s="0" t="s">
        <v>410</v>
      </c>
      <c r="D333" s="136" t="s">
        <v>524</v>
      </c>
      <c r="F333" s="95" t="s">
        <v>525</v>
      </c>
    </row>
    <row r="334" customFormat="false" ht="12.75" hidden="false" customHeight="false" outlineLevel="0" collapsed="false">
      <c r="A334" s="6" t="n">
        <v>70345</v>
      </c>
      <c r="B334" s="126" t="n">
        <v>42469</v>
      </c>
      <c r="D334" s="82" t="s">
        <v>526</v>
      </c>
    </row>
    <row r="337" customFormat="false" ht="12.75" hidden="false" customHeight="false" outlineLevel="0" collapsed="false">
      <c r="A337" s="368" t="n">
        <v>70345</v>
      </c>
      <c r="B337" s="256" t="n">
        <v>42356</v>
      </c>
      <c r="C337" s="100" t="s">
        <v>245</v>
      </c>
      <c r="D337" s="257" t="s">
        <v>53</v>
      </c>
      <c r="E337" s="100" t="s">
        <v>131</v>
      </c>
      <c r="F337" s="100"/>
      <c r="G337" s="122" t="n">
        <f aca="false">A337-A164</f>
        <v>17234</v>
      </c>
    </row>
    <row r="338" customFormat="false" ht="12.75" hidden="false" customHeight="false" outlineLevel="0" collapsed="false">
      <c r="A338" s="303"/>
      <c r="B338" s="51"/>
      <c r="C338" s="2"/>
      <c r="D338" s="102" t="s">
        <v>38</v>
      </c>
      <c r="E338" s="103" t="s">
        <v>274</v>
      </c>
      <c r="F338" s="103"/>
      <c r="G338" s="104" t="s">
        <v>376</v>
      </c>
    </row>
    <row r="339" customFormat="false" ht="12.75" hidden="false" customHeight="false" outlineLevel="0" collapsed="false">
      <c r="A339" s="304"/>
      <c r="B339" s="305"/>
      <c r="C339" s="189"/>
      <c r="D339" s="112" t="s">
        <v>50</v>
      </c>
      <c r="E339" s="187" t="s">
        <v>274</v>
      </c>
      <c r="F339" s="187"/>
      <c r="G339" s="188" t="s">
        <v>377</v>
      </c>
    </row>
    <row r="343" customFormat="false" ht="12.75" hidden="false" customHeight="false" outlineLevel="0" collapsed="false">
      <c r="A343" s="83" t="n">
        <v>72894</v>
      </c>
      <c r="B343" s="225" t="n">
        <v>42658</v>
      </c>
      <c r="D343" s="226" t="s">
        <v>214</v>
      </c>
      <c r="F343" s="367"/>
      <c r="G343" s="83" t="s">
        <v>199</v>
      </c>
      <c r="H343" s="83" t="n">
        <f aca="false">A343-A313</f>
        <v>2550</v>
      </c>
    </row>
    <row r="345" customFormat="false" ht="24.45" hidden="false" customHeight="false" outlineLevel="0" collapsed="false">
      <c r="B345" s="134" t="n">
        <v>2017</v>
      </c>
    </row>
    <row r="347" customFormat="false" ht="12.75" hidden="false" customHeight="false" outlineLevel="0" collapsed="false">
      <c r="D347" s="226" t="s">
        <v>223</v>
      </c>
    </row>
    <row r="349" customFormat="false" ht="24.45" hidden="false" customHeight="false" outlineLevel="0" collapsed="false">
      <c r="B349" s="134" t="n">
        <v>2018</v>
      </c>
    </row>
    <row r="351" customFormat="false" ht="12.75" hidden="false" customHeight="false" outlineLevel="0" collapsed="false">
      <c r="A351" s="83" t="n">
        <v>78296</v>
      </c>
      <c r="B351" s="225" t="n">
        <v>43404</v>
      </c>
      <c r="C351" s="191"/>
      <c r="D351" s="226" t="s">
        <v>232</v>
      </c>
      <c r="E351" s="191"/>
      <c r="F351" s="191"/>
      <c r="G351" s="83" t="s">
        <v>199</v>
      </c>
      <c r="H351" s="83" t="n">
        <f aca="false">A351-A343</f>
        <v>5402</v>
      </c>
    </row>
    <row r="353" customFormat="false" ht="24.45" hidden="false" customHeight="false" outlineLevel="0" collapsed="false">
      <c r="B353" s="134" t="n">
        <v>2019</v>
      </c>
    </row>
    <row r="355" customFormat="false" ht="12.75" hidden="false" customHeight="false" outlineLevel="0" collapsed="false">
      <c r="B355" s="191" t="s">
        <v>527</v>
      </c>
    </row>
    <row r="356" customFormat="false" ht="12.75" hidden="false" customHeight="false" outlineLevel="0" collapsed="false">
      <c r="G356" s="6" t="s">
        <v>150</v>
      </c>
      <c r="H356" s="6" t="n">
        <f aca="false">A351-A337</f>
        <v>7951</v>
      </c>
      <c r="I356" s="0" t="n">
        <v>2016</v>
      </c>
    </row>
    <row r="357" customFormat="false" ht="12.75" hidden="false" customHeight="false" outlineLevel="0" collapsed="false">
      <c r="G357" s="6" t="s">
        <v>234</v>
      </c>
      <c r="H357" s="6" t="n">
        <f aca="false">A351-A330</f>
        <v>7951</v>
      </c>
      <c r="I357" s="0" t="n">
        <v>2016</v>
      </c>
    </row>
    <row r="358" customFormat="false" ht="12.75" hidden="false" customHeight="false" outlineLevel="0" collapsed="false">
      <c r="G358" s="6" t="s">
        <v>235</v>
      </c>
      <c r="H358" s="6" t="n">
        <f aca="false">A351-A331</f>
        <v>7951</v>
      </c>
      <c r="I358" s="0" t="n">
        <v>2016</v>
      </c>
    </row>
    <row r="359" customFormat="false" ht="12.75" hidden="false" customHeight="false" outlineLevel="0" collapsed="false">
      <c r="G359" s="6" t="s">
        <v>35</v>
      </c>
      <c r="H359" s="6" t="n">
        <f aca="false">A351-A328</f>
        <v>7951</v>
      </c>
      <c r="I359" s="0" t="n">
        <v>2016</v>
      </c>
    </row>
    <row r="360" customFormat="false" ht="12.75" hidden="false" customHeight="false" outlineLevel="0" collapsed="false">
      <c r="G360" s="6" t="s">
        <v>213</v>
      </c>
      <c r="H360" s="6" t="n">
        <f aca="false">A351-A254</f>
        <v>17928</v>
      </c>
      <c r="I360" s="0" t="n">
        <v>2013</v>
      </c>
    </row>
  </sheetData>
  <printOptions headings="false" gridLines="true" gridLinesSet="true" horizontalCentered="false" verticalCentered="false"/>
  <pageMargins left="0.7875" right="0.7875" top="0.984027777777778" bottom="0.984722222222222" header="0.511811023622047" footer="0.492361111111111"/>
  <pageSetup paperSize="9" scale="9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v. &amp;N</oddFooter>
  </headerFooter>
  <colBreaks count="1" manualBreakCount="1">
    <brk id="7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8" activeCellId="0" sqref="B28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6" width="11"/>
    <col collapsed="false" customWidth="true" hidden="false" outlineLevel="0" max="3" min="2" style="0" width="11"/>
    <col collapsed="false" customWidth="true" hidden="false" outlineLevel="0" max="35" min="4" style="4" width="7.62"/>
    <col collapsed="false" customWidth="true" hidden="false" outlineLevel="0" max="42" min="36" style="4" width="8.62"/>
    <col collapsed="false" customWidth="true" hidden="false" outlineLevel="0" max="46" min="43" style="5" width="8.62"/>
    <col collapsed="false" customWidth="true" hidden="false" outlineLevel="0" max="47" min="47" style="0" width="8.62"/>
  </cols>
  <sheetData>
    <row r="1" customFormat="false" ht="12.75" hidden="false" customHeight="false" outlineLevel="0" collapsed="false">
      <c r="A1" s="1"/>
      <c r="B1" s="2"/>
      <c r="C1" s="2"/>
      <c r="D1" s="3"/>
      <c r="E1" s="3"/>
      <c r="G1" s="3"/>
      <c r="H1" s="3"/>
    </row>
    <row r="2" customFormat="false" ht="12.75" hidden="false" customHeight="false" outlineLevel="0" collapsed="false">
      <c r="B2" s="7"/>
      <c r="C2" s="7"/>
      <c r="D2" s="8" t="s">
        <v>528</v>
      </c>
      <c r="E2" s="9"/>
      <c r="F2" s="9"/>
      <c r="G2" s="9"/>
      <c r="H2" s="9"/>
      <c r="I2" s="9"/>
      <c r="J2" s="10" t="s">
        <v>1</v>
      </c>
      <c r="K2" s="9"/>
      <c r="L2" s="11" t="s">
        <v>2</v>
      </c>
      <c r="M2" s="11" t="s">
        <v>3</v>
      </c>
      <c r="N2" s="12" t="n">
        <v>0.11</v>
      </c>
      <c r="O2" s="13"/>
      <c r="P2" s="13" t="s">
        <v>4</v>
      </c>
      <c r="Q2" s="11" t="s">
        <v>3</v>
      </c>
      <c r="R2" s="14" t="n">
        <v>0</v>
      </c>
    </row>
    <row r="3" customFormat="false" ht="12.75" hidden="false" customHeight="false" outlineLevel="0" collapsed="false">
      <c r="A3" s="15"/>
      <c r="B3" s="2"/>
      <c r="C3" s="2"/>
      <c r="D3" s="16" t="s">
        <v>529</v>
      </c>
      <c r="E3" s="17"/>
      <c r="F3" s="17"/>
      <c r="G3" s="17"/>
      <c r="H3" s="17"/>
      <c r="I3" s="17"/>
      <c r="J3" s="17"/>
      <c r="K3" s="17"/>
      <c r="L3" s="18" t="s">
        <v>2</v>
      </c>
      <c r="M3" s="18" t="s">
        <v>6</v>
      </c>
      <c r="N3" s="19" t="n">
        <v>0.12</v>
      </c>
      <c r="O3" s="18"/>
      <c r="P3" s="20" t="s">
        <v>7</v>
      </c>
      <c r="Q3" s="18" t="s">
        <v>6</v>
      </c>
      <c r="R3" s="21" t="n">
        <v>0</v>
      </c>
    </row>
    <row r="4" customFormat="false" ht="12.75" hidden="false" customHeight="false" outlineLevel="0" collapsed="false">
      <c r="G4" s="22"/>
      <c r="H4" s="22"/>
    </row>
    <row r="5" customFormat="false" ht="12.75" hidden="false" customHeight="false" outlineLevel="0" collapsed="false">
      <c r="A5" s="23"/>
      <c r="B5" s="24"/>
      <c r="C5" s="24"/>
      <c r="D5" s="25" t="n">
        <v>1</v>
      </c>
      <c r="E5" s="26" t="n">
        <v>2</v>
      </c>
      <c r="F5" s="26" t="n">
        <v>3</v>
      </c>
      <c r="G5" s="26" t="n">
        <v>4</v>
      </c>
      <c r="H5" s="26" t="n">
        <v>5</v>
      </c>
      <c r="I5" s="26" t="n">
        <v>6</v>
      </c>
      <c r="J5" s="26" t="n">
        <v>7</v>
      </c>
      <c r="K5" s="27" t="n">
        <v>8</v>
      </c>
      <c r="L5" s="25" t="n">
        <v>1</v>
      </c>
      <c r="M5" s="26" t="n">
        <v>2</v>
      </c>
      <c r="N5" s="26" t="n">
        <v>3</v>
      </c>
      <c r="O5" s="26" t="n">
        <v>4</v>
      </c>
      <c r="P5" s="26" t="n">
        <v>5</v>
      </c>
      <c r="Q5" s="26" t="n">
        <v>6</v>
      </c>
      <c r="R5" s="26" t="n">
        <v>7</v>
      </c>
      <c r="S5" s="27" t="n">
        <v>8</v>
      </c>
      <c r="T5" s="25" t="n">
        <v>1</v>
      </c>
      <c r="U5" s="26" t="n">
        <v>2</v>
      </c>
      <c r="V5" s="26" t="n">
        <v>3</v>
      </c>
      <c r="W5" s="26" t="n">
        <v>4</v>
      </c>
      <c r="X5" s="26" t="n">
        <v>5</v>
      </c>
      <c r="Y5" s="26" t="n">
        <v>6</v>
      </c>
      <c r="Z5" s="26" t="n">
        <v>7</v>
      </c>
      <c r="AA5" s="27" t="n">
        <v>8</v>
      </c>
      <c r="AB5" s="25" t="n">
        <v>1</v>
      </c>
      <c r="AC5" s="26" t="n">
        <v>2</v>
      </c>
      <c r="AD5" s="26" t="n">
        <v>3</v>
      </c>
      <c r="AE5" s="26" t="n">
        <v>4</v>
      </c>
      <c r="AF5" s="26" t="n">
        <v>5</v>
      </c>
      <c r="AG5" s="26" t="n">
        <v>6</v>
      </c>
      <c r="AH5" s="26" t="n">
        <v>7</v>
      </c>
      <c r="AI5" s="27" t="n">
        <v>8</v>
      </c>
      <c r="AJ5" s="28" t="s">
        <v>8</v>
      </c>
      <c r="AK5" s="26" t="s">
        <v>9</v>
      </c>
      <c r="AL5" s="26" t="s">
        <v>10</v>
      </c>
      <c r="AM5" s="27" t="s">
        <v>11</v>
      </c>
      <c r="AN5" s="25" t="n">
        <v>1</v>
      </c>
      <c r="AO5" s="26" t="n">
        <v>2</v>
      </c>
      <c r="AP5" s="26" t="n">
        <v>3</v>
      </c>
      <c r="AQ5" s="26" t="n">
        <v>4</v>
      </c>
      <c r="AR5" s="26" t="n">
        <v>5</v>
      </c>
      <c r="AS5" s="26" t="n">
        <v>6</v>
      </c>
      <c r="AT5" s="26" t="n">
        <v>7</v>
      </c>
      <c r="AU5" s="27" t="n">
        <v>8</v>
      </c>
      <c r="AV5" s="369" t="s">
        <v>530</v>
      </c>
      <c r="AW5" s="369" t="s">
        <v>530</v>
      </c>
    </row>
    <row r="6" customFormat="false" ht="12.75" hidden="false" customHeight="false" outlineLevel="0" collapsed="false">
      <c r="A6" s="29"/>
      <c r="B6" s="30"/>
      <c r="C6" s="30"/>
      <c r="D6" s="31" t="s">
        <v>12</v>
      </c>
      <c r="E6" s="32"/>
      <c r="F6" s="32"/>
      <c r="G6" s="32"/>
      <c r="H6" s="32"/>
      <c r="I6" s="32"/>
      <c r="J6" s="32"/>
      <c r="K6" s="33"/>
      <c r="L6" s="34" t="s">
        <v>13</v>
      </c>
      <c r="M6" s="35"/>
      <c r="N6" s="35"/>
      <c r="O6" s="35"/>
      <c r="P6" s="35"/>
      <c r="Q6" s="35"/>
      <c r="R6" s="35"/>
      <c r="S6" s="36"/>
      <c r="T6" s="31" t="s">
        <v>14</v>
      </c>
      <c r="U6" s="32"/>
      <c r="V6" s="32"/>
      <c r="W6" s="37"/>
      <c r="X6" s="32"/>
      <c r="Y6" s="32"/>
      <c r="Z6" s="32"/>
      <c r="AA6" s="33"/>
      <c r="AB6" s="370" t="s">
        <v>531</v>
      </c>
      <c r="AC6" s="371"/>
      <c r="AD6" s="371"/>
      <c r="AE6" s="372"/>
      <c r="AF6" s="371"/>
      <c r="AG6" s="371"/>
      <c r="AH6" s="371"/>
      <c r="AI6" s="373"/>
      <c r="AJ6" s="370" t="s">
        <v>532</v>
      </c>
      <c r="AK6" s="371"/>
      <c r="AL6" s="371"/>
      <c r="AM6" s="373"/>
      <c r="AN6" s="31" t="s">
        <v>17</v>
      </c>
      <c r="AO6" s="32"/>
      <c r="AP6" s="32"/>
      <c r="AQ6" s="39"/>
      <c r="AR6" s="39"/>
      <c r="AS6" s="39"/>
      <c r="AT6" s="39"/>
      <c r="AU6" s="40"/>
      <c r="AV6" s="44" t="s">
        <v>533</v>
      </c>
      <c r="AW6" s="44" t="s">
        <v>534</v>
      </c>
      <c r="AX6" s="41"/>
    </row>
    <row r="7" customFormat="false" ht="12.75" hidden="false" customHeight="false" outlineLevel="0" collapsed="false">
      <c r="A7" s="42"/>
      <c r="B7" s="43"/>
      <c r="C7" s="24"/>
      <c r="D7" s="44" t="s">
        <v>533</v>
      </c>
      <c r="E7" s="45" t="s">
        <v>19</v>
      </c>
      <c r="F7" s="45" t="s">
        <v>19</v>
      </c>
      <c r="G7" s="46" t="s">
        <v>19</v>
      </c>
      <c r="H7" s="44" t="s">
        <v>534</v>
      </c>
      <c r="I7" s="45" t="s">
        <v>19</v>
      </c>
      <c r="J7" s="45" t="s">
        <v>19</v>
      </c>
      <c r="K7" s="45" t="s">
        <v>19</v>
      </c>
      <c r="L7" s="44" t="s">
        <v>533</v>
      </c>
      <c r="M7" s="45" t="s">
        <v>19</v>
      </c>
      <c r="N7" s="45" t="s">
        <v>19</v>
      </c>
      <c r="O7" s="45" t="s">
        <v>19</v>
      </c>
      <c r="P7" s="44" t="s">
        <v>534</v>
      </c>
      <c r="Q7" s="45" t="s">
        <v>19</v>
      </c>
      <c r="R7" s="45" t="s">
        <v>19</v>
      </c>
      <c r="S7" s="45" t="s">
        <v>19</v>
      </c>
      <c r="T7" s="44" t="s">
        <v>533</v>
      </c>
      <c r="U7" s="45" t="s">
        <v>19</v>
      </c>
      <c r="V7" s="45" t="s">
        <v>19</v>
      </c>
      <c r="W7" s="46" t="s">
        <v>19</v>
      </c>
      <c r="X7" s="44" t="s">
        <v>534</v>
      </c>
      <c r="Y7" s="45" t="s">
        <v>19</v>
      </c>
      <c r="Z7" s="45" t="s">
        <v>19</v>
      </c>
      <c r="AA7" s="45" t="s">
        <v>19</v>
      </c>
      <c r="AB7" s="44" t="s">
        <v>533</v>
      </c>
      <c r="AC7" s="45" t="s">
        <v>19</v>
      </c>
      <c r="AD7" s="45" t="s">
        <v>19</v>
      </c>
      <c r="AE7" s="46" t="s">
        <v>19</v>
      </c>
      <c r="AF7" s="44" t="s">
        <v>534</v>
      </c>
      <c r="AG7" s="45" t="s">
        <v>19</v>
      </c>
      <c r="AH7" s="45" t="s">
        <v>19</v>
      </c>
      <c r="AI7" s="45" t="s">
        <v>19</v>
      </c>
      <c r="AJ7" s="44" t="s">
        <v>533</v>
      </c>
      <c r="AK7" s="45" t="s">
        <v>19</v>
      </c>
      <c r="AL7" s="44" t="s">
        <v>534</v>
      </c>
      <c r="AM7" s="45" t="s">
        <v>19</v>
      </c>
      <c r="AN7" s="44" t="s">
        <v>533</v>
      </c>
      <c r="AO7" s="45" t="s">
        <v>19</v>
      </c>
      <c r="AP7" s="45" t="s">
        <v>19</v>
      </c>
      <c r="AQ7" s="46" t="s">
        <v>19</v>
      </c>
      <c r="AR7" s="44" t="s">
        <v>534</v>
      </c>
      <c r="AS7" s="45" t="s">
        <v>19</v>
      </c>
      <c r="AT7" s="45" t="s">
        <v>19</v>
      </c>
      <c r="AU7" s="47" t="s">
        <v>19</v>
      </c>
      <c r="AV7" s="374"/>
      <c r="AW7" s="374"/>
      <c r="AX7" s="41"/>
    </row>
    <row r="8" customFormat="false" ht="12.75" hidden="false" customHeight="false" outlineLevel="0" collapsed="false">
      <c r="A8" s="49"/>
      <c r="B8" s="50"/>
      <c r="C8" s="51"/>
      <c r="D8" s="52" t="s">
        <v>3</v>
      </c>
      <c r="E8" s="53" t="s">
        <v>6</v>
      </c>
      <c r="F8" s="52" t="s">
        <v>3</v>
      </c>
      <c r="G8" s="53" t="s">
        <v>6</v>
      </c>
      <c r="H8" s="52" t="s">
        <v>3</v>
      </c>
      <c r="I8" s="54" t="s">
        <v>6</v>
      </c>
      <c r="J8" s="52" t="s">
        <v>3</v>
      </c>
      <c r="K8" s="53" t="s">
        <v>6</v>
      </c>
      <c r="L8" s="52" t="s">
        <v>3</v>
      </c>
      <c r="M8" s="53" t="s">
        <v>6</v>
      </c>
      <c r="N8" s="52" t="s">
        <v>3</v>
      </c>
      <c r="O8" s="53" t="s">
        <v>6</v>
      </c>
      <c r="P8" s="52" t="s">
        <v>3</v>
      </c>
      <c r="Q8" s="54" t="s">
        <v>6</v>
      </c>
      <c r="R8" s="52" t="s">
        <v>3</v>
      </c>
      <c r="S8" s="53" t="s">
        <v>6</v>
      </c>
      <c r="T8" s="52" t="s">
        <v>3</v>
      </c>
      <c r="U8" s="53" t="s">
        <v>6</v>
      </c>
      <c r="V8" s="52" t="s">
        <v>3</v>
      </c>
      <c r="W8" s="53" t="s">
        <v>6</v>
      </c>
      <c r="X8" s="52" t="s">
        <v>3</v>
      </c>
      <c r="Y8" s="54" t="s">
        <v>6</v>
      </c>
      <c r="Z8" s="52" t="s">
        <v>3</v>
      </c>
      <c r="AA8" s="53" t="s">
        <v>6</v>
      </c>
      <c r="AB8" s="52" t="s">
        <v>3</v>
      </c>
      <c r="AC8" s="53" t="s">
        <v>6</v>
      </c>
      <c r="AD8" s="52" t="s">
        <v>3</v>
      </c>
      <c r="AE8" s="53" t="s">
        <v>6</v>
      </c>
      <c r="AF8" s="52" t="s">
        <v>3</v>
      </c>
      <c r="AG8" s="54" t="s">
        <v>6</v>
      </c>
      <c r="AH8" s="52" t="s">
        <v>3</v>
      </c>
      <c r="AI8" s="53" t="s">
        <v>6</v>
      </c>
      <c r="AJ8" s="52" t="s">
        <v>3</v>
      </c>
      <c r="AK8" s="53" t="s">
        <v>6</v>
      </c>
      <c r="AL8" s="52" t="s">
        <v>3</v>
      </c>
      <c r="AM8" s="53" t="s">
        <v>6</v>
      </c>
      <c r="AN8" s="52" t="s">
        <v>3</v>
      </c>
      <c r="AO8" s="53" t="s">
        <v>6</v>
      </c>
      <c r="AP8" s="52" t="s">
        <v>3</v>
      </c>
      <c r="AQ8" s="53" t="s">
        <v>6</v>
      </c>
      <c r="AR8" s="52" t="s">
        <v>3</v>
      </c>
      <c r="AS8" s="54" t="s">
        <v>6</v>
      </c>
      <c r="AT8" s="52" t="s">
        <v>3</v>
      </c>
      <c r="AU8" s="53" t="s">
        <v>6</v>
      </c>
      <c r="AV8" s="375"/>
      <c r="AW8" s="375"/>
      <c r="AX8" s="41"/>
    </row>
    <row r="9" customFormat="false" ht="12.75" hidden="false" customHeight="false" outlineLevel="0" collapsed="false">
      <c r="A9" s="49"/>
      <c r="B9" s="50"/>
      <c r="C9" s="51"/>
      <c r="D9" s="55" t="s">
        <v>2</v>
      </c>
      <c r="E9" s="56" t="s">
        <v>2</v>
      </c>
      <c r="F9" s="57" t="s">
        <v>4</v>
      </c>
      <c r="G9" s="57" t="s">
        <v>4</v>
      </c>
      <c r="H9" s="55" t="s">
        <v>2</v>
      </c>
      <c r="I9" s="55" t="s">
        <v>2</v>
      </c>
      <c r="J9" s="57" t="s">
        <v>4</v>
      </c>
      <c r="K9" s="57" t="s">
        <v>4</v>
      </c>
      <c r="L9" s="55" t="s">
        <v>2</v>
      </c>
      <c r="M9" s="56" t="s">
        <v>2</v>
      </c>
      <c r="N9" s="57" t="s">
        <v>4</v>
      </c>
      <c r="O9" s="57" t="s">
        <v>4</v>
      </c>
      <c r="P9" s="55" t="s">
        <v>2</v>
      </c>
      <c r="Q9" s="55" t="s">
        <v>2</v>
      </c>
      <c r="R9" s="57" t="s">
        <v>4</v>
      </c>
      <c r="S9" s="57" t="s">
        <v>4</v>
      </c>
      <c r="T9" s="55" t="s">
        <v>2</v>
      </c>
      <c r="U9" s="56" t="s">
        <v>2</v>
      </c>
      <c r="V9" s="57" t="s">
        <v>4</v>
      </c>
      <c r="W9" s="57" t="s">
        <v>4</v>
      </c>
      <c r="X9" s="55" t="s">
        <v>2</v>
      </c>
      <c r="Y9" s="55" t="s">
        <v>2</v>
      </c>
      <c r="Z9" s="57" t="s">
        <v>4</v>
      </c>
      <c r="AA9" s="57" t="s">
        <v>4</v>
      </c>
      <c r="AB9" s="55" t="s">
        <v>2</v>
      </c>
      <c r="AC9" s="56" t="s">
        <v>2</v>
      </c>
      <c r="AD9" s="57" t="s">
        <v>4</v>
      </c>
      <c r="AE9" s="57" t="s">
        <v>4</v>
      </c>
      <c r="AF9" s="55" t="s">
        <v>2</v>
      </c>
      <c r="AG9" s="55" t="s">
        <v>2</v>
      </c>
      <c r="AH9" s="57" t="s">
        <v>4</v>
      </c>
      <c r="AI9" s="57" t="s">
        <v>4</v>
      </c>
      <c r="AJ9" s="55"/>
      <c r="AK9" s="55"/>
      <c r="AL9" s="55"/>
      <c r="AM9" s="55"/>
      <c r="AN9" s="55" t="s">
        <v>2</v>
      </c>
      <c r="AO9" s="56" t="s">
        <v>2</v>
      </c>
      <c r="AP9" s="55" t="s">
        <v>4</v>
      </c>
      <c r="AQ9" s="56" t="s">
        <v>4</v>
      </c>
      <c r="AR9" s="55" t="s">
        <v>2</v>
      </c>
      <c r="AS9" s="58" t="s">
        <v>2</v>
      </c>
      <c r="AT9" s="55" t="s">
        <v>4</v>
      </c>
      <c r="AU9" s="59" t="s">
        <v>4</v>
      </c>
      <c r="AV9" s="375"/>
      <c r="AW9" s="375"/>
      <c r="AX9" s="41"/>
    </row>
    <row r="10" customFormat="false" ht="12.75" hidden="false" customHeight="false" outlineLevel="0" collapsed="false">
      <c r="A10" s="60" t="s">
        <v>21</v>
      </c>
      <c r="B10" s="61" t="s">
        <v>22</v>
      </c>
      <c r="C10" s="51" t="s">
        <v>23</v>
      </c>
      <c r="D10" s="62" t="s">
        <v>24</v>
      </c>
      <c r="E10" s="63"/>
      <c r="F10" s="64"/>
      <c r="G10" s="64"/>
      <c r="H10" s="62" t="s">
        <v>24</v>
      </c>
      <c r="I10" s="63"/>
      <c r="J10" s="63"/>
      <c r="K10" s="64"/>
      <c r="L10" s="65" t="s">
        <v>25</v>
      </c>
      <c r="M10" s="63"/>
      <c r="N10" s="63"/>
      <c r="O10" s="64"/>
      <c r="P10" s="65" t="s">
        <v>25</v>
      </c>
      <c r="Q10" s="66"/>
      <c r="R10" s="63"/>
      <c r="S10" s="67"/>
      <c r="T10" s="62" t="s">
        <v>26</v>
      </c>
      <c r="U10" s="63" t="s">
        <v>26</v>
      </c>
      <c r="V10" s="63" t="s">
        <v>27</v>
      </c>
      <c r="W10" s="63" t="s">
        <v>27</v>
      </c>
      <c r="X10" s="62" t="s">
        <v>26</v>
      </c>
      <c r="Y10" s="63" t="s">
        <v>26</v>
      </c>
      <c r="Z10" s="63" t="s">
        <v>27</v>
      </c>
      <c r="AA10" s="63" t="s">
        <v>27</v>
      </c>
      <c r="AB10" s="62" t="s">
        <v>26</v>
      </c>
      <c r="AC10" s="63" t="s">
        <v>26</v>
      </c>
      <c r="AD10" s="63" t="s">
        <v>27</v>
      </c>
      <c r="AE10" s="63" t="s">
        <v>27</v>
      </c>
      <c r="AF10" s="62" t="s">
        <v>26</v>
      </c>
      <c r="AG10" s="63" t="s">
        <v>26</v>
      </c>
      <c r="AH10" s="63" t="s">
        <v>27</v>
      </c>
      <c r="AI10" s="63" t="s">
        <v>27</v>
      </c>
      <c r="AJ10" s="62" t="s">
        <v>28</v>
      </c>
      <c r="AK10" s="63"/>
      <c r="AL10" s="62" t="s">
        <v>28</v>
      </c>
      <c r="AM10" s="63"/>
      <c r="AN10" s="62" t="s">
        <v>24</v>
      </c>
      <c r="AO10" s="63"/>
      <c r="AP10" s="63"/>
      <c r="AQ10" s="64"/>
      <c r="AR10" s="62" t="s">
        <v>24</v>
      </c>
      <c r="AS10" s="63"/>
      <c r="AT10" s="63"/>
      <c r="AU10" s="64"/>
      <c r="AV10" s="375"/>
      <c r="AW10" s="375"/>
      <c r="AX10" s="41"/>
    </row>
    <row r="11" customFormat="false" ht="12.75" hidden="false" customHeight="false" outlineLevel="0" collapsed="false">
      <c r="A11" s="68" t="n">
        <v>25702</v>
      </c>
      <c r="B11" s="69" t="n">
        <v>39530</v>
      </c>
      <c r="C11" s="68" t="n">
        <v>3827</v>
      </c>
      <c r="D11" s="70" t="n">
        <v>0.1</v>
      </c>
      <c r="E11" s="70" t="n">
        <v>0.06</v>
      </c>
      <c r="F11" s="70" t="n">
        <v>0.14</v>
      </c>
      <c r="G11" s="70" t="n">
        <v>0.11</v>
      </c>
      <c r="H11" s="75" t="n">
        <v>0.3</v>
      </c>
      <c r="I11" s="70" t="n">
        <v>0.12</v>
      </c>
      <c r="J11" s="70" t="n">
        <v>0.12</v>
      </c>
      <c r="K11" s="70" t="n">
        <v>0.12</v>
      </c>
      <c r="L11" s="71" t="n">
        <f aca="false">IF(D11=N$2,0,D11-N$2)</f>
        <v>-0.01</v>
      </c>
      <c r="M11" s="71" t="n">
        <f aca="false">IF(E11=N$3,0,E11-N$3)</f>
        <v>-0.06</v>
      </c>
      <c r="N11" s="71" t="n">
        <f aca="false">IF(F11=R$2,0,F11-R$2)</f>
        <v>0.14</v>
      </c>
      <c r="O11" s="71" t="n">
        <f aca="false">IF(G11=R$3,0,G11-R$3)</f>
        <v>0.11</v>
      </c>
      <c r="P11" s="71" t="n">
        <f aca="false">IF(H11=N$2,0,H11-N$2)</f>
        <v>0.19</v>
      </c>
      <c r="Q11" s="71" t="n">
        <f aca="false">IF(I11=N$3,0,I11-N$3)</f>
        <v>0</v>
      </c>
      <c r="R11" s="71" t="n">
        <f aca="false">IF(J11=R$2,0,J11-R$2)</f>
        <v>0.12</v>
      </c>
      <c r="S11" s="71" t="n">
        <f aca="false">IF(K11=R$3,0,K11-R$3)</f>
        <v>0.12</v>
      </c>
      <c r="T11" s="70"/>
      <c r="U11" s="70"/>
      <c r="V11" s="70"/>
      <c r="W11" s="70"/>
      <c r="X11" s="376" t="n">
        <v>2.75</v>
      </c>
      <c r="Y11" s="70"/>
      <c r="Z11" s="70"/>
      <c r="AA11" s="70"/>
      <c r="AB11" s="76"/>
      <c r="AC11" s="76"/>
      <c r="AD11" s="76"/>
      <c r="AE11" s="76"/>
      <c r="AF11" s="377" t="n">
        <v>2.65</v>
      </c>
      <c r="AG11" s="76"/>
      <c r="AH11" s="76"/>
      <c r="AI11" s="76"/>
      <c r="AJ11" s="81"/>
      <c r="AK11" s="81"/>
      <c r="AL11" s="81"/>
      <c r="AM11" s="81"/>
      <c r="AN11" s="70" t="n">
        <v>0.1</v>
      </c>
      <c r="AO11" s="70" t="n">
        <v>0.06</v>
      </c>
      <c r="AP11" s="70" t="n">
        <v>0.14</v>
      </c>
      <c r="AQ11" s="70" t="n">
        <v>0.11</v>
      </c>
      <c r="AR11" s="75" t="n">
        <v>0.11</v>
      </c>
      <c r="AS11" s="70" t="n">
        <v>0.12</v>
      </c>
      <c r="AT11" s="70" t="n">
        <v>0.12</v>
      </c>
      <c r="AU11" s="70" t="n">
        <v>0.12</v>
      </c>
      <c r="AV11" s="378" t="s">
        <v>152</v>
      </c>
      <c r="AW11" s="378" t="s">
        <v>152</v>
      </c>
      <c r="AX11" s="41"/>
    </row>
    <row r="12" customFormat="false" ht="12.75" hidden="false" customHeight="false" outlineLevel="0" collapsed="false">
      <c r="A12" s="68" t="n">
        <v>33312</v>
      </c>
      <c r="B12" s="69" t="n">
        <v>39872</v>
      </c>
      <c r="C12" s="68" t="n">
        <f aca="false">A12-A11</f>
        <v>7610</v>
      </c>
      <c r="D12" s="75" t="n">
        <v>0.07</v>
      </c>
      <c r="E12" s="75" t="n">
        <v>0.04</v>
      </c>
      <c r="F12" s="70" t="n">
        <v>0.01</v>
      </c>
      <c r="G12" s="70" t="n">
        <v>0.01</v>
      </c>
      <c r="H12" s="75" t="n">
        <v>0.1</v>
      </c>
      <c r="I12" s="70" t="n">
        <v>0.11</v>
      </c>
      <c r="J12" s="70" t="n">
        <v>0.01</v>
      </c>
      <c r="K12" s="70" t="n">
        <v>0.01</v>
      </c>
      <c r="L12" s="71" t="n">
        <f aca="false">IF(D12=N$2,0,D12-N$2)</f>
        <v>-0.04</v>
      </c>
      <c r="M12" s="71" t="n">
        <f aca="false">IF(E12=N$3,0,E12-N$3)</f>
        <v>-0.08</v>
      </c>
      <c r="N12" s="71" t="n">
        <f aca="false">IF(F12=R$2,0,F12-R$2)</f>
        <v>0.01</v>
      </c>
      <c r="O12" s="71" t="n">
        <f aca="false">IF(G12=R$3,0,G12-R$3)</f>
        <v>0.01</v>
      </c>
      <c r="P12" s="71" t="n">
        <f aca="false">IF(H12=N$2,0,H12-N$2)</f>
        <v>-0.01</v>
      </c>
      <c r="Q12" s="71" t="n">
        <f aca="false">IF(I12=N$3,0,I12-N$3)</f>
        <v>-0.01</v>
      </c>
      <c r="R12" s="71" t="n">
        <f aca="false">IF(J12=R$2,0,J12-R$2)</f>
        <v>0.01</v>
      </c>
      <c r="S12" s="71" t="n">
        <f aca="false">IF(K12=R$3,0,K12-R$3)</f>
        <v>0.01</v>
      </c>
      <c r="T12" s="376" t="n">
        <v>2.7</v>
      </c>
      <c r="U12" s="376" t="n">
        <v>2.73</v>
      </c>
      <c r="V12" s="70"/>
      <c r="W12" s="70"/>
      <c r="X12" s="377" t="s">
        <v>535</v>
      </c>
      <c r="Y12" s="70"/>
      <c r="Z12" s="70"/>
      <c r="AA12" s="70"/>
      <c r="AB12" s="75" t="n">
        <v>2.65</v>
      </c>
      <c r="AC12" s="75" t="n">
        <v>2.65</v>
      </c>
      <c r="AD12" s="76"/>
      <c r="AE12" s="76"/>
      <c r="AF12" s="76"/>
      <c r="AG12" s="76"/>
      <c r="AH12" s="76"/>
      <c r="AI12" s="76"/>
      <c r="AJ12" s="81"/>
      <c r="AK12" s="81"/>
      <c r="AL12" s="81"/>
      <c r="AM12" s="81"/>
      <c r="AN12" s="75" t="n">
        <v>0.13</v>
      </c>
      <c r="AO12" s="75" t="n">
        <v>0.13</v>
      </c>
      <c r="AP12" s="70" t="n">
        <v>0.01</v>
      </c>
      <c r="AQ12" s="70" t="n">
        <v>0.01</v>
      </c>
      <c r="AR12" s="75" t="n">
        <v>0.12</v>
      </c>
      <c r="AS12" s="70" t="n">
        <v>0.11</v>
      </c>
      <c r="AT12" s="70" t="n">
        <v>0.01</v>
      </c>
      <c r="AU12" s="70" t="n">
        <v>0.01</v>
      </c>
      <c r="AV12" s="378" t="s">
        <v>152</v>
      </c>
      <c r="AW12" s="378" t="s">
        <v>152</v>
      </c>
      <c r="AX12" s="41"/>
    </row>
    <row r="13" customFormat="false" ht="12.75" hidden="false" customHeight="false" outlineLevel="0" collapsed="false">
      <c r="A13" s="68" t="n">
        <v>40472</v>
      </c>
      <c r="B13" s="77" t="n">
        <v>40271</v>
      </c>
      <c r="C13" s="68" t="n">
        <f aca="false">A13-A12</f>
        <v>7160</v>
      </c>
      <c r="D13" s="70" t="n">
        <v>0.12</v>
      </c>
      <c r="E13" s="70" t="n">
        <v>0.12</v>
      </c>
      <c r="F13" s="70" t="n">
        <v>0.05</v>
      </c>
      <c r="G13" s="70" t="n">
        <v>0.04</v>
      </c>
      <c r="H13" s="70" t="n">
        <v>0.12</v>
      </c>
      <c r="I13" s="70" t="n">
        <v>0.14</v>
      </c>
      <c r="J13" s="70" t="n">
        <v>0.05</v>
      </c>
      <c r="K13" s="70" t="n">
        <v>0.05</v>
      </c>
      <c r="L13" s="71" t="n">
        <f aca="false">IF(D13=N$2,0,D13-N$2)</f>
        <v>0.01</v>
      </c>
      <c r="M13" s="71" t="n">
        <f aca="false">IF(E13=N$3,0,E13-N$3)</f>
        <v>0</v>
      </c>
      <c r="N13" s="71" t="n">
        <f aca="false">IF(F13=R$2,0,F13-R$2)</f>
        <v>0.05</v>
      </c>
      <c r="O13" s="71" t="n">
        <f aca="false">IF(G13=R$3,0,G13-R$3)</f>
        <v>0.04</v>
      </c>
      <c r="P13" s="71" t="n">
        <f aca="false">IF(H13=N$2,0,H13-N$2)</f>
        <v>0.01</v>
      </c>
      <c r="Q13" s="71" t="n">
        <f aca="false">IF(I13=N$3,0,I13-N$3)</f>
        <v>0.02</v>
      </c>
      <c r="R13" s="71" t="n">
        <f aca="false">IF(J13=R$2,0,J13-R$2)</f>
        <v>0.05</v>
      </c>
      <c r="S13" s="71" t="n">
        <f aca="false">IF(K13=R$3,0,K13-R$3)</f>
        <v>0.05</v>
      </c>
      <c r="T13" s="70"/>
      <c r="U13" s="70"/>
      <c r="V13" s="70"/>
      <c r="W13" s="70"/>
      <c r="X13" s="70"/>
      <c r="Y13" s="70"/>
      <c r="Z13" s="70"/>
      <c r="AA13" s="70"/>
      <c r="AB13" s="76"/>
      <c r="AC13" s="76"/>
      <c r="AD13" s="76"/>
      <c r="AE13" s="76"/>
      <c r="AF13" s="76"/>
      <c r="AG13" s="76"/>
      <c r="AH13" s="76"/>
      <c r="AI13" s="76"/>
      <c r="AJ13" s="81"/>
      <c r="AK13" s="81"/>
      <c r="AL13" s="81"/>
      <c r="AM13" s="81"/>
      <c r="AN13" s="70" t="n">
        <v>0.12</v>
      </c>
      <c r="AO13" s="70" t="n">
        <v>0.12</v>
      </c>
      <c r="AP13" s="70" t="n">
        <v>0.05</v>
      </c>
      <c r="AQ13" s="70" t="n">
        <v>0.04</v>
      </c>
      <c r="AR13" s="70" t="n">
        <v>0.12</v>
      </c>
      <c r="AS13" s="70" t="n">
        <v>0.14</v>
      </c>
      <c r="AT13" s="70" t="n">
        <v>0.05</v>
      </c>
      <c r="AU13" s="70" t="n">
        <v>0.05</v>
      </c>
      <c r="AV13" s="378" t="s">
        <v>152</v>
      </c>
      <c r="AW13" s="378" t="s">
        <v>152</v>
      </c>
      <c r="AX13" s="41"/>
    </row>
    <row r="14" customFormat="false" ht="12.75" hidden="false" customHeight="false" outlineLevel="0" collapsed="false">
      <c r="A14" s="68" t="n">
        <v>46442</v>
      </c>
      <c r="B14" s="69" t="n">
        <v>40607</v>
      </c>
      <c r="C14" s="68" t="n">
        <f aca="false">A14-A13</f>
        <v>5970</v>
      </c>
      <c r="D14" s="70" t="n">
        <v>0.12</v>
      </c>
      <c r="E14" s="70" t="n">
        <v>0.12</v>
      </c>
      <c r="F14" s="70" t="n">
        <v>0.05</v>
      </c>
      <c r="G14" s="70" t="n">
        <v>0.04</v>
      </c>
      <c r="H14" s="70" t="n">
        <v>0.12</v>
      </c>
      <c r="I14" s="70" t="n">
        <v>0.14</v>
      </c>
      <c r="J14" s="70" t="n">
        <v>0.05</v>
      </c>
      <c r="K14" s="70" t="n">
        <v>0.05</v>
      </c>
      <c r="L14" s="71" t="n">
        <f aca="false">IF(D14=N$2,0,D14-N$2)</f>
        <v>0.01</v>
      </c>
      <c r="M14" s="71" t="n">
        <f aca="false">IF(E14=N$3,0,E14-N$3)</f>
        <v>0</v>
      </c>
      <c r="N14" s="71" t="n">
        <f aca="false">IF(F14=R$2,0,F14-R$2)</f>
        <v>0.05</v>
      </c>
      <c r="O14" s="71" t="n">
        <f aca="false">IF(G14=R$3,0,G14-R$3)</f>
        <v>0.04</v>
      </c>
      <c r="P14" s="71" t="n">
        <f aca="false">IF(H14=N$2,0,H14-N$2)</f>
        <v>0.01</v>
      </c>
      <c r="Q14" s="71" t="n">
        <f aca="false">IF(I14=N$3,0,I14-N$3)</f>
        <v>0.02</v>
      </c>
      <c r="R14" s="71" t="n">
        <f aca="false">IF(J14=R$2,0,J14-R$2)</f>
        <v>0.05</v>
      </c>
      <c r="S14" s="71" t="n">
        <f aca="false">IF(K14=R$3,0,K14-R$3)</f>
        <v>0.05</v>
      </c>
      <c r="T14" s="70"/>
      <c r="U14" s="70"/>
      <c r="V14" s="70"/>
      <c r="W14" s="70"/>
      <c r="X14" s="70"/>
      <c r="Y14" s="70"/>
      <c r="Z14" s="70"/>
      <c r="AA14" s="70"/>
      <c r="AB14" s="76"/>
      <c r="AC14" s="76"/>
      <c r="AD14" s="76"/>
      <c r="AE14" s="76"/>
      <c r="AF14" s="76"/>
      <c r="AG14" s="76"/>
      <c r="AH14" s="76"/>
      <c r="AI14" s="76"/>
      <c r="AJ14" s="81"/>
      <c r="AK14" s="81"/>
      <c r="AL14" s="81"/>
      <c r="AM14" s="81"/>
      <c r="AN14" s="70" t="n">
        <v>0.12</v>
      </c>
      <c r="AO14" s="70" t="n">
        <v>0.12</v>
      </c>
      <c r="AP14" s="70" t="n">
        <v>0.05</v>
      </c>
      <c r="AQ14" s="70" t="n">
        <v>0.04</v>
      </c>
      <c r="AR14" s="70" t="n">
        <v>0.12</v>
      </c>
      <c r="AS14" s="70" t="n">
        <v>0.14</v>
      </c>
      <c r="AT14" s="70" t="n">
        <v>0.05</v>
      </c>
      <c r="AU14" s="70" t="n">
        <v>0.05</v>
      </c>
      <c r="AV14" s="378" t="s">
        <v>152</v>
      </c>
      <c r="AW14" s="378" t="s">
        <v>152</v>
      </c>
    </row>
    <row r="15" customFormat="false" ht="12.75" hidden="false" customHeight="false" outlineLevel="0" collapsed="false">
      <c r="A15" s="78" t="n">
        <v>53111</v>
      </c>
      <c r="B15" s="203" t="n">
        <v>41004</v>
      </c>
      <c r="C15" s="79" t="s">
        <v>536</v>
      </c>
      <c r="D15" s="379" t="s">
        <v>537</v>
      </c>
      <c r="F15" s="379" t="s">
        <v>538</v>
      </c>
      <c r="H15" s="75"/>
      <c r="I15" s="75"/>
      <c r="J15" s="75"/>
      <c r="K15" s="75"/>
      <c r="L15" s="380"/>
      <c r="M15" s="380"/>
      <c r="N15" s="380"/>
      <c r="O15" s="380"/>
      <c r="P15" s="380"/>
      <c r="Q15" s="380"/>
      <c r="R15" s="380"/>
      <c r="S15" s="380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381"/>
      <c r="AK15" s="381"/>
      <c r="AL15" s="381"/>
      <c r="AM15" s="381"/>
      <c r="AN15" s="75"/>
      <c r="AO15" s="75"/>
      <c r="AP15" s="75"/>
      <c r="AQ15" s="75"/>
      <c r="AR15" s="75"/>
      <c r="AS15" s="75"/>
      <c r="AT15" s="75"/>
      <c r="AU15" s="75"/>
      <c r="AV15" s="382"/>
      <c r="AW15" s="382"/>
    </row>
    <row r="16" customFormat="false" ht="12.75" hidden="false" customHeight="false" outlineLevel="0" collapsed="false">
      <c r="A16" s="68" t="n">
        <v>53111</v>
      </c>
      <c r="B16" s="77" t="n">
        <v>40912</v>
      </c>
      <c r="C16" s="68"/>
      <c r="D16" s="70" t="n">
        <v>0.11</v>
      </c>
      <c r="E16" s="70" t="n">
        <v>0.12</v>
      </c>
      <c r="F16" s="70" t="n">
        <v>0</v>
      </c>
      <c r="G16" s="70" t="n">
        <v>0</v>
      </c>
      <c r="H16" s="70" t="n">
        <v>0.11</v>
      </c>
      <c r="I16" s="70" t="n">
        <v>0.12</v>
      </c>
      <c r="J16" s="70" t="n">
        <v>0</v>
      </c>
      <c r="K16" s="70" t="n">
        <v>0</v>
      </c>
      <c r="L16" s="71" t="n">
        <f aca="false">IF(D16=N$2,0,D16-N$2)</f>
        <v>0</v>
      </c>
      <c r="M16" s="71" t="n">
        <f aca="false">IF(E16=N$3,0,E16-N$3)</f>
        <v>0</v>
      </c>
      <c r="N16" s="71" t="n">
        <f aca="false">IF(F16=R$2,0,F16-R$2)</f>
        <v>0</v>
      </c>
      <c r="O16" s="71" t="n">
        <f aca="false">IF(G16=R$3,0,G16-Q8)</f>
        <v>0</v>
      </c>
      <c r="P16" s="71" t="n">
        <f aca="false">IF(H16=N$2,0,H16-N$2)</f>
        <v>0</v>
      </c>
      <c r="Q16" s="71" t="n">
        <f aca="false">IF(I16=N$3,0,I16-N$3)</f>
        <v>0</v>
      </c>
      <c r="R16" s="71" t="n">
        <f aca="false">IF(J16=R$2,0,J16-R$2)</f>
        <v>0</v>
      </c>
      <c r="S16" s="71" t="n">
        <f aca="false">IF(K16=R$3,0,K16-R$3)</f>
        <v>0</v>
      </c>
      <c r="T16" s="383" t="n">
        <v>2.32</v>
      </c>
      <c r="U16" s="383" t="n">
        <v>2.55</v>
      </c>
      <c r="V16" s="383" t="n">
        <v>3.3</v>
      </c>
      <c r="W16" s="383" t="n">
        <v>3.25</v>
      </c>
      <c r="X16" s="383" t="n">
        <v>2.45</v>
      </c>
      <c r="Y16" s="383" t="n">
        <v>2.39</v>
      </c>
      <c r="Z16" s="383" t="n">
        <v>3.56</v>
      </c>
      <c r="AA16" s="383" t="n">
        <v>3.5</v>
      </c>
      <c r="AB16" s="384" t="n">
        <v>2.32</v>
      </c>
      <c r="AC16" s="384" t="n">
        <v>2.58</v>
      </c>
      <c r="AD16" s="384" t="n">
        <v>3.3</v>
      </c>
      <c r="AE16" s="384" t="n">
        <v>3.25</v>
      </c>
      <c r="AF16" s="384" t="n">
        <v>2.45</v>
      </c>
      <c r="AG16" s="384" t="n">
        <v>2.39</v>
      </c>
      <c r="AH16" s="384" t="n">
        <v>3.56</v>
      </c>
      <c r="AI16" s="384" t="n">
        <v>3.5</v>
      </c>
      <c r="AJ16" s="81"/>
      <c r="AK16" s="81"/>
      <c r="AL16" s="81"/>
      <c r="AM16" s="81"/>
      <c r="AN16" s="70" t="n">
        <v>0.11</v>
      </c>
      <c r="AO16" s="70" t="n">
        <v>0.12</v>
      </c>
      <c r="AP16" s="70" t="n">
        <v>0</v>
      </c>
      <c r="AQ16" s="70" t="n">
        <v>0</v>
      </c>
      <c r="AR16" s="70" t="n">
        <v>0.11</v>
      </c>
      <c r="AS16" s="70" t="n">
        <v>0.12</v>
      </c>
      <c r="AT16" s="70" t="n">
        <v>0</v>
      </c>
      <c r="AU16" s="70" t="n">
        <v>0</v>
      </c>
      <c r="AV16" s="378" t="s">
        <v>152</v>
      </c>
      <c r="AW16" s="378" t="s">
        <v>152</v>
      </c>
    </row>
    <row r="17" customFormat="false" ht="13.8" hidden="false" customHeight="false" outlineLevel="0" collapsed="false">
      <c r="A17" s="68" t="n">
        <v>58555</v>
      </c>
      <c r="B17" s="69" t="n">
        <v>41343</v>
      </c>
      <c r="C17" s="68" t="n">
        <f aca="false">A17-A16</f>
        <v>5444</v>
      </c>
      <c r="D17" s="70" t="n">
        <v>0.09</v>
      </c>
      <c r="E17" s="70" t="n">
        <v>0.08</v>
      </c>
      <c r="F17" s="70" t="n">
        <v>0.05</v>
      </c>
      <c r="G17" s="70" t="n">
        <v>0.1</v>
      </c>
      <c r="H17" s="70" t="n">
        <v>0.04</v>
      </c>
      <c r="I17" s="70" t="n">
        <v>0.09</v>
      </c>
      <c r="J17" s="70" t="n">
        <v>0.1</v>
      </c>
      <c r="K17" s="70" t="n">
        <v>0</v>
      </c>
      <c r="L17" s="71" t="n">
        <f aca="false">IF(D17=N$2,0,D17-N$2)</f>
        <v>-0.02</v>
      </c>
      <c r="M17" s="71" t="n">
        <f aca="false">IF(E17=N$3,0,E17-N$3)</f>
        <v>-0.04</v>
      </c>
      <c r="N17" s="71" t="n">
        <f aca="false">IF(F17=R$2,0,F17-R$2)</f>
        <v>0.05</v>
      </c>
      <c r="O17" s="71" t="n">
        <f aca="false">IF(G17=R$3,0,G17-R$3)</f>
        <v>0.1</v>
      </c>
      <c r="P17" s="71" t="n">
        <f aca="false">IF(H17=N$2,0,H17-N$2)</f>
        <v>-0.07</v>
      </c>
      <c r="Q17" s="71" t="n">
        <f aca="false">IF(I17=N$3,0,I17-N$3)</f>
        <v>-0.03</v>
      </c>
      <c r="R17" s="71" t="n">
        <f aca="false">IF(J17=R$2,0,J17-R$2)</f>
        <v>0.1</v>
      </c>
      <c r="S17" s="71" t="n">
        <f aca="false">IF(K17=R$3,0,K17-R$3)</f>
        <v>0</v>
      </c>
      <c r="T17" s="376" t="n">
        <v>2.32</v>
      </c>
      <c r="U17" s="376" t="n">
        <v>2.55</v>
      </c>
      <c r="V17" s="70" t="n">
        <v>3.3</v>
      </c>
      <c r="W17" s="376" t="n">
        <v>3.25</v>
      </c>
      <c r="X17" s="376" t="n">
        <v>2.45</v>
      </c>
      <c r="Y17" s="376" t="n">
        <v>2.39</v>
      </c>
      <c r="Z17" s="376" t="n">
        <v>3.56</v>
      </c>
      <c r="AA17" s="70" t="n">
        <v>3.5</v>
      </c>
      <c r="AB17" s="377" t="n">
        <v>2.32</v>
      </c>
      <c r="AC17" s="377" t="n">
        <v>2.55</v>
      </c>
      <c r="AD17" s="73" t="n">
        <v>3.3</v>
      </c>
      <c r="AE17" s="377" t="n">
        <v>3.3</v>
      </c>
      <c r="AF17" s="377" t="n">
        <v>2.4</v>
      </c>
      <c r="AG17" s="377" t="n">
        <v>2.4</v>
      </c>
      <c r="AH17" s="377" t="n">
        <v>3.61</v>
      </c>
      <c r="AI17" s="73" t="n">
        <v>3.5</v>
      </c>
      <c r="AJ17" s="385" t="n">
        <v>1</v>
      </c>
      <c r="AK17" s="386" t="n">
        <v>1</v>
      </c>
      <c r="AL17" s="385" t="n">
        <v>1</v>
      </c>
      <c r="AM17" s="81" t="n">
        <v>0</v>
      </c>
      <c r="AN17" s="70" t="n">
        <v>0.11</v>
      </c>
      <c r="AO17" s="70" t="n">
        <v>0.12</v>
      </c>
      <c r="AP17" s="70" t="n">
        <v>0</v>
      </c>
      <c r="AQ17" s="70" t="n">
        <v>0</v>
      </c>
      <c r="AR17" s="70" t="n">
        <v>0.11</v>
      </c>
      <c r="AS17" s="70" t="n">
        <v>0.12</v>
      </c>
      <c r="AT17" s="70" t="n">
        <v>0</v>
      </c>
      <c r="AU17" s="70" t="n">
        <v>0</v>
      </c>
      <c r="AV17" s="378" t="s">
        <v>152</v>
      </c>
      <c r="AW17" s="378" t="s">
        <v>152</v>
      </c>
    </row>
    <row r="18" customFormat="false" ht="12.75" hidden="false" customHeight="false" outlineLevel="0" collapsed="false">
      <c r="A18" s="68" t="n">
        <v>70345</v>
      </c>
      <c r="B18" s="69" t="n">
        <v>42426</v>
      </c>
      <c r="C18" s="68" t="n">
        <f aca="false">A18-A17</f>
        <v>11790</v>
      </c>
      <c r="D18" s="75" t="n">
        <v>0.14</v>
      </c>
      <c r="E18" s="75" t="n">
        <v>0.15</v>
      </c>
      <c r="F18" s="75" t="n">
        <v>0.01</v>
      </c>
      <c r="G18" s="75" t="n">
        <v>0.01</v>
      </c>
      <c r="H18" s="70" t="n">
        <v>0.11</v>
      </c>
      <c r="I18" s="70" t="n">
        <v>0.11</v>
      </c>
      <c r="J18" s="70" t="n">
        <v>0</v>
      </c>
      <c r="K18" s="70" t="n">
        <v>0.02</v>
      </c>
      <c r="L18" s="71" t="n">
        <f aca="false">IF(D18=N$2,0,D18-N$2)</f>
        <v>0.03</v>
      </c>
      <c r="M18" s="71" t="n">
        <f aca="false">IF(E18=N$3,0,E18-N$3)</f>
        <v>0.03</v>
      </c>
      <c r="N18" s="71" t="n">
        <f aca="false">IF(F18=R$2,0,F18-R$2)</f>
        <v>0.01</v>
      </c>
      <c r="O18" s="71" t="n">
        <f aca="false">IF(G18=R$3,0,G18-R$3)</f>
        <v>0.01</v>
      </c>
      <c r="P18" s="71" t="n">
        <f aca="false">IF(H18=N$2,0,H18-N$2)</f>
        <v>0</v>
      </c>
      <c r="Q18" s="71" t="n">
        <f aca="false">IF(I18=N$3,0,I18-N$3)</f>
        <v>-0.01</v>
      </c>
      <c r="R18" s="71" t="n">
        <f aca="false">IF(J18=R$2,0,J18-R$2)</f>
        <v>0</v>
      </c>
      <c r="S18" s="71" t="n">
        <f aca="false">IF(K18=R$3,0,K18-R$3)</f>
        <v>0.02</v>
      </c>
      <c r="T18" s="70" t="n">
        <f aca="false">AB17</f>
        <v>2.32</v>
      </c>
      <c r="U18" s="70" t="n">
        <f aca="false">AC17</f>
        <v>2.55</v>
      </c>
      <c r="V18" s="70" t="n">
        <f aca="false">AD17</f>
        <v>3.3</v>
      </c>
      <c r="W18" s="70" t="n">
        <f aca="false">AE17</f>
        <v>3.3</v>
      </c>
      <c r="X18" s="70" t="n">
        <f aca="false">AF17</f>
        <v>2.4</v>
      </c>
      <c r="Y18" s="70" t="n">
        <f aca="false">AG17</f>
        <v>2.4</v>
      </c>
      <c r="Z18" s="70" t="n">
        <f aca="false">AH17</f>
        <v>3.61</v>
      </c>
      <c r="AA18" s="70" t="n">
        <f aca="false">AI17</f>
        <v>3.5</v>
      </c>
      <c r="AB18" s="387" t="n">
        <f aca="false">AB17+L18</f>
        <v>2.35</v>
      </c>
      <c r="AC18" s="387" t="n">
        <f aca="false">AC17+M18</f>
        <v>2.58</v>
      </c>
      <c r="AD18" s="73" t="n">
        <f aca="false">AD17+N18</f>
        <v>3.31</v>
      </c>
      <c r="AE18" s="73" t="n">
        <f aca="false">AE17+O18</f>
        <v>3.31</v>
      </c>
      <c r="AF18" s="73" t="n">
        <f aca="false">AF17+P18</f>
        <v>2.4</v>
      </c>
      <c r="AG18" s="377" t="n">
        <f aca="false">AG17+Q18</f>
        <v>2.39</v>
      </c>
      <c r="AH18" s="73" t="n">
        <f aca="false">AH17+R18</f>
        <v>3.61</v>
      </c>
      <c r="AI18" s="76" t="n">
        <v>3.5</v>
      </c>
      <c r="AJ18" s="385" t="n">
        <v>1</v>
      </c>
      <c r="AK18" s="385" t="n">
        <v>1</v>
      </c>
      <c r="AL18" s="76"/>
      <c r="AM18" s="385" t="n">
        <v>1</v>
      </c>
      <c r="AN18" s="70" t="n">
        <v>0.11</v>
      </c>
      <c r="AO18" s="70" t="n">
        <v>0.12</v>
      </c>
      <c r="AP18" s="70" t="n">
        <v>0</v>
      </c>
      <c r="AQ18" s="70" t="n">
        <v>0</v>
      </c>
      <c r="AR18" s="70" t="n">
        <v>0.11</v>
      </c>
      <c r="AS18" s="387" t="n">
        <v>0.12</v>
      </c>
      <c r="AT18" s="70" t="n">
        <v>0</v>
      </c>
      <c r="AU18" s="387" t="n">
        <v>0</v>
      </c>
      <c r="AV18" s="378" t="s">
        <v>539</v>
      </c>
      <c r="AW18" s="378" t="s">
        <v>152</v>
      </c>
    </row>
    <row r="19" customFormat="false" ht="12.75" hidden="false" customHeight="false" outlineLevel="0" collapsed="false">
      <c r="A19" s="68"/>
      <c r="B19" s="80"/>
      <c r="C19" s="68"/>
      <c r="D19" s="70"/>
      <c r="E19" s="70"/>
      <c r="F19" s="70"/>
      <c r="G19" s="70"/>
      <c r="H19" s="70"/>
      <c r="I19" s="70"/>
      <c r="J19" s="70"/>
      <c r="K19" s="70"/>
      <c r="L19" s="71"/>
      <c r="M19" s="71"/>
      <c r="N19" s="71"/>
      <c r="O19" s="71"/>
      <c r="P19" s="71"/>
      <c r="Q19" s="71"/>
      <c r="R19" s="71"/>
      <c r="S19" s="71"/>
      <c r="T19" s="70"/>
      <c r="U19" s="70"/>
      <c r="V19" s="70"/>
      <c r="W19" s="70"/>
      <c r="X19" s="70"/>
      <c r="Y19" s="70"/>
      <c r="Z19" s="70"/>
      <c r="AA19" s="70" t="n">
        <v>3.49</v>
      </c>
      <c r="AB19" s="76"/>
      <c r="AC19" s="76"/>
      <c r="AD19" s="76"/>
      <c r="AE19" s="76"/>
      <c r="AF19" s="76"/>
      <c r="AG19" s="76"/>
      <c r="AH19" s="76"/>
      <c r="AI19" s="76"/>
      <c r="AJ19" s="81"/>
      <c r="AK19" s="81"/>
      <c r="AL19" s="81"/>
      <c r="AM19" s="81"/>
      <c r="AN19" s="70"/>
      <c r="AO19" s="70"/>
      <c r="AP19" s="70"/>
      <c r="AQ19" s="70"/>
      <c r="AR19" s="70"/>
      <c r="AS19" s="70"/>
      <c r="AT19" s="70"/>
      <c r="AU19" s="70"/>
    </row>
    <row r="20" customFormat="false" ht="12.75" hidden="false" customHeight="false" outlineLevel="0" collapsed="false">
      <c r="A20" s="68"/>
      <c r="B20" s="80"/>
      <c r="C20" s="68"/>
      <c r="D20" s="70"/>
      <c r="E20" s="70"/>
      <c r="F20" s="70"/>
      <c r="G20" s="70"/>
      <c r="H20" s="70"/>
      <c r="I20" s="70"/>
      <c r="J20" s="70"/>
      <c r="K20" s="70"/>
      <c r="L20" s="71"/>
      <c r="M20" s="71"/>
      <c r="N20" s="71"/>
      <c r="O20" s="71"/>
      <c r="P20" s="71"/>
      <c r="Q20" s="71"/>
      <c r="R20" s="71"/>
      <c r="S20" s="71"/>
      <c r="T20" s="70"/>
      <c r="U20" s="70"/>
      <c r="V20" s="70"/>
      <c r="W20" s="70"/>
      <c r="X20" s="70"/>
      <c r="Y20" s="70"/>
      <c r="Z20" s="70"/>
      <c r="AA20" s="70"/>
      <c r="AB20" s="76"/>
      <c r="AC20" s="76"/>
      <c r="AD20" s="76"/>
      <c r="AE20" s="76"/>
      <c r="AF20" s="76"/>
      <c r="AG20" s="76"/>
      <c r="AH20" s="76"/>
      <c r="AI20" s="76"/>
      <c r="AJ20" s="81"/>
      <c r="AK20" s="81"/>
      <c r="AL20" s="81"/>
      <c r="AM20" s="81"/>
      <c r="AN20" s="70"/>
      <c r="AO20" s="70"/>
      <c r="AP20" s="70"/>
      <c r="AQ20" s="70"/>
      <c r="AR20" s="70"/>
      <c r="AS20" s="70"/>
      <c r="AT20" s="70"/>
      <c r="AU20" s="70"/>
    </row>
    <row r="21" customFormat="false" ht="12.75" hidden="false" customHeight="false" outlineLevel="0" collapsed="false">
      <c r="A21" s="68"/>
      <c r="B21" s="80"/>
      <c r="C21" s="68"/>
      <c r="D21" s="70"/>
      <c r="E21" s="70"/>
      <c r="F21" s="70"/>
      <c r="G21" s="70"/>
      <c r="H21" s="70"/>
      <c r="I21" s="70"/>
      <c r="J21" s="70"/>
      <c r="K21" s="70"/>
      <c r="L21" s="71"/>
      <c r="M21" s="71"/>
      <c r="N21" s="71"/>
      <c r="O21" s="71"/>
      <c r="P21" s="71"/>
      <c r="Q21" s="71"/>
      <c r="R21" s="71"/>
      <c r="S21" s="71"/>
      <c r="T21" s="70"/>
      <c r="U21" s="70"/>
      <c r="V21" s="70"/>
      <c r="W21" s="70"/>
      <c r="X21" s="70"/>
      <c r="Y21" s="70"/>
      <c r="Z21" s="70"/>
      <c r="AA21" s="70"/>
      <c r="AB21" s="76"/>
      <c r="AC21" s="76"/>
      <c r="AD21" s="76"/>
      <c r="AE21" s="76"/>
      <c r="AF21" s="76"/>
      <c r="AG21" s="76"/>
      <c r="AH21" s="76"/>
      <c r="AI21" s="76"/>
      <c r="AJ21" s="81"/>
      <c r="AK21" s="81"/>
      <c r="AL21" s="81"/>
      <c r="AM21" s="81"/>
      <c r="AN21" s="70"/>
      <c r="AO21" s="70"/>
      <c r="AP21" s="70"/>
      <c r="AQ21" s="70"/>
      <c r="AR21" s="70"/>
      <c r="AS21" s="70"/>
      <c r="AT21" s="70"/>
      <c r="AU21" s="70"/>
    </row>
    <row r="22" customFormat="false" ht="12.75" hidden="false" customHeight="false" outlineLevel="0" collapsed="false">
      <c r="A22" s="68"/>
      <c r="B22" s="80"/>
      <c r="C22" s="68"/>
      <c r="D22" s="70"/>
      <c r="E22" s="70"/>
      <c r="F22" s="70"/>
      <c r="G22" s="70"/>
      <c r="H22" s="70"/>
      <c r="I22" s="70"/>
      <c r="J22" s="70"/>
      <c r="K22" s="70"/>
      <c r="L22" s="71"/>
      <c r="M22" s="71"/>
      <c r="N22" s="71"/>
      <c r="O22" s="71"/>
      <c r="P22" s="71"/>
      <c r="Q22" s="71"/>
      <c r="R22" s="71"/>
      <c r="S22" s="71"/>
      <c r="T22" s="70"/>
      <c r="U22" s="70"/>
      <c r="V22" s="70"/>
      <c r="W22" s="70"/>
      <c r="X22" s="70"/>
      <c r="Y22" s="70"/>
      <c r="Z22" s="70"/>
      <c r="AA22" s="70"/>
      <c r="AB22" s="76"/>
      <c r="AC22" s="76"/>
      <c r="AD22" s="76"/>
      <c r="AE22" s="76"/>
      <c r="AF22" s="76"/>
      <c r="AG22" s="76"/>
      <c r="AH22" s="76"/>
      <c r="AI22" s="76"/>
      <c r="AJ22" s="81"/>
      <c r="AK22" s="81"/>
      <c r="AL22" s="81"/>
      <c r="AM22" s="81"/>
      <c r="AN22" s="70"/>
      <c r="AO22" s="70"/>
      <c r="AP22" s="70"/>
      <c r="AQ22" s="70"/>
      <c r="AR22" s="70"/>
      <c r="AS22" s="70"/>
      <c r="AT22" s="70"/>
      <c r="AU22" s="70"/>
    </row>
    <row r="23" customFormat="false" ht="12.75" hidden="false" customHeight="false" outlineLevel="0" collapsed="false">
      <c r="A23" s="68"/>
      <c r="B23" s="80"/>
      <c r="C23" s="68"/>
      <c r="D23" s="70"/>
      <c r="E23" s="70"/>
      <c r="F23" s="70"/>
      <c r="G23" s="70"/>
      <c r="H23" s="70"/>
      <c r="I23" s="70"/>
      <c r="J23" s="70"/>
      <c r="K23" s="70"/>
      <c r="L23" s="71"/>
      <c r="M23" s="71"/>
      <c r="N23" s="71"/>
      <c r="O23" s="71"/>
      <c r="P23" s="71"/>
      <c r="Q23" s="71"/>
      <c r="R23" s="71"/>
      <c r="S23" s="71"/>
      <c r="T23" s="70"/>
      <c r="U23" s="70"/>
      <c r="V23" s="70"/>
      <c r="W23" s="70"/>
      <c r="X23" s="70"/>
      <c r="Y23" s="70"/>
      <c r="Z23" s="70"/>
      <c r="AA23" s="70"/>
      <c r="AB23" s="76"/>
      <c r="AC23" s="76"/>
      <c r="AD23" s="76"/>
      <c r="AE23" s="76"/>
      <c r="AF23" s="76"/>
      <c r="AG23" s="76"/>
      <c r="AH23" s="76"/>
      <c r="AI23" s="76"/>
      <c r="AJ23" s="81"/>
      <c r="AK23" s="81"/>
      <c r="AL23" s="81"/>
      <c r="AM23" s="81"/>
      <c r="AN23" s="70"/>
      <c r="AO23" s="70"/>
      <c r="AP23" s="70"/>
      <c r="AQ23" s="70"/>
      <c r="AR23" s="70"/>
      <c r="AS23" s="70"/>
      <c r="AT23" s="70"/>
      <c r="AU23" s="70"/>
    </row>
    <row r="24" customFormat="false" ht="12.75" hidden="false" customHeight="false" outlineLevel="0" collapsed="false">
      <c r="A24" s="68"/>
      <c r="B24" s="80"/>
      <c r="C24" s="68"/>
      <c r="D24" s="70"/>
      <c r="E24" s="70"/>
      <c r="F24" s="70"/>
      <c r="G24" s="70"/>
      <c r="H24" s="70"/>
      <c r="I24" s="70"/>
      <c r="J24" s="70"/>
      <c r="K24" s="70"/>
      <c r="L24" s="71"/>
      <c r="M24" s="71"/>
      <c r="N24" s="71"/>
      <c r="O24" s="71"/>
      <c r="P24" s="71"/>
      <c r="Q24" s="71"/>
      <c r="R24" s="71"/>
      <c r="S24" s="71"/>
      <c r="T24" s="70"/>
      <c r="U24" s="70"/>
      <c r="V24" s="70"/>
      <c r="W24" s="70"/>
      <c r="X24" s="70"/>
      <c r="Y24" s="70"/>
      <c r="Z24" s="70"/>
      <c r="AA24" s="70"/>
      <c r="AB24" s="76"/>
      <c r="AC24" s="76"/>
      <c r="AD24" s="76"/>
      <c r="AE24" s="76"/>
      <c r="AF24" s="76"/>
      <c r="AG24" s="76"/>
      <c r="AH24" s="76"/>
      <c r="AI24" s="76"/>
      <c r="AJ24" s="81"/>
      <c r="AK24" s="81"/>
      <c r="AL24" s="81"/>
      <c r="AM24" s="81"/>
      <c r="AN24" s="70"/>
      <c r="AO24" s="70"/>
      <c r="AP24" s="70"/>
      <c r="AQ24" s="70"/>
      <c r="AR24" s="70"/>
      <c r="AS24" s="70"/>
      <c r="AT24" s="70"/>
      <c r="AU24" s="70"/>
    </row>
    <row r="25" customFormat="false" ht="12.75" hidden="false" customHeight="false" outlineLevel="0" collapsed="false">
      <c r="A25" s="68"/>
      <c r="B25" s="80"/>
      <c r="C25" s="68"/>
      <c r="D25" s="70"/>
      <c r="E25" s="70"/>
      <c r="F25" s="70"/>
      <c r="G25" s="70"/>
      <c r="H25" s="70"/>
      <c r="I25" s="70"/>
      <c r="J25" s="70"/>
      <c r="K25" s="70"/>
      <c r="L25" s="71"/>
      <c r="M25" s="71"/>
      <c r="N25" s="71"/>
      <c r="O25" s="71"/>
      <c r="P25" s="71"/>
      <c r="Q25" s="71"/>
      <c r="R25" s="71"/>
      <c r="S25" s="71"/>
      <c r="T25" s="70"/>
      <c r="U25" s="70"/>
      <c r="V25" s="70"/>
      <c r="W25" s="70"/>
      <c r="X25" s="70"/>
      <c r="Y25" s="70"/>
      <c r="Z25" s="70"/>
      <c r="AA25" s="70"/>
      <c r="AB25" s="76"/>
      <c r="AC25" s="76"/>
      <c r="AD25" s="76"/>
      <c r="AE25" s="76"/>
      <c r="AF25" s="76"/>
      <c r="AG25" s="76"/>
      <c r="AH25" s="76"/>
      <c r="AI25" s="76"/>
      <c r="AJ25" s="81"/>
      <c r="AK25" s="81"/>
      <c r="AL25" s="81"/>
      <c r="AM25" s="81"/>
      <c r="AN25" s="70"/>
      <c r="AO25" s="70"/>
      <c r="AP25" s="70"/>
      <c r="AQ25" s="70"/>
      <c r="AR25" s="70"/>
      <c r="AS25" s="70"/>
      <c r="AT25" s="70"/>
      <c r="AU25" s="70"/>
    </row>
    <row r="26" customFormat="false" ht="12.75" hidden="false" customHeight="false" outlineLevel="0" collapsed="false">
      <c r="A26" s="68"/>
      <c r="B26" s="80"/>
      <c r="C26" s="68"/>
      <c r="D26" s="70"/>
      <c r="E26" s="70"/>
      <c r="F26" s="70"/>
      <c r="G26" s="70"/>
      <c r="H26" s="70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0"/>
      <c r="U26" s="70"/>
      <c r="V26" s="70"/>
      <c r="W26" s="70"/>
      <c r="X26" s="70"/>
      <c r="Y26" s="70"/>
      <c r="Z26" s="70"/>
      <c r="AA26" s="70"/>
      <c r="AB26" s="76"/>
      <c r="AC26" s="76"/>
      <c r="AD26" s="76"/>
      <c r="AE26" s="76"/>
      <c r="AF26" s="76"/>
      <c r="AG26" s="76"/>
      <c r="AH26" s="76"/>
      <c r="AI26" s="76"/>
      <c r="AJ26" s="81"/>
      <c r="AK26" s="81"/>
      <c r="AL26" s="81"/>
      <c r="AM26" s="81"/>
      <c r="AN26" s="70"/>
      <c r="AO26" s="70"/>
      <c r="AP26" s="70"/>
      <c r="AQ26" s="70"/>
      <c r="AR26" s="70"/>
      <c r="AS26" s="70"/>
      <c r="AT26" s="70"/>
      <c r="AU26" s="70"/>
    </row>
    <row r="27" customFormat="false" ht="12.75" hidden="false" customHeight="false" outlineLevel="0" collapsed="false">
      <c r="A27" s="68"/>
      <c r="B27" s="80"/>
      <c r="C27" s="68"/>
      <c r="D27" s="70"/>
      <c r="E27" s="70"/>
      <c r="F27" s="70"/>
      <c r="G27" s="70"/>
      <c r="H27" s="70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0"/>
      <c r="U27" s="70"/>
      <c r="V27" s="70"/>
      <c r="W27" s="70"/>
      <c r="X27" s="70"/>
      <c r="Y27" s="70"/>
      <c r="Z27" s="70"/>
      <c r="AA27" s="70"/>
      <c r="AB27" s="76"/>
      <c r="AC27" s="76"/>
      <c r="AD27" s="76"/>
      <c r="AE27" s="76"/>
      <c r="AF27" s="76"/>
      <c r="AG27" s="76"/>
      <c r="AH27" s="76"/>
      <c r="AI27" s="76"/>
      <c r="AJ27" s="81"/>
      <c r="AK27" s="81"/>
      <c r="AL27" s="81"/>
      <c r="AM27" s="81"/>
      <c r="AN27" s="70"/>
      <c r="AO27" s="70"/>
      <c r="AP27" s="70"/>
      <c r="AQ27" s="70"/>
      <c r="AR27" s="70"/>
      <c r="AS27" s="70"/>
      <c r="AT27" s="70"/>
      <c r="AU27" s="70"/>
    </row>
    <row r="28" customFormat="false" ht="12.75" hidden="false" customHeight="false" outlineLevel="0" collapsed="false">
      <c r="A28" s="68"/>
      <c r="B28" s="80"/>
      <c r="C28" s="68"/>
      <c r="D28" s="70"/>
      <c r="E28" s="70"/>
      <c r="F28" s="70"/>
      <c r="G28" s="70"/>
      <c r="H28" s="70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0"/>
      <c r="U28" s="70"/>
      <c r="V28" s="70"/>
      <c r="W28" s="70"/>
      <c r="X28" s="70"/>
      <c r="Y28" s="70"/>
      <c r="Z28" s="70"/>
      <c r="AA28" s="70"/>
      <c r="AB28" s="76"/>
      <c r="AC28" s="76"/>
      <c r="AD28" s="76"/>
      <c r="AE28" s="76"/>
      <c r="AF28" s="76"/>
      <c r="AG28" s="76"/>
      <c r="AH28" s="76"/>
      <c r="AI28" s="76"/>
      <c r="AJ28" s="81"/>
      <c r="AK28" s="81"/>
      <c r="AL28" s="81"/>
      <c r="AM28" s="81"/>
      <c r="AN28" s="70"/>
      <c r="AO28" s="70"/>
      <c r="AP28" s="70"/>
      <c r="AQ28" s="70"/>
      <c r="AR28" s="70"/>
      <c r="AS28" s="70"/>
      <c r="AT28" s="70"/>
      <c r="AU28" s="70"/>
    </row>
    <row r="29" customFormat="false" ht="12.75" hidden="false" customHeight="false" outlineLevel="0" collapsed="false">
      <c r="A29" s="68"/>
      <c r="B29" s="80"/>
      <c r="C29" s="68"/>
      <c r="D29" s="70"/>
      <c r="E29" s="70"/>
      <c r="F29" s="70"/>
      <c r="G29" s="70"/>
      <c r="H29" s="70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0"/>
      <c r="U29" s="70"/>
      <c r="V29" s="70"/>
      <c r="W29" s="70"/>
      <c r="X29" s="70"/>
      <c r="Y29" s="70"/>
      <c r="Z29" s="70"/>
      <c r="AA29" s="70"/>
      <c r="AB29" s="76"/>
      <c r="AC29" s="76"/>
      <c r="AD29" s="76"/>
      <c r="AE29" s="76"/>
      <c r="AF29" s="76"/>
      <c r="AG29" s="76"/>
      <c r="AH29" s="76"/>
      <c r="AI29" s="76"/>
      <c r="AJ29" s="81"/>
      <c r="AK29" s="81"/>
      <c r="AL29" s="81"/>
      <c r="AM29" s="81"/>
      <c r="AN29" s="70"/>
      <c r="AO29" s="70"/>
      <c r="AP29" s="70"/>
      <c r="AQ29" s="70"/>
      <c r="AR29" s="70"/>
      <c r="AS29" s="70"/>
      <c r="AT29" s="70"/>
      <c r="AU29" s="70"/>
    </row>
    <row r="30" customFormat="false" ht="12.75" hidden="false" customHeight="false" outlineLevel="0" collapsed="false">
      <c r="A30" s="68"/>
      <c r="B30" s="80"/>
      <c r="C30" s="68"/>
      <c r="D30" s="70"/>
      <c r="E30" s="70"/>
      <c r="F30" s="70"/>
      <c r="G30" s="70"/>
      <c r="H30" s="70"/>
      <c r="I30" s="70"/>
      <c r="J30" s="70"/>
      <c r="K30" s="70"/>
      <c r="L30" s="71"/>
      <c r="M30" s="71"/>
      <c r="N30" s="71"/>
      <c r="O30" s="71"/>
      <c r="P30" s="71"/>
      <c r="Q30" s="71"/>
      <c r="R30" s="71"/>
      <c r="S30" s="71"/>
      <c r="T30" s="70"/>
      <c r="U30" s="70"/>
      <c r="V30" s="70"/>
      <c r="W30" s="70"/>
      <c r="X30" s="70"/>
      <c r="Y30" s="70"/>
      <c r="Z30" s="70"/>
      <c r="AA30" s="70"/>
      <c r="AB30" s="76"/>
      <c r="AC30" s="76"/>
      <c r="AD30" s="76"/>
      <c r="AE30" s="76"/>
      <c r="AF30" s="76"/>
      <c r="AG30" s="76"/>
      <c r="AH30" s="76"/>
      <c r="AI30" s="76"/>
      <c r="AJ30" s="81"/>
      <c r="AK30" s="81"/>
      <c r="AL30" s="81"/>
      <c r="AM30" s="81"/>
      <c r="AN30" s="70"/>
      <c r="AO30" s="70"/>
      <c r="AP30" s="70"/>
      <c r="AQ30" s="70"/>
      <c r="AR30" s="70"/>
      <c r="AS30" s="70"/>
      <c r="AT30" s="70"/>
      <c r="AU30" s="70"/>
    </row>
    <row r="31" customFormat="false" ht="12.75" hidden="false" customHeight="false" outlineLevel="0" collapsed="false">
      <c r="A31" s="68"/>
      <c r="B31" s="80"/>
      <c r="C31" s="68"/>
      <c r="D31" s="70"/>
      <c r="E31" s="70"/>
      <c r="F31" s="70"/>
      <c r="G31" s="70"/>
      <c r="H31" s="70"/>
      <c r="I31" s="70"/>
      <c r="J31" s="70"/>
      <c r="K31" s="70"/>
      <c r="L31" s="71"/>
      <c r="M31" s="71"/>
      <c r="N31" s="71"/>
      <c r="O31" s="71"/>
      <c r="P31" s="71"/>
      <c r="Q31" s="71"/>
      <c r="R31" s="71"/>
      <c r="S31" s="71"/>
      <c r="T31" s="70"/>
      <c r="U31" s="70"/>
      <c r="V31" s="70"/>
      <c r="W31" s="70"/>
      <c r="X31" s="70"/>
      <c r="Y31" s="70"/>
      <c r="Z31" s="70"/>
      <c r="AA31" s="70"/>
      <c r="AB31" s="76"/>
      <c r="AC31" s="76"/>
      <c r="AD31" s="76"/>
      <c r="AE31" s="76"/>
      <c r="AF31" s="76"/>
      <c r="AG31" s="76"/>
      <c r="AH31" s="76"/>
      <c r="AI31" s="76"/>
      <c r="AJ31" s="81"/>
      <c r="AK31" s="81"/>
      <c r="AL31" s="81"/>
      <c r="AM31" s="81"/>
      <c r="AN31" s="70"/>
      <c r="AO31" s="70"/>
      <c r="AP31" s="70"/>
      <c r="AQ31" s="70"/>
      <c r="AR31" s="70"/>
      <c r="AS31" s="70"/>
      <c r="AT31" s="70"/>
      <c r="AU31" s="70"/>
    </row>
    <row r="32" customFormat="false" ht="12.75" hidden="false" customHeight="false" outlineLevel="0" collapsed="false">
      <c r="A32" s="68"/>
      <c r="B32" s="80"/>
      <c r="C32" s="68"/>
      <c r="D32" s="70"/>
      <c r="E32" s="70"/>
      <c r="F32" s="70"/>
      <c r="G32" s="70"/>
      <c r="H32" s="70"/>
      <c r="I32" s="70"/>
      <c r="J32" s="70"/>
      <c r="K32" s="70"/>
      <c r="L32" s="71"/>
      <c r="M32" s="71"/>
      <c r="N32" s="71"/>
      <c r="O32" s="71"/>
      <c r="P32" s="71"/>
      <c r="Q32" s="71"/>
      <c r="R32" s="71"/>
      <c r="S32" s="71"/>
      <c r="T32" s="70"/>
      <c r="U32" s="70"/>
      <c r="V32" s="70"/>
      <c r="W32" s="70"/>
      <c r="X32" s="70"/>
      <c r="Y32" s="70"/>
      <c r="Z32" s="70"/>
      <c r="AA32" s="70"/>
      <c r="AB32" s="76"/>
      <c r="AC32" s="76"/>
      <c r="AD32" s="76"/>
      <c r="AE32" s="76"/>
      <c r="AF32" s="76"/>
      <c r="AG32" s="76"/>
      <c r="AH32" s="76"/>
      <c r="AI32" s="76"/>
      <c r="AJ32" s="81"/>
      <c r="AK32" s="81"/>
      <c r="AL32" s="81"/>
      <c r="AM32" s="81"/>
      <c r="AN32" s="70"/>
      <c r="AO32" s="70"/>
      <c r="AP32" s="70"/>
      <c r="AQ32" s="70"/>
      <c r="AR32" s="70"/>
      <c r="AS32" s="70"/>
      <c r="AT32" s="70"/>
      <c r="AU32" s="70"/>
    </row>
    <row r="33" customFormat="false" ht="12.75" hidden="false" customHeight="false" outlineLevel="0" collapsed="false">
      <c r="A33" s="68"/>
      <c r="B33" s="69"/>
      <c r="C33" s="68"/>
      <c r="D33" s="70"/>
      <c r="E33" s="70"/>
      <c r="F33" s="70"/>
      <c r="G33" s="70"/>
      <c r="H33" s="70"/>
      <c r="I33" s="70"/>
      <c r="J33" s="70"/>
      <c r="K33" s="70"/>
      <c r="L33" s="71"/>
      <c r="M33" s="71"/>
      <c r="N33" s="71"/>
      <c r="O33" s="71"/>
      <c r="P33" s="71"/>
      <c r="Q33" s="71"/>
      <c r="R33" s="71"/>
      <c r="S33" s="71"/>
      <c r="T33" s="70"/>
      <c r="U33" s="70"/>
      <c r="V33" s="70"/>
      <c r="W33" s="70"/>
      <c r="X33" s="70"/>
      <c r="Y33" s="70"/>
      <c r="Z33" s="70"/>
      <c r="AA33" s="70"/>
      <c r="AB33" s="76"/>
      <c r="AC33" s="76"/>
      <c r="AD33" s="76"/>
      <c r="AE33" s="76"/>
      <c r="AF33" s="76"/>
      <c r="AG33" s="76"/>
      <c r="AH33" s="76"/>
      <c r="AI33" s="76"/>
      <c r="AJ33" s="81"/>
      <c r="AK33" s="81"/>
      <c r="AL33" s="81"/>
      <c r="AM33" s="81"/>
      <c r="AN33" s="70"/>
      <c r="AO33" s="70"/>
      <c r="AP33" s="70"/>
      <c r="AQ33" s="70"/>
      <c r="AR33" s="70"/>
      <c r="AS33" s="70"/>
      <c r="AT33" s="70"/>
      <c r="AU33" s="70"/>
    </row>
    <row r="34" customFormat="false" ht="12.75" hidden="false" customHeight="false" outlineLevel="0" collapsed="false">
      <c r="A34" s="68"/>
      <c r="B34" s="80"/>
      <c r="C34" s="68"/>
      <c r="D34" s="70"/>
      <c r="E34" s="70"/>
      <c r="F34" s="70"/>
      <c r="G34" s="70"/>
      <c r="H34" s="70"/>
      <c r="I34" s="70"/>
      <c r="J34" s="70"/>
      <c r="K34" s="70"/>
      <c r="L34" s="71"/>
      <c r="M34" s="71"/>
      <c r="N34" s="71"/>
      <c r="O34" s="71"/>
      <c r="P34" s="71"/>
      <c r="Q34" s="71"/>
      <c r="R34" s="71"/>
      <c r="S34" s="71"/>
      <c r="T34" s="70"/>
      <c r="U34" s="70"/>
      <c r="V34" s="70"/>
      <c r="W34" s="70"/>
      <c r="X34" s="70"/>
      <c r="Y34" s="70"/>
      <c r="Z34" s="70"/>
      <c r="AA34" s="70"/>
      <c r="AB34" s="76"/>
      <c r="AC34" s="76"/>
      <c r="AD34" s="76"/>
      <c r="AE34" s="76"/>
      <c r="AF34" s="76"/>
      <c r="AG34" s="76"/>
      <c r="AH34" s="76"/>
      <c r="AI34" s="76"/>
      <c r="AJ34" s="81"/>
      <c r="AK34" s="81"/>
      <c r="AL34" s="81"/>
      <c r="AM34" s="81"/>
      <c r="AN34" s="70"/>
      <c r="AO34" s="70"/>
      <c r="AP34" s="70"/>
      <c r="AQ34" s="70"/>
      <c r="AR34" s="70"/>
      <c r="AS34" s="70"/>
      <c r="AT34" s="70"/>
      <c r="AU34" s="70"/>
    </row>
    <row r="35" customFormat="false" ht="12.75" hidden="false" customHeight="false" outlineLevel="0" collapsed="false">
      <c r="A35" s="68"/>
      <c r="B35" s="80"/>
      <c r="C35" s="68"/>
      <c r="D35" s="70"/>
      <c r="E35" s="70"/>
      <c r="F35" s="70"/>
      <c r="G35" s="70"/>
      <c r="H35" s="70"/>
      <c r="I35" s="70"/>
      <c r="J35" s="70"/>
      <c r="K35" s="70"/>
      <c r="L35" s="71"/>
      <c r="M35" s="71"/>
      <c r="N35" s="71"/>
      <c r="O35" s="71"/>
      <c r="P35" s="71"/>
      <c r="Q35" s="71"/>
      <c r="R35" s="71"/>
      <c r="S35" s="71"/>
      <c r="T35" s="70"/>
      <c r="U35" s="70"/>
      <c r="V35" s="70"/>
      <c r="W35" s="70"/>
      <c r="X35" s="70"/>
      <c r="Y35" s="70"/>
      <c r="Z35" s="70"/>
      <c r="AA35" s="70"/>
      <c r="AB35" s="76"/>
      <c r="AC35" s="76"/>
      <c r="AD35" s="76"/>
      <c r="AE35" s="76"/>
      <c r="AF35" s="76"/>
      <c r="AG35" s="76"/>
      <c r="AH35" s="76"/>
      <c r="AI35" s="76"/>
      <c r="AJ35" s="81"/>
      <c r="AK35" s="81"/>
      <c r="AL35" s="81"/>
      <c r="AM35" s="81"/>
      <c r="AN35" s="70"/>
      <c r="AO35" s="70"/>
      <c r="AP35" s="70"/>
      <c r="AQ35" s="70"/>
      <c r="AR35" s="70"/>
      <c r="AS35" s="70"/>
      <c r="AT35" s="70"/>
      <c r="AU35" s="70"/>
    </row>
    <row r="39" customFormat="false" ht="12.75" hidden="false" customHeight="false" outlineLevel="0" collapsed="false">
      <c r="B39" s="126"/>
    </row>
    <row r="41" customFormat="false" ht="12.75" hidden="false" customHeight="false" outlineLevel="0" collapsed="false">
      <c r="B41" s="1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6" min="6" style="0" width="14"/>
    <col collapsed="false" customWidth="true" hidden="false" outlineLevel="0" max="7" min="7" style="0" width="16.62"/>
    <col collapsed="false" customWidth="true" hidden="false" outlineLevel="0" max="8" min="8" style="0" width="15.75"/>
    <col collapsed="false" customWidth="true" hidden="false" outlineLevel="0" max="9" min="9" style="0" width="12"/>
  </cols>
  <sheetData>
    <row r="2" customFormat="false" ht="12.75" hidden="false" customHeight="false" outlineLevel="0" collapsed="false">
      <c r="A2" s="0" t="s">
        <v>540</v>
      </c>
    </row>
    <row r="3" customFormat="false" ht="12.75" hidden="false" customHeight="false" outlineLevel="0" collapsed="false">
      <c r="A3" s="0" t="s">
        <v>541</v>
      </c>
    </row>
    <row r="4" customFormat="false" ht="12.75" hidden="false" customHeight="false" outlineLevel="0" collapsed="false">
      <c r="A4" s="0" t="s">
        <v>542</v>
      </c>
    </row>
    <row r="5" customFormat="false" ht="12.75" hidden="false" customHeight="false" outlineLevel="0" collapsed="false">
      <c r="A5" s="0" t="s">
        <v>543</v>
      </c>
    </row>
    <row r="7" customFormat="false" ht="12.75" hidden="false" customHeight="false" outlineLevel="0" collapsed="false">
      <c r="A7" s="0" t="s">
        <v>544</v>
      </c>
    </row>
    <row r="8" customFormat="false" ht="12.75" hidden="false" customHeight="false" outlineLevel="0" collapsed="false">
      <c r="A8" s="0" t="s">
        <v>545</v>
      </c>
    </row>
    <row r="9" customFormat="false" ht="12.75" hidden="false" customHeight="false" outlineLevel="0" collapsed="false">
      <c r="A9" s="0" t="s">
        <v>546</v>
      </c>
    </row>
    <row r="10" customFormat="false" ht="12.75" hidden="false" customHeight="false" outlineLevel="0" collapsed="false">
      <c r="A10" s="136" t="s">
        <v>547</v>
      </c>
      <c r="B10" s="82"/>
      <c r="C10" s="82"/>
      <c r="D10" s="82"/>
      <c r="E10" s="82"/>
      <c r="F10" s="82"/>
      <c r="G10" s="82"/>
      <c r="H10" s="82"/>
    </row>
    <row r="11" customFormat="false" ht="12.75" hidden="false" customHeight="false" outlineLevel="0" collapsed="false">
      <c r="A11" s="0" t="s">
        <v>548</v>
      </c>
    </row>
    <row r="12" customFormat="false" ht="12.75" hidden="false" customHeight="false" outlineLevel="0" collapsed="false">
      <c r="A12" s="0" t="s">
        <v>549</v>
      </c>
    </row>
    <row r="13" customFormat="false" ht="12.75" hidden="false" customHeight="false" outlineLevel="0" collapsed="false">
      <c r="A13" s="0" t="s">
        <v>550</v>
      </c>
    </row>
    <row r="16" customFormat="false" ht="12.75" hidden="false" customHeight="false" outlineLevel="0" collapsed="false">
      <c r="A16" s="191" t="s">
        <v>551</v>
      </c>
    </row>
    <row r="20" customFormat="false" ht="12.75" hidden="false" customHeight="false" outlineLevel="0" collapsed="false">
      <c r="A20" s="95" t="s">
        <v>552</v>
      </c>
      <c r="C20" s="95" t="s">
        <v>553</v>
      </c>
      <c r="E20" s="95" t="s">
        <v>554</v>
      </c>
      <c r="F20" s="369" t="s">
        <v>555</v>
      </c>
      <c r="G20" s="388" t="s">
        <v>556</v>
      </c>
      <c r="H20" s="388" t="s">
        <v>557</v>
      </c>
      <c r="I20" s="389"/>
    </row>
    <row r="21" customFormat="false" ht="12.75" hidden="false" customHeight="false" outlineLevel="0" collapsed="false">
      <c r="G21" s="390"/>
      <c r="H21" s="390"/>
      <c r="I21" s="391"/>
    </row>
    <row r="22" customFormat="false" ht="12.75" hidden="false" customHeight="false" outlineLevel="0" collapsed="false">
      <c r="A22" s="51" t="s">
        <v>558</v>
      </c>
      <c r="B22" s="3" t="n">
        <v>12</v>
      </c>
      <c r="C22" s="51" t="s">
        <v>559</v>
      </c>
      <c r="D22" s="392" t="n">
        <f aca="false">B23/B22</f>
        <v>4.83333333333333</v>
      </c>
      <c r="E22" s="95"/>
      <c r="F22" s="393" t="n">
        <f aca="false">D22*0.7</f>
        <v>3.38333333333333</v>
      </c>
      <c r="G22" s="394" t="n">
        <f aca="false">F24/B31/60</f>
        <v>2.31558935361217</v>
      </c>
      <c r="H22" s="394" t="n">
        <f aca="false">F23/F31</f>
        <v>25.375</v>
      </c>
      <c r="I22" s="395"/>
    </row>
    <row r="23" customFormat="false" ht="12.75" hidden="false" customHeight="false" outlineLevel="0" collapsed="false">
      <c r="A23" s="51" t="s">
        <v>560</v>
      </c>
      <c r="B23" s="3" t="n">
        <v>58</v>
      </c>
      <c r="C23" s="51" t="s">
        <v>561</v>
      </c>
      <c r="D23" s="0" t="n">
        <f aca="false">D22*60</f>
        <v>290</v>
      </c>
      <c r="E23" s="95" t="s">
        <v>562</v>
      </c>
      <c r="F23" s="0" t="n">
        <f aca="false">F22*60</f>
        <v>203</v>
      </c>
    </row>
    <row r="24" customFormat="false" ht="12.75" hidden="false" customHeight="false" outlineLevel="0" collapsed="false">
      <c r="A24" s="51" t="s">
        <v>563</v>
      </c>
      <c r="B24" s="3" t="n">
        <v>1</v>
      </c>
      <c r="C24" s="51" t="s">
        <v>564</v>
      </c>
      <c r="D24" s="0" t="n">
        <f aca="false">D22*60*60</f>
        <v>17400</v>
      </c>
      <c r="F24" s="0" t="n">
        <f aca="false">F22*60*60</f>
        <v>12180</v>
      </c>
    </row>
    <row r="25" customFormat="false" ht="12.75" hidden="false" customHeight="false" outlineLevel="0" collapsed="false">
      <c r="A25" s="2"/>
      <c r="B25" s="2"/>
      <c r="C25" s="2"/>
    </row>
    <row r="26" customFormat="false" ht="12.75" hidden="false" customHeight="false" outlineLevel="0" collapsed="false">
      <c r="A26" s="260" t="s">
        <v>565</v>
      </c>
      <c r="B26" s="396" t="s">
        <v>566</v>
      </c>
      <c r="C26" s="396" t="s">
        <v>567</v>
      </c>
      <c r="D26" s="397" t="s">
        <v>568</v>
      </c>
    </row>
    <row r="27" customFormat="false" ht="12.75" hidden="false" customHeight="false" outlineLevel="0" collapsed="false">
      <c r="A27" s="398" t="s">
        <v>569</v>
      </c>
      <c r="B27" s="3" t="n">
        <v>70</v>
      </c>
      <c r="C27" s="2" t="n">
        <v>30</v>
      </c>
      <c r="D27" s="399" t="n">
        <v>952</v>
      </c>
    </row>
    <row r="28" customFormat="false" ht="12.75" hidden="false" customHeight="false" outlineLevel="0" collapsed="false">
      <c r="A28" s="398" t="s">
        <v>569</v>
      </c>
      <c r="B28" s="3"/>
      <c r="C28" s="2"/>
      <c r="D28" s="399"/>
    </row>
    <row r="29" customFormat="false" ht="12.75" hidden="false" customHeight="false" outlineLevel="0" collapsed="false">
      <c r="A29" s="400" t="s">
        <v>569</v>
      </c>
      <c r="B29" s="30"/>
      <c r="C29" s="30"/>
      <c r="D29" s="399"/>
    </row>
    <row r="30" customFormat="false" ht="12.75" hidden="false" customHeight="false" outlineLevel="0" collapsed="false">
      <c r="A30" s="260" t="s">
        <v>570</v>
      </c>
      <c r="B30" s="24" t="n">
        <f aca="false">B27+C27+D27</f>
        <v>1052</v>
      </c>
      <c r="C30" s="401" t="s">
        <v>571</v>
      </c>
      <c r="D30" s="260" t="s">
        <v>572</v>
      </c>
      <c r="E30" s="24"/>
      <c r="F30" s="210" t="n">
        <f aca="false">B27+C27</f>
        <v>100</v>
      </c>
    </row>
    <row r="31" customFormat="false" ht="12.75" hidden="false" customHeight="false" outlineLevel="0" collapsed="false">
      <c r="A31" s="400" t="s">
        <v>573</v>
      </c>
      <c r="B31" s="402" t="n">
        <f aca="false">B30/12</f>
        <v>87.6666666666667</v>
      </c>
      <c r="C31" s="403" t="s">
        <v>571</v>
      </c>
      <c r="D31" s="400" t="s">
        <v>574</v>
      </c>
      <c r="E31" s="30"/>
      <c r="F31" s="404" t="n">
        <f aca="false">F30/12.5</f>
        <v>8</v>
      </c>
    </row>
    <row r="33" customFormat="false" ht="12.75" hidden="false" customHeight="false" outlineLevel="0" collapsed="false">
      <c r="A33" s="191" t="s">
        <v>217</v>
      </c>
      <c r="K33" s="191" t="s">
        <v>575</v>
      </c>
    </row>
    <row r="34" customFormat="false" ht="12.75" hidden="false" customHeight="false" outlineLevel="0" collapsed="false">
      <c r="A34" s="0" t="s">
        <v>576</v>
      </c>
      <c r="K34" s="0" t="s">
        <v>577</v>
      </c>
    </row>
    <row r="35" customFormat="false" ht="12.75" hidden="false" customHeight="false" outlineLevel="0" collapsed="false">
      <c r="A35" s="0" t="s">
        <v>578</v>
      </c>
      <c r="K35" s="0" t="s">
        <v>579</v>
      </c>
    </row>
    <row r="36" customFormat="false" ht="12.75" hidden="false" customHeight="false" outlineLevel="0" collapsed="false">
      <c r="A36" s="0" t="s">
        <v>580</v>
      </c>
      <c r="K36" s="0" t="s">
        <v>581</v>
      </c>
    </row>
    <row r="37" customFormat="false" ht="12.75" hidden="false" customHeight="false" outlineLevel="0" collapsed="false">
      <c r="A37" s="0" t="s">
        <v>582</v>
      </c>
      <c r="K37" s="0" t="s">
        <v>583</v>
      </c>
    </row>
    <row r="38" customFormat="false" ht="12.75" hidden="false" customHeight="false" outlineLevel="0" collapsed="false">
      <c r="A38" s="0" t="s">
        <v>584</v>
      </c>
      <c r="K38" s="0" t="s">
        <v>585</v>
      </c>
    </row>
    <row r="39" customFormat="false" ht="12.75" hidden="false" customHeight="false" outlineLevel="0" collapsed="false">
      <c r="A39" s="0" t="s">
        <v>586</v>
      </c>
      <c r="K39" s="405" t="n">
        <v>119</v>
      </c>
    </row>
    <row r="40" customFormat="false" ht="12.75" hidden="false" customHeight="false" outlineLevel="0" collapsed="false">
      <c r="A40" s="0" t="s">
        <v>587</v>
      </c>
      <c r="K40" s="0" t="s">
        <v>588</v>
      </c>
    </row>
    <row r="41" customFormat="false" ht="12.75" hidden="false" customHeight="false" outlineLevel="0" collapsed="false">
      <c r="A41" s="0" t="s">
        <v>589</v>
      </c>
      <c r="K41" s="0" t="s">
        <v>590</v>
      </c>
    </row>
    <row r="42" customFormat="false" ht="12.75" hidden="false" customHeight="false" outlineLevel="0" collapsed="false">
      <c r="A42" s="0" t="s">
        <v>591</v>
      </c>
      <c r="K42" s="0" t="s">
        <v>592</v>
      </c>
    </row>
    <row r="43" customFormat="false" ht="12.75" hidden="false" customHeight="false" outlineLevel="0" collapsed="false">
      <c r="A43" s="0" t="s">
        <v>593</v>
      </c>
      <c r="K43" s="0" t="s">
        <v>594</v>
      </c>
    </row>
    <row r="44" customFormat="false" ht="12.75" hidden="false" customHeight="false" outlineLevel="0" collapsed="false">
      <c r="A44" s="0" t="e">
        <f aca="false">- unschlagbares verhältnis von kosten/gewichtsersparnis</f>
        <v>#VALUE!</v>
      </c>
      <c r="K44" s="0" t="s">
        <v>595</v>
      </c>
    </row>
    <row r="45" customFormat="false" ht="12.75" hidden="false" customHeight="false" outlineLevel="0" collapsed="false">
      <c r="A45" s="0" t="s">
        <v>596</v>
      </c>
      <c r="K45" s="0" t="s">
        <v>597</v>
      </c>
    </row>
    <row r="46" customFormat="false" ht="12.75" hidden="false" customHeight="false" outlineLevel="0" collapsed="false">
      <c r="A46" s="0" t="e">
        <f aca="false">- enthält keine schwermetalle</f>
        <v>#VALUE!</v>
      </c>
      <c r="K46" s="0" t="s">
        <v>598</v>
      </c>
    </row>
    <row r="47" customFormat="false" ht="12.75" hidden="false" customHeight="false" outlineLevel="0" collapsed="false">
      <c r="A47" s="0" t="e">
        <f aca="false">- ausgewogene entladung/ladung aller zellen durch balancer</f>
        <v>#VALUE!</v>
      </c>
      <c r="K47" s="0" t="s">
        <v>599</v>
      </c>
    </row>
    <row r="48" customFormat="false" ht="12.75" hidden="false" customHeight="false" outlineLevel="0" collapsed="false">
      <c r="A48" s="0" t="s">
        <v>600</v>
      </c>
      <c r="K48" s="0" t="s">
        <v>601</v>
      </c>
    </row>
    <row r="49" customFormat="false" ht="12.75" hidden="false" customHeight="false" outlineLevel="0" collapsed="false">
      <c r="A49" s="0" t="s">
        <v>602</v>
      </c>
      <c r="K49" s="191" t="s">
        <v>603</v>
      </c>
      <c r="L49" s="191"/>
      <c r="M49" s="191"/>
      <c r="N49" s="191"/>
      <c r="O49" s="191"/>
      <c r="P49" s="191"/>
    </row>
    <row r="50" customFormat="false" ht="12.75" hidden="false" customHeight="false" outlineLevel="0" collapsed="false">
      <c r="A50" s="0" t="s">
        <v>604</v>
      </c>
      <c r="K50" s="0" t="s">
        <v>605</v>
      </c>
    </row>
    <row r="51" customFormat="false" ht="12.75" hidden="false" customHeight="false" outlineLevel="0" collapsed="false">
      <c r="A51" s="0" t="e">
        <f aca="false">- sichere technik und hohe lebensdauer</f>
        <v>#VALUE!</v>
      </c>
      <c r="K51" s="0" t="s">
        <v>606</v>
      </c>
    </row>
    <row r="52" customFormat="false" ht="12.75" hidden="false" customHeight="false" outlineLevel="0" collapsed="false">
      <c r="A52" s="0" t="s">
        <v>607</v>
      </c>
      <c r="K52" s="0" t="s">
        <v>608</v>
      </c>
    </row>
    <row r="53" customFormat="false" ht="12.75" hidden="false" customHeight="false" outlineLevel="0" collapsed="false">
      <c r="A53" s="0" t="s">
        <v>609</v>
      </c>
      <c r="K53" s="0" t="s">
        <v>610</v>
      </c>
    </row>
    <row r="54" customFormat="false" ht="12.75" hidden="false" customHeight="false" outlineLevel="0" collapsed="false">
      <c r="A54" s="0" t="s">
        <v>611</v>
      </c>
      <c r="K54" s="0" t="s">
        <v>612</v>
      </c>
    </row>
    <row r="55" customFormat="false" ht="12.75" hidden="false" customHeight="false" outlineLevel="0" collapsed="false">
      <c r="A55" s="0" t="s">
        <v>613</v>
      </c>
      <c r="K55" s="0" t="s">
        <v>614</v>
      </c>
    </row>
    <row r="56" customFormat="false" ht="12.75" hidden="false" customHeight="false" outlineLevel="0" collapsed="false">
      <c r="A56" s="0" t="s">
        <v>615</v>
      </c>
      <c r="K56" s="0" t="s">
        <v>616</v>
      </c>
    </row>
    <row r="57" customFormat="false" ht="12.75" hidden="false" customHeight="false" outlineLevel="0" collapsed="false">
      <c r="A57" s="0" t="s">
        <v>617</v>
      </c>
      <c r="K57" s="0" t="s">
        <v>618</v>
      </c>
    </row>
    <row r="58" customFormat="false" ht="12.75" hidden="false" customHeight="false" outlineLevel="0" collapsed="false">
      <c r="A58" s="0" t="s">
        <v>619</v>
      </c>
      <c r="K58" s="0" t="s">
        <v>620</v>
      </c>
    </row>
    <row r="59" customFormat="false" ht="12.75" hidden="false" customHeight="false" outlineLevel="0" collapsed="false">
      <c r="A59" s="0" t="s">
        <v>621</v>
      </c>
      <c r="K59" s="0" t="s">
        <v>622</v>
      </c>
    </row>
    <row r="60" customFormat="false" ht="12.75" hidden="false" customHeight="false" outlineLevel="0" collapsed="false">
      <c r="A60" s="0" t="s">
        <v>623</v>
      </c>
      <c r="K60" s="0" t="s">
        <v>624</v>
      </c>
    </row>
    <row r="61" customFormat="false" ht="12.75" hidden="false" customHeight="false" outlineLevel="0" collapsed="false">
      <c r="A61" s="0" t="s">
        <v>625</v>
      </c>
      <c r="K61" s="0" t="s">
        <v>626</v>
      </c>
    </row>
    <row r="62" customFormat="false" ht="12.75" hidden="false" customHeight="false" outlineLevel="0" collapsed="false">
      <c r="A62" s="0" t="s">
        <v>627</v>
      </c>
      <c r="K62" s="0" t="s">
        <v>628</v>
      </c>
    </row>
    <row r="63" customFormat="false" ht="12.75" hidden="false" customHeight="false" outlineLevel="0" collapsed="false">
      <c r="A63" s="0" t="s">
        <v>629</v>
      </c>
      <c r="K63" s="0" t="s">
        <v>630</v>
      </c>
    </row>
    <row r="64" customFormat="false" ht="12.75" hidden="false" customHeight="false" outlineLevel="0" collapsed="false">
      <c r="A64" s="0" t="s">
        <v>631</v>
      </c>
      <c r="K64" s="0" t="s">
        <v>632</v>
      </c>
    </row>
    <row r="65" customFormat="false" ht="12.75" hidden="false" customHeight="false" outlineLevel="0" collapsed="false">
      <c r="A65" s="0" t="s">
        <v>633</v>
      </c>
      <c r="K65" s="0" t="s">
        <v>634</v>
      </c>
    </row>
    <row r="66" customFormat="false" ht="12.75" hidden="false" customHeight="false" outlineLevel="0" collapsed="false">
      <c r="A66" s="0" t="s">
        <v>635</v>
      </c>
      <c r="K66" s="0" t="s">
        <v>636</v>
      </c>
    </row>
    <row r="67" customFormat="false" ht="12.75" hidden="false" customHeight="false" outlineLevel="0" collapsed="false">
      <c r="A67" s="0" t="s">
        <v>637</v>
      </c>
      <c r="K67" s="0" t="s">
        <v>638</v>
      </c>
    </row>
    <row r="68" customFormat="false" ht="12.75" hidden="false" customHeight="false" outlineLevel="0" collapsed="false">
      <c r="A68" s="0" t="s">
        <v>639</v>
      </c>
      <c r="K68" s="0" t="s">
        <v>640</v>
      </c>
    </row>
    <row r="69" customFormat="false" ht="12.75" hidden="false" customHeight="false" outlineLevel="0" collapsed="false">
      <c r="A69" s="0" t="s">
        <v>641</v>
      </c>
      <c r="K69" s="0" t="s">
        <v>642</v>
      </c>
    </row>
    <row r="70" customFormat="false" ht="12.75" hidden="false" customHeight="false" outlineLevel="0" collapsed="false">
      <c r="A70" s="0" t="s">
        <v>643</v>
      </c>
      <c r="K70" s="0" t="s">
        <v>644</v>
      </c>
    </row>
    <row r="71" customFormat="false" ht="12.75" hidden="false" customHeight="false" outlineLevel="0" collapsed="false">
      <c r="A71" s="0" t="s">
        <v>645</v>
      </c>
      <c r="K71" s="0" t="s">
        <v>646</v>
      </c>
    </row>
    <row r="72" customFormat="false" ht="12.75" hidden="false" customHeight="false" outlineLevel="0" collapsed="false">
      <c r="A72" s="0" t="s">
        <v>647</v>
      </c>
      <c r="K72" s="0" t="s">
        <v>648</v>
      </c>
    </row>
    <row r="73" customFormat="false" ht="12.75" hidden="false" customHeight="false" outlineLevel="0" collapsed="false">
      <c r="K73" s="0" t="s">
        <v>649</v>
      </c>
    </row>
    <row r="74" customFormat="false" ht="12.75" hidden="false" customHeight="false" outlineLevel="0" collapsed="false">
      <c r="A74" s="0" t="s">
        <v>650</v>
      </c>
      <c r="K74" s="0" t="s">
        <v>651</v>
      </c>
    </row>
    <row r="75" customFormat="false" ht="12.75" hidden="false" customHeight="false" outlineLevel="0" collapsed="false">
      <c r="A75" s="0" t="s">
        <v>652</v>
      </c>
      <c r="K75" s="0" t="s">
        <v>653</v>
      </c>
    </row>
    <row r="76" customFormat="false" ht="12.75" hidden="false" customHeight="false" outlineLevel="0" collapsed="false">
      <c r="A76" s="0" t="s">
        <v>654</v>
      </c>
      <c r="K76" s="0" t="s">
        <v>655</v>
      </c>
    </row>
    <row r="77" customFormat="false" ht="12.75" hidden="false" customHeight="false" outlineLevel="0" collapsed="false">
      <c r="A77" s="0" t="s">
        <v>656</v>
      </c>
      <c r="K77" s="0" t="s">
        <v>657</v>
      </c>
    </row>
    <row r="78" customFormat="false" ht="12.75" hidden="false" customHeight="false" outlineLevel="0" collapsed="false">
      <c r="A78" s="0" t="s">
        <v>658</v>
      </c>
      <c r="K78" s="0" t="s">
        <v>659</v>
      </c>
    </row>
    <row r="79" customFormat="false" ht="12.75" hidden="false" customHeight="false" outlineLevel="0" collapsed="false">
      <c r="A79" s="0" t="s">
        <v>660</v>
      </c>
      <c r="K79" s="0" t="s">
        <v>661</v>
      </c>
    </row>
    <row r="80" customFormat="false" ht="12.75" hidden="false" customHeight="false" outlineLevel="0" collapsed="false">
      <c r="A80" s="0" t="s">
        <v>662</v>
      </c>
      <c r="K80" s="0" t="s">
        <v>577</v>
      </c>
    </row>
    <row r="81" customFormat="false" ht="12.75" hidden="false" customHeight="false" outlineLevel="0" collapsed="false">
      <c r="A81" s="0" t="s">
        <v>663</v>
      </c>
      <c r="K81" s="0" t="s">
        <v>664</v>
      </c>
    </row>
    <row r="82" customFormat="false" ht="12.75" hidden="false" customHeight="false" outlineLevel="0" collapsed="false">
      <c r="A82" s="0" t="s">
        <v>665</v>
      </c>
      <c r="K82" s="0" t="s">
        <v>666</v>
      </c>
    </row>
    <row r="83" customFormat="false" ht="12.75" hidden="false" customHeight="false" outlineLevel="0" collapsed="false">
      <c r="A83" s="0" t="s">
        <v>580</v>
      </c>
      <c r="K83" s="0" t="s">
        <v>667</v>
      </c>
    </row>
    <row r="84" customFormat="false" ht="12.75" hidden="false" customHeight="false" outlineLevel="0" collapsed="false">
      <c r="A84" s="0" t="s">
        <v>668</v>
      </c>
      <c r="K84" s="0" t="s">
        <v>669</v>
      </c>
    </row>
    <row r="85" customFormat="false" ht="12.75" hidden="false" customHeight="false" outlineLevel="0" collapsed="false">
      <c r="A85" s="0" t="s">
        <v>670</v>
      </c>
    </row>
    <row r="86" customFormat="false" ht="12.75" hidden="false" customHeight="false" outlineLevel="0" collapsed="false">
      <c r="A86" s="0" t="s">
        <v>671</v>
      </c>
    </row>
    <row r="87" customFormat="false" ht="12.75" hidden="false" customHeight="false" outlineLevel="0" collapsed="false">
      <c r="A87" s="0" t="s">
        <v>672</v>
      </c>
    </row>
    <row r="88" customFormat="false" ht="12.75" hidden="false" customHeight="false" outlineLevel="0" collapsed="false">
      <c r="A88" s="0" t="s">
        <v>673</v>
      </c>
    </row>
    <row r="89" customFormat="false" ht="12.75" hidden="false" customHeight="false" outlineLevel="0" collapsed="false">
      <c r="A89" s="0" t="s">
        <v>674</v>
      </c>
    </row>
    <row r="90" customFormat="false" ht="12.75" hidden="false" customHeight="false" outlineLevel="0" collapsed="false">
      <c r="A90" s="0" t="s">
        <v>675</v>
      </c>
    </row>
    <row r="91" customFormat="false" ht="12.75" hidden="false" customHeight="false" outlineLevel="0" collapsed="false">
      <c r="A91" s="0" t="s">
        <v>676</v>
      </c>
    </row>
    <row r="92" customFormat="false" ht="12.75" hidden="false" customHeight="false" outlineLevel="0" collapsed="false">
      <c r="A92" s="0" t="s">
        <v>677</v>
      </c>
    </row>
    <row r="93" customFormat="false" ht="12.75" hidden="false" customHeight="false" outlineLevel="0" collapsed="false">
      <c r="A93" s="0" t="s">
        <v>678</v>
      </c>
    </row>
    <row r="94" customFormat="false" ht="12.75" hidden="false" customHeight="false" outlineLevel="0" collapsed="false">
      <c r="A94" s="0" t="s">
        <v>679</v>
      </c>
    </row>
    <row r="95" customFormat="false" ht="12.75" hidden="false" customHeight="false" outlineLevel="0" collapsed="false">
      <c r="A95" s="0" t="s">
        <v>680</v>
      </c>
    </row>
    <row r="96" customFormat="false" ht="12.75" hidden="false" customHeight="false" outlineLevel="0" collapsed="false">
      <c r="A96" s="0" t="s">
        <v>681</v>
      </c>
    </row>
    <row r="97" customFormat="false" ht="12.75" hidden="false" customHeight="false" outlineLevel="0" collapsed="false">
      <c r="A97" s="0" t="s">
        <v>682</v>
      </c>
    </row>
    <row r="98" customFormat="false" ht="12.75" hidden="false" customHeight="false" outlineLevel="0" collapsed="false">
      <c r="A98" s="0" t="s">
        <v>683</v>
      </c>
    </row>
    <row r="99" customFormat="false" ht="12.75" hidden="false" customHeight="false" outlineLevel="0" collapsed="false">
      <c r="A99" s="0" t="s">
        <v>684</v>
      </c>
    </row>
    <row r="100" customFormat="false" ht="12.75" hidden="false" customHeight="false" outlineLevel="0" collapsed="false">
      <c r="A100" s="0" t="s">
        <v>685</v>
      </c>
    </row>
    <row r="101" customFormat="false" ht="12.75" hidden="false" customHeight="false" outlineLevel="0" collapsed="false">
      <c r="A101" s="0" t="s">
        <v>686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Q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30" activeCellId="0" sqref="O30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2" min="11" style="393" width="11.38"/>
  </cols>
  <sheetData>
    <row r="4" customFormat="false" ht="12.75" hidden="false" customHeight="false" outlineLevel="0" collapsed="false">
      <c r="A4" s="406" t="s">
        <v>35</v>
      </c>
      <c r="B4" s="407"/>
      <c r="C4" s="408" t="n">
        <v>25706</v>
      </c>
      <c r="D4" s="409" t="n">
        <v>39530</v>
      </c>
      <c r="E4" s="410" t="n">
        <v>25706</v>
      </c>
      <c r="F4" s="411" t="n">
        <v>33312</v>
      </c>
      <c r="G4" s="409" t="n">
        <v>39872</v>
      </c>
      <c r="H4" s="412" t="n">
        <v>33312</v>
      </c>
      <c r="I4" s="411" t="n">
        <v>40472</v>
      </c>
      <c r="J4" s="409" t="n">
        <v>40271</v>
      </c>
      <c r="K4" s="412" t="n">
        <v>40472</v>
      </c>
      <c r="L4" s="411" t="n">
        <v>46442</v>
      </c>
      <c r="M4" s="409" t="n">
        <v>40607</v>
      </c>
      <c r="N4" s="412" t="n">
        <v>46442</v>
      </c>
      <c r="O4" s="411" t="n">
        <v>53111</v>
      </c>
      <c r="P4" s="409" t="n">
        <v>40912</v>
      </c>
      <c r="Q4" s="412" t="n">
        <v>53111</v>
      </c>
    </row>
    <row r="5" customFormat="false" ht="12.75" hidden="false" customHeight="false" outlineLevel="0" collapsed="false">
      <c r="A5" s="413" t="s">
        <v>38</v>
      </c>
      <c r="B5" s="414" t="s">
        <v>687</v>
      </c>
      <c r="C5" s="415" t="n">
        <v>0.1</v>
      </c>
      <c r="D5" s="416"/>
      <c r="E5" s="399"/>
      <c r="F5" s="415" t="n">
        <v>0.07</v>
      </c>
      <c r="G5" s="417" t="n">
        <v>-0.05</v>
      </c>
      <c r="H5" s="418" t="n">
        <v>0.13</v>
      </c>
      <c r="I5" s="415" t="n">
        <v>0.12</v>
      </c>
      <c r="J5" s="417"/>
      <c r="K5" s="418"/>
      <c r="L5" s="415" t="n">
        <v>0.12</v>
      </c>
      <c r="M5" s="417"/>
      <c r="N5" s="418"/>
      <c r="O5" s="415" t="n">
        <v>0.15</v>
      </c>
      <c r="P5" s="417"/>
      <c r="Q5" s="418"/>
    </row>
    <row r="6" customFormat="false" ht="12.75" hidden="false" customHeight="false" outlineLevel="0" collapsed="false">
      <c r="A6" s="413" t="s">
        <v>38</v>
      </c>
      <c r="B6" s="419" t="s">
        <v>688</v>
      </c>
      <c r="C6" s="415" t="n">
        <v>0.14</v>
      </c>
      <c r="D6" s="416"/>
      <c r="E6" s="399"/>
      <c r="F6" s="420" t="s">
        <v>689</v>
      </c>
      <c r="G6" s="416"/>
      <c r="H6" s="421"/>
      <c r="I6" s="420" t="s">
        <v>689</v>
      </c>
      <c r="J6" s="416"/>
      <c r="K6" s="421"/>
      <c r="L6" s="420" t="s">
        <v>689</v>
      </c>
      <c r="M6" s="416"/>
      <c r="N6" s="421"/>
      <c r="O6" s="420" t="s">
        <v>689</v>
      </c>
      <c r="P6" s="416"/>
      <c r="Q6" s="421"/>
    </row>
    <row r="7" customFormat="false" ht="12.75" hidden="false" customHeight="false" outlineLevel="0" collapsed="false">
      <c r="A7" s="422" t="s">
        <v>38</v>
      </c>
      <c r="B7" s="423" t="s">
        <v>690</v>
      </c>
      <c r="C7" s="424" t="n">
        <v>0.06</v>
      </c>
      <c r="D7" s="425"/>
      <c r="E7" s="426"/>
      <c r="F7" s="424" t="n">
        <v>0.04</v>
      </c>
      <c r="G7" s="427" t="n">
        <v>-0.08</v>
      </c>
      <c r="H7" s="423" t="n">
        <v>0.13</v>
      </c>
      <c r="I7" s="424" t="n">
        <v>0.12</v>
      </c>
      <c r="J7" s="427"/>
      <c r="K7" s="423"/>
      <c r="L7" s="424" t="n">
        <v>0.12</v>
      </c>
      <c r="M7" s="427"/>
      <c r="N7" s="423"/>
      <c r="O7" s="424" t="n">
        <v>0.14</v>
      </c>
      <c r="P7" s="427"/>
      <c r="Q7" s="423"/>
    </row>
    <row r="8" customFormat="false" ht="12.75" hidden="false" customHeight="false" outlineLevel="0" collapsed="false">
      <c r="A8" s="422" t="s">
        <v>38</v>
      </c>
      <c r="B8" s="423" t="s">
        <v>691</v>
      </c>
      <c r="C8" s="424" t="n">
        <v>0.11</v>
      </c>
      <c r="D8" s="425"/>
      <c r="E8" s="426"/>
      <c r="F8" s="428" t="s">
        <v>689</v>
      </c>
      <c r="G8" s="425"/>
      <c r="H8" s="426"/>
      <c r="I8" s="428" t="s">
        <v>689</v>
      </c>
      <c r="J8" s="425"/>
      <c r="K8" s="426"/>
      <c r="L8" s="428" t="s">
        <v>689</v>
      </c>
      <c r="M8" s="425"/>
      <c r="N8" s="426"/>
      <c r="O8" s="428" t="s">
        <v>689</v>
      </c>
      <c r="P8" s="425"/>
      <c r="Q8" s="426"/>
    </row>
    <row r="9" customFormat="false" ht="12.75" hidden="false" customHeight="false" outlineLevel="0" collapsed="false">
      <c r="A9" s="413" t="s">
        <v>50</v>
      </c>
      <c r="B9" s="414" t="s">
        <v>687</v>
      </c>
      <c r="C9" s="415" t="n">
        <v>0.03</v>
      </c>
      <c r="D9" s="417" t="n">
        <v>-0.1</v>
      </c>
      <c r="E9" s="421" t="n">
        <v>0.11</v>
      </c>
      <c r="F9" s="415" t="n">
        <v>0.1</v>
      </c>
      <c r="G9" s="416"/>
      <c r="H9" s="399"/>
      <c r="I9" s="415" t="n">
        <v>0.12</v>
      </c>
      <c r="J9" s="416"/>
      <c r="K9" s="399"/>
      <c r="L9" s="415" t="n">
        <v>0.12</v>
      </c>
      <c r="M9" s="416"/>
      <c r="N9" s="399"/>
      <c r="O9" s="415" t="n">
        <v>0.15</v>
      </c>
      <c r="P9" s="416"/>
      <c r="Q9" s="399"/>
    </row>
    <row r="10" customFormat="false" ht="12.75" hidden="false" customHeight="false" outlineLevel="0" collapsed="false">
      <c r="A10" s="413" t="s">
        <v>50</v>
      </c>
      <c r="B10" s="419" t="s">
        <v>688</v>
      </c>
      <c r="C10" s="415" t="n">
        <v>0.12</v>
      </c>
      <c r="D10" s="416"/>
      <c r="E10" s="399"/>
      <c r="F10" s="420" t="s">
        <v>689</v>
      </c>
      <c r="G10" s="416"/>
      <c r="H10" s="399"/>
      <c r="I10" s="420" t="s">
        <v>689</v>
      </c>
      <c r="J10" s="416"/>
      <c r="K10" s="399"/>
      <c r="L10" s="420" t="s">
        <v>689</v>
      </c>
      <c r="M10" s="416"/>
      <c r="N10" s="399"/>
      <c r="O10" s="420" t="s">
        <v>689</v>
      </c>
      <c r="P10" s="416"/>
      <c r="Q10" s="399"/>
    </row>
    <row r="11" customFormat="false" ht="12.75" hidden="false" customHeight="false" outlineLevel="0" collapsed="false">
      <c r="A11" s="422" t="s">
        <v>50</v>
      </c>
      <c r="B11" s="423" t="s">
        <v>690</v>
      </c>
      <c r="C11" s="424" t="n">
        <v>0.12</v>
      </c>
      <c r="D11" s="425"/>
      <c r="E11" s="426"/>
      <c r="F11" s="424" t="n">
        <v>0.11</v>
      </c>
      <c r="G11" s="425"/>
      <c r="H11" s="426"/>
      <c r="I11" s="424" t="n">
        <v>0.14</v>
      </c>
      <c r="J11" s="425"/>
      <c r="K11" s="426"/>
      <c r="L11" s="424" t="n">
        <v>0.14</v>
      </c>
      <c r="M11" s="425"/>
      <c r="N11" s="426"/>
      <c r="O11" s="424" t="n">
        <v>0.14</v>
      </c>
      <c r="P11" s="425"/>
      <c r="Q11" s="426"/>
    </row>
    <row r="12" customFormat="false" ht="12.75" hidden="false" customHeight="false" outlineLevel="0" collapsed="false">
      <c r="A12" s="429" t="s">
        <v>50</v>
      </c>
      <c r="B12" s="430" t="s">
        <v>691</v>
      </c>
      <c r="C12" s="431" t="n">
        <v>0.12</v>
      </c>
      <c r="D12" s="432"/>
      <c r="E12" s="433"/>
      <c r="F12" s="434" t="s">
        <v>689</v>
      </c>
      <c r="G12" s="432"/>
      <c r="H12" s="433"/>
      <c r="I12" s="434" t="s">
        <v>689</v>
      </c>
      <c r="J12" s="432"/>
      <c r="K12" s="433"/>
      <c r="L12" s="434" t="s">
        <v>689</v>
      </c>
      <c r="M12" s="432"/>
      <c r="N12" s="433"/>
      <c r="O12" s="434" t="s">
        <v>689</v>
      </c>
      <c r="P12" s="432"/>
      <c r="Q12" s="433"/>
    </row>
    <row r="18" customFormat="false" ht="12.75" hidden="false" customHeight="false" outlineLevel="0" collapsed="false">
      <c r="A18" s="6" t="n">
        <v>25706</v>
      </c>
      <c r="B18" s="132" t="n">
        <v>39530</v>
      </c>
      <c r="C18" s="132" t="s">
        <v>152</v>
      </c>
      <c r="D18" s="82" t="s">
        <v>38</v>
      </c>
      <c r="E18" s="133" t="s">
        <v>335</v>
      </c>
      <c r="F18" s="5"/>
    </row>
    <row r="19" customFormat="false" ht="12.75" hidden="false" customHeight="false" outlineLevel="0" collapsed="false">
      <c r="A19" s="6" t="n">
        <v>25706</v>
      </c>
      <c r="B19" s="132" t="n">
        <v>39530</v>
      </c>
      <c r="C19" s="132" t="s">
        <v>152</v>
      </c>
      <c r="D19" s="82" t="s">
        <v>38</v>
      </c>
      <c r="E19" s="5" t="s">
        <v>336</v>
      </c>
      <c r="F19" s="5"/>
    </row>
    <row r="20" customFormat="false" ht="12.75" hidden="false" customHeight="false" outlineLevel="0" collapsed="false">
      <c r="A20" s="6" t="n">
        <v>25706</v>
      </c>
      <c r="B20" s="132" t="n">
        <v>39530</v>
      </c>
      <c r="C20" s="132" t="s">
        <v>152</v>
      </c>
      <c r="D20" s="82" t="s">
        <v>38</v>
      </c>
      <c r="E20" s="5" t="s">
        <v>337</v>
      </c>
      <c r="F20" s="5"/>
    </row>
    <row r="21" customFormat="false" ht="12.75" hidden="false" customHeight="false" outlineLevel="0" collapsed="false">
      <c r="A21" s="6" t="n">
        <v>25706</v>
      </c>
      <c r="B21" s="132" t="n">
        <v>39530</v>
      </c>
      <c r="C21" s="132" t="s">
        <v>152</v>
      </c>
      <c r="D21" s="82" t="s">
        <v>38</v>
      </c>
      <c r="E21" s="5" t="s">
        <v>338</v>
      </c>
      <c r="F21" s="5"/>
    </row>
    <row r="22" customFormat="false" ht="12.75" hidden="false" customHeight="false" outlineLevel="0" collapsed="false">
      <c r="A22" s="6" t="n">
        <v>25706</v>
      </c>
      <c r="B22" s="132" t="n">
        <v>39530</v>
      </c>
      <c r="C22" s="121" t="s">
        <v>260</v>
      </c>
      <c r="D22" s="82" t="s">
        <v>50</v>
      </c>
      <c r="E22" s="5" t="s">
        <v>339</v>
      </c>
      <c r="F22" s="5"/>
    </row>
    <row r="23" customFormat="false" ht="12.75" hidden="false" customHeight="false" outlineLevel="0" collapsed="false">
      <c r="A23" s="6" t="n">
        <v>25706</v>
      </c>
      <c r="B23" s="132" t="n">
        <v>39530</v>
      </c>
      <c r="C23" s="121" t="s">
        <v>260</v>
      </c>
      <c r="D23" s="82" t="s">
        <v>50</v>
      </c>
      <c r="E23" s="5" t="s">
        <v>340</v>
      </c>
      <c r="F23" s="5"/>
    </row>
    <row r="24" customFormat="false" ht="12.75" hidden="false" customHeight="false" outlineLevel="0" collapsed="false">
      <c r="A24" s="6" t="n">
        <v>25706</v>
      </c>
      <c r="B24" s="132" t="n">
        <v>39530</v>
      </c>
      <c r="C24" s="132" t="s">
        <v>152</v>
      </c>
      <c r="D24" s="82" t="s">
        <v>50</v>
      </c>
      <c r="E24" s="5" t="s">
        <v>341</v>
      </c>
      <c r="F24" s="5"/>
    </row>
    <row r="25" customFormat="false" ht="12.75" hidden="false" customHeight="false" outlineLevel="0" collapsed="false">
      <c r="A25" s="6" t="n">
        <v>25706</v>
      </c>
      <c r="B25" s="132" t="n">
        <v>39530</v>
      </c>
      <c r="C25" s="132" t="s">
        <v>152</v>
      </c>
      <c r="D25" s="82" t="s">
        <v>50</v>
      </c>
      <c r="E25" s="5" t="s">
        <v>342</v>
      </c>
      <c r="F25" s="5"/>
    </row>
    <row r="26" customFormat="false" ht="12.75" hidden="false" customHeight="false" outlineLevel="0" collapsed="false">
      <c r="A26" s="6" t="n">
        <v>25706</v>
      </c>
      <c r="B26" s="132" t="n">
        <v>39530</v>
      </c>
      <c r="C26" s="132" t="s">
        <v>152</v>
      </c>
      <c r="D26" s="82" t="s">
        <v>50</v>
      </c>
      <c r="E26" s="5" t="s">
        <v>343</v>
      </c>
      <c r="F26" s="5"/>
    </row>
    <row r="28" customFormat="false" ht="12.75" hidden="false" customHeight="false" outlineLevel="0" collapsed="false">
      <c r="A28" s="93" t="n">
        <v>33312</v>
      </c>
      <c r="B28" s="132" t="n">
        <v>39872</v>
      </c>
      <c r="C28" s="121" t="s">
        <v>359</v>
      </c>
      <c r="D28" s="102" t="s">
        <v>38</v>
      </c>
      <c r="E28" s="103" t="s">
        <v>360</v>
      </c>
      <c r="F28" s="105"/>
      <c r="G28" s="122"/>
      <c r="H28" s="285"/>
      <c r="I28" s="82" t="s">
        <v>38</v>
      </c>
      <c r="J28" s="133" t="s">
        <v>687</v>
      </c>
    </row>
    <row r="29" customFormat="false" ht="12.75" hidden="false" customHeight="false" outlineLevel="0" collapsed="false">
      <c r="A29" s="93" t="n">
        <v>33312</v>
      </c>
      <c r="B29" s="132" t="n">
        <v>39872</v>
      </c>
      <c r="C29" s="121" t="s">
        <v>361</v>
      </c>
      <c r="D29" s="109" t="s">
        <v>38</v>
      </c>
      <c r="E29" s="287" t="s">
        <v>362</v>
      </c>
      <c r="F29" s="287"/>
      <c r="G29" s="288" t="s">
        <v>363</v>
      </c>
      <c r="H29" s="289" t="s">
        <v>364</v>
      </c>
      <c r="I29" s="82" t="s">
        <v>38</v>
      </c>
      <c r="J29" s="5" t="s">
        <v>688</v>
      </c>
    </row>
    <row r="30" customFormat="false" ht="12.75" hidden="false" customHeight="false" outlineLevel="0" collapsed="false">
      <c r="A30" s="93" t="n">
        <v>33312</v>
      </c>
      <c r="B30" s="132" t="n">
        <v>39872</v>
      </c>
      <c r="C30" s="132" t="s">
        <v>152</v>
      </c>
      <c r="D30" s="109" t="s">
        <v>38</v>
      </c>
      <c r="E30" s="287" t="s">
        <v>259</v>
      </c>
      <c r="F30" s="287"/>
      <c r="G30" s="288" t="s">
        <v>363</v>
      </c>
      <c r="H30" s="291" t="s">
        <v>365</v>
      </c>
      <c r="I30" s="82" t="s">
        <v>38</v>
      </c>
      <c r="J30" s="435" t="s">
        <v>690</v>
      </c>
    </row>
    <row r="31" customFormat="false" ht="12.75" hidden="false" customHeight="false" outlineLevel="0" collapsed="false">
      <c r="A31" s="93" t="n">
        <v>33312</v>
      </c>
      <c r="B31" s="132" t="n">
        <v>39872</v>
      </c>
      <c r="C31" s="121" t="s">
        <v>359</v>
      </c>
      <c r="D31" s="109" t="s">
        <v>38</v>
      </c>
      <c r="E31" s="117" t="s">
        <v>366</v>
      </c>
      <c r="F31" s="117"/>
      <c r="G31" s="288"/>
      <c r="H31" s="289"/>
      <c r="I31" s="82" t="s">
        <v>38</v>
      </c>
      <c r="J31" s="435" t="s">
        <v>691</v>
      </c>
    </row>
    <row r="32" customFormat="false" ht="12.75" hidden="false" customHeight="false" outlineLevel="0" collapsed="false">
      <c r="A32" s="93" t="n">
        <v>33312</v>
      </c>
      <c r="B32" s="132" t="n">
        <v>39872</v>
      </c>
      <c r="C32" s="121" t="s">
        <v>361</v>
      </c>
      <c r="D32" s="109" t="s">
        <v>38</v>
      </c>
      <c r="E32" s="292" t="s">
        <v>367</v>
      </c>
      <c r="F32" s="117"/>
      <c r="G32" s="288" t="s">
        <v>363</v>
      </c>
      <c r="H32" s="293" t="s">
        <v>368</v>
      </c>
      <c r="I32" s="82" t="s">
        <v>50</v>
      </c>
      <c r="J32" s="133" t="s">
        <v>687</v>
      </c>
    </row>
    <row r="33" customFormat="false" ht="12.75" hidden="false" customHeight="false" outlineLevel="0" collapsed="false">
      <c r="A33" s="93" t="n">
        <v>33312</v>
      </c>
      <c r="B33" s="132" t="n">
        <v>39872</v>
      </c>
      <c r="C33" s="132" t="s">
        <v>152</v>
      </c>
      <c r="D33" s="112" t="s">
        <v>38</v>
      </c>
      <c r="E33" s="294" t="s">
        <v>263</v>
      </c>
      <c r="F33" s="120"/>
      <c r="G33" s="295" t="s">
        <v>363</v>
      </c>
      <c r="H33" s="296" t="s">
        <v>365</v>
      </c>
      <c r="I33" s="82" t="s">
        <v>50</v>
      </c>
      <c r="J33" s="5" t="s">
        <v>688</v>
      </c>
    </row>
    <row r="34" customFormat="false" ht="12.75" hidden="false" customHeight="false" outlineLevel="0" collapsed="false">
      <c r="A34" s="93" t="n">
        <v>33312</v>
      </c>
      <c r="B34" s="132" t="n">
        <v>39872</v>
      </c>
      <c r="C34" s="121" t="s">
        <v>369</v>
      </c>
      <c r="D34" s="102" t="s">
        <v>50</v>
      </c>
      <c r="E34" s="297" t="s">
        <v>370</v>
      </c>
      <c r="F34" s="297"/>
      <c r="G34" s="122" t="s">
        <v>363</v>
      </c>
      <c r="H34" s="298" t="s">
        <v>371</v>
      </c>
      <c r="I34" s="82" t="s">
        <v>50</v>
      </c>
      <c r="J34" s="435" t="s">
        <v>690</v>
      </c>
    </row>
    <row r="35" customFormat="false" ht="12.75" hidden="false" customHeight="false" outlineLevel="0" collapsed="false">
      <c r="A35" s="93" t="n">
        <v>33312</v>
      </c>
      <c r="B35" s="132" t="n">
        <v>39872</v>
      </c>
      <c r="C35" s="132" t="s">
        <v>152</v>
      </c>
      <c r="D35" s="109" t="s">
        <v>50</v>
      </c>
      <c r="E35" s="287" t="s">
        <v>259</v>
      </c>
      <c r="F35" s="287"/>
      <c r="G35" s="288" t="s">
        <v>363</v>
      </c>
      <c r="H35" s="291" t="s">
        <v>365</v>
      </c>
      <c r="I35" s="82" t="s">
        <v>50</v>
      </c>
      <c r="J35" s="435" t="s">
        <v>691</v>
      </c>
    </row>
    <row r="36" customFormat="false" ht="12.75" hidden="false" customHeight="false" outlineLevel="0" collapsed="false">
      <c r="A36" s="93" t="n">
        <v>33312</v>
      </c>
      <c r="B36" s="132" t="n">
        <v>39872</v>
      </c>
      <c r="C36" s="132" t="s">
        <v>152</v>
      </c>
      <c r="D36" s="109" t="s">
        <v>50</v>
      </c>
      <c r="E36" s="292" t="s">
        <v>372</v>
      </c>
      <c r="F36" s="292"/>
      <c r="G36" s="288" t="s">
        <v>363</v>
      </c>
      <c r="H36" s="289" t="s">
        <v>364</v>
      </c>
    </row>
    <row r="37" customFormat="false" ht="12.75" hidden="false" customHeight="false" outlineLevel="0" collapsed="false">
      <c r="A37" s="93" t="n">
        <v>33312</v>
      </c>
      <c r="B37" s="132" t="n">
        <v>39872</v>
      </c>
      <c r="C37" s="132" t="s">
        <v>152</v>
      </c>
      <c r="D37" s="112" t="s">
        <v>50</v>
      </c>
      <c r="E37" s="294" t="s">
        <v>263</v>
      </c>
      <c r="F37" s="294"/>
      <c r="G37" s="295" t="s">
        <v>363</v>
      </c>
      <c r="H37" s="296" t="s">
        <v>365</v>
      </c>
    </row>
    <row r="39" customFormat="false" ht="12.75" hidden="false" customHeight="false" outlineLevel="0" collapsed="false">
      <c r="A39" s="93" t="n">
        <v>40472</v>
      </c>
      <c r="B39" s="94" t="n">
        <v>40271</v>
      </c>
      <c r="C39" s="0" t="s">
        <v>245</v>
      </c>
      <c r="D39" s="186" t="s">
        <v>53</v>
      </c>
      <c r="E39" s="301" t="s">
        <v>375</v>
      </c>
      <c r="F39" s="41"/>
      <c r="G39" s="302" t="n">
        <f aca="false">A39-A17</f>
        <v>40472</v>
      </c>
    </row>
    <row r="40" customFormat="false" ht="12.75" hidden="false" customHeight="false" outlineLevel="0" collapsed="false">
      <c r="A40" s="107"/>
      <c r="B40" s="94"/>
      <c r="D40" s="102" t="s">
        <v>38</v>
      </c>
      <c r="E40" s="103" t="s">
        <v>39</v>
      </c>
      <c r="F40" s="103"/>
      <c r="G40" s="104" t="n">
        <v>0.12</v>
      </c>
      <c r="I40" s="82" t="s">
        <v>38</v>
      </c>
      <c r="J40" s="133" t="s">
        <v>687</v>
      </c>
    </row>
    <row r="41" customFormat="false" ht="12.75" hidden="false" customHeight="false" outlineLevel="0" collapsed="false">
      <c r="A41" s="107"/>
      <c r="B41" s="94"/>
      <c r="D41" s="109" t="s">
        <v>38</v>
      </c>
      <c r="E41" s="110" t="s">
        <v>42</v>
      </c>
      <c r="F41" s="110"/>
      <c r="G41" s="111" t="n">
        <v>0.005</v>
      </c>
      <c r="I41" s="82" t="s">
        <v>38</v>
      </c>
      <c r="J41" s="5" t="s">
        <v>688</v>
      </c>
    </row>
    <row r="42" customFormat="false" ht="12.75" hidden="false" customHeight="false" outlineLevel="0" collapsed="false">
      <c r="A42" s="107"/>
      <c r="B42" s="94"/>
      <c r="D42" s="109" t="s">
        <v>38</v>
      </c>
      <c r="E42" s="115" t="s">
        <v>46</v>
      </c>
      <c r="F42" s="115"/>
      <c r="G42" s="116" t="n">
        <v>0.12</v>
      </c>
      <c r="I42" s="82" t="s">
        <v>38</v>
      </c>
      <c r="J42" s="435" t="s">
        <v>690</v>
      </c>
    </row>
    <row r="43" customFormat="false" ht="12.75" hidden="false" customHeight="false" outlineLevel="0" collapsed="false">
      <c r="A43" s="107"/>
      <c r="B43" s="94"/>
      <c r="D43" s="112" t="s">
        <v>38</v>
      </c>
      <c r="E43" s="119" t="s">
        <v>48</v>
      </c>
      <c r="F43" s="119"/>
      <c r="G43" s="111" t="n">
        <v>0.004</v>
      </c>
      <c r="I43" s="82" t="s">
        <v>38</v>
      </c>
      <c r="J43" s="435" t="s">
        <v>691</v>
      </c>
    </row>
    <row r="44" customFormat="false" ht="12.75" hidden="false" customHeight="false" outlineLevel="0" collapsed="false">
      <c r="A44" s="107"/>
      <c r="B44" s="94"/>
      <c r="D44" s="102" t="s">
        <v>50</v>
      </c>
      <c r="E44" s="103" t="s">
        <v>51</v>
      </c>
      <c r="F44" s="103"/>
      <c r="G44" s="104" t="n">
        <v>0.12</v>
      </c>
      <c r="I44" s="82" t="s">
        <v>50</v>
      </c>
      <c r="J44" s="133" t="s">
        <v>687</v>
      </c>
    </row>
    <row r="45" customFormat="false" ht="12.75" hidden="false" customHeight="false" outlineLevel="0" collapsed="false">
      <c r="A45" s="107"/>
      <c r="B45" s="94"/>
      <c r="D45" s="109" t="s">
        <v>50</v>
      </c>
      <c r="E45" s="110" t="s">
        <v>42</v>
      </c>
      <c r="F45" s="110"/>
      <c r="G45" s="111" t="n">
        <v>0.005</v>
      </c>
      <c r="I45" s="82" t="s">
        <v>50</v>
      </c>
      <c r="J45" s="5" t="s">
        <v>688</v>
      </c>
    </row>
    <row r="46" customFormat="false" ht="12.75" hidden="false" customHeight="false" outlineLevel="0" collapsed="false">
      <c r="A46" s="107"/>
      <c r="B46" s="94"/>
      <c r="D46" s="109" t="s">
        <v>50</v>
      </c>
      <c r="E46" s="115" t="s">
        <v>46</v>
      </c>
      <c r="F46" s="115"/>
      <c r="G46" s="116" t="n">
        <v>0.14</v>
      </c>
      <c r="I46" s="82" t="s">
        <v>50</v>
      </c>
      <c r="J46" s="435" t="s">
        <v>690</v>
      </c>
    </row>
    <row r="47" customFormat="false" ht="12.75" hidden="false" customHeight="false" outlineLevel="0" collapsed="false">
      <c r="A47" s="107"/>
      <c r="B47" s="94"/>
      <c r="D47" s="112" t="s">
        <v>50</v>
      </c>
      <c r="E47" s="119" t="s">
        <v>48</v>
      </c>
      <c r="F47" s="119"/>
      <c r="G47" s="188" t="n">
        <v>0.005</v>
      </c>
      <c r="I47" s="82" t="s">
        <v>50</v>
      </c>
      <c r="J47" s="435" t="s">
        <v>691</v>
      </c>
    </row>
    <row r="49" customFormat="false" ht="12.75" hidden="false" customHeight="false" outlineLevel="0" collapsed="false">
      <c r="A49" s="6" t="n">
        <v>46442</v>
      </c>
      <c r="B49" s="126" t="n">
        <v>40607</v>
      </c>
      <c r="C49" s="0" t="s">
        <v>245</v>
      </c>
      <c r="D49" s="186" t="s">
        <v>53</v>
      </c>
      <c r="E49" s="301" t="s">
        <v>375</v>
      </c>
      <c r="F49" s="41"/>
      <c r="G49" s="302" t="n">
        <f aca="false">A49-A21</f>
        <v>20736</v>
      </c>
    </row>
    <row r="50" customFormat="false" ht="12.75" hidden="false" customHeight="false" outlineLevel="0" collapsed="false">
      <c r="A50" s="107"/>
      <c r="B50" s="94"/>
      <c r="D50" s="102" t="s">
        <v>38</v>
      </c>
      <c r="E50" s="103" t="s">
        <v>39</v>
      </c>
      <c r="F50" s="103"/>
      <c r="G50" s="104" t="n">
        <v>0.12</v>
      </c>
      <c r="I50" s="82" t="s">
        <v>38</v>
      </c>
      <c r="J50" s="133" t="s">
        <v>687</v>
      </c>
    </row>
    <row r="51" customFormat="false" ht="12.75" hidden="false" customHeight="false" outlineLevel="0" collapsed="false">
      <c r="A51" s="107"/>
      <c r="B51" s="94"/>
      <c r="D51" s="109" t="s">
        <v>38</v>
      </c>
      <c r="E51" s="110" t="s">
        <v>42</v>
      </c>
      <c r="F51" s="110"/>
      <c r="G51" s="111" t="n">
        <v>0.005</v>
      </c>
      <c r="I51" s="82" t="s">
        <v>38</v>
      </c>
      <c r="J51" s="5" t="s">
        <v>688</v>
      </c>
    </row>
    <row r="52" customFormat="false" ht="12.75" hidden="false" customHeight="false" outlineLevel="0" collapsed="false">
      <c r="A52" s="107"/>
      <c r="B52" s="94"/>
      <c r="D52" s="109" t="s">
        <v>38</v>
      </c>
      <c r="E52" s="115" t="s">
        <v>46</v>
      </c>
      <c r="F52" s="115"/>
      <c r="G52" s="116" t="n">
        <v>0.12</v>
      </c>
      <c r="I52" s="82" t="s">
        <v>38</v>
      </c>
      <c r="J52" s="435" t="s">
        <v>690</v>
      </c>
    </row>
    <row r="53" customFormat="false" ht="12.75" hidden="false" customHeight="false" outlineLevel="0" collapsed="false">
      <c r="A53" s="107"/>
      <c r="B53" s="94"/>
      <c r="D53" s="112" t="s">
        <v>38</v>
      </c>
      <c r="E53" s="119" t="s">
        <v>48</v>
      </c>
      <c r="F53" s="119"/>
      <c r="G53" s="111" t="n">
        <v>0.004</v>
      </c>
      <c r="I53" s="82" t="s">
        <v>38</v>
      </c>
      <c r="J53" s="435" t="s">
        <v>691</v>
      </c>
    </row>
    <row r="54" customFormat="false" ht="12.75" hidden="false" customHeight="false" outlineLevel="0" collapsed="false">
      <c r="A54" s="107"/>
      <c r="B54" s="94"/>
      <c r="D54" s="102" t="s">
        <v>50</v>
      </c>
      <c r="E54" s="103" t="s">
        <v>51</v>
      </c>
      <c r="F54" s="103"/>
      <c r="G54" s="104" t="n">
        <v>0.12</v>
      </c>
      <c r="I54" s="82" t="s">
        <v>50</v>
      </c>
      <c r="J54" s="133" t="s">
        <v>687</v>
      </c>
    </row>
    <row r="55" customFormat="false" ht="12.75" hidden="false" customHeight="false" outlineLevel="0" collapsed="false">
      <c r="A55" s="107"/>
      <c r="B55" s="94"/>
      <c r="D55" s="109" t="s">
        <v>50</v>
      </c>
      <c r="E55" s="110" t="s">
        <v>42</v>
      </c>
      <c r="F55" s="110"/>
      <c r="G55" s="111" t="n">
        <v>0.005</v>
      </c>
      <c r="I55" s="82" t="s">
        <v>50</v>
      </c>
      <c r="J55" s="5" t="s">
        <v>688</v>
      </c>
    </row>
    <row r="56" customFormat="false" ht="12.75" hidden="false" customHeight="false" outlineLevel="0" collapsed="false">
      <c r="A56" s="107"/>
      <c r="B56" s="94"/>
      <c r="D56" s="109" t="s">
        <v>50</v>
      </c>
      <c r="E56" s="115" t="s">
        <v>46</v>
      </c>
      <c r="F56" s="115"/>
      <c r="G56" s="116" t="n">
        <v>0.14</v>
      </c>
      <c r="I56" s="82" t="s">
        <v>50</v>
      </c>
      <c r="J56" s="435" t="s">
        <v>690</v>
      </c>
    </row>
    <row r="57" customFormat="false" ht="12.75" hidden="false" customHeight="false" outlineLevel="0" collapsed="false">
      <c r="A57" s="107"/>
      <c r="B57" s="94"/>
      <c r="D57" s="112" t="s">
        <v>50</v>
      </c>
      <c r="E57" s="119" t="s">
        <v>48</v>
      </c>
      <c r="F57" s="119"/>
      <c r="G57" s="188" t="n">
        <v>0.005</v>
      </c>
      <c r="I57" s="82" t="s">
        <v>50</v>
      </c>
      <c r="J57" s="435" t="s">
        <v>691</v>
      </c>
    </row>
    <row r="59" customFormat="false" ht="12.75" hidden="false" customHeight="false" outlineLevel="0" collapsed="false">
      <c r="A59" s="6" t="n">
        <v>53111</v>
      </c>
      <c r="B59" s="126" t="n">
        <v>40912</v>
      </c>
      <c r="C59" s="0" t="s">
        <v>245</v>
      </c>
      <c r="D59" s="186" t="s">
        <v>53</v>
      </c>
      <c r="E59" s="301" t="s">
        <v>375</v>
      </c>
      <c r="F59" s="41"/>
      <c r="G59" s="302" t="n">
        <f aca="false">A59-A31</f>
        <v>19799</v>
      </c>
    </row>
    <row r="60" customFormat="false" ht="12.75" hidden="false" customHeight="false" outlineLevel="0" collapsed="false">
      <c r="A60" s="107"/>
      <c r="B60" s="94"/>
      <c r="D60" s="102" t="s">
        <v>38</v>
      </c>
      <c r="E60" s="103" t="s">
        <v>39</v>
      </c>
      <c r="F60" s="103"/>
      <c r="G60" s="104" t="n">
        <v>0.15</v>
      </c>
      <c r="I60" s="82" t="s">
        <v>38</v>
      </c>
      <c r="J60" s="133" t="s">
        <v>687</v>
      </c>
    </row>
    <row r="61" customFormat="false" ht="12.75" hidden="false" customHeight="false" outlineLevel="0" collapsed="false">
      <c r="A61" s="107"/>
      <c r="B61" s="94"/>
      <c r="D61" s="109" t="s">
        <v>38</v>
      </c>
      <c r="E61" s="110" t="s">
        <v>42</v>
      </c>
      <c r="F61" s="110"/>
      <c r="G61" s="111" t="s">
        <v>692</v>
      </c>
      <c r="I61" s="82" t="s">
        <v>38</v>
      </c>
      <c r="J61" s="5" t="s">
        <v>688</v>
      </c>
    </row>
    <row r="62" customFormat="false" ht="12.75" hidden="false" customHeight="false" outlineLevel="0" collapsed="false">
      <c r="A62" s="107"/>
      <c r="B62" s="94"/>
      <c r="D62" s="109" t="s">
        <v>38</v>
      </c>
      <c r="E62" s="115" t="s">
        <v>46</v>
      </c>
      <c r="F62" s="115"/>
      <c r="G62" s="116" t="n">
        <v>0.14</v>
      </c>
      <c r="I62" s="82" t="s">
        <v>38</v>
      </c>
      <c r="J62" s="435" t="s">
        <v>690</v>
      </c>
    </row>
    <row r="63" customFormat="false" ht="12.75" hidden="false" customHeight="false" outlineLevel="0" collapsed="false">
      <c r="A63" s="107"/>
      <c r="B63" s="94"/>
      <c r="D63" s="112" t="s">
        <v>38</v>
      </c>
      <c r="E63" s="119" t="s">
        <v>48</v>
      </c>
      <c r="F63" s="119"/>
      <c r="G63" s="111" t="s">
        <v>692</v>
      </c>
      <c r="I63" s="82" t="s">
        <v>38</v>
      </c>
      <c r="J63" s="435" t="s">
        <v>691</v>
      </c>
    </row>
    <row r="64" customFormat="false" ht="12.75" hidden="false" customHeight="false" outlineLevel="0" collapsed="false">
      <c r="A64" s="107"/>
      <c r="B64" s="94"/>
      <c r="D64" s="102" t="s">
        <v>50</v>
      </c>
      <c r="E64" s="103" t="s">
        <v>51</v>
      </c>
      <c r="F64" s="103"/>
      <c r="G64" s="104" t="n">
        <v>0.15</v>
      </c>
      <c r="I64" s="82" t="s">
        <v>50</v>
      </c>
      <c r="J64" s="133" t="s">
        <v>687</v>
      </c>
    </row>
    <row r="65" customFormat="false" ht="12.75" hidden="false" customHeight="false" outlineLevel="0" collapsed="false">
      <c r="A65" s="107"/>
      <c r="B65" s="94"/>
      <c r="D65" s="109" t="s">
        <v>50</v>
      </c>
      <c r="E65" s="110" t="s">
        <v>42</v>
      </c>
      <c r="F65" s="110"/>
      <c r="G65" s="111" t="s">
        <v>692</v>
      </c>
      <c r="I65" s="82" t="s">
        <v>50</v>
      </c>
      <c r="J65" s="5" t="s">
        <v>688</v>
      </c>
    </row>
    <row r="66" customFormat="false" ht="12.75" hidden="false" customHeight="false" outlineLevel="0" collapsed="false">
      <c r="A66" s="107"/>
      <c r="B66" s="94"/>
      <c r="D66" s="109" t="s">
        <v>50</v>
      </c>
      <c r="E66" s="115" t="s">
        <v>46</v>
      </c>
      <c r="F66" s="115"/>
      <c r="G66" s="116" t="n">
        <v>0.14</v>
      </c>
      <c r="I66" s="82" t="s">
        <v>50</v>
      </c>
      <c r="J66" s="435" t="s">
        <v>690</v>
      </c>
    </row>
    <row r="67" customFormat="false" ht="12.75" hidden="false" customHeight="false" outlineLevel="0" collapsed="false">
      <c r="A67" s="107"/>
      <c r="B67" s="94"/>
      <c r="D67" s="112" t="s">
        <v>50</v>
      </c>
      <c r="E67" s="119" t="s">
        <v>48</v>
      </c>
      <c r="F67" s="119"/>
      <c r="G67" s="111" t="s">
        <v>692</v>
      </c>
      <c r="I67" s="82" t="s">
        <v>50</v>
      </c>
      <c r="J67" s="435" t="s">
        <v>691</v>
      </c>
    </row>
    <row r="68" customFormat="false" ht="12.75" hidden="false" customHeight="false" outlineLevel="0" collapsed="false">
      <c r="A68" s="6"/>
      <c r="D68" s="82"/>
      <c r="G68" s="6"/>
    </row>
    <row r="69" customFormat="false" ht="12.75" hidden="false" customHeight="false" outlineLevel="0" collapsed="false">
      <c r="A69" s="6"/>
      <c r="D69" s="99"/>
      <c r="E69" s="100" t="s">
        <v>36</v>
      </c>
      <c r="F69" s="100"/>
      <c r="G69" s="101" t="s">
        <v>37</v>
      </c>
    </row>
    <row r="70" customFormat="false" ht="12.75" hidden="false" customHeight="false" outlineLevel="0" collapsed="false">
      <c r="A70" s="6"/>
      <c r="D70" s="102" t="s">
        <v>267</v>
      </c>
      <c r="E70" s="103" t="s">
        <v>40</v>
      </c>
      <c r="F70" s="105"/>
      <c r="G70" s="106" t="s">
        <v>41</v>
      </c>
    </row>
    <row r="71" customFormat="false" ht="12.75" hidden="false" customHeight="false" outlineLevel="0" collapsed="false">
      <c r="A71" s="6"/>
      <c r="D71" s="112" t="s">
        <v>267</v>
      </c>
      <c r="E71" s="113" t="s">
        <v>344</v>
      </c>
      <c r="F71" s="113"/>
      <c r="G71" s="114" t="s">
        <v>45</v>
      </c>
    </row>
    <row r="72" customFormat="false" ht="12.75" hidden="false" customHeight="false" outlineLevel="0" collapsed="false">
      <c r="A72" s="6"/>
      <c r="D72" s="109" t="s">
        <v>267</v>
      </c>
      <c r="E72" s="117" t="s">
        <v>47</v>
      </c>
      <c r="F72" s="117"/>
      <c r="G72" s="118" t="s">
        <v>41</v>
      </c>
    </row>
    <row r="73" customFormat="false" ht="12.75" hidden="false" customHeight="false" outlineLevel="0" collapsed="false">
      <c r="A73" s="6"/>
      <c r="D73" s="112" t="s">
        <v>267</v>
      </c>
      <c r="E73" s="120" t="s">
        <v>345</v>
      </c>
      <c r="F73" s="120"/>
      <c r="G73" s="114" t="s">
        <v>45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0.515625" defaultRowHeight="12.75" customHeight="true" zeroHeight="false" outlineLevelRow="0" outlineLevelCol="0"/>
  <sheetData>
    <row r="4" customFormat="false" ht="12.75" hidden="false" customHeight="false" outlineLevel="0" collapsed="false">
      <c r="B4" s="0" t="s">
        <v>693</v>
      </c>
      <c r="C4" s="0" t="s">
        <v>694</v>
      </c>
      <c r="D4" s="0" t="s">
        <v>695</v>
      </c>
      <c r="E4" s="95" t="s">
        <v>696</v>
      </c>
      <c r="F4" s="204" t="s">
        <v>697</v>
      </c>
      <c r="G4" s="0" t="s">
        <v>698</v>
      </c>
      <c r="H4" s="95" t="s">
        <v>699</v>
      </c>
    </row>
    <row r="6" customFormat="false" ht="12.75" hidden="false" customHeight="false" outlineLevel="0" collapsed="false">
      <c r="B6" s="0" t="s">
        <v>693</v>
      </c>
      <c r="C6" s="0" t="s">
        <v>700</v>
      </c>
      <c r="D6" s="0" t="s">
        <v>695</v>
      </c>
      <c r="E6" s="95" t="s">
        <v>701</v>
      </c>
      <c r="F6" s="204" t="s">
        <v>702</v>
      </c>
      <c r="G6" s="0" t="s">
        <v>698</v>
      </c>
      <c r="H6" s="95" t="s">
        <v>703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10.515625" defaultRowHeight="12.75" customHeight="true" zeroHeight="false" outlineLevelRow="0" outlineLevelCol="0"/>
  <cols>
    <col collapsed="false" customWidth="true" hidden="false" outlineLevel="0" max="1" min="1" style="436" width="11.38"/>
    <col collapsed="false" customWidth="true" hidden="false" outlineLevel="0" max="2" min="2" style="437" width="11.38"/>
    <col collapsed="false" customWidth="true" hidden="true" outlineLevel="0" max="5" min="3" style="436" width="8.75"/>
    <col collapsed="false" customWidth="true" hidden="true" outlineLevel="0" max="6" min="6" style="437" width="8.75"/>
    <col collapsed="false" customWidth="true" hidden="false" outlineLevel="0" max="10" min="7" style="438" width="2.75"/>
    <col collapsed="false" customWidth="true" hidden="false" outlineLevel="0" max="14" min="11" style="439" width="8.75"/>
    <col collapsed="false" customWidth="true" hidden="false" outlineLevel="0" max="15" min="15" style="437" width="8.75"/>
    <col collapsed="false" customWidth="true" hidden="false" outlineLevel="0" max="16" min="16" style="437" width="25.75"/>
    <col collapsed="false" customWidth="true" hidden="false" outlineLevel="0" max="17" min="17" style="437" width="11.38"/>
    <col collapsed="false" customWidth="true" hidden="false" outlineLevel="0" max="18" min="18" style="2" width="11.38"/>
  </cols>
  <sheetData>
    <row r="1" customFormat="false" ht="12.75" hidden="false" customHeight="false" outlineLevel="0" collapsed="false">
      <c r="A1" s="440" t="s">
        <v>704</v>
      </c>
      <c r="B1" s="441"/>
      <c r="O1" s="440"/>
    </row>
    <row r="2" customFormat="false" ht="12.75" hidden="false" customHeight="false" outlineLevel="0" collapsed="false">
      <c r="A2" s="442"/>
      <c r="B2" s="443"/>
      <c r="K2" s="444" t="s">
        <v>705</v>
      </c>
      <c r="N2" s="445" t="s">
        <v>706</v>
      </c>
      <c r="O2" s="445" t="s">
        <v>707</v>
      </c>
    </row>
    <row r="3" customFormat="false" ht="12.75" hidden="false" customHeight="false" outlineLevel="0" collapsed="false">
      <c r="A3" s="442"/>
      <c r="B3" s="441"/>
      <c r="K3" s="446" t="s">
        <v>708</v>
      </c>
      <c r="L3" s="446" t="s">
        <v>709</v>
      </c>
      <c r="M3" s="446" t="s">
        <v>710</v>
      </c>
      <c r="N3" s="446" t="s">
        <v>711</v>
      </c>
      <c r="O3" s="447" t="s">
        <v>712</v>
      </c>
      <c r="P3" s="447" t="s">
        <v>713</v>
      </c>
    </row>
    <row r="4" customFormat="false" ht="12.75" hidden="false" customHeight="false" outlineLevel="0" collapsed="false">
      <c r="A4" s="448" t="s">
        <v>22</v>
      </c>
      <c r="B4" s="449" t="s">
        <v>714</v>
      </c>
      <c r="C4" s="450" t="s">
        <v>708</v>
      </c>
      <c r="D4" s="450" t="s">
        <v>709</v>
      </c>
      <c r="E4" s="450" t="s">
        <v>710</v>
      </c>
      <c r="F4" s="450" t="s">
        <v>715</v>
      </c>
      <c r="G4" s="451" t="s">
        <v>716</v>
      </c>
      <c r="H4" s="451" t="s">
        <v>717</v>
      </c>
      <c r="I4" s="451" t="s">
        <v>718</v>
      </c>
      <c r="J4" s="451" t="s">
        <v>569</v>
      </c>
      <c r="K4" s="445" t="s">
        <v>719</v>
      </c>
      <c r="L4" s="445" t="s">
        <v>720</v>
      </c>
      <c r="M4" s="445" t="s">
        <v>248</v>
      </c>
      <c r="N4" s="445"/>
      <c r="P4" s="447" t="s">
        <v>721</v>
      </c>
    </row>
    <row r="5" customFormat="false" ht="12.75" hidden="false" customHeight="false" outlineLevel="0" collapsed="false">
      <c r="A5" s="452"/>
      <c r="B5" s="446"/>
      <c r="C5" s="453" t="s">
        <v>719</v>
      </c>
      <c r="D5" s="453" t="s">
        <v>720</v>
      </c>
      <c r="E5" s="453" t="s">
        <v>248</v>
      </c>
      <c r="G5" s="447"/>
      <c r="H5" s="450"/>
      <c r="I5" s="450"/>
      <c r="J5" s="450"/>
      <c r="K5" s="446"/>
      <c r="L5" s="446"/>
      <c r="M5" s="446"/>
      <c r="N5" s="446"/>
      <c r="O5" s="446"/>
      <c r="P5" s="447"/>
    </row>
    <row r="6" customFormat="false" ht="12.75" hidden="false" customHeight="false" outlineLevel="0" collapsed="false">
      <c r="A6" s="452" t="n">
        <v>38524</v>
      </c>
      <c r="B6" s="454" t="n">
        <v>93</v>
      </c>
      <c r="C6" s="455" t="n">
        <f aca="false">IF(G6&gt;0,B6-B5,C5)</f>
        <v>93</v>
      </c>
      <c r="D6" s="455" t="n">
        <f aca="false">IF(H6&gt;0,B6-B5,B5)</f>
        <v>93</v>
      </c>
      <c r="E6" s="455" t="n">
        <f aca="false">IF(I6&gt;0,B6-B5,B5)</f>
        <v>93</v>
      </c>
      <c r="F6" s="455" t="n">
        <f aca="false">IF(J6&gt;0,B6-B5,B5)</f>
        <v>0</v>
      </c>
      <c r="G6" s="450" t="n">
        <v>1</v>
      </c>
      <c r="H6" s="450" t="n">
        <v>1</v>
      </c>
      <c r="I6" s="450" t="n">
        <v>1</v>
      </c>
      <c r="J6" s="450"/>
      <c r="K6" s="446" t="n">
        <f aca="false">IF(G6&gt;0,C6,"-")</f>
        <v>93</v>
      </c>
      <c r="L6" s="446" t="n">
        <f aca="false">IF(H6&gt;0,D6,"-")</f>
        <v>93</v>
      </c>
      <c r="M6" s="446" t="n">
        <f aca="false">IF(I6&gt;0,F6,"-")</f>
        <v>0</v>
      </c>
      <c r="N6" s="446" t="str">
        <f aca="false">IF(J6&gt;0,B6,"-")</f>
        <v>-</v>
      </c>
      <c r="O6" s="446"/>
      <c r="P6" s="447"/>
    </row>
    <row r="7" customFormat="false" ht="12.75" hidden="false" customHeight="false" outlineLevel="0" collapsed="false">
      <c r="A7" s="452" t="n">
        <v>38528</v>
      </c>
      <c r="B7" s="454" t="n">
        <v>278</v>
      </c>
      <c r="C7" s="455" t="n">
        <f aca="false">IF(G7&gt;0,B7-B6,C6)</f>
        <v>93</v>
      </c>
      <c r="D7" s="455" t="n">
        <f aca="false">IF(H7&gt;0,B7-B6,B6)</f>
        <v>93</v>
      </c>
      <c r="E7" s="455" t="n">
        <f aca="false">IF(I7&gt;0,B7-B6,B6)</f>
        <v>93</v>
      </c>
      <c r="F7" s="455" t="n">
        <f aca="false">IF(J7&gt;0,B7-B6,B6)</f>
        <v>185</v>
      </c>
      <c r="G7" s="450"/>
      <c r="H7" s="450"/>
      <c r="I7" s="450"/>
      <c r="J7" s="450" t="n">
        <v>1</v>
      </c>
      <c r="K7" s="446" t="str">
        <f aca="false">IF(G7&gt;0,C7,"-")</f>
        <v>-</v>
      </c>
      <c r="L7" s="446" t="str">
        <f aca="false">IF(H7&gt;0,F7,"-")</f>
        <v>-</v>
      </c>
      <c r="M7" s="446" t="str">
        <f aca="false">IF(I7&gt;0,F7,"-")</f>
        <v>-</v>
      </c>
      <c r="N7" s="446" t="n">
        <f aca="false">IF(J7&gt;0,B7,"-")</f>
        <v>278</v>
      </c>
      <c r="O7" s="446" t="n">
        <f aca="false">N7</f>
        <v>278</v>
      </c>
      <c r="P7" s="447" t="s">
        <v>713</v>
      </c>
    </row>
    <row r="8" customFormat="false" ht="12.75" hidden="false" customHeight="false" outlineLevel="0" collapsed="false">
      <c r="A8" s="452" t="n">
        <v>38528</v>
      </c>
      <c r="B8" s="454" t="n">
        <v>481</v>
      </c>
      <c r="C8" s="455" t="n">
        <f aca="false">IF(G8&gt;0,B8-B7,C7)</f>
        <v>203</v>
      </c>
      <c r="D8" s="455" t="n">
        <f aca="false">IF(H8&gt;0,B8-B7,B7)</f>
        <v>278</v>
      </c>
      <c r="E8" s="455" t="n">
        <f aca="false">IF(I8&gt;0,B8-B7,B7)</f>
        <v>278</v>
      </c>
      <c r="F8" s="455" t="n">
        <f aca="false">IF(J8&gt;0,B8-B7,B7)</f>
        <v>278</v>
      </c>
      <c r="G8" s="450" t="n">
        <v>1</v>
      </c>
      <c r="H8" s="450"/>
      <c r="I8" s="450"/>
      <c r="J8" s="450"/>
      <c r="K8" s="446" t="n">
        <f aca="false">IF(G8&gt;0,C8,"-")</f>
        <v>203</v>
      </c>
      <c r="L8" s="446" t="str">
        <f aca="false">IF(H8&gt;0,F8,"-")</f>
        <v>-</v>
      </c>
      <c r="M8" s="446" t="str">
        <f aca="false">IF(I8&gt;0,F8,"-")</f>
        <v>-</v>
      </c>
      <c r="N8" s="446" t="str">
        <f aca="false">IF(J8&gt;0,B8,"-")</f>
        <v>-</v>
      </c>
      <c r="O8" s="446"/>
    </row>
    <row r="9" customFormat="false" ht="12.75" hidden="false" customHeight="false" outlineLevel="0" collapsed="false">
      <c r="A9" s="452" t="n">
        <v>38561</v>
      </c>
      <c r="B9" s="454" t="n">
        <v>816</v>
      </c>
      <c r="C9" s="455" t="n">
        <f aca="false">IF(G9&gt;0,B9-B8,C8)</f>
        <v>335</v>
      </c>
      <c r="D9" s="455" t="n">
        <f aca="false">IF(H9&gt;0,B9-B8,B8)</f>
        <v>481</v>
      </c>
      <c r="E9" s="455" t="n">
        <f aca="false">IF(I9&gt;0,B9-B8,B8)</f>
        <v>481</v>
      </c>
      <c r="F9" s="455" t="n">
        <f aca="false">IF(J9&gt;0,B9-B8,B8)</f>
        <v>481</v>
      </c>
      <c r="G9" s="450" t="n">
        <v>1</v>
      </c>
      <c r="H9" s="450"/>
      <c r="I9" s="450"/>
      <c r="J9" s="450"/>
      <c r="K9" s="446" t="n">
        <f aca="false">IF(G9&gt;0,C9,"-")</f>
        <v>335</v>
      </c>
      <c r="L9" s="446" t="str">
        <f aca="false">IF(H9&gt;0,F9,"-")</f>
        <v>-</v>
      </c>
      <c r="M9" s="446" t="str">
        <f aca="false">IF(I9&gt;0,F9,"-")</f>
        <v>-</v>
      </c>
      <c r="N9" s="446" t="str">
        <f aca="false">IF(J9&gt;0,B9,"-")</f>
        <v>-</v>
      </c>
      <c r="O9" s="446"/>
    </row>
    <row r="10" customFormat="false" ht="12.75" hidden="false" customHeight="false" outlineLevel="0" collapsed="false">
      <c r="A10" s="452" t="n">
        <v>38640</v>
      </c>
      <c r="B10" s="454" t="n">
        <v>1260</v>
      </c>
      <c r="C10" s="455" t="n">
        <f aca="false">IF(G10&gt;0,B10-B9,C9)</f>
        <v>335</v>
      </c>
      <c r="D10" s="455" t="n">
        <f aca="false">IF(H10&gt;0,B10-B9,B9)</f>
        <v>816</v>
      </c>
      <c r="E10" s="455" t="n">
        <f aca="false">IF(I10&gt;0,B10-B9,B9)</f>
        <v>816</v>
      </c>
      <c r="F10" s="455" t="n">
        <f aca="false">IF(J10&gt;0,B10-B9,B9)</f>
        <v>444</v>
      </c>
      <c r="G10" s="450"/>
      <c r="H10" s="450"/>
      <c r="I10" s="450"/>
      <c r="J10" s="450" t="n">
        <v>1</v>
      </c>
      <c r="K10" s="446" t="str">
        <f aca="false">IF(G10&gt;0,C10,"-")</f>
        <v>-</v>
      </c>
      <c r="L10" s="446" t="str">
        <f aca="false">IF(H10&gt;0,F10,"-")</f>
        <v>-</v>
      </c>
      <c r="M10" s="446" t="str">
        <f aca="false">IF(I10&gt;0,F10,"-")</f>
        <v>-</v>
      </c>
      <c r="N10" s="446" t="n">
        <f aca="false">IF(J10&gt;0,B10,"-")</f>
        <v>1260</v>
      </c>
      <c r="O10" s="446" t="n">
        <f aca="false">N10</f>
        <v>1260</v>
      </c>
      <c r="P10" s="447" t="s">
        <v>722</v>
      </c>
    </row>
    <row r="11" customFormat="false" ht="12.75" hidden="false" customHeight="false" outlineLevel="0" collapsed="false">
      <c r="A11" s="452"/>
      <c r="B11" s="454"/>
      <c r="C11" s="455" t="n">
        <f aca="false">IF(G11&gt;0,B11-B10,C10)</f>
        <v>335</v>
      </c>
      <c r="D11" s="455" t="n">
        <f aca="false">IF(H11&gt;0,B11-B10,B10)</f>
        <v>1260</v>
      </c>
      <c r="E11" s="455" t="n">
        <f aca="false">IF(I11&gt;0,B11-B10,B10)</f>
        <v>1260</v>
      </c>
      <c r="F11" s="455" t="n">
        <f aca="false">IF(J11&gt;0,B11-B10,B10)</f>
        <v>1260</v>
      </c>
      <c r="G11" s="450"/>
      <c r="H11" s="450"/>
      <c r="I11" s="450"/>
      <c r="J11" s="450"/>
      <c r="K11" s="446" t="str">
        <f aca="false">IF(G11&gt;0,C11,"-")</f>
        <v>-</v>
      </c>
      <c r="L11" s="446" t="str">
        <f aca="false">IF(H11&gt;0,F11,"-")</f>
        <v>-</v>
      </c>
      <c r="M11" s="446" t="str">
        <f aca="false">IF(I11&gt;0,F11,"-")</f>
        <v>-</v>
      </c>
      <c r="N11" s="446" t="str">
        <f aca="false">IF(J11&gt;0,B11,"-")</f>
        <v>-</v>
      </c>
      <c r="O11" s="446"/>
      <c r="P11" s="447"/>
    </row>
    <row r="12" customFormat="false" ht="12.75" hidden="false" customHeight="false" outlineLevel="0" collapsed="false">
      <c r="A12" s="452"/>
      <c r="B12" s="454"/>
      <c r="C12" s="455" t="n">
        <f aca="false">IF(G12&gt;0,B12-B11,C11)</f>
        <v>335</v>
      </c>
      <c r="D12" s="455" t="n">
        <f aca="false">IF(H12&gt;0,B12-B11,B11)</f>
        <v>0</v>
      </c>
      <c r="E12" s="455" t="n">
        <f aca="false">IF(I12&gt;0,B12-B11,B11)</f>
        <v>0</v>
      </c>
      <c r="F12" s="455" t="n">
        <f aca="false">IF(J12&gt;0,B12-B11,B11)</f>
        <v>0</v>
      </c>
      <c r="G12" s="450"/>
      <c r="H12" s="450"/>
      <c r="I12" s="450"/>
      <c r="J12" s="450"/>
      <c r="K12" s="446" t="str">
        <f aca="false">IF(G12&gt;0,C12,"-")</f>
        <v>-</v>
      </c>
      <c r="L12" s="446" t="str">
        <f aca="false">IF(H12&gt;0,F12,"-")</f>
        <v>-</v>
      </c>
      <c r="M12" s="446" t="str">
        <f aca="false">IF(I12&gt;0,F12,"-")</f>
        <v>-</v>
      </c>
      <c r="N12" s="446" t="str">
        <f aca="false">IF(J12&gt;0,B12,"-")</f>
        <v>-</v>
      </c>
      <c r="O12" s="446"/>
      <c r="P12" s="446"/>
    </row>
    <row r="13" customFormat="false" ht="12.75" hidden="false" customHeight="false" outlineLevel="0" collapsed="false">
      <c r="A13" s="452"/>
      <c r="B13" s="454"/>
      <c r="C13" s="455" t="n">
        <f aca="false">IF(G13&gt;0,B13-B12,C12)</f>
        <v>335</v>
      </c>
      <c r="D13" s="455" t="n">
        <f aca="false">IF(H13&gt;0,B13-B12,B12)</f>
        <v>0</v>
      </c>
      <c r="E13" s="455" t="n">
        <f aca="false">IF(I13&gt;0,B13-B12,B12)</f>
        <v>0</v>
      </c>
      <c r="F13" s="455" t="n">
        <f aca="false">IF(J13&gt;0,B13-B12,B12)</f>
        <v>0</v>
      </c>
      <c r="G13" s="450"/>
      <c r="H13" s="450"/>
      <c r="I13" s="450"/>
      <c r="J13" s="450"/>
      <c r="K13" s="446" t="str">
        <f aca="false">IF(G13&gt;0,C13,"-")</f>
        <v>-</v>
      </c>
      <c r="L13" s="446" t="str">
        <f aca="false">IF(H13&gt;0,F13,"-")</f>
        <v>-</v>
      </c>
      <c r="M13" s="446" t="str">
        <f aca="false">IF(I13&gt;0,F13,"-")</f>
        <v>-</v>
      </c>
      <c r="N13" s="446" t="str">
        <f aca="false">IF(J13&gt;0,B13,"-")</f>
        <v>-</v>
      </c>
      <c r="O13" s="446"/>
      <c r="P13" s="447"/>
    </row>
    <row r="14" customFormat="false" ht="12.75" hidden="false" customHeight="false" outlineLevel="0" collapsed="false">
      <c r="A14" s="452"/>
      <c r="B14" s="454"/>
      <c r="C14" s="455" t="n">
        <f aca="false">IF(G14&gt;0,B14-B13,C13)</f>
        <v>335</v>
      </c>
      <c r="D14" s="455" t="n">
        <f aca="false">IF(H14&gt;0,B14-B13,B13)</f>
        <v>0</v>
      </c>
      <c r="E14" s="455" t="n">
        <f aca="false">IF(I14&gt;0,B14-B13,B13)</f>
        <v>0</v>
      </c>
      <c r="F14" s="455" t="n">
        <f aca="false">IF(J14&gt;0,B14-B13,B13)</f>
        <v>0</v>
      </c>
      <c r="G14" s="450"/>
      <c r="H14" s="450"/>
      <c r="I14" s="450"/>
      <c r="J14" s="450"/>
      <c r="K14" s="446" t="str">
        <f aca="false">IF(G14&gt;0,C14,"-")</f>
        <v>-</v>
      </c>
      <c r="L14" s="446" t="str">
        <f aca="false">IF(H14&gt;0,F14,"-")</f>
        <v>-</v>
      </c>
      <c r="M14" s="446" t="str">
        <f aca="false">IF(I14&gt;0,F14,"-")</f>
        <v>-</v>
      </c>
      <c r="N14" s="446" t="str">
        <f aca="false">IF(J14&gt;0,B14,"-")</f>
        <v>-</v>
      </c>
      <c r="O14" s="446"/>
      <c r="P14" s="447"/>
    </row>
    <row r="15" customFormat="false" ht="12.75" hidden="false" customHeight="false" outlineLevel="0" collapsed="false">
      <c r="A15" s="452"/>
      <c r="B15" s="454"/>
      <c r="C15" s="455" t="n">
        <f aca="false">IF(G15&gt;0,B15-B14,C14)</f>
        <v>335</v>
      </c>
      <c r="D15" s="455" t="n">
        <f aca="false">IF(H15&gt;0,B15-B14,B14)</f>
        <v>0</v>
      </c>
      <c r="E15" s="455" t="n">
        <f aca="false">IF(I15&gt;0,B15-B14,B14)</f>
        <v>0</v>
      </c>
      <c r="F15" s="455" t="n">
        <f aca="false">IF(J15&gt;0,B15-B14,B14)</f>
        <v>0</v>
      </c>
      <c r="G15" s="450"/>
      <c r="H15" s="450"/>
      <c r="I15" s="450"/>
      <c r="J15" s="450"/>
      <c r="K15" s="446" t="str">
        <f aca="false">IF(G15&gt;0,C15,"-")</f>
        <v>-</v>
      </c>
      <c r="L15" s="446"/>
      <c r="M15" s="446" t="str">
        <f aca="false">IF(I15&gt;0,F15,"-")</f>
        <v>-</v>
      </c>
      <c r="N15" s="446" t="str">
        <f aca="false">IF(J15&gt;0,B15,"-")</f>
        <v>-</v>
      </c>
      <c r="O15" s="446"/>
      <c r="P15" s="447"/>
    </row>
    <row r="16" customFormat="false" ht="12.75" hidden="false" customHeight="false" outlineLevel="0" collapsed="false">
      <c r="A16" s="442"/>
      <c r="B16" s="441"/>
      <c r="C16" s="455" t="n">
        <f aca="false">IF(G16&gt;0,B16-B15,C15)</f>
        <v>335</v>
      </c>
      <c r="D16" s="455" t="n">
        <f aca="false">IF(H16&gt;0,B16-B15,B15)</f>
        <v>0</v>
      </c>
      <c r="E16" s="455" t="n">
        <f aca="false">IF(I16&gt;0,B16-B15,B15)</f>
        <v>0</v>
      </c>
      <c r="F16" s="455" t="n">
        <f aca="false">IF(J16&gt;0,B16-B15,B15)</f>
        <v>0</v>
      </c>
      <c r="G16" s="450"/>
      <c r="H16" s="450"/>
      <c r="I16" s="450"/>
      <c r="J16" s="450"/>
      <c r="K16" s="446" t="str">
        <f aca="false">IF(G16&gt;0,C16,"-")</f>
        <v>-</v>
      </c>
      <c r="L16" s="446"/>
      <c r="M16" s="446" t="str">
        <f aca="false">IF(I16&gt;0,F16,"-")</f>
        <v>-</v>
      </c>
      <c r="N16" s="446" t="str">
        <f aca="false">IF(J16&gt;0,B16,"-")</f>
        <v>-</v>
      </c>
      <c r="O16" s="446"/>
      <c r="P16" s="447"/>
    </row>
    <row r="17" customFormat="false" ht="12.75" hidden="false" customHeight="false" outlineLevel="0" collapsed="false">
      <c r="A17" s="442"/>
      <c r="B17" s="441"/>
      <c r="C17" s="455" t="n">
        <f aca="false">IF(G17&gt;0,B17-B16,C16)</f>
        <v>335</v>
      </c>
      <c r="D17" s="455" t="n">
        <f aca="false">IF(H17&gt;0,B17-B16,B16)</f>
        <v>0</v>
      </c>
      <c r="E17" s="455" t="n">
        <f aca="false">IF(I17&gt;0,B17-B16,B16)</f>
        <v>0</v>
      </c>
      <c r="F17" s="455" t="n">
        <f aca="false">IF(J17&gt;0,B17-B16,B16)</f>
        <v>0</v>
      </c>
      <c r="G17" s="450"/>
      <c r="H17" s="450"/>
      <c r="I17" s="450"/>
      <c r="J17" s="450"/>
      <c r="K17" s="446" t="str">
        <f aca="false">IF(G17&gt;0,C17,"-")</f>
        <v>-</v>
      </c>
      <c r="L17" s="446"/>
      <c r="M17" s="446" t="str">
        <f aca="false">IF(I17&gt;0,F17,"-")</f>
        <v>-</v>
      </c>
      <c r="N17" s="446" t="str">
        <f aca="false">IF(J17&gt;0,B17,"-")</f>
        <v>-</v>
      </c>
      <c r="O17" s="446"/>
      <c r="P17" s="447"/>
    </row>
    <row r="18" customFormat="false" ht="12.75" hidden="false" customHeight="false" outlineLevel="0" collapsed="false">
      <c r="A18" s="442"/>
      <c r="B18" s="441"/>
      <c r="C18" s="455" t="n">
        <f aca="false">IF(G18&gt;0,B18-B17,C17)</f>
        <v>335</v>
      </c>
      <c r="D18" s="455" t="n">
        <f aca="false">IF(H18&gt;0,B18-B17,B17)</f>
        <v>0</v>
      </c>
      <c r="E18" s="455" t="n">
        <f aca="false">IF(I18&gt;0,B18-B17,B17)</f>
        <v>0</v>
      </c>
      <c r="F18" s="455" t="n">
        <f aca="false">IF(J18&gt;0,B18-B17,B17)</f>
        <v>0</v>
      </c>
      <c r="G18" s="450"/>
      <c r="H18" s="450"/>
      <c r="I18" s="450"/>
      <c r="J18" s="450"/>
      <c r="K18" s="446" t="str">
        <f aca="false">IF(G18&gt;0,C18,"-")</f>
        <v>-</v>
      </c>
      <c r="L18" s="446"/>
      <c r="M18" s="446" t="str">
        <f aca="false">IF(I18&gt;0,F18,"-")</f>
        <v>-</v>
      </c>
      <c r="N18" s="446" t="str">
        <f aca="false">IF(J18&gt;0,B18,"-")</f>
        <v>-</v>
      </c>
      <c r="O18" s="446"/>
    </row>
    <row r="19" customFormat="false" ht="12.75" hidden="false" customHeight="false" outlineLevel="0" collapsed="false">
      <c r="A19" s="452"/>
      <c r="B19" s="454"/>
      <c r="C19" s="455" t="n">
        <f aca="false">IF(G19&gt;0,B19-B18,C18)</f>
        <v>335</v>
      </c>
      <c r="D19" s="455" t="n">
        <f aca="false">IF(H19&gt;0,B19-B18,B18)</f>
        <v>0</v>
      </c>
      <c r="E19" s="455" t="n">
        <f aca="false">IF(I19&gt;0,B19-B18,B18)</f>
        <v>0</v>
      </c>
      <c r="F19" s="455" t="n">
        <f aca="false">IF(J19&gt;0,B19-B18,B18)</f>
        <v>0</v>
      </c>
      <c r="G19" s="450"/>
      <c r="H19" s="450"/>
      <c r="I19" s="450"/>
      <c r="J19" s="450"/>
      <c r="K19" s="446" t="str">
        <f aca="false">IF(G19&gt;0,C19,"-")</f>
        <v>-</v>
      </c>
      <c r="L19" s="446"/>
      <c r="M19" s="446" t="str">
        <f aca="false">IF(I19&gt;0,F19,"-")</f>
        <v>-</v>
      </c>
      <c r="N19" s="446" t="str">
        <f aca="false">IF(J19&gt;0,B19,"-")</f>
        <v>-</v>
      </c>
      <c r="O19" s="446"/>
      <c r="P19" s="447"/>
    </row>
    <row r="20" customFormat="false" ht="12.75" hidden="false" customHeight="false" outlineLevel="0" collapsed="false">
      <c r="A20" s="452"/>
      <c r="B20" s="454"/>
      <c r="C20" s="455" t="n">
        <f aca="false">IF(G20&gt;0,B20-B19,C19)</f>
        <v>335</v>
      </c>
      <c r="D20" s="455" t="n">
        <f aca="false">IF(H20&gt;0,B20-B19,B19)</f>
        <v>0</v>
      </c>
      <c r="E20" s="455" t="n">
        <f aca="false">IF(I20&gt;0,B20-B19,B19)</f>
        <v>0</v>
      </c>
      <c r="F20" s="455" t="n">
        <f aca="false">IF(J20&gt;0,B20-B19,B19)</f>
        <v>0</v>
      </c>
      <c r="G20" s="450"/>
      <c r="H20" s="450"/>
      <c r="I20" s="450"/>
      <c r="J20" s="450"/>
      <c r="K20" s="446" t="str">
        <f aca="false">IF(G20&gt;0,C20,"-")</f>
        <v>-</v>
      </c>
      <c r="L20" s="446"/>
      <c r="M20" s="446" t="str">
        <f aca="false">IF(I20&gt;0,F20,"-")</f>
        <v>-</v>
      </c>
      <c r="N20" s="446" t="str">
        <f aca="false">IF(J20&gt;0,B20,"-")</f>
        <v>-</v>
      </c>
      <c r="O20" s="446"/>
      <c r="P20" s="447"/>
    </row>
    <row r="21" customFormat="false" ht="12.75" hidden="false" customHeight="false" outlineLevel="0" collapsed="false">
      <c r="A21" s="452"/>
      <c r="B21" s="454"/>
      <c r="C21" s="455" t="n">
        <f aca="false">IF(G21&gt;0,B21-B20,C20)</f>
        <v>335</v>
      </c>
      <c r="D21" s="455" t="n">
        <f aca="false">IF(H21&gt;0,B21-B20,B20)</f>
        <v>0</v>
      </c>
      <c r="E21" s="455" t="n">
        <f aca="false">IF(I21&gt;0,B21-B20,B20)</f>
        <v>0</v>
      </c>
      <c r="F21" s="455" t="n">
        <f aca="false">IF(J21&gt;0,B21-B20,B20)</f>
        <v>0</v>
      </c>
      <c r="G21" s="450"/>
      <c r="H21" s="450"/>
      <c r="I21" s="450"/>
      <c r="J21" s="450"/>
      <c r="K21" s="446" t="str">
        <f aca="false">IF(G21&gt;0,C21,"-")</f>
        <v>-</v>
      </c>
      <c r="L21" s="446"/>
      <c r="M21" s="446" t="str">
        <f aca="false">IF(I21&gt;0,F21,"-")</f>
        <v>-</v>
      </c>
      <c r="N21" s="446" t="str">
        <f aca="false">IF(J21&gt;0,B21,"-")</f>
        <v>-</v>
      </c>
      <c r="O21" s="446"/>
      <c r="P21" s="447"/>
    </row>
    <row r="22" customFormat="false" ht="12.75" hidden="false" customHeight="false" outlineLevel="0" collapsed="false">
      <c r="A22" s="452"/>
      <c r="B22" s="454"/>
      <c r="C22" s="455" t="n">
        <f aca="false">IF(G22&gt;0,B22-B21,C21)</f>
        <v>335</v>
      </c>
      <c r="D22" s="455" t="n">
        <f aca="false">IF(H22&gt;0,B22-B21,B21)</f>
        <v>0</v>
      </c>
      <c r="E22" s="455" t="n">
        <f aca="false">IF(I22&gt;0,B22-B21,B21)</f>
        <v>0</v>
      </c>
      <c r="F22" s="455" t="n">
        <f aca="false">IF(J22&gt;0,B22-B21,B21)</f>
        <v>0</v>
      </c>
      <c r="G22" s="450"/>
      <c r="H22" s="450"/>
      <c r="I22" s="450"/>
      <c r="J22" s="450"/>
      <c r="K22" s="446" t="str">
        <f aca="false">IF(G22&gt;0,C22,"-")</f>
        <v>-</v>
      </c>
      <c r="L22" s="446"/>
      <c r="M22" s="446" t="str">
        <f aca="false">IF(I22&gt;0,F22,"-")</f>
        <v>-</v>
      </c>
      <c r="N22" s="446" t="str">
        <f aca="false">IF(J22&gt;0,B22,"-")</f>
        <v>-</v>
      </c>
      <c r="O22" s="446"/>
      <c r="P22" s="447"/>
    </row>
    <row r="23" customFormat="false" ht="12.75" hidden="false" customHeight="false" outlineLevel="0" collapsed="false">
      <c r="A23" s="452"/>
      <c r="B23" s="454"/>
      <c r="C23" s="455" t="n">
        <f aca="false">IF(G23&gt;0,B23-B22,C22)</f>
        <v>335</v>
      </c>
      <c r="D23" s="455" t="n">
        <f aca="false">IF(H23&gt;0,B23-B22,B22)</f>
        <v>0</v>
      </c>
      <c r="E23" s="455" t="n">
        <f aca="false">IF(I23&gt;0,B23-B22,B22)</f>
        <v>0</v>
      </c>
      <c r="F23" s="455" t="n">
        <f aca="false">IF(J23&gt;0,B23-B22,B22)</f>
        <v>0</v>
      </c>
      <c r="G23" s="450"/>
      <c r="H23" s="450"/>
      <c r="I23" s="450"/>
      <c r="J23" s="450"/>
      <c r="K23" s="446" t="str">
        <f aca="false">IF(G23&gt;0,C23,"-")</f>
        <v>-</v>
      </c>
      <c r="L23" s="446"/>
      <c r="M23" s="446" t="str">
        <f aca="false">IF(I23&gt;0,F23,"-")</f>
        <v>-</v>
      </c>
      <c r="N23" s="446" t="str">
        <f aca="false">IF(J23&gt;0,B23,"-")</f>
        <v>-</v>
      </c>
      <c r="O23" s="446"/>
      <c r="P23" s="447"/>
    </row>
    <row r="24" customFormat="false" ht="12.75" hidden="false" customHeight="false" outlineLevel="0" collapsed="false">
      <c r="A24" s="452"/>
      <c r="B24" s="454"/>
      <c r="C24" s="455" t="n">
        <f aca="false">IF(G24&gt;0,B24-B23,C23)</f>
        <v>335</v>
      </c>
      <c r="D24" s="455" t="n">
        <f aca="false">IF(H24&gt;0,B24-B23,B23)</f>
        <v>0</v>
      </c>
      <c r="E24" s="455" t="n">
        <f aca="false">IF(I24&gt;0,B24-B23,B23)</f>
        <v>0</v>
      </c>
      <c r="F24" s="455" t="n">
        <f aca="false">IF(J24&gt;0,B24-B23,B23)</f>
        <v>0</v>
      </c>
      <c r="G24" s="450"/>
      <c r="H24" s="450"/>
      <c r="I24" s="450"/>
      <c r="J24" s="450"/>
      <c r="K24" s="446" t="str">
        <f aca="false">IF(G24&gt;0,C24,"-")</f>
        <v>-</v>
      </c>
      <c r="L24" s="446"/>
      <c r="M24" s="446" t="str">
        <f aca="false">IF(I24&gt;0,F24,"-")</f>
        <v>-</v>
      </c>
      <c r="N24" s="446" t="str">
        <f aca="false">IF(J24&gt;0,B24,"-")</f>
        <v>-</v>
      </c>
      <c r="O24" s="446"/>
      <c r="P24" s="447"/>
    </row>
    <row r="25" customFormat="false" ht="12.75" hidden="false" customHeight="false" outlineLevel="0" collapsed="false">
      <c r="A25" s="452"/>
      <c r="B25" s="454"/>
      <c r="C25" s="455" t="n">
        <f aca="false">IF(G25&gt;0,B25-B24,C24)</f>
        <v>335</v>
      </c>
      <c r="D25" s="455" t="n">
        <f aca="false">IF(H25&gt;0,B25-B24,B24)</f>
        <v>0</v>
      </c>
      <c r="E25" s="455" t="n">
        <f aca="false">IF(I25&gt;0,B25-B24,B24)</f>
        <v>0</v>
      </c>
      <c r="F25" s="455" t="n">
        <f aca="false">IF(J25&gt;0,B25-B24,B24)</f>
        <v>0</v>
      </c>
      <c r="G25" s="450"/>
      <c r="H25" s="450"/>
      <c r="I25" s="450"/>
      <c r="J25" s="450"/>
      <c r="K25" s="446" t="str">
        <f aca="false">IF(G25&gt;0,C25,"-")</f>
        <v>-</v>
      </c>
      <c r="L25" s="446"/>
      <c r="M25" s="446" t="str">
        <f aca="false">IF(I25&gt;0,F25,"-")</f>
        <v>-</v>
      </c>
      <c r="N25" s="446" t="str">
        <f aca="false">IF(J25&gt;0,B25,"-")</f>
        <v>-</v>
      </c>
      <c r="O25" s="446"/>
      <c r="P25" s="447"/>
    </row>
    <row r="26" customFormat="false" ht="12.75" hidden="false" customHeight="false" outlineLevel="0" collapsed="false">
      <c r="A26" s="452"/>
      <c r="B26" s="454"/>
      <c r="C26" s="455" t="n">
        <f aca="false">IF(G26&gt;0,B26-B25,C25)</f>
        <v>335</v>
      </c>
      <c r="D26" s="455" t="n">
        <f aca="false">IF(H26&gt;0,B26-B25,B25)</f>
        <v>0</v>
      </c>
      <c r="E26" s="455" t="n">
        <f aca="false">IF(I26&gt;0,B26-B25,B25)</f>
        <v>0</v>
      </c>
      <c r="F26" s="455" t="n">
        <f aca="false">IF(J26&gt;0,B26-B25,B25)</f>
        <v>0</v>
      </c>
      <c r="G26" s="450"/>
      <c r="H26" s="450"/>
      <c r="I26" s="450"/>
      <c r="J26" s="450"/>
      <c r="K26" s="446" t="str">
        <f aca="false">IF(G26&gt;0,C26,"-")</f>
        <v>-</v>
      </c>
      <c r="L26" s="446"/>
      <c r="M26" s="446" t="str">
        <f aca="false">IF(I26&gt;0,F26,"-")</f>
        <v>-</v>
      </c>
      <c r="N26" s="446" t="str">
        <f aca="false">IF(J26&gt;0,B26,"-")</f>
        <v>-</v>
      </c>
      <c r="O26" s="446"/>
      <c r="P26" s="447"/>
    </row>
    <row r="27" customFormat="false" ht="12.75" hidden="false" customHeight="false" outlineLevel="0" collapsed="false">
      <c r="A27" s="452"/>
      <c r="B27" s="454"/>
      <c r="C27" s="455" t="n">
        <f aca="false">IF(G27&gt;0,B27-B26,C26)</f>
        <v>335</v>
      </c>
      <c r="D27" s="455" t="n">
        <f aca="false">IF(H27&gt;0,B27-B26,B26)</f>
        <v>0</v>
      </c>
      <c r="E27" s="455" t="n">
        <f aca="false">IF(I27&gt;0,B27-B26,B26)</f>
        <v>0</v>
      </c>
      <c r="F27" s="455" t="n">
        <f aca="false">IF(J27&gt;0,B27-B26,B26)</f>
        <v>0</v>
      </c>
      <c r="G27" s="450"/>
      <c r="H27" s="450"/>
      <c r="I27" s="450"/>
      <c r="J27" s="450"/>
      <c r="K27" s="446" t="str">
        <f aca="false">IF(G27&gt;0,C27,"-")</f>
        <v>-</v>
      </c>
      <c r="L27" s="446"/>
      <c r="M27" s="446" t="str">
        <f aca="false">IF(I27&gt;0,F27,"-")</f>
        <v>-</v>
      </c>
      <c r="N27" s="446" t="str">
        <f aca="false">IF(J27&gt;0,B27,"-")</f>
        <v>-</v>
      </c>
      <c r="O27" s="446"/>
      <c r="P27" s="447"/>
    </row>
    <row r="28" customFormat="false" ht="12.75" hidden="false" customHeight="false" outlineLevel="0" collapsed="false">
      <c r="A28" s="452"/>
      <c r="B28" s="454"/>
      <c r="C28" s="455" t="n">
        <f aca="false">IF(G28&gt;0,B28-B27,C27)</f>
        <v>335</v>
      </c>
      <c r="D28" s="455" t="n">
        <f aca="false">IF(H28&gt;0,B28-B27,B27)</f>
        <v>0</v>
      </c>
      <c r="E28" s="455" t="n">
        <f aca="false">IF(I28&gt;0,B28-B27,B27)</f>
        <v>0</v>
      </c>
      <c r="F28" s="455" t="n">
        <f aca="false">IF(J28&gt;0,B28-B27,B27)</f>
        <v>0</v>
      </c>
      <c r="G28" s="450"/>
      <c r="H28" s="450"/>
      <c r="I28" s="450"/>
      <c r="J28" s="450"/>
      <c r="K28" s="446" t="str">
        <f aca="false">IF(G28&gt;0,C28,"-")</f>
        <v>-</v>
      </c>
      <c r="L28" s="446"/>
      <c r="M28" s="446" t="str">
        <f aca="false">IF(I28&gt;0,F28,"-")</f>
        <v>-</v>
      </c>
      <c r="N28" s="446" t="str">
        <f aca="false">IF(J28&gt;0,B28,"-")</f>
        <v>-</v>
      </c>
      <c r="O28" s="446"/>
      <c r="P28" s="447"/>
    </row>
    <row r="29" customFormat="false" ht="12.75" hidden="false" customHeight="false" outlineLevel="0" collapsed="false">
      <c r="A29" s="452"/>
      <c r="B29" s="454"/>
      <c r="C29" s="455" t="n">
        <f aca="false">IF(G29&gt;0,B29-B28,C28)</f>
        <v>335</v>
      </c>
      <c r="D29" s="455" t="n">
        <f aca="false">IF(H29&gt;0,B29-B28,B28)</f>
        <v>0</v>
      </c>
      <c r="E29" s="455" t="n">
        <f aca="false">IF(I29&gt;0,B29-B28,B28)</f>
        <v>0</v>
      </c>
      <c r="F29" s="455" t="n">
        <f aca="false">IF(J29&gt;0,B29-B28,B28)</f>
        <v>0</v>
      </c>
      <c r="G29" s="450"/>
      <c r="H29" s="450"/>
      <c r="I29" s="450"/>
      <c r="J29" s="450"/>
      <c r="K29" s="446" t="str">
        <f aca="false">IF(G29&gt;0,C29,"-")</f>
        <v>-</v>
      </c>
      <c r="L29" s="446"/>
      <c r="M29" s="446" t="str">
        <f aca="false">IF(I29&gt;0,F29,"-")</f>
        <v>-</v>
      </c>
      <c r="N29" s="446" t="str">
        <f aca="false">IF(J29&gt;0,B29,"-")</f>
        <v>-</v>
      </c>
      <c r="O29" s="446"/>
      <c r="P29" s="447"/>
    </row>
    <row r="30" customFormat="false" ht="12.75" hidden="false" customHeight="false" outlineLevel="0" collapsed="false">
      <c r="A30" s="452"/>
      <c r="B30" s="454"/>
      <c r="C30" s="455" t="n">
        <f aca="false">IF(G30&gt;0,B30-B29,C29)</f>
        <v>335</v>
      </c>
      <c r="D30" s="455" t="n">
        <f aca="false">IF(H30&gt;0,B30-B29,B29)</f>
        <v>0</v>
      </c>
      <c r="E30" s="455" t="n">
        <f aca="false">IF(I30&gt;0,B30-B29,B29)</f>
        <v>0</v>
      </c>
      <c r="F30" s="455" t="n">
        <f aca="false">IF(J30&gt;0,B30-B29,B29)</f>
        <v>0</v>
      </c>
      <c r="G30" s="450"/>
      <c r="H30" s="450"/>
      <c r="I30" s="450"/>
      <c r="J30" s="450"/>
      <c r="K30" s="446" t="str">
        <f aca="false">IF(G30&gt;0,C30,"-")</f>
        <v>-</v>
      </c>
      <c r="L30" s="446"/>
      <c r="M30" s="446" t="str">
        <f aca="false">IF(I30&gt;0,F30,"-")</f>
        <v>-</v>
      </c>
      <c r="N30" s="446" t="str">
        <f aca="false">IF(J30&gt;0,B30,"-")</f>
        <v>-</v>
      </c>
      <c r="O30" s="446"/>
      <c r="P30" s="447"/>
    </row>
    <row r="31" customFormat="false" ht="12.75" hidden="false" customHeight="false" outlineLevel="0" collapsed="false">
      <c r="A31" s="452"/>
      <c r="B31" s="454"/>
      <c r="C31" s="455" t="n">
        <f aca="false">IF(G31&gt;0,B31-B30,C30)</f>
        <v>335</v>
      </c>
      <c r="D31" s="455" t="n">
        <f aca="false">IF(H31&gt;0,B31-B30,B30)</f>
        <v>0</v>
      </c>
      <c r="E31" s="455" t="n">
        <f aca="false">IF(I31&gt;0,B31-B30,B30)</f>
        <v>0</v>
      </c>
      <c r="F31" s="455" t="n">
        <f aca="false">IF(J31&gt;0,B31-B30,B30)</f>
        <v>0</v>
      </c>
      <c r="G31" s="450"/>
      <c r="H31" s="450"/>
      <c r="I31" s="450"/>
      <c r="J31" s="450"/>
      <c r="K31" s="446" t="str">
        <f aca="false">IF(G31&gt;0,C31,"-")</f>
        <v>-</v>
      </c>
      <c r="L31" s="446"/>
      <c r="M31" s="446" t="str">
        <f aca="false">IF(I31&gt;0,F31,"-")</f>
        <v>-</v>
      </c>
      <c r="N31" s="446" t="str">
        <f aca="false">IF(J31&gt;0,B31,"-")</f>
        <v>-</v>
      </c>
      <c r="O31" s="446"/>
      <c r="P31" s="447"/>
    </row>
    <row r="32" customFormat="false" ht="12.75" hidden="false" customHeight="false" outlineLevel="0" collapsed="false">
      <c r="A32" s="452"/>
      <c r="B32" s="454"/>
      <c r="C32" s="455" t="n">
        <f aca="false">IF(G32&gt;0,B32-B31,C31)</f>
        <v>335</v>
      </c>
      <c r="D32" s="455" t="n">
        <f aca="false">IF(H32&gt;0,B32-B31,B31)</f>
        <v>0</v>
      </c>
      <c r="E32" s="455" t="n">
        <f aca="false">IF(I32&gt;0,B32-B31,B31)</f>
        <v>0</v>
      </c>
      <c r="F32" s="455" t="n">
        <f aca="false">IF(J32&gt;0,B32-B31,B31)</f>
        <v>0</v>
      </c>
      <c r="G32" s="450"/>
      <c r="H32" s="450"/>
      <c r="I32" s="450"/>
      <c r="J32" s="450"/>
      <c r="K32" s="446" t="str">
        <f aca="false">IF(G32&gt;0,C32,"-")</f>
        <v>-</v>
      </c>
      <c r="L32" s="446"/>
      <c r="M32" s="446" t="str">
        <f aca="false">IF(I32&gt;0,F32,"-")</f>
        <v>-</v>
      </c>
      <c r="N32" s="446" t="str">
        <f aca="false">IF(J32&gt;0,B32,"-")</f>
        <v>-</v>
      </c>
      <c r="O32" s="446"/>
      <c r="P32" s="447"/>
    </row>
    <row r="33" customFormat="false" ht="12.75" hidden="false" customHeight="false" outlineLevel="0" collapsed="false">
      <c r="A33" s="452"/>
      <c r="B33" s="454"/>
      <c r="C33" s="455" t="n">
        <f aca="false">IF(G33&gt;0,B33-B32,C32)</f>
        <v>335</v>
      </c>
      <c r="D33" s="455" t="n">
        <f aca="false">IF(H33&gt;0,B33-B32,B32)</f>
        <v>0</v>
      </c>
      <c r="E33" s="455" t="n">
        <f aca="false">IF(I33&gt;0,B33-B32,B32)</f>
        <v>0</v>
      </c>
      <c r="F33" s="455" t="n">
        <f aca="false">IF(J33&gt;0,B33-B32,B32)</f>
        <v>0</v>
      </c>
      <c r="G33" s="450"/>
      <c r="H33" s="450"/>
      <c r="I33" s="450"/>
      <c r="J33" s="450"/>
      <c r="K33" s="446" t="str">
        <f aca="false">IF(G33&gt;0,C33,"-")</f>
        <v>-</v>
      </c>
      <c r="L33" s="446"/>
      <c r="M33" s="446" t="str">
        <f aca="false">IF(I33&gt;0,F33,"-")</f>
        <v>-</v>
      </c>
      <c r="N33" s="446" t="str">
        <f aca="false">IF(J33&gt;0,B33,"-")</f>
        <v>-</v>
      </c>
      <c r="O33" s="446"/>
      <c r="P33" s="447"/>
    </row>
    <row r="34" customFormat="false" ht="12.75" hidden="false" customHeight="false" outlineLevel="0" collapsed="false">
      <c r="A34" s="452"/>
      <c r="B34" s="454"/>
      <c r="C34" s="455" t="n">
        <f aca="false">IF(G34&gt;0,B34-B33,C33)</f>
        <v>335</v>
      </c>
      <c r="D34" s="455" t="n">
        <f aca="false">IF(H34&gt;0,B34-B33,B33)</f>
        <v>0</v>
      </c>
      <c r="E34" s="455" t="n">
        <f aca="false">IF(I34&gt;0,B34-B33,B33)</f>
        <v>0</v>
      </c>
      <c r="F34" s="455" t="n">
        <f aca="false">IF(J34&gt;0,B34-B33,B33)</f>
        <v>0</v>
      </c>
      <c r="G34" s="450"/>
      <c r="H34" s="450"/>
      <c r="I34" s="450"/>
      <c r="J34" s="450"/>
      <c r="K34" s="446" t="str">
        <f aca="false">IF(G34&gt;0,C34,"-")</f>
        <v>-</v>
      </c>
      <c r="L34" s="446"/>
      <c r="M34" s="446" t="str">
        <f aca="false">IF(I34&gt;0,F34,"-")</f>
        <v>-</v>
      </c>
      <c r="N34" s="446" t="str">
        <f aca="false">IF(J34&gt;0,B34,"-")</f>
        <v>-</v>
      </c>
      <c r="O34" s="446"/>
      <c r="P34" s="447"/>
    </row>
    <row r="35" customFormat="false" ht="12.75" hidden="false" customHeight="false" outlineLevel="0" collapsed="false">
      <c r="A35" s="452"/>
      <c r="B35" s="456"/>
      <c r="C35" s="455" t="n">
        <f aca="false">IF(G35&gt;0,B35-B34,C34)</f>
        <v>335</v>
      </c>
      <c r="D35" s="455" t="n">
        <f aca="false">IF(H35&gt;0,B35-B34,B34)</f>
        <v>0</v>
      </c>
      <c r="E35" s="455" t="n">
        <f aca="false">IF(I35&gt;0,B35-B34,B34)</f>
        <v>0</v>
      </c>
      <c r="F35" s="455" t="n">
        <f aca="false">IF(J35&gt;0,B35-B34,B34)</f>
        <v>0</v>
      </c>
      <c r="G35" s="450"/>
      <c r="H35" s="450"/>
      <c r="I35" s="450"/>
      <c r="J35" s="450"/>
      <c r="K35" s="446" t="str">
        <f aca="false">IF(G35&gt;0,C35,"-")</f>
        <v>-</v>
      </c>
      <c r="L35" s="446"/>
      <c r="M35" s="446" t="str">
        <f aca="false">IF(I35&gt;0,F35,"-")</f>
        <v>-</v>
      </c>
      <c r="N35" s="446" t="str">
        <f aca="false">IF(J35&gt;0,B35,"-")</f>
        <v>-</v>
      </c>
      <c r="O35" s="446"/>
      <c r="P35" s="447"/>
    </row>
    <row r="36" customFormat="false" ht="12.75" hidden="false" customHeight="false" outlineLevel="0" collapsed="false">
      <c r="A36" s="452"/>
      <c r="B36" s="456"/>
      <c r="C36" s="455" t="n">
        <f aca="false">IF(G36&gt;0,B36-B35,C35)</f>
        <v>335</v>
      </c>
      <c r="D36" s="455" t="n">
        <f aca="false">IF(H36&gt;0,B36-B35,B35)</f>
        <v>0</v>
      </c>
      <c r="E36" s="455" t="n">
        <f aca="false">IF(I36&gt;0,B36-B35,B35)</f>
        <v>0</v>
      </c>
      <c r="F36" s="455" t="n">
        <f aca="false">IF(J36&gt;0,B36-B35,B35)</f>
        <v>0</v>
      </c>
      <c r="G36" s="450"/>
      <c r="H36" s="450"/>
      <c r="I36" s="450"/>
      <c r="J36" s="450"/>
      <c r="K36" s="446" t="str">
        <f aca="false">IF(G36&gt;0,C36,"-")</f>
        <v>-</v>
      </c>
      <c r="L36" s="446"/>
      <c r="M36" s="446" t="str">
        <f aca="false">IF(I36&gt;0,F36,"-")</f>
        <v>-</v>
      </c>
      <c r="N36" s="446" t="str">
        <f aca="false">IF(J36&gt;0,B36,"-")</f>
        <v>-</v>
      </c>
      <c r="O36" s="446"/>
      <c r="P36" s="447"/>
    </row>
    <row r="37" customFormat="false" ht="12.75" hidden="false" customHeight="false" outlineLevel="0" collapsed="false">
      <c r="A37" s="452"/>
      <c r="B37" s="456"/>
      <c r="C37" s="455" t="n">
        <f aca="false">IF(G37&gt;0,B37-B36,C36)</f>
        <v>335</v>
      </c>
      <c r="D37" s="455" t="n">
        <f aca="false">IF(H37&gt;0,B37-B36,B36)</f>
        <v>0</v>
      </c>
      <c r="E37" s="455" t="n">
        <f aca="false">IF(I37&gt;0,B37-B36,B36)</f>
        <v>0</v>
      </c>
      <c r="F37" s="455" t="n">
        <f aca="false">IF(J37&gt;0,B37-B36,B36)</f>
        <v>0</v>
      </c>
      <c r="G37" s="450"/>
      <c r="H37" s="450"/>
      <c r="I37" s="450"/>
      <c r="J37" s="450"/>
      <c r="K37" s="446" t="str">
        <f aca="false">IF(G37&gt;0,C37,"-")</f>
        <v>-</v>
      </c>
      <c r="L37" s="446"/>
      <c r="M37" s="446" t="str">
        <f aca="false">IF(I37&gt;0,F37,"-")</f>
        <v>-</v>
      </c>
      <c r="N37" s="446" t="str">
        <f aca="false">IF(J37&gt;0,B37,"-")</f>
        <v>-</v>
      </c>
      <c r="O37" s="446"/>
      <c r="P37" s="447"/>
    </row>
    <row r="38" customFormat="false" ht="12.75" hidden="false" customHeight="false" outlineLevel="0" collapsed="false">
      <c r="A38" s="452"/>
      <c r="B38" s="456"/>
      <c r="C38" s="455" t="n">
        <f aca="false">IF(G38&gt;0,B38-B37,C37)</f>
        <v>335</v>
      </c>
      <c r="D38" s="455" t="n">
        <f aca="false">IF(H38&gt;0,B38-B37,B37)</f>
        <v>0</v>
      </c>
      <c r="E38" s="455" t="n">
        <f aca="false">IF(I38&gt;0,B38-B37,B37)</f>
        <v>0</v>
      </c>
      <c r="F38" s="455" t="n">
        <f aca="false">IF(J38&gt;0,B38-B37,B37)</f>
        <v>0</v>
      </c>
      <c r="G38" s="450"/>
      <c r="H38" s="450"/>
      <c r="I38" s="450"/>
      <c r="J38" s="450"/>
      <c r="K38" s="446" t="str">
        <f aca="false">IF(G38&gt;0,C38,"-")</f>
        <v>-</v>
      </c>
      <c r="L38" s="446"/>
      <c r="M38" s="446" t="str">
        <f aca="false">IF(I38&gt;0,F38,"-")</f>
        <v>-</v>
      </c>
      <c r="N38" s="446" t="str">
        <f aca="false">IF(J38&gt;0,B38,"-")</f>
        <v>-</v>
      </c>
      <c r="O38" s="446"/>
      <c r="P38" s="447"/>
    </row>
    <row r="39" customFormat="false" ht="12.75" hidden="false" customHeight="false" outlineLevel="0" collapsed="false">
      <c r="A39" s="452"/>
      <c r="B39" s="457"/>
      <c r="C39" s="455" t="n">
        <f aca="false">IF(G39&gt;0,B39-B38,C38)</f>
        <v>335</v>
      </c>
      <c r="D39" s="455" t="n">
        <f aca="false">IF(H39&gt;0,B39-B38,B38)</f>
        <v>0</v>
      </c>
      <c r="E39" s="455" t="n">
        <f aca="false">IF(I39&gt;0,B39-B38,B38)</f>
        <v>0</v>
      </c>
      <c r="F39" s="455" t="n">
        <f aca="false">IF(J39&gt;0,B39-B38,B38)</f>
        <v>0</v>
      </c>
      <c r="G39" s="450"/>
      <c r="H39" s="450"/>
      <c r="I39" s="450"/>
      <c r="J39" s="450"/>
      <c r="K39" s="446" t="str">
        <f aca="false">IF(G39&gt;0,C39,"-")</f>
        <v>-</v>
      </c>
      <c r="L39" s="446"/>
      <c r="M39" s="446" t="str">
        <f aca="false">IF(I39&gt;0,F39,"-")</f>
        <v>-</v>
      </c>
      <c r="N39" s="446" t="str">
        <f aca="false">IF(J39&gt;0,B39,"-")</f>
        <v>-</v>
      </c>
      <c r="O39" s="446"/>
      <c r="P39" s="447"/>
    </row>
    <row r="40" customFormat="false" ht="12.75" hidden="false" customHeight="false" outlineLevel="0" collapsed="false">
      <c r="A40" s="452"/>
      <c r="B40" s="457"/>
      <c r="C40" s="455" t="n">
        <f aca="false">IF(G40&gt;0,B40-B39,C39)</f>
        <v>335</v>
      </c>
      <c r="D40" s="455" t="n">
        <f aca="false">IF(H40&gt;0,B40-B39,B39)</f>
        <v>0</v>
      </c>
      <c r="E40" s="455" t="n">
        <f aca="false">IF(I40&gt;0,B40-B39,B39)</f>
        <v>0</v>
      </c>
      <c r="F40" s="455" t="n">
        <f aca="false">IF(J40&gt;0,B40-B39,B39)</f>
        <v>0</v>
      </c>
      <c r="G40" s="450"/>
      <c r="H40" s="450"/>
      <c r="I40" s="450"/>
      <c r="J40" s="450"/>
      <c r="K40" s="446" t="str">
        <f aca="false">IF(G40&gt;0,C40,"-")</f>
        <v>-</v>
      </c>
      <c r="L40" s="446"/>
      <c r="M40" s="446" t="str">
        <f aca="false">IF(I40&gt;0,F40,"-")</f>
        <v>-</v>
      </c>
      <c r="N40" s="446" t="str">
        <f aca="false">IF(J40&gt;0,B40,"-")</f>
        <v>-</v>
      </c>
      <c r="O40" s="446"/>
      <c r="P40" s="447"/>
    </row>
    <row r="41" customFormat="false" ht="12.75" hidden="false" customHeight="false" outlineLevel="0" collapsed="false">
      <c r="A41" s="452"/>
      <c r="B41" s="457"/>
      <c r="C41" s="455" t="n">
        <f aca="false">IF(G41&gt;0,B41-B40,C40)</f>
        <v>335</v>
      </c>
      <c r="D41" s="455" t="n">
        <f aca="false">IF(H41&gt;0,B41-B40,B40)</f>
        <v>0</v>
      </c>
      <c r="E41" s="455" t="n">
        <f aca="false">IF(I41&gt;0,B41-B40,B40)</f>
        <v>0</v>
      </c>
      <c r="F41" s="455" t="n">
        <f aca="false">IF(J41&gt;0,B41-B40,B40)</f>
        <v>0</v>
      </c>
      <c r="G41" s="450"/>
      <c r="H41" s="450"/>
      <c r="I41" s="450"/>
      <c r="J41" s="450"/>
      <c r="K41" s="446" t="str">
        <f aca="false">IF(G41&gt;0,C41,"-")</f>
        <v>-</v>
      </c>
      <c r="L41" s="446"/>
      <c r="M41" s="446" t="str">
        <f aca="false">IF(I41&gt;0,F41,"-")</f>
        <v>-</v>
      </c>
      <c r="N41" s="446" t="str">
        <f aca="false">IF(J41&gt;0,B41,"-")</f>
        <v>-</v>
      </c>
      <c r="O41" s="446"/>
      <c r="P41" s="447"/>
    </row>
    <row r="42" customFormat="false" ht="12.75" hidden="false" customHeight="false" outlineLevel="0" collapsed="false">
      <c r="A42" s="452"/>
      <c r="B42" s="457"/>
      <c r="C42" s="455" t="n">
        <f aca="false">IF(G42&gt;0,B42-B41,C41)</f>
        <v>335</v>
      </c>
      <c r="D42" s="455" t="n">
        <f aca="false">IF(H42&gt;0,B42-B41,B41)</f>
        <v>0</v>
      </c>
      <c r="E42" s="455" t="n">
        <f aca="false">IF(I42&gt;0,B42-B41,B41)</f>
        <v>0</v>
      </c>
      <c r="F42" s="455" t="n">
        <f aca="false">IF(J42&gt;0,B42-B41,B41)</f>
        <v>0</v>
      </c>
      <c r="G42" s="450"/>
      <c r="H42" s="450"/>
      <c r="I42" s="450"/>
      <c r="J42" s="450"/>
      <c r="K42" s="446" t="str">
        <f aca="false">IF(G42&gt;0,C42,"-")</f>
        <v>-</v>
      </c>
      <c r="L42" s="446"/>
      <c r="M42" s="446" t="str">
        <f aca="false">IF(I42&gt;0,F42,"-")</f>
        <v>-</v>
      </c>
      <c r="N42" s="446" t="str">
        <f aca="false">IF(J42&gt;0,B42,"-")</f>
        <v>-</v>
      </c>
      <c r="O42" s="446"/>
      <c r="P42" s="447"/>
    </row>
    <row r="43" customFormat="false" ht="12.75" hidden="false" customHeight="false" outlineLevel="0" collapsed="false">
      <c r="C43" s="455" t="n">
        <f aca="false">IF(G43&gt;0,B43-B42,C42)</f>
        <v>335</v>
      </c>
      <c r="D43" s="455" t="n">
        <f aca="false">IF(H43&gt;0,B43-B42,B42)</f>
        <v>0</v>
      </c>
      <c r="E43" s="455" t="n">
        <f aca="false">IF(I43&gt;0,B43-B42,B42)</f>
        <v>0</v>
      </c>
      <c r="F43" s="455" t="n">
        <f aca="false">IF(J43&gt;0,B43-B42,B42)</f>
        <v>0</v>
      </c>
      <c r="G43" s="450"/>
      <c r="H43" s="450"/>
      <c r="I43" s="450"/>
      <c r="J43" s="450"/>
      <c r="K43" s="446" t="str">
        <f aca="false">IF(G43&gt;0,C43,"-")</f>
        <v>-</v>
      </c>
      <c r="L43" s="446"/>
      <c r="M43" s="446" t="str">
        <f aca="false">IF(I43&gt;0,F43,"-")</f>
        <v>-</v>
      </c>
      <c r="N43" s="446" t="str">
        <f aca="false">IF(J43&gt;0,B43,"-")</f>
        <v>-</v>
      </c>
      <c r="O43" s="446"/>
    </row>
    <row r="44" customFormat="false" ht="12.75" hidden="false" customHeight="false" outlineLevel="0" collapsed="false">
      <c r="C44" s="455" t="n">
        <f aca="false">IF(G44&gt;0,B44-B43,C43)</f>
        <v>335</v>
      </c>
      <c r="D44" s="455" t="n">
        <f aca="false">IF(H44&gt;0,B44-B43,B43)</f>
        <v>0</v>
      </c>
      <c r="E44" s="455" t="n">
        <f aca="false">IF(I44&gt;0,B44-B43,B43)</f>
        <v>0</v>
      </c>
      <c r="F44" s="455" t="n">
        <f aca="false">IF(J44&gt;0,B44-B43,B43)</f>
        <v>0</v>
      </c>
      <c r="G44" s="450"/>
      <c r="H44" s="450"/>
      <c r="I44" s="450"/>
      <c r="J44" s="450"/>
      <c r="K44" s="446" t="str">
        <f aca="false">IF(G44&gt;0,C44,"-")</f>
        <v>-</v>
      </c>
      <c r="L44" s="446"/>
      <c r="M44" s="446" t="str">
        <f aca="false">IF(I44&gt;0,F44,"-")</f>
        <v>-</v>
      </c>
      <c r="N44" s="446" t="str">
        <f aca="false">IF(J44&gt;0,B44,"-")</f>
        <v>-</v>
      </c>
      <c r="O44" s="446"/>
    </row>
    <row r="45" customFormat="false" ht="12.75" hidden="false" customHeight="false" outlineLevel="0" collapsed="false">
      <c r="C45" s="455" t="n">
        <f aca="false">IF(G45&gt;0,B45-B44,C44)</f>
        <v>335</v>
      </c>
      <c r="D45" s="455" t="n">
        <f aca="false">IF(H45&gt;0,B45-B44,B44)</f>
        <v>0</v>
      </c>
      <c r="E45" s="455" t="n">
        <f aca="false">IF(I45&gt;0,B45-B44,B44)</f>
        <v>0</v>
      </c>
      <c r="F45" s="455" t="n">
        <f aca="false">IF(J45&gt;0,B45-B44,B44)</f>
        <v>0</v>
      </c>
      <c r="G45" s="450"/>
      <c r="H45" s="450"/>
      <c r="I45" s="450"/>
      <c r="J45" s="450"/>
      <c r="K45" s="446" t="str">
        <f aca="false">IF(G45&gt;0,C45,"-")</f>
        <v>-</v>
      </c>
      <c r="L45" s="446"/>
      <c r="M45" s="446" t="str">
        <f aca="false">IF(I45&gt;0,F45,"-")</f>
        <v>-</v>
      </c>
      <c r="N45" s="446" t="str">
        <f aca="false">IF(J45&gt;0,B45,"-")</f>
        <v>-</v>
      </c>
      <c r="O45" s="446"/>
    </row>
    <row r="46" customFormat="false" ht="12.75" hidden="false" customHeight="false" outlineLevel="0" collapsed="false">
      <c r="C46" s="455" t="n">
        <f aca="false">IF(G46&gt;0,B46-B45,C45)</f>
        <v>335</v>
      </c>
      <c r="D46" s="455" t="n">
        <f aca="false">IF(H46&gt;0,B46-B45,B45)</f>
        <v>0</v>
      </c>
      <c r="E46" s="455" t="n">
        <f aca="false">IF(I46&gt;0,B46-B45,B45)</f>
        <v>0</v>
      </c>
      <c r="F46" s="455" t="n">
        <f aca="false">IF(J46&gt;0,B46-B45,B45)</f>
        <v>0</v>
      </c>
      <c r="G46" s="450"/>
      <c r="H46" s="450"/>
      <c r="I46" s="450"/>
      <c r="J46" s="450"/>
      <c r="K46" s="446" t="str">
        <f aca="false">IF(G46&gt;0,C46,"-")</f>
        <v>-</v>
      </c>
      <c r="L46" s="446"/>
      <c r="M46" s="446" t="str">
        <f aca="false">IF(I46&gt;0,F46,"-")</f>
        <v>-</v>
      </c>
      <c r="N46" s="446" t="str">
        <f aca="false">IF(J46&gt;0,B46,"-")</f>
        <v>-</v>
      </c>
      <c r="O46" s="446"/>
    </row>
    <row r="47" customFormat="false" ht="12.75" hidden="false" customHeight="false" outlineLevel="0" collapsed="false">
      <c r="C47" s="455" t="n">
        <f aca="false">IF(G47&gt;0,B47-B46,C46)</f>
        <v>335</v>
      </c>
      <c r="D47" s="455" t="n">
        <f aca="false">IF(H47&gt;0,B47-B46,B46)</f>
        <v>0</v>
      </c>
      <c r="E47" s="455" t="n">
        <f aca="false">IF(I47&gt;0,B47-B46,B46)</f>
        <v>0</v>
      </c>
      <c r="F47" s="455" t="n">
        <f aca="false">IF(J47&gt;0,B47-B46,B46)</f>
        <v>0</v>
      </c>
      <c r="G47" s="450"/>
      <c r="H47" s="450"/>
      <c r="I47" s="450"/>
      <c r="J47" s="450"/>
      <c r="K47" s="446" t="str">
        <f aca="false">IF(G47&gt;0,C47,"-")</f>
        <v>-</v>
      </c>
      <c r="L47" s="446"/>
      <c r="M47" s="446" t="str">
        <f aca="false">IF(I47&gt;0,F47,"-")</f>
        <v>-</v>
      </c>
      <c r="N47" s="446" t="str">
        <f aca="false">IF(J47&gt;0,B47,"-")</f>
        <v>-</v>
      </c>
      <c r="O47" s="446"/>
    </row>
    <row r="48" customFormat="false" ht="12.75" hidden="false" customHeight="false" outlineLevel="0" collapsed="false">
      <c r="C48" s="455" t="n">
        <f aca="false">IF(G48&gt;0,B48-B47,C47)</f>
        <v>335</v>
      </c>
      <c r="D48" s="455" t="n">
        <f aca="false">IF(H48&gt;0,B48-B47,B47)</f>
        <v>0</v>
      </c>
      <c r="E48" s="455" t="n">
        <f aca="false">IF(I48&gt;0,B48-B47,B47)</f>
        <v>0</v>
      </c>
      <c r="F48" s="455" t="n">
        <f aca="false">IF(J48&gt;0,B48-B47,B47)</f>
        <v>0</v>
      </c>
      <c r="G48" s="450"/>
      <c r="H48" s="450"/>
      <c r="I48" s="450"/>
      <c r="J48" s="450"/>
      <c r="K48" s="446" t="str">
        <f aca="false">IF(G48&gt;0,C48,"-")</f>
        <v>-</v>
      </c>
      <c r="L48" s="446"/>
      <c r="M48" s="446" t="str">
        <f aca="false">IF(I48&gt;0,F48,"-")</f>
        <v>-</v>
      </c>
      <c r="N48" s="446" t="str">
        <f aca="false">IF(J48&gt;0,B48,"-")</f>
        <v>-</v>
      </c>
      <c r="O48" s="446"/>
    </row>
    <row r="49" customFormat="false" ht="12.75" hidden="false" customHeight="false" outlineLevel="0" collapsed="false">
      <c r="C49" s="455" t="n">
        <f aca="false">IF(G49&gt;0,B49-B48,C48)</f>
        <v>335</v>
      </c>
      <c r="D49" s="455" t="n">
        <f aca="false">IF(H49&gt;0,B49-B48,B48)</f>
        <v>0</v>
      </c>
      <c r="E49" s="455" t="n">
        <f aca="false">IF(I49&gt;0,B49-B48,B48)</f>
        <v>0</v>
      </c>
      <c r="F49" s="455" t="n">
        <f aca="false">IF(J49&gt;0,B49-B48,B48)</f>
        <v>0</v>
      </c>
      <c r="G49" s="450"/>
      <c r="H49" s="450"/>
      <c r="I49" s="450"/>
      <c r="J49" s="450"/>
      <c r="K49" s="446" t="str">
        <f aca="false">IF(G49&gt;0,C49,"-")</f>
        <v>-</v>
      </c>
      <c r="L49" s="446"/>
      <c r="M49" s="446" t="str">
        <f aca="false">IF(I49&gt;0,F49,"-")</f>
        <v>-</v>
      </c>
      <c r="N49" s="446" t="str">
        <f aca="false">IF(J49&gt;0,B49,"-")</f>
        <v>-</v>
      </c>
      <c r="O49" s="446"/>
    </row>
    <row r="50" customFormat="false" ht="12.75" hidden="false" customHeight="false" outlineLevel="0" collapsed="false">
      <c r="C50" s="455" t="n">
        <f aca="false">IF(G50&gt;0,B50-B49,C49)</f>
        <v>335</v>
      </c>
      <c r="D50" s="455" t="n">
        <f aca="false">IF(H50&gt;0,B50-B49,B49)</f>
        <v>0</v>
      </c>
      <c r="E50" s="455" t="n">
        <f aca="false">IF(I50&gt;0,B50-B49,B49)</f>
        <v>0</v>
      </c>
      <c r="F50" s="455" t="n">
        <f aca="false">IF(J50&gt;0,B50-B49,B49)</f>
        <v>0</v>
      </c>
      <c r="G50" s="450"/>
      <c r="H50" s="450"/>
      <c r="I50" s="450"/>
      <c r="J50" s="450"/>
      <c r="K50" s="446" t="str">
        <f aca="false">IF(G50&gt;0,C50,"-")</f>
        <v>-</v>
      </c>
      <c r="L50" s="446"/>
      <c r="M50" s="446" t="str">
        <f aca="false">IF(I50&gt;0,F50,"-")</f>
        <v>-</v>
      </c>
      <c r="N50" s="446" t="str">
        <f aca="false">IF(J50&gt;0,B50,"-")</f>
        <v>-</v>
      </c>
      <c r="O50" s="446"/>
    </row>
    <row r="51" customFormat="false" ht="12.75" hidden="false" customHeight="false" outlineLevel="0" collapsed="false">
      <c r="C51" s="455" t="n">
        <f aca="false">IF(G51&gt;0,B51-B50,C50)</f>
        <v>335</v>
      </c>
      <c r="D51" s="455" t="n">
        <f aca="false">IF(H51&gt;0,B51-B50,B50)</f>
        <v>0</v>
      </c>
      <c r="E51" s="455" t="n">
        <f aca="false">IF(I51&gt;0,B51-B50,B50)</f>
        <v>0</v>
      </c>
      <c r="F51" s="455" t="n">
        <f aca="false">IF(J51&gt;0,B51-B50,B50)</f>
        <v>0</v>
      </c>
      <c r="G51" s="450"/>
      <c r="H51" s="450"/>
      <c r="I51" s="450"/>
      <c r="J51" s="450"/>
      <c r="K51" s="446" t="str">
        <f aca="false">IF(G51&gt;0,C51,"-")</f>
        <v>-</v>
      </c>
      <c r="L51" s="446"/>
      <c r="M51" s="446" t="str">
        <f aca="false">IF(I51&gt;0,F51,"-")</f>
        <v>-</v>
      </c>
      <c r="N51" s="446" t="str">
        <f aca="false">IF(J51&gt;0,B51,"-")</f>
        <v>-</v>
      </c>
    </row>
    <row r="52" customFormat="false" ht="12.75" hidden="false" customHeight="false" outlineLevel="0" collapsed="false">
      <c r="C52" s="455" t="n">
        <f aca="false">IF(G52&gt;0,B52-B51,C51)</f>
        <v>335</v>
      </c>
      <c r="D52" s="455" t="n">
        <f aca="false">IF(H52&gt;0,B52-B51,B51)</f>
        <v>0</v>
      </c>
      <c r="E52" s="455" t="n">
        <f aca="false">IF(I52&gt;0,B52-B51,B51)</f>
        <v>0</v>
      </c>
      <c r="F52" s="455" t="n">
        <f aca="false">IF(J52&gt;0,B52-B51,B51)</f>
        <v>0</v>
      </c>
      <c r="G52" s="450"/>
      <c r="H52" s="450"/>
      <c r="I52" s="450"/>
      <c r="J52" s="450"/>
      <c r="K52" s="446" t="str">
        <f aca="false">IF(G52&gt;0,C52,"-")</f>
        <v>-</v>
      </c>
      <c r="L52" s="446"/>
      <c r="M52" s="446" t="str">
        <f aca="false">IF(I52&gt;0,F52,"-")</f>
        <v>-</v>
      </c>
      <c r="N52" s="446" t="str">
        <f aca="false">IF(J52&gt;0,B52,"-")</f>
        <v>-</v>
      </c>
    </row>
    <row r="53" customFormat="false" ht="12.75" hidden="false" customHeight="false" outlineLevel="0" collapsed="false">
      <c r="C53" s="455" t="n">
        <f aca="false">IF(G53&gt;0,B53-B52,C52)</f>
        <v>335</v>
      </c>
      <c r="D53" s="455" t="n">
        <f aca="false">IF(H53&gt;0,B53-B52,B52)</f>
        <v>0</v>
      </c>
      <c r="E53" s="455" t="n">
        <f aca="false">IF(I53&gt;0,B53-B52,B52)</f>
        <v>0</v>
      </c>
      <c r="F53" s="455" t="n">
        <f aca="false">IF(J53&gt;0,B53-B52,B52)</f>
        <v>0</v>
      </c>
      <c r="G53" s="450"/>
      <c r="H53" s="450"/>
      <c r="I53" s="450"/>
      <c r="J53" s="450"/>
      <c r="K53" s="446" t="str">
        <f aca="false">IF(G53&gt;0,C53,"-")</f>
        <v>-</v>
      </c>
      <c r="L53" s="446"/>
      <c r="M53" s="446" t="str">
        <f aca="false">IF(I53&gt;0,F53,"-")</f>
        <v>-</v>
      </c>
      <c r="N53" s="446" t="str">
        <f aca="false">IF(J53&gt;0,B53,"-")</f>
        <v>-</v>
      </c>
    </row>
    <row r="54" customFormat="false" ht="12.75" hidden="false" customHeight="false" outlineLevel="0" collapsed="false">
      <c r="C54" s="455" t="n">
        <f aca="false">IF(G54&gt;0,B54-B53,C53)</f>
        <v>335</v>
      </c>
      <c r="D54" s="455" t="n">
        <f aca="false">IF(H54&gt;0,B54-B53,B53)</f>
        <v>0</v>
      </c>
      <c r="E54" s="455" t="n">
        <f aca="false">IF(I54&gt;0,B54-B53,B53)</f>
        <v>0</v>
      </c>
      <c r="F54" s="455" t="n">
        <f aca="false">IF(J54&gt;0,B54-B53,B53)</f>
        <v>0</v>
      </c>
      <c r="G54" s="450"/>
      <c r="H54" s="450"/>
      <c r="I54" s="450"/>
      <c r="J54" s="450"/>
      <c r="K54" s="446" t="str">
        <f aca="false">IF(G54&gt;0,C54,"-")</f>
        <v>-</v>
      </c>
      <c r="L54" s="446"/>
      <c r="M54" s="446" t="str">
        <f aca="false">IF(I54&gt;0,F54,"-")</f>
        <v>-</v>
      </c>
      <c r="N54" s="446" t="str">
        <f aca="false">IF(J54&gt;0,B54,"-")</f>
        <v>-</v>
      </c>
    </row>
    <row r="55" customFormat="false" ht="12.75" hidden="false" customHeight="false" outlineLevel="0" collapsed="false">
      <c r="C55" s="455" t="n">
        <f aca="false">IF(G55&gt;0,B55-B54,C54)</f>
        <v>335</v>
      </c>
      <c r="D55" s="455" t="n">
        <f aca="false">IF(H55&gt;0,B55-B54,B54)</f>
        <v>0</v>
      </c>
      <c r="E55" s="455" t="n">
        <f aca="false">IF(I55&gt;0,B55-B54,B54)</f>
        <v>0</v>
      </c>
      <c r="F55" s="455" t="n">
        <f aca="false">IF(J55&gt;0,B55-B54,B54)</f>
        <v>0</v>
      </c>
      <c r="G55" s="450"/>
      <c r="H55" s="450"/>
      <c r="I55" s="450"/>
      <c r="J55" s="450"/>
      <c r="K55" s="446" t="str">
        <f aca="false">IF(G55&gt;0,C55,"-")</f>
        <v>-</v>
      </c>
      <c r="L55" s="446"/>
      <c r="M55" s="446" t="str">
        <f aca="false">IF(I55&gt;0,F55,"-")</f>
        <v>-</v>
      </c>
      <c r="N55" s="446" t="str">
        <f aca="false">IF(J55&gt;0,B55,"-")</f>
        <v>-</v>
      </c>
    </row>
    <row r="56" customFormat="false" ht="12.75" hidden="false" customHeight="false" outlineLevel="0" collapsed="false">
      <c r="C56" s="455" t="n">
        <f aca="false">IF(G56&gt;0,B56-B55,C55)</f>
        <v>335</v>
      </c>
      <c r="D56" s="455" t="n">
        <f aca="false">IF(H56&gt;0,B56-B55,B55)</f>
        <v>0</v>
      </c>
      <c r="E56" s="455" t="n">
        <f aca="false">IF(I56&gt;0,B56-B55,B55)</f>
        <v>0</v>
      </c>
      <c r="F56" s="455" t="n">
        <f aca="false">IF(J56&gt;0,B56-B55,B55)</f>
        <v>0</v>
      </c>
      <c r="G56" s="450"/>
      <c r="H56" s="450"/>
      <c r="I56" s="450"/>
      <c r="J56" s="450"/>
      <c r="K56" s="446" t="str">
        <f aca="false">IF(G56&gt;0,C56,"-")</f>
        <v>-</v>
      </c>
      <c r="L56" s="446"/>
      <c r="M56" s="446" t="str">
        <f aca="false">IF(I56&gt;0,F56,"-")</f>
        <v>-</v>
      </c>
      <c r="N56" s="446" t="str">
        <f aca="false">IF(J56&gt;0,B56,"-")</f>
        <v>-</v>
      </c>
    </row>
    <row r="57" customFormat="false" ht="12.75" hidden="false" customHeight="false" outlineLevel="0" collapsed="false">
      <c r="C57" s="455" t="n">
        <f aca="false">IF(G57&gt;0,B57-B56,C56)</f>
        <v>335</v>
      </c>
      <c r="D57" s="455" t="n">
        <f aca="false">IF(H57&gt;0,B57-B56,B56)</f>
        <v>0</v>
      </c>
      <c r="E57" s="455" t="n">
        <f aca="false">IF(I57&gt;0,B57-B56,B56)</f>
        <v>0</v>
      </c>
      <c r="F57" s="455" t="n">
        <f aca="false">IF(J57&gt;0,B57-B56,B56)</f>
        <v>0</v>
      </c>
      <c r="G57" s="450"/>
      <c r="H57" s="450"/>
      <c r="I57" s="450"/>
      <c r="J57" s="450"/>
      <c r="K57" s="446" t="str">
        <f aca="false">IF(G57&gt;0,C57,"-")</f>
        <v>-</v>
      </c>
      <c r="L57" s="446"/>
      <c r="M57" s="446" t="str">
        <f aca="false">IF(I57&gt;0,F57,"-")</f>
        <v>-</v>
      </c>
      <c r="N57" s="446" t="str">
        <f aca="false">IF(J57&gt;0,B57,"-")</f>
        <v>-</v>
      </c>
    </row>
    <row r="58" customFormat="false" ht="12.75" hidden="false" customHeight="false" outlineLevel="0" collapsed="false">
      <c r="C58" s="455" t="n">
        <f aca="false">IF(G58&gt;0,B58-B57,C57)</f>
        <v>335</v>
      </c>
      <c r="D58" s="455" t="n">
        <f aca="false">IF(H58&gt;0,B58-B57,B57)</f>
        <v>0</v>
      </c>
      <c r="E58" s="455" t="n">
        <f aca="false">IF(I58&gt;0,B58-B57,B57)</f>
        <v>0</v>
      </c>
      <c r="F58" s="455" t="n">
        <f aca="false">IF(J58&gt;0,B58-B57,B57)</f>
        <v>0</v>
      </c>
      <c r="G58" s="450"/>
      <c r="H58" s="450"/>
      <c r="I58" s="450"/>
      <c r="J58" s="450"/>
      <c r="K58" s="446" t="str">
        <f aca="false">IF(G58&gt;0,C58,"-")</f>
        <v>-</v>
      </c>
      <c r="L58" s="446"/>
      <c r="M58" s="446" t="str">
        <f aca="false">IF(I58&gt;0,F58,"-")</f>
        <v>-</v>
      </c>
      <c r="N58" s="446" t="str">
        <f aca="false">IF(J58&gt;0,B58,"-")</f>
        <v>-</v>
      </c>
    </row>
    <row r="59" customFormat="false" ht="12.75" hidden="false" customHeight="false" outlineLevel="0" collapsed="false">
      <c r="C59" s="455" t="n">
        <f aca="false">IF(G59&gt;0,B59-B58,C58)</f>
        <v>335</v>
      </c>
      <c r="D59" s="455" t="n">
        <f aca="false">IF(H59&gt;0,B59-B58,B58)</f>
        <v>0</v>
      </c>
      <c r="E59" s="455" t="n">
        <f aca="false">IF(I59&gt;0,B59-B58,B58)</f>
        <v>0</v>
      </c>
      <c r="F59" s="455" t="n">
        <f aca="false">IF(J59&gt;0,B59-B58,B58)</f>
        <v>0</v>
      </c>
      <c r="G59" s="450"/>
      <c r="H59" s="450"/>
      <c r="I59" s="450"/>
      <c r="J59" s="450"/>
      <c r="K59" s="446" t="str">
        <f aca="false">IF(G59&gt;0,C59,"-")</f>
        <v>-</v>
      </c>
      <c r="L59" s="446"/>
      <c r="M59" s="446" t="str">
        <f aca="false">IF(I59&gt;0,F59,"-")</f>
        <v>-</v>
      </c>
      <c r="N59" s="446" t="str">
        <f aca="false">IF(J59&gt;0,B59,"-")</f>
        <v>-</v>
      </c>
    </row>
    <row r="60" customFormat="false" ht="12.75" hidden="false" customHeight="false" outlineLevel="0" collapsed="false">
      <c r="C60" s="455" t="n">
        <f aca="false">IF(G60&gt;0,B60-B59,C59)</f>
        <v>335</v>
      </c>
      <c r="D60" s="455" t="n">
        <f aca="false">IF(H60&gt;0,B60-B59,B59)</f>
        <v>0</v>
      </c>
      <c r="E60" s="455" t="n">
        <f aca="false">IF(I60&gt;0,B60-B59,B59)</f>
        <v>0</v>
      </c>
      <c r="F60" s="455" t="n">
        <f aca="false">IF(J60&gt;0,B60-B59,B59)</f>
        <v>0</v>
      </c>
      <c r="G60" s="450"/>
      <c r="H60" s="450"/>
      <c r="I60" s="450"/>
      <c r="J60" s="450"/>
      <c r="K60" s="446" t="str">
        <f aca="false">IF(G60&gt;0,C60,"-")</f>
        <v>-</v>
      </c>
      <c r="L60" s="446"/>
      <c r="M60" s="446" t="str">
        <f aca="false">IF(I60&gt;0,F60,"-")</f>
        <v>-</v>
      </c>
      <c r="N60" s="446" t="str">
        <f aca="false">IF(J60&gt;0,B60,"-")</f>
        <v>-</v>
      </c>
    </row>
    <row r="61" customFormat="false" ht="12.75" hidden="false" customHeight="false" outlineLevel="0" collapsed="false">
      <c r="C61" s="455" t="n">
        <f aca="false">IF(G61&gt;0,B61-B60,C60)</f>
        <v>335</v>
      </c>
      <c r="D61" s="455" t="n">
        <f aca="false">IF(H61&gt;0,B61-B60,B60)</f>
        <v>0</v>
      </c>
      <c r="E61" s="455" t="n">
        <f aca="false">IF(I61&gt;0,B61-B60,B60)</f>
        <v>0</v>
      </c>
      <c r="F61" s="455" t="n">
        <f aca="false">IF(J61&gt;0,B61-B60,B60)</f>
        <v>0</v>
      </c>
      <c r="G61" s="450"/>
      <c r="H61" s="450"/>
      <c r="I61" s="450"/>
      <c r="J61" s="450"/>
      <c r="K61" s="446" t="str">
        <f aca="false">IF(G61&gt;0,C61,"-")</f>
        <v>-</v>
      </c>
      <c r="L61" s="446"/>
      <c r="M61" s="446" t="str">
        <f aca="false">IF(I61&gt;0,F61,"-")</f>
        <v>-</v>
      </c>
      <c r="N61" s="446" t="str">
        <f aca="false">IF(J61&gt;0,B61,"-")</f>
        <v>-</v>
      </c>
    </row>
    <row r="62" customFormat="false" ht="12.75" hidden="false" customHeight="false" outlineLevel="0" collapsed="false">
      <c r="C62" s="455" t="n">
        <f aca="false">IF(G62&gt;0,B62-B61,C61)</f>
        <v>335</v>
      </c>
      <c r="D62" s="455" t="n">
        <f aca="false">IF(H62&gt;0,B62-B61,B61)</f>
        <v>0</v>
      </c>
      <c r="E62" s="455" t="n">
        <f aca="false">IF(I62&gt;0,B62-B61,B61)</f>
        <v>0</v>
      </c>
      <c r="F62" s="455" t="n">
        <f aca="false">IF(J62&gt;0,B62-B61,B61)</f>
        <v>0</v>
      </c>
      <c r="G62" s="450"/>
      <c r="H62" s="450"/>
      <c r="I62" s="450"/>
      <c r="J62" s="450"/>
      <c r="K62" s="446" t="str">
        <f aca="false">IF(G62&gt;0,C62,"-")</f>
        <v>-</v>
      </c>
      <c r="L62" s="446"/>
      <c r="M62" s="446" t="str">
        <f aca="false">IF(I62&gt;0,F62,"-")</f>
        <v>-</v>
      </c>
      <c r="N62" s="446" t="str">
        <f aca="false">IF(J62&gt;0,B62,"-")</f>
        <v>-</v>
      </c>
    </row>
    <row r="63" customFormat="false" ht="12.75" hidden="false" customHeight="false" outlineLevel="0" collapsed="false">
      <c r="C63" s="455" t="n">
        <f aca="false">IF(G63&gt;0,B63-B62,C62)</f>
        <v>335</v>
      </c>
      <c r="D63" s="455" t="n">
        <f aca="false">IF(H63&gt;0,B63-B62,B62)</f>
        <v>0</v>
      </c>
      <c r="E63" s="455" t="n">
        <f aca="false">IF(I63&gt;0,B63-B62,B62)</f>
        <v>0</v>
      </c>
      <c r="F63" s="455" t="n">
        <f aca="false">IF(J63&gt;0,B63-B62,B62)</f>
        <v>0</v>
      </c>
      <c r="G63" s="450"/>
      <c r="H63" s="450"/>
      <c r="I63" s="450"/>
      <c r="J63" s="450"/>
      <c r="K63" s="446" t="str">
        <f aca="false">IF(G63&gt;0,C63,"-")</f>
        <v>-</v>
      </c>
      <c r="L63" s="446"/>
      <c r="M63" s="446" t="str">
        <f aca="false">IF(I63&gt;0,F63,"-")</f>
        <v>-</v>
      </c>
      <c r="N63" s="446" t="str">
        <f aca="false">IF(J63&gt;0,B63,"-")</f>
        <v>-</v>
      </c>
    </row>
    <row r="64" customFormat="false" ht="12.75" hidden="false" customHeight="false" outlineLevel="0" collapsed="false">
      <c r="C64" s="455" t="n">
        <f aca="false">IF(G64&gt;0,B64-B63,C63)</f>
        <v>335</v>
      </c>
      <c r="D64" s="455" t="n">
        <f aca="false">IF(H64&gt;0,B64-B63,B63)</f>
        <v>0</v>
      </c>
      <c r="E64" s="455" t="n">
        <f aca="false">IF(I64&gt;0,B64-B63,B63)</f>
        <v>0</v>
      </c>
      <c r="F64" s="455" t="n">
        <f aca="false">IF(J64&gt;0,B64-B63,B63)</f>
        <v>0</v>
      </c>
      <c r="G64" s="450"/>
      <c r="H64" s="450"/>
      <c r="I64" s="450"/>
      <c r="J64" s="450"/>
      <c r="K64" s="446" t="str">
        <f aca="false">IF(G64&gt;0,C64,"-")</f>
        <v>-</v>
      </c>
      <c r="L64" s="446"/>
      <c r="M64" s="446" t="str">
        <f aca="false">IF(I64&gt;0,F64,"-")</f>
        <v>-</v>
      </c>
      <c r="N64" s="446" t="str">
        <f aca="false">IF(J64&gt;0,B64,"-")</f>
        <v>-</v>
      </c>
    </row>
    <row r="65" customFormat="false" ht="12.75" hidden="false" customHeight="false" outlineLevel="0" collapsed="false">
      <c r="C65" s="455" t="n">
        <f aca="false">IF(G65&gt;0,B65-B64,C64)</f>
        <v>335</v>
      </c>
      <c r="D65" s="455" t="n">
        <f aca="false">IF(H65&gt;0,B65-B64,B64)</f>
        <v>0</v>
      </c>
      <c r="E65" s="455" t="n">
        <f aca="false">IF(I65&gt;0,B65-B64,B64)</f>
        <v>0</v>
      </c>
      <c r="F65" s="455" t="n">
        <f aca="false">IF(J65&gt;0,B65-B64,B64)</f>
        <v>0</v>
      </c>
      <c r="G65" s="450"/>
      <c r="H65" s="450"/>
      <c r="I65" s="450"/>
      <c r="J65" s="450"/>
      <c r="K65" s="446" t="str">
        <f aca="false">IF(G65&gt;0,C65,"-")</f>
        <v>-</v>
      </c>
      <c r="L65" s="446"/>
      <c r="M65" s="446" t="str">
        <f aca="false">IF(I65&gt;0,F65,"-")</f>
        <v>-</v>
      </c>
      <c r="N65" s="446" t="str">
        <f aca="false">IF(J65&gt;0,B65,"-")</f>
        <v>-</v>
      </c>
    </row>
    <row r="66" customFormat="false" ht="12.75" hidden="false" customHeight="false" outlineLevel="0" collapsed="false">
      <c r="C66" s="455" t="n">
        <f aca="false">IF(G66&gt;0,B66-B65,C65)</f>
        <v>335</v>
      </c>
      <c r="D66" s="455" t="n">
        <f aca="false">IF(H66&gt;0,B66-B65,B65)</f>
        <v>0</v>
      </c>
      <c r="E66" s="455" t="n">
        <f aca="false">IF(I66&gt;0,B66-B65,B65)</f>
        <v>0</v>
      </c>
      <c r="F66" s="455" t="n">
        <f aca="false">IF(J66&gt;0,B66-B65,B65)</f>
        <v>0</v>
      </c>
      <c r="G66" s="450"/>
      <c r="H66" s="450"/>
      <c r="I66" s="450"/>
      <c r="J66" s="450"/>
      <c r="K66" s="446" t="str">
        <f aca="false">IF(G66&gt;0,C66,"-")</f>
        <v>-</v>
      </c>
      <c r="L66" s="446"/>
      <c r="M66" s="446" t="str">
        <f aca="false">IF(I66&gt;0,F66,"-")</f>
        <v>-</v>
      </c>
      <c r="N66" s="446" t="str">
        <f aca="false">IF(J66&gt;0,B66,"-")</f>
        <v>-</v>
      </c>
    </row>
    <row r="67" customFormat="false" ht="12.75" hidden="false" customHeight="false" outlineLevel="0" collapsed="false">
      <c r="C67" s="455" t="n">
        <f aca="false">IF(G67&gt;0,B67-B66,C66)</f>
        <v>335</v>
      </c>
      <c r="D67" s="455" t="n">
        <f aca="false">IF(H67&gt;0,B67-B66,B66)</f>
        <v>0</v>
      </c>
      <c r="E67" s="455" t="n">
        <f aca="false">IF(I67&gt;0,B67-B66,B66)</f>
        <v>0</v>
      </c>
      <c r="F67" s="455" t="n">
        <f aca="false">IF(J67&gt;0,B67-B66,B66)</f>
        <v>0</v>
      </c>
      <c r="G67" s="450"/>
      <c r="H67" s="450"/>
      <c r="I67" s="450"/>
      <c r="J67" s="450"/>
      <c r="K67" s="446" t="str">
        <f aca="false">IF(G67&gt;0,C67,"-")</f>
        <v>-</v>
      </c>
      <c r="L67" s="446"/>
      <c r="M67" s="446" t="str">
        <f aca="false">IF(I67&gt;0,F67,"-")</f>
        <v>-</v>
      </c>
      <c r="N67" s="446" t="str">
        <f aca="false">IF(J67&gt;0,B67,"-")</f>
        <v>-</v>
      </c>
    </row>
    <row r="68" customFormat="false" ht="12.75" hidden="false" customHeight="false" outlineLevel="0" collapsed="false">
      <c r="C68" s="455" t="n">
        <f aca="false">IF(G68&gt;0,B68-B67,C67)</f>
        <v>335</v>
      </c>
      <c r="D68" s="455" t="n">
        <f aca="false">IF(H68&gt;0,B68-B67,B67)</f>
        <v>0</v>
      </c>
      <c r="E68" s="455" t="n">
        <f aca="false">IF(I68&gt;0,B68-B67,B67)</f>
        <v>0</v>
      </c>
      <c r="F68" s="455" t="n">
        <f aca="false">IF(J68&gt;0,B68-B67,B67)</f>
        <v>0</v>
      </c>
      <c r="G68" s="450"/>
      <c r="H68" s="450"/>
      <c r="I68" s="450"/>
      <c r="J68" s="450"/>
      <c r="K68" s="446" t="str">
        <f aca="false">IF(G68&gt;0,C68,"-")</f>
        <v>-</v>
      </c>
      <c r="L68" s="446"/>
      <c r="M68" s="446" t="str">
        <f aca="false">IF(I68&gt;0,F68,"-")</f>
        <v>-</v>
      </c>
      <c r="N68" s="446" t="str">
        <f aca="false">IF(J68&gt;0,B68,"-")</f>
        <v>-</v>
      </c>
    </row>
    <row r="69" customFormat="false" ht="12.75" hidden="false" customHeight="false" outlineLevel="0" collapsed="false">
      <c r="C69" s="455" t="n">
        <f aca="false">IF(G69&gt;0,B69-B68,C68)</f>
        <v>335</v>
      </c>
      <c r="D69" s="455" t="n">
        <f aca="false">IF(H69&gt;0,B69-B68,B68)</f>
        <v>0</v>
      </c>
      <c r="E69" s="455" t="n">
        <f aca="false">IF(I69&gt;0,B69-B68,B68)</f>
        <v>0</v>
      </c>
      <c r="F69" s="455" t="n">
        <f aca="false">IF(J69&gt;0,B69-B68,B68)</f>
        <v>0</v>
      </c>
      <c r="G69" s="450"/>
      <c r="H69" s="450"/>
      <c r="I69" s="450"/>
      <c r="J69" s="450"/>
      <c r="K69" s="446" t="str">
        <f aca="false">IF(G69&gt;0,C69,"-")</f>
        <v>-</v>
      </c>
      <c r="L69" s="446"/>
      <c r="M69" s="446" t="str">
        <f aca="false">IF(I69&gt;0,F69,"-")</f>
        <v>-</v>
      </c>
      <c r="N69" s="446" t="str">
        <f aca="false">IF(J69&gt;0,B69,"-")</f>
        <v>-</v>
      </c>
    </row>
    <row r="70" customFormat="false" ht="12.75" hidden="false" customHeight="false" outlineLevel="0" collapsed="false">
      <c r="C70" s="455" t="n">
        <f aca="false">IF(G70&gt;0,B70-B69,C69)</f>
        <v>335</v>
      </c>
      <c r="D70" s="455" t="n">
        <f aca="false">IF(H70&gt;0,B70-B69,B69)</f>
        <v>0</v>
      </c>
      <c r="E70" s="455" t="n">
        <f aca="false">IF(I70&gt;0,B70-B69,B69)</f>
        <v>0</v>
      </c>
      <c r="F70" s="455" t="n">
        <f aca="false">IF(J70&gt;0,B70-B69,B69)</f>
        <v>0</v>
      </c>
      <c r="G70" s="450"/>
      <c r="H70" s="450"/>
      <c r="I70" s="450"/>
      <c r="J70" s="450"/>
      <c r="K70" s="446" t="str">
        <f aca="false">IF(G70&gt;0,C70,"-")</f>
        <v>-</v>
      </c>
      <c r="L70" s="446"/>
      <c r="M70" s="446" t="str">
        <f aca="false">IF(I70&gt;0,F70,"-")</f>
        <v>-</v>
      </c>
      <c r="N70" s="446" t="str">
        <f aca="false">IF(J70&gt;0,B70,"-")</f>
        <v>-</v>
      </c>
    </row>
    <row r="71" customFormat="false" ht="12.75" hidden="false" customHeight="false" outlineLevel="0" collapsed="false">
      <c r="C71" s="455" t="n">
        <f aca="false">IF(G71&gt;0,B71-B70,C70)</f>
        <v>335</v>
      </c>
      <c r="D71" s="455" t="n">
        <f aca="false">IF(H71&gt;0,B71-B70,B70)</f>
        <v>0</v>
      </c>
      <c r="E71" s="455" t="n">
        <f aca="false">IF(I71&gt;0,B71-B70,B70)</f>
        <v>0</v>
      </c>
      <c r="F71" s="455" t="n">
        <f aca="false">IF(J71&gt;0,B71-B70,B70)</f>
        <v>0</v>
      </c>
      <c r="G71" s="450"/>
      <c r="H71" s="450"/>
      <c r="I71" s="450"/>
      <c r="J71" s="450"/>
      <c r="K71" s="446" t="str">
        <f aca="false">IF(G71&gt;0,C71,"-")</f>
        <v>-</v>
      </c>
      <c r="L71" s="446"/>
      <c r="M71" s="446" t="str">
        <f aca="false">IF(I71&gt;0,F71,"-")</f>
        <v>-</v>
      </c>
      <c r="N71" s="446" t="str">
        <f aca="false">IF(J71&gt;0,B71,"-")</f>
        <v>-</v>
      </c>
    </row>
    <row r="72" customFormat="false" ht="12.75" hidden="false" customHeight="false" outlineLevel="0" collapsed="false">
      <c r="C72" s="455" t="n">
        <f aca="false">IF(G72&gt;0,B72-B71,C71)</f>
        <v>335</v>
      </c>
      <c r="D72" s="455" t="n">
        <f aca="false">IF(H72&gt;0,B72-B71,B71)</f>
        <v>0</v>
      </c>
      <c r="E72" s="455" t="n">
        <f aca="false">IF(I72&gt;0,B72-B71,B71)</f>
        <v>0</v>
      </c>
      <c r="F72" s="455" t="n">
        <f aca="false">IF(J72&gt;0,B72-B71,B71)</f>
        <v>0</v>
      </c>
      <c r="G72" s="450"/>
      <c r="H72" s="450"/>
      <c r="I72" s="450"/>
      <c r="J72" s="450"/>
      <c r="K72" s="446" t="str">
        <f aca="false">IF(G72&gt;0,C72,"-")</f>
        <v>-</v>
      </c>
      <c r="L72" s="446"/>
      <c r="M72" s="446" t="str">
        <f aca="false">IF(I72&gt;0,F72,"-")</f>
        <v>-</v>
      </c>
      <c r="N72" s="446" t="str">
        <f aca="false">IF(J72&gt;0,B72,"-")</f>
        <v>-</v>
      </c>
    </row>
    <row r="73" customFormat="false" ht="12.75" hidden="false" customHeight="false" outlineLevel="0" collapsed="false">
      <c r="C73" s="455" t="n">
        <f aca="false">IF(G73&gt;0,B73-B72,C72)</f>
        <v>335</v>
      </c>
      <c r="D73" s="455" t="n">
        <f aca="false">IF(H73&gt;0,B73-B72,B72)</f>
        <v>0</v>
      </c>
      <c r="E73" s="455" t="n">
        <f aca="false">IF(I73&gt;0,B73-B72,B72)</f>
        <v>0</v>
      </c>
      <c r="F73" s="455" t="n">
        <f aca="false">IF(J73&gt;0,B73-B72,B72)</f>
        <v>0</v>
      </c>
      <c r="G73" s="450"/>
      <c r="H73" s="450"/>
      <c r="I73" s="450"/>
      <c r="J73" s="450"/>
      <c r="K73" s="446" t="str">
        <f aca="false">IF(G73&gt;0,C73,"-")</f>
        <v>-</v>
      </c>
      <c r="L73" s="446"/>
      <c r="M73" s="446" t="str">
        <f aca="false">IF(I73&gt;0,F73,"-")</f>
        <v>-</v>
      </c>
      <c r="N73" s="446" t="str">
        <f aca="false">IF(J73&gt;0,B73,"-")</f>
        <v>-</v>
      </c>
    </row>
    <row r="74" customFormat="false" ht="12.75" hidden="false" customHeight="false" outlineLevel="0" collapsed="false">
      <c r="C74" s="455" t="n">
        <f aca="false">IF(G74&gt;0,B74-B73,C73)</f>
        <v>335</v>
      </c>
      <c r="D74" s="455" t="n">
        <f aca="false">IF(H74&gt;0,B74-B73,B73)</f>
        <v>0</v>
      </c>
      <c r="E74" s="455" t="n">
        <f aca="false">IF(I74&gt;0,B74-B73,B73)</f>
        <v>0</v>
      </c>
      <c r="F74" s="455" t="n">
        <f aca="false">IF(J74&gt;0,B74-B73,B73)</f>
        <v>0</v>
      </c>
      <c r="G74" s="450"/>
      <c r="H74" s="450"/>
      <c r="I74" s="450"/>
      <c r="J74" s="450"/>
      <c r="K74" s="446" t="str">
        <f aca="false">IF(G74&gt;0,C74,"-")</f>
        <v>-</v>
      </c>
      <c r="L74" s="446"/>
      <c r="M74" s="446" t="str">
        <f aca="false">IF(I74&gt;0,F74,"-")</f>
        <v>-</v>
      </c>
      <c r="N74" s="446" t="str">
        <f aca="false">IF(J74&gt;0,B74,"-")</f>
        <v>-</v>
      </c>
    </row>
    <row r="75" customFormat="false" ht="12.75" hidden="false" customHeight="false" outlineLevel="0" collapsed="false">
      <c r="C75" s="455" t="n">
        <f aca="false">IF(G75&gt;0,B75-B74,C74)</f>
        <v>335</v>
      </c>
      <c r="D75" s="455" t="n">
        <f aca="false">IF(H75&gt;0,B75-B74,B74)</f>
        <v>0</v>
      </c>
      <c r="E75" s="455" t="n">
        <f aca="false">IF(I75&gt;0,B75-B74,B74)</f>
        <v>0</v>
      </c>
      <c r="F75" s="455" t="n">
        <f aca="false">IF(J75&gt;0,B75-B74,B74)</f>
        <v>0</v>
      </c>
      <c r="G75" s="450"/>
      <c r="H75" s="450"/>
      <c r="I75" s="450"/>
      <c r="J75" s="450"/>
      <c r="K75" s="446" t="str">
        <f aca="false">IF(G75&gt;0,C75,"-")</f>
        <v>-</v>
      </c>
      <c r="L75" s="446"/>
      <c r="M75" s="446" t="str">
        <f aca="false">IF(I75&gt;0,F75,"-")</f>
        <v>-</v>
      </c>
      <c r="N75" s="446" t="str">
        <f aca="false">IF(J75&gt;0,B75,"-")</f>
        <v>-</v>
      </c>
    </row>
    <row r="76" customFormat="false" ht="12.75" hidden="false" customHeight="false" outlineLevel="0" collapsed="false">
      <c r="C76" s="455" t="n">
        <f aca="false">IF(G76&gt;0,B76-B75,C75)</f>
        <v>335</v>
      </c>
      <c r="D76" s="455" t="n">
        <f aca="false">IF(H76&gt;0,B76-B75,B75)</f>
        <v>0</v>
      </c>
      <c r="E76" s="455" t="n">
        <f aca="false">IF(I76&gt;0,B76-B75,B75)</f>
        <v>0</v>
      </c>
      <c r="F76" s="455" t="n">
        <f aca="false">IF(J76&gt;0,B76-B75,B75)</f>
        <v>0</v>
      </c>
      <c r="G76" s="450"/>
      <c r="H76" s="450"/>
      <c r="I76" s="450"/>
      <c r="J76" s="450"/>
      <c r="K76" s="446" t="str">
        <f aca="false">IF(G76&gt;0,C76,"-")</f>
        <v>-</v>
      </c>
      <c r="L76" s="446"/>
      <c r="M76" s="446" t="str">
        <f aca="false">IF(I76&gt;0,F76,"-")</f>
        <v>-</v>
      </c>
      <c r="N76" s="446" t="str">
        <f aca="false">IF(J76&gt;0,B76,"-")</f>
        <v>-</v>
      </c>
    </row>
    <row r="77" customFormat="false" ht="12.75" hidden="false" customHeight="false" outlineLevel="0" collapsed="false">
      <c r="C77" s="455" t="n">
        <f aca="false">IF(G77&gt;0,B77-B76,C76)</f>
        <v>335</v>
      </c>
      <c r="D77" s="455" t="n">
        <f aca="false">IF(H77&gt;0,B77-B76,B76)</f>
        <v>0</v>
      </c>
      <c r="E77" s="455" t="n">
        <f aca="false">IF(I77&gt;0,B77-B76,B76)</f>
        <v>0</v>
      </c>
      <c r="F77" s="455" t="n">
        <f aca="false">IF(J77&gt;0,B77-B76,B76)</f>
        <v>0</v>
      </c>
      <c r="G77" s="450"/>
      <c r="H77" s="450"/>
      <c r="I77" s="450"/>
      <c r="J77" s="450"/>
      <c r="K77" s="446" t="str">
        <f aca="false">IF(G77&gt;0,C77,"-")</f>
        <v>-</v>
      </c>
      <c r="L77" s="446"/>
      <c r="M77" s="446" t="str">
        <f aca="false">IF(I77&gt;0,F77,"-")</f>
        <v>-</v>
      </c>
      <c r="N77" s="446" t="str">
        <f aca="false">IF(J77&gt;0,B77,"-")</f>
        <v>-</v>
      </c>
    </row>
    <row r="78" customFormat="false" ht="12.75" hidden="false" customHeight="false" outlineLevel="0" collapsed="false">
      <c r="C78" s="455" t="n">
        <f aca="false">IF(G78&gt;0,B78-B77,C77)</f>
        <v>335</v>
      </c>
      <c r="D78" s="455" t="n">
        <f aca="false">IF(H78&gt;0,B78-B77,B77)</f>
        <v>0</v>
      </c>
      <c r="E78" s="455" t="n">
        <f aca="false">IF(I78&gt;0,B78-B77,B77)</f>
        <v>0</v>
      </c>
      <c r="F78" s="455" t="n">
        <f aca="false">IF(J78&gt;0,B78-B77,B77)</f>
        <v>0</v>
      </c>
      <c r="G78" s="450"/>
      <c r="H78" s="450"/>
      <c r="I78" s="450"/>
      <c r="J78" s="450"/>
      <c r="K78" s="446" t="str">
        <f aca="false">IF(G78&gt;0,C78,"-")</f>
        <v>-</v>
      </c>
      <c r="L78" s="446"/>
      <c r="M78" s="446" t="str">
        <f aca="false">IF(I78&gt;0,F78,"-")</f>
        <v>-</v>
      </c>
      <c r="N78" s="446" t="str">
        <f aca="false">IF(J78&gt;0,B78,"-")</f>
        <v>-</v>
      </c>
    </row>
    <row r="79" customFormat="false" ht="12.75" hidden="false" customHeight="false" outlineLevel="0" collapsed="false">
      <c r="C79" s="455" t="n">
        <f aca="false">IF(G79&gt;0,B79-B78,C78)</f>
        <v>335</v>
      </c>
      <c r="D79" s="455" t="n">
        <f aca="false">IF(H79&gt;0,B79-B78,B78)</f>
        <v>0</v>
      </c>
      <c r="E79" s="455" t="n">
        <f aca="false">IF(I79&gt;0,B79-B78,B78)</f>
        <v>0</v>
      </c>
      <c r="F79" s="455" t="n">
        <f aca="false">IF(J79&gt;0,B79-B78,B78)</f>
        <v>0</v>
      </c>
      <c r="G79" s="450"/>
      <c r="H79" s="450"/>
      <c r="I79" s="450"/>
      <c r="J79" s="450"/>
      <c r="K79" s="446" t="str">
        <f aca="false">IF(G79&gt;0,C79,"-")</f>
        <v>-</v>
      </c>
      <c r="L79" s="446"/>
      <c r="M79" s="446" t="str">
        <f aca="false">IF(I79&gt;0,F79,"-")</f>
        <v>-</v>
      </c>
      <c r="N79" s="446" t="str">
        <f aca="false">IF(J79&gt;0,B79,"-")</f>
        <v>-</v>
      </c>
    </row>
    <row r="80" customFormat="false" ht="12.75" hidden="false" customHeight="false" outlineLevel="0" collapsed="false">
      <c r="C80" s="455" t="n">
        <f aca="false">IF(G80&gt;0,B80-B79,C79)</f>
        <v>335</v>
      </c>
      <c r="D80" s="455" t="n">
        <f aca="false">IF(H80&gt;0,B80-B79,B79)</f>
        <v>0</v>
      </c>
      <c r="E80" s="455" t="n">
        <f aca="false">IF(I80&gt;0,B80-B79,B79)</f>
        <v>0</v>
      </c>
      <c r="F80" s="455" t="n">
        <f aca="false">IF(J80&gt;0,B80-B79,B79)</f>
        <v>0</v>
      </c>
      <c r="G80" s="450"/>
      <c r="H80" s="450"/>
      <c r="I80" s="450"/>
      <c r="J80" s="450"/>
      <c r="K80" s="446" t="str">
        <f aca="false">IF(G80&gt;0,C80,"-")</f>
        <v>-</v>
      </c>
      <c r="L80" s="446"/>
      <c r="M80" s="446" t="str">
        <f aca="false">IF(I80&gt;0,F80,"-")</f>
        <v>-</v>
      </c>
      <c r="N80" s="446" t="str">
        <f aca="false">IF(J80&gt;0,B80,"-")</f>
        <v>-</v>
      </c>
    </row>
    <row r="81" customFormat="false" ht="12.75" hidden="false" customHeight="false" outlineLevel="0" collapsed="false">
      <c r="C81" s="455" t="n">
        <f aca="false">IF(G81&gt;0,B81-B80,C80)</f>
        <v>335</v>
      </c>
      <c r="D81" s="455" t="n">
        <f aca="false">IF(H81&gt;0,B81-B80,B80)</f>
        <v>0</v>
      </c>
      <c r="E81" s="455" t="n">
        <f aca="false">IF(I81&gt;0,B81-B80,B80)</f>
        <v>0</v>
      </c>
      <c r="F81" s="455" t="n">
        <f aca="false">IF(J81&gt;0,B81-B80,B80)</f>
        <v>0</v>
      </c>
      <c r="G81" s="450"/>
      <c r="H81" s="450"/>
      <c r="I81" s="450"/>
      <c r="J81" s="450"/>
      <c r="K81" s="446" t="str">
        <f aca="false">IF(G81&gt;0,C81,"-")</f>
        <v>-</v>
      </c>
      <c r="L81" s="446"/>
      <c r="M81" s="446" t="str">
        <f aca="false">IF(I81&gt;0,F81,"-")</f>
        <v>-</v>
      </c>
      <c r="N81" s="446" t="str">
        <f aca="false">IF(J81&gt;0,B81,"-")</f>
        <v>-</v>
      </c>
    </row>
    <row r="82" customFormat="false" ht="12.75" hidden="false" customHeight="false" outlineLevel="0" collapsed="false">
      <c r="C82" s="455" t="n">
        <f aca="false">IF(G82&gt;0,B82-B81,C81)</f>
        <v>335</v>
      </c>
      <c r="D82" s="455" t="n">
        <f aca="false">IF(H82&gt;0,B82-B81,B81)</f>
        <v>0</v>
      </c>
      <c r="E82" s="455" t="n">
        <f aca="false">IF(I82&gt;0,B82-B81,B81)</f>
        <v>0</v>
      </c>
      <c r="F82" s="455" t="n">
        <f aca="false">IF(J82&gt;0,B82-B81,B81)</f>
        <v>0</v>
      </c>
      <c r="G82" s="450"/>
      <c r="H82" s="450"/>
      <c r="I82" s="450"/>
      <c r="J82" s="450"/>
      <c r="K82" s="446" t="str">
        <f aca="false">IF(G82&gt;0,C82,"-")</f>
        <v>-</v>
      </c>
      <c r="L82" s="446"/>
      <c r="M82" s="446" t="str">
        <f aca="false">IF(I82&gt;0,F82,"-")</f>
        <v>-</v>
      </c>
      <c r="N82" s="446" t="str">
        <f aca="false">IF(J82&gt;0,B82,"-")</f>
        <v>-</v>
      </c>
    </row>
    <row r="83" customFormat="false" ht="12.75" hidden="false" customHeight="false" outlineLevel="0" collapsed="false">
      <c r="C83" s="455" t="n">
        <f aca="false">IF(G83&gt;0,B83-B82,C82)</f>
        <v>335</v>
      </c>
      <c r="D83" s="455" t="n">
        <f aca="false">IF(H83&gt;0,B83-B82,B82)</f>
        <v>0</v>
      </c>
      <c r="E83" s="455" t="n">
        <f aca="false">IF(I83&gt;0,B83-B82,B82)</f>
        <v>0</v>
      </c>
      <c r="F83" s="455" t="n">
        <f aca="false">IF(J83&gt;0,B83-B82,B82)</f>
        <v>0</v>
      </c>
      <c r="G83" s="450"/>
      <c r="H83" s="450"/>
      <c r="I83" s="450"/>
      <c r="J83" s="450"/>
      <c r="K83" s="446" t="str">
        <f aca="false">IF(G83&gt;0,C83,"-")</f>
        <v>-</v>
      </c>
      <c r="L83" s="446"/>
      <c r="M83" s="446" t="str">
        <f aca="false">IF(I83&gt;0,F83,"-")</f>
        <v>-</v>
      </c>
      <c r="N83" s="446" t="str">
        <f aca="false">IF(J83&gt;0,B83,"-")</f>
        <v>-</v>
      </c>
    </row>
    <row r="84" customFormat="false" ht="12.75" hidden="false" customHeight="false" outlineLevel="0" collapsed="false">
      <c r="C84" s="455" t="n">
        <f aca="false">IF(G84&gt;0,B84-B83,C83)</f>
        <v>335</v>
      </c>
      <c r="D84" s="455" t="n">
        <f aca="false">IF(H84&gt;0,B84-B83,B83)</f>
        <v>0</v>
      </c>
      <c r="E84" s="455" t="n">
        <f aca="false">IF(I84&gt;0,B84-B83,B83)</f>
        <v>0</v>
      </c>
      <c r="F84" s="455" t="n">
        <f aca="false">IF(J84&gt;0,B84-B83,B83)</f>
        <v>0</v>
      </c>
      <c r="G84" s="450"/>
      <c r="H84" s="450"/>
      <c r="I84" s="450"/>
      <c r="J84" s="450"/>
      <c r="K84" s="446" t="str">
        <f aca="false">IF(G84&gt;0,C84,"-")</f>
        <v>-</v>
      </c>
      <c r="L84" s="446"/>
      <c r="M84" s="446" t="str">
        <f aca="false">IF(I84&gt;0,F84,"-")</f>
        <v>-</v>
      </c>
      <c r="N84" s="446" t="str">
        <f aca="false">IF(J84&gt;0,B84,"-")</f>
        <v>-</v>
      </c>
    </row>
    <row r="85" customFormat="false" ht="12.75" hidden="false" customHeight="false" outlineLevel="0" collapsed="false">
      <c r="C85" s="455" t="n">
        <f aca="false">IF(G85&gt;0,B85-B84,C84)</f>
        <v>335</v>
      </c>
      <c r="D85" s="455" t="n">
        <f aca="false">IF(H85&gt;0,B85-B84,B84)</f>
        <v>0</v>
      </c>
      <c r="E85" s="455" t="n">
        <f aca="false">IF(I85&gt;0,B85-B84,B84)</f>
        <v>0</v>
      </c>
      <c r="F85" s="455" t="n">
        <f aca="false">IF(J85&gt;0,B85-B84,B84)</f>
        <v>0</v>
      </c>
      <c r="G85" s="450"/>
      <c r="H85" s="450"/>
      <c r="I85" s="450"/>
      <c r="J85" s="450"/>
      <c r="K85" s="446" t="str">
        <f aca="false">IF(G85&gt;0,C85,"-")</f>
        <v>-</v>
      </c>
      <c r="L85" s="446"/>
      <c r="M85" s="446" t="str">
        <f aca="false">IF(I85&gt;0,F85,"-")</f>
        <v>-</v>
      </c>
      <c r="N85" s="446" t="str">
        <f aca="false">IF(J85&gt;0,B85,"-")</f>
        <v>-</v>
      </c>
    </row>
    <row r="86" customFormat="false" ht="12.75" hidden="false" customHeight="false" outlineLevel="0" collapsed="false">
      <c r="C86" s="455" t="n">
        <f aca="false">IF(G86&gt;0,B86-B85,C85)</f>
        <v>335</v>
      </c>
      <c r="D86" s="455" t="n">
        <f aca="false">IF(H86&gt;0,B86-B85,B85)</f>
        <v>0</v>
      </c>
      <c r="E86" s="455" t="n">
        <f aca="false">IF(I86&gt;0,B86-B85,B85)</f>
        <v>0</v>
      </c>
      <c r="F86" s="455" t="n">
        <f aca="false">IF(J86&gt;0,B86-B85,B85)</f>
        <v>0</v>
      </c>
      <c r="G86" s="450"/>
      <c r="H86" s="450"/>
      <c r="I86" s="450"/>
      <c r="J86" s="450"/>
      <c r="K86" s="446" t="str">
        <f aca="false">IF(G86&gt;0,C86,"-")</f>
        <v>-</v>
      </c>
      <c r="L86" s="446"/>
      <c r="M86" s="446" t="str">
        <f aca="false">IF(I86&gt;0,F86,"-")</f>
        <v>-</v>
      </c>
      <c r="N86" s="446" t="str">
        <f aca="false">IF(J86&gt;0,B86,"-")</f>
        <v>-</v>
      </c>
    </row>
    <row r="87" customFormat="false" ht="12.75" hidden="false" customHeight="false" outlineLevel="0" collapsed="false">
      <c r="C87" s="455" t="n">
        <f aca="false">IF(G87&gt;0,B87-B86,C86)</f>
        <v>335</v>
      </c>
      <c r="D87" s="455" t="n">
        <f aca="false">IF(H87&gt;0,B87-B86,B86)</f>
        <v>0</v>
      </c>
      <c r="E87" s="455" t="n">
        <f aca="false">IF(I87&gt;0,B87-B86,B86)</f>
        <v>0</v>
      </c>
      <c r="F87" s="455" t="n">
        <f aca="false">IF(J87&gt;0,B87-B86,B86)</f>
        <v>0</v>
      </c>
      <c r="G87" s="450"/>
      <c r="H87" s="450"/>
      <c r="I87" s="450"/>
      <c r="J87" s="450"/>
      <c r="K87" s="446" t="str">
        <f aca="false">IF(G87&gt;0,C87,"-")</f>
        <v>-</v>
      </c>
      <c r="L87" s="446"/>
      <c r="M87" s="446" t="str">
        <f aca="false">IF(I87&gt;0,F87,"-")</f>
        <v>-</v>
      </c>
      <c r="N87" s="446" t="str">
        <f aca="false">IF(J87&gt;0,B87,"-")</f>
        <v>-</v>
      </c>
    </row>
    <row r="88" customFormat="false" ht="12.75" hidden="false" customHeight="false" outlineLevel="0" collapsed="false">
      <c r="C88" s="455" t="n">
        <f aca="false">IF(G88&gt;0,B88-B87,C87)</f>
        <v>335</v>
      </c>
      <c r="D88" s="455" t="n">
        <f aca="false">IF(H88&gt;0,B88-B87,B87)</f>
        <v>0</v>
      </c>
      <c r="E88" s="455" t="n">
        <f aca="false">IF(I88&gt;0,B88-B87,B87)</f>
        <v>0</v>
      </c>
      <c r="F88" s="455" t="n">
        <f aca="false">IF(J88&gt;0,B88-B87,B87)</f>
        <v>0</v>
      </c>
      <c r="G88" s="450"/>
      <c r="H88" s="450"/>
      <c r="I88" s="450"/>
      <c r="J88" s="450"/>
      <c r="K88" s="446" t="str">
        <f aca="false">IF(G88&gt;0,C88,"-")</f>
        <v>-</v>
      </c>
      <c r="L88" s="446"/>
      <c r="M88" s="446" t="str">
        <f aca="false">IF(I88&gt;0,F88,"-")</f>
        <v>-</v>
      </c>
      <c r="N88" s="446" t="str">
        <f aca="false">IF(J88&gt;0,B88,"-")</f>
        <v>-</v>
      </c>
    </row>
    <row r="89" customFormat="false" ht="12.75" hidden="false" customHeight="false" outlineLevel="0" collapsed="false">
      <c r="C89" s="455" t="n">
        <f aca="false">IF(G89&gt;0,B89-B88,C88)</f>
        <v>335</v>
      </c>
      <c r="D89" s="455" t="n">
        <f aca="false">IF(H89&gt;0,B89-B88,B88)</f>
        <v>0</v>
      </c>
      <c r="E89" s="455" t="n">
        <f aca="false">IF(I89&gt;0,B89-B88,B88)</f>
        <v>0</v>
      </c>
      <c r="F89" s="455" t="n">
        <f aca="false">IF(J89&gt;0,B89-B88,B88)</f>
        <v>0</v>
      </c>
      <c r="G89" s="450"/>
      <c r="H89" s="450"/>
      <c r="I89" s="450"/>
      <c r="J89" s="450"/>
      <c r="K89" s="446" t="str">
        <f aca="false">IF(G89&gt;0,C89,"-")</f>
        <v>-</v>
      </c>
      <c r="L89" s="446"/>
      <c r="M89" s="446" t="str">
        <f aca="false">IF(I89&gt;0,F89,"-")</f>
        <v>-</v>
      </c>
      <c r="N89" s="446" t="str">
        <f aca="false">IF(J89&gt;0,B89,"-")</f>
        <v>-</v>
      </c>
    </row>
    <row r="90" customFormat="false" ht="12.75" hidden="false" customHeight="false" outlineLevel="0" collapsed="false">
      <c r="C90" s="455" t="n">
        <f aca="false">IF(G90&gt;0,B90-B89,C89)</f>
        <v>335</v>
      </c>
      <c r="D90" s="455" t="n">
        <f aca="false">IF(H90&gt;0,B90-B89,B89)</f>
        <v>0</v>
      </c>
      <c r="E90" s="455" t="n">
        <f aca="false">IF(I90&gt;0,B90-B89,B89)</f>
        <v>0</v>
      </c>
      <c r="F90" s="455" t="n">
        <f aca="false">IF(J90&gt;0,B90-B89,B89)</f>
        <v>0</v>
      </c>
      <c r="G90" s="450"/>
      <c r="H90" s="450"/>
      <c r="I90" s="450"/>
      <c r="J90" s="450"/>
      <c r="K90" s="446" t="str">
        <f aca="false">IF(G90&gt;0,C90,"-")</f>
        <v>-</v>
      </c>
      <c r="L90" s="446"/>
      <c r="M90" s="446" t="str">
        <f aca="false">IF(I90&gt;0,F90,"-")</f>
        <v>-</v>
      </c>
      <c r="N90" s="446" t="str">
        <f aca="false">IF(J90&gt;0,B90,"-")</f>
        <v>-</v>
      </c>
    </row>
    <row r="91" customFormat="false" ht="12.75" hidden="false" customHeight="false" outlineLevel="0" collapsed="false">
      <c r="C91" s="455" t="n">
        <f aca="false">IF(G91&gt;0,B91-B90,C90)</f>
        <v>335</v>
      </c>
      <c r="D91" s="455" t="n">
        <f aca="false">IF(H91&gt;0,B91-B90,B90)</f>
        <v>0</v>
      </c>
      <c r="E91" s="455" t="n">
        <f aca="false">IF(I91&gt;0,B91-B90,B90)</f>
        <v>0</v>
      </c>
      <c r="F91" s="455" t="n">
        <f aca="false">IF(J91&gt;0,B91-B90,B90)</f>
        <v>0</v>
      </c>
      <c r="G91" s="450"/>
      <c r="H91" s="450"/>
      <c r="I91" s="450"/>
      <c r="J91" s="450"/>
      <c r="K91" s="446" t="str">
        <f aca="false">IF(G91&gt;0,C91,"-")</f>
        <v>-</v>
      </c>
      <c r="L91" s="446"/>
      <c r="M91" s="446" t="str">
        <f aca="false">IF(I91&gt;0,F91,"-")</f>
        <v>-</v>
      </c>
      <c r="N91" s="446" t="str">
        <f aca="false">IF(J91&gt;0,B91,"-")</f>
        <v>-</v>
      </c>
    </row>
    <row r="92" customFormat="false" ht="12.75" hidden="false" customHeight="false" outlineLevel="0" collapsed="false">
      <c r="C92" s="455" t="n">
        <f aca="false">IF(G92&gt;0,B92-B91,C91)</f>
        <v>335</v>
      </c>
      <c r="D92" s="455" t="n">
        <f aca="false">IF(H92&gt;0,B92-B91,B91)</f>
        <v>0</v>
      </c>
      <c r="E92" s="455" t="n">
        <f aca="false">IF(I92&gt;0,B92-B91,B91)</f>
        <v>0</v>
      </c>
      <c r="F92" s="455" t="n">
        <f aca="false">IF(J92&gt;0,B92-B91,B91)</f>
        <v>0</v>
      </c>
      <c r="G92" s="450"/>
      <c r="H92" s="450"/>
      <c r="I92" s="450"/>
      <c r="J92" s="450"/>
      <c r="K92" s="446" t="str">
        <f aca="false">IF(G92&gt;0,C92,"-")</f>
        <v>-</v>
      </c>
      <c r="L92" s="446"/>
      <c r="M92" s="446" t="str">
        <f aca="false">IF(I92&gt;0,F92,"-")</f>
        <v>-</v>
      </c>
      <c r="N92" s="446" t="str">
        <f aca="false">IF(J92&gt;0,B92,"-")</f>
        <v>-</v>
      </c>
    </row>
    <row r="93" customFormat="false" ht="12.75" hidden="false" customHeight="false" outlineLevel="0" collapsed="false">
      <c r="C93" s="455" t="n">
        <f aca="false">IF(G93&gt;0,B93-B92,C92)</f>
        <v>335</v>
      </c>
      <c r="D93" s="455" t="n">
        <f aca="false">IF(H93&gt;0,B93-B92,B92)</f>
        <v>0</v>
      </c>
      <c r="E93" s="455" t="n">
        <f aca="false">IF(I93&gt;0,B93-B92,B92)</f>
        <v>0</v>
      </c>
      <c r="F93" s="455" t="n">
        <f aca="false">IF(J93&gt;0,B93-B92,B92)</f>
        <v>0</v>
      </c>
      <c r="G93" s="450"/>
      <c r="H93" s="450"/>
      <c r="I93" s="450"/>
      <c r="J93" s="450"/>
      <c r="K93" s="446" t="str">
        <f aca="false">IF(G93&gt;0,C93,"-")</f>
        <v>-</v>
      </c>
      <c r="L93" s="446"/>
      <c r="M93" s="446" t="str">
        <f aca="false">IF(I93&gt;0,F93,"-")</f>
        <v>-</v>
      </c>
      <c r="N93" s="446" t="str">
        <f aca="false">IF(J93&gt;0,B93,"-")</f>
        <v>-</v>
      </c>
    </row>
    <row r="94" customFormat="false" ht="12.75" hidden="false" customHeight="false" outlineLevel="0" collapsed="false">
      <c r="C94" s="455" t="n">
        <f aca="false">IF(G94&gt;0,B94-B93,C93)</f>
        <v>335</v>
      </c>
      <c r="D94" s="455" t="n">
        <f aca="false">IF(H94&gt;0,B94-B93,B93)</f>
        <v>0</v>
      </c>
      <c r="E94" s="455" t="n">
        <f aca="false">IF(I94&gt;0,B94-B93,B93)</f>
        <v>0</v>
      </c>
      <c r="F94" s="455" t="n">
        <f aca="false">IF(J94&gt;0,B94-B93,B93)</f>
        <v>0</v>
      </c>
      <c r="G94" s="450"/>
      <c r="H94" s="450"/>
      <c r="I94" s="450"/>
      <c r="J94" s="450"/>
      <c r="K94" s="446" t="str">
        <f aca="false">IF(G94&gt;0,C94,"-")</f>
        <v>-</v>
      </c>
      <c r="L94" s="446"/>
      <c r="M94" s="446" t="str">
        <f aca="false">IF(I94&gt;0,F94,"-")</f>
        <v>-</v>
      </c>
      <c r="N94" s="446" t="str">
        <f aca="false">IF(J94&gt;0,B94,"-")</f>
        <v>-</v>
      </c>
    </row>
    <row r="95" customFormat="false" ht="12.75" hidden="false" customHeight="false" outlineLevel="0" collapsed="false">
      <c r="C95" s="455" t="n">
        <f aca="false">IF(G95&gt;0,B95-B94,C94)</f>
        <v>335</v>
      </c>
      <c r="D95" s="455" t="n">
        <f aca="false">IF(H95&gt;0,B95-B94,B94)</f>
        <v>0</v>
      </c>
      <c r="E95" s="455" t="n">
        <f aca="false">IF(I95&gt;0,B95-B94,B94)</f>
        <v>0</v>
      </c>
      <c r="F95" s="455" t="n">
        <f aca="false">IF(J95&gt;0,B95-B94,B94)</f>
        <v>0</v>
      </c>
      <c r="G95" s="450"/>
      <c r="H95" s="450"/>
      <c r="I95" s="450"/>
      <c r="J95" s="450"/>
      <c r="K95" s="446" t="str">
        <f aca="false">IF(G95&gt;0,C95,"-")</f>
        <v>-</v>
      </c>
      <c r="L95" s="446"/>
      <c r="M95" s="446" t="str">
        <f aca="false">IF(I95&gt;0,F95,"-")</f>
        <v>-</v>
      </c>
      <c r="N95" s="446" t="str">
        <f aca="false">IF(J95&gt;0,B95,"-")</f>
        <v>-</v>
      </c>
    </row>
    <row r="96" customFormat="false" ht="12.75" hidden="false" customHeight="false" outlineLevel="0" collapsed="false">
      <c r="C96" s="455" t="n">
        <f aca="false">IF(G96&gt;0,B96-B95,C95)</f>
        <v>335</v>
      </c>
      <c r="D96" s="455" t="n">
        <f aca="false">IF(H96&gt;0,B96-B95,B95)</f>
        <v>0</v>
      </c>
      <c r="E96" s="455" t="n">
        <f aca="false">IF(I96&gt;0,B96-B95,B95)</f>
        <v>0</v>
      </c>
      <c r="F96" s="455" t="n">
        <f aca="false">IF(J96&gt;0,B96-B95,B95)</f>
        <v>0</v>
      </c>
      <c r="G96" s="450"/>
      <c r="H96" s="450"/>
      <c r="I96" s="450"/>
      <c r="J96" s="450"/>
      <c r="K96" s="446" t="str">
        <f aca="false">IF(G96&gt;0,C96,"-")</f>
        <v>-</v>
      </c>
      <c r="L96" s="446"/>
      <c r="M96" s="446" t="str">
        <f aca="false">IF(I96&gt;0,F96,"-")</f>
        <v>-</v>
      </c>
      <c r="N96" s="446" t="str">
        <f aca="false">IF(J96&gt;0,B96,"-")</f>
        <v>-</v>
      </c>
    </row>
    <row r="97" customFormat="false" ht="12.75" hidden="false" customHeight="false" outlineLevel="0" collapsed="false">
      <c r="C97" s="455" t="n">
        <f aca="false">IF(G97&gt;0,B97-B96,C96)</f>
        <v>335</v>
      </c>
      <c r="D97" s="455" t="n">
        <f aca="false">IF(H97&gt;0,B97-B96,B96)</f>
        <v>0</v>
      </c>
      <c r="E97" s="455" t="n">
        <f aca="false">IF(I97&gt;0,B97-B96,B96)</f>
        <v>0</v>
      </c>
      <c r="F97" s="455" t="n">
        <f aca="false">IF(J97&gt;0,B97-B96,B96)</f>
        <v>0</v>
      </c>
      <c r="G97" s="450"/>
      <c r="H97" s="450"/>
      <c r="I97" s="450"/>
      <c r="J97" s="450"/>
      <c r="K97" s="446" t="str">
        <f aca="false">IF(G97&gt;0,C97,"-")</f>
        <v>-</v>
      </c>
      <c r="L97" s="446"/>
      <c r="M97" s="446" t="str">
        <f aca="false">IF(I97&gt;0,F97,"-")</f>
        <v>-</v>
      </c>
      <c r="N97" s="446" t="str">
        <f aca="false">IF(J97&gt;0,B97,"-")</f>
        <v>-</v>
      </c>
    </row>
    <row r="98" customFormat="false" ht="12.75" hidden="false" customHeight="false" outlineLevel="0" collapsed="false">
      <c r="C98" s="455" t="n">
        <f aca="false">IF(G98&gt;0,B98-B97,C97)</f>
        <v>335</v>
      </c>
      <c r="D98" s="455" t="n">
        <f aca="false">IF(H98&gt;0,B98-B97,B97)</f>
        <v>0</v>
      </c>
      <c r="E98" s="455" t="n">
        <f aca="false">IF(I98&gt;0,B98-B97,B97)</f>
        <v>0</v>
      </c>
      <c r="F98" s="455" t="n">
        <f aca="false">IF(J98&gt;0,B98-B97,B97)</f>
        <v>0</v>
      </c>
      <c r="G98" s="450"/>
      <c r="H98" s="450"/>
      <c r="I98" s="450"/>
      <c r="J98" s="450"/>
      <c r="K98" s="446" t="str">
        <f aca="false">IF(G98&gt;0,C98,"-")</f>
        <v>-</v>
      </c>
      <c r="L98" s="446"/>
      <c r="M98" s="446" t="str">
        <f aca="false">IF(I98&gt;0,F98,"-")</f>
        <v>-</v>
      </c>
      <c r="N98" s="446" t="str">
        <f aca="false">IF(J98&gt;0,B98,"-")</f>
        <v>-</v>
      </c>
    </row>
    <row r="99" customFormat="false" ht="12.75" hidden="false" customHeight="false" outlineLevel="0" collapsed="false">
      <c r="C99" s="455" t="n">
        <f aca="false">IF(G99&gt;0,B99-B98,C98)</f>
        <v>335</v>
      </c>
      <c r="D99" s="455" t="n">
        <f aca="false">IF(H99&gt;0,B99-B98,B98)</f>
        <v>0</v>
      </c>
      <c r="E99" s="455" t="n">
        <f aca="false">IF(I99&gt;0,B99-B98,B98)</f>
        <v>0</v>
      </c>
      <c r="F99" s="455" t="n">
        <f aca="false">IF(J99&gt;0,B99-B98,B98)</f>
        <v>0</v>
      </c>
      <c r="G99" s="450"/>
      <c r="H99" s="450"/>
      <c r="I99" s="450"/>
      <c r="J99" s="450"/>
      <c r="K99" s="446" t="str">
        <f aca="false">IF(G99&gt;0,C99,"-")</f>
        <v>-</v>
      </c>
      <c r="L99" s="446"/>
      <c r="M99" s="446" t="str">
        <f aca="false">IF(I99&gt;0,F99,"-")</f>
        <v>-</v>
      </c>
      <c r="N99" s="446" t="str">
        <f aca="false">IF(J99&gt;0,B99,"-")</f>
        <v>-</v>
      </c>
    </row>
    <row r="100" customFormat="false" ht="12.75" hidden="false" customHeight="false" outlineLevel="0" collapsed="false">
      <c r="A100" s="436" t="s">
        <v>723</v>
      </c>
      <c r="C100" s="455" t="n">
        <f aca="false">IF(G100&gt;0,B100-B99,C99)</f>
        <v>335</v>
      </c>
      <c r="D100" s="455" t="n">
        <f aca="false">IF(H100&gt;0,B100-B99,B99)</f>
        <v>0</v>
      </c>
      <c r="E100" s="455" t="n">
        <f aca="false">IF(I100&gt;0,B100-B99,B99)</f>
        <v>0</v>
      </c>
      <c r="F100" s="455" t="n">
        <f aca="false">IF(J100&gt;0,B100-B99,B99)</f>
        <v>0</v>
      </c>
      <c r="G100" s="450"/>
      <c r="H100" s="450"/>
      <c r="I100" s="450"/>
      <c r="J100" s="450"/>
      <c r="K100" s="446" t="str">
        <f aca="false">IF(G100&gt;0,C100,"-")</f>
        <v>-</v>
      </c>
      <c r="L100" s="446"/>
      <c r="M100" s="446" t="str">
        <f aca="false">IF(I100&gt;0,F100,"-")</f>
        <v>-</v>
      </c>
      <c r="N100" s="446" t="str">
        <f aca="false">IF(J100&gt;0,B100,"-")</f>
        <v>-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2008-03-22T11:00:55Z</dcterms:created>
  <dc:creator>Unger</dc:creator>
  <dc:description/>
  <dc:language>en-US</dc:language>
  <cp:lastModifiedBy/>
  <cp:lastPrinted>2018-04-09T15:18:04Z</cp:lastPrinted>
  <dcterms:modified xsi:type="dcterms:W3CDTF">2025-05-25T11:22:14Z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