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gramming\"/>
    </mc:Choice>
  </mc:AlternateContent>
  <xr:revisionPtr revIDLastSave="0" documentId="13_ncr:1_{D50E5AA5-E988-4FC9-887B-17B457EE9E0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heater Outcomes by Launch Date" sheetId="4" r:id="rId1"/>
    <sheet name="Kickstarter" sheetId="1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F3" i="3"/>
  <c r="F4" i="3"/>
  <c r="F5" i="3"/>
  <c r="F6" i="3"/>
  <c r="F7" i="3"/>
  <c r="F8" i="3"/>
  <c r="F9" i="3"/>
  <c r="F10" i="3"/>
  <c r="F11" i="3"/>
  <c r="F12" i="3"/>
  <c r="F2" i="3"/>
  <c r="E3" i="3"/>
  <c r="E4" i="3"/>
  <c r="E5" i="3"/>
  <c r="E6" i="3"/>
  <c r="E7" i="3"/>
  <c r="E8" i="3"/>
  <c r="E9" i="3"/>
  <c r="E10" i="3"/>
  <c r="E11" i="3"/>
  <c r="E12" i="3"/>
  <c r="E2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B4" i="3"/>
  <c r="B5" i="3"/>
  <c r="B6" i="3"/>
  <c r="B7" i="3"/>
  <c r="B8" i="3"/>
  <c r="B9" i="3"/>
  <c r="B10" i="3"/>
  <c r="B11" i="3"/>
  <c r="B12" i="3"/>
  <c r="B3" i="3"/>
  <c r="B2" i="3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Q2" i="1"/>
  <c r="S2" i="1" s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5" i="1"/>
  <c r="P6" i="1"/>
  <c r="P7" i="1"/>
  <c r="P4" i="1"/>
  <c r="P3" i="1"/>
  <c r="P2" i="1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<sst xmlns="http://schemas.openxmlformats.org/spreadsheetml/2006/main" count="28858" uniqueCount="8356">
  <si>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</si>
  <si>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</si>
  <si>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</si>
  <si>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</si>
  <si>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</si>
  <si>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</si>
  <si>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</si>
  <si>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</si>
  <si>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</si>
  <si>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</si>
  <si>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</si>
  <si>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</si>
  <si>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</si>
  <si>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</si>
  <si>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</si>
  <si>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</si>
  <si>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</si>
  <si>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</si>
  <si>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</si>
  <si>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</si>
  <si>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</si>
  <si>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</si>
  <si>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</si>
  <si>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</si>
  <si>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</si>
  <si>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</si>
  <si>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</si>
  <si>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</si>
  <si>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</si>
  <si>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</si>
  <si>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</si>
  <si>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</si>
  <si>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</si>
  <si>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</si>
  <si>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</si>
  <si>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</si>
  <si>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</si>
  <si>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</si>
  <si>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</si>
  <si>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</si>
  <si>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</si>
  <si>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</si>
  <si>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</si>
  <si>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</si>
  <si>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</si>
  <si>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</si>
  <si>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</si>
  <si>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</si>
  <si>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</si>
  <si>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</si>
  <si>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</si>
  <si>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</si>
  <si>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</si>
  <si>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</si>
  <si>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</si>
  <si>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</si>
  <si>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</si>
  <si>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</si>
  <si>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</si>
  <si>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</si>
  <si>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</si>
  <si>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</si>
  <si>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</si>
  <si>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</si>
  <si>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</si>
  <si>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</si>
  <si>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</si>
  <si>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</si>
  <si>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</si>
  <si>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</si>
  <si>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</si>
  <si>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</si>
  <si>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</si>
  <si>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</si>
  <si>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</si>
  <si>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</si>
  <si>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</si>
  <si>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</si>
  <si>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</si>
  <si>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</si>
  <si>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</si>
  <si>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</si>
  <si>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</si>
  <si>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</si>
  <si>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</si>
  <si>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</si>
  <si>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</si>
  <si>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</si>
  <si>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</si>
  <si>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</si>
  <si>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</si>
  <si>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</si>
  <si>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</si>
  <si>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</si>
  <si>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</si>
  <si>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</si>
  <si>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</si>
  <si>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</si>
  <si>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</si>
  <si>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</si>
  <si>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</si>
  <si>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</si>
  <si>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</si>
  <si>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</si>
  <si>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</si>
  <si>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</si>
  <si>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</si>
  <si>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</si>
  <si>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</si>
  <si>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</si>
  <si>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</si>
  <si>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</si>
  <si>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</si>
  <si>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</si>
  <si>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</si>
  <si>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</si>
  <si>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</si>
  <si>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</si>
  <si>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</si>
  <si>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</si>
  <si>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</si>
  <si>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</si>
  <si>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</si>
  <si>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</si>
  <si>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</si>
  <si>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</si>
  <si>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</si>
  <si>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</si>
  <si>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</si>
  <si>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</si>
  <si>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</si>
  <si>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</si>
  <si>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</si>
  <si>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</si>
  <si>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</si>
  <si>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</si>
  <si>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</si>
  <si>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</si>
  <si>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</si>
  <si>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</si>
  <si>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</si>
  <si>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</si>
  <si>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</si>
  <si>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</si>
  <si>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</si>
  <si>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</si>
  <si>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</si>
  <si>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</si>
  <si>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</si>
  <si>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</si>
  <si>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</si>
  <si>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</si>
  <si>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</si>
  <si>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</si>
  <si>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</si>
  <si>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</si>
  <si>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</si>
  <si>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</si>
  <si>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</si>
  <si>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</si>
  <si>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</si>
  <si>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</si>
  <si>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</si>
  <si>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</si>
  <si>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</si>
  <si>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</si>
  <si>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</si>
  <si>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</si>
  <si>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</si>
  <si>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</si>
  <si>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</si>
  <si>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</si>
  <si>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</si>
  <si>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</si>
  <si>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</si>
  <si>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</si>
  <si>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</si>
  <si>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</si>
  <si>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</si>
  <si>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</si>
  <si>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</si>
  <si>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</si>
  <si>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</si>
  <si>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</si>
  <si>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</si>
  <si>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</si>
  <si>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</si>
  <si>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</si>
  <si>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</si>
  <si>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</si>
  <si>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</si>
  <si>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</si>
  <si>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</si>
  <si>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</si>
  <si>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</si>
  <si>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</si>
  <si>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</si>
  <si>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</si>
  <si>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</si>
  <si>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</si>
  <si>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</si>
  <si>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</si>
  <si>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</si>
  <si>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</si>
  <si>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</si>
  <si>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</si>
  <si>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</si>
  <si>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</si>
  <si>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</si>
  <si>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</si>
  <si>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</si>
  <si>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</si>
  <si>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</si>
  <si>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</si>
  <si>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</si>
  <si>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</si>
  <si>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</si>
  <si>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</si>
  <si>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</si>
  <si>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</si>
  <si>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</si>
  <si>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</si>
  <si>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</si>
  <si>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</si>
  <si>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</si>
  <si>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</si>
  <si>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</si>
  <si>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</si>
  <si>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</si>
  <si>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</si>
  <si>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</si>
  <si>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</si>
  <si>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</si>
  <si>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</si>
  <si>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</si>
  <si>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</si>
  <si>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</si>
  <si>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</si>
  <si>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</si>
  <si>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</si>
  <si>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</si>
  <si>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</si>
  <si>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</si>
  <si>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</si>
  <si>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</si>
  <si>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</si>
  <si>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</si>
  <si>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</si>
  <si>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</si>
  <si>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</si>
  <si>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</si>
  <si>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</si>
  <si>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</si>
  <si>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</si>
  <si>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</si>
  <si>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</si>
  <si>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</si>
  <si>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</si>
  <si>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</si>
  <si>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</si>
  <si>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</si>
  <si>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</si>
  <si>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</si>
  <si>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</si>
  <si>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</si>
  <si>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</si>
  <si>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</si>
  <si>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</si>
  <si>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</si>
  <si>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</si>
  <si>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</si>
  <si>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</si>
  <si>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</si>
  <si>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</si>
  <si>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</si>
  <si>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</si>
  <si>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</si>
  <si>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</si>
  <si>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</si>
  <si>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</si>
  <si>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</si>
  <si>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</si>
  <si>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</si>
  <si>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</si>
  <si>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</si>
  <si>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</si>
  <si>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</si>
  <si>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</si>
  <si>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</si>
  <si>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</si>
  <si>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</si>
  <si>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</si>
  <si>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</si>
  <si>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</si>
  <si>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</si>
  <si>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</si>
  <si>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</si>
  <si>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</si>
  <si>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</si>
  <si>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</si>
  <si>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</si>
  <si>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</si>
  <si>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</si>
  <si>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</si>
  <si>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</si>
  <si>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</si>
  <si>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</si>
  <si>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</si>
  <si>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</si>
  <si>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</si>
  <si>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</si>
  <si>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</si>
  <si>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</si>
  <si>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</si>
  <si>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</si>
  <si>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</si>
  <si>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</si>
  <si>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</si>
  <si>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</si>
  <si>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</si>
  <si>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</si>
  <si>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</si>
  <si>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</si>
  <si>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</si>
  <si>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</si>
  <si>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</si>
  <si>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</si>
  <si>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</si>
  <si>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</si>
  <si>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</si>
  <si>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</si>
  <si>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</si>
  <si>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</si>
  <si>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</si>
  <si>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</si>
  <si>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</si>
  <si>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</si>
  <si>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</si>
  <si>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</si>
  <si>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</si>
  <si>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</si>
  <si>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</si>
  <si>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</si>
  <si>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</si>
  <si>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</si>
  <si>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</si>
  <si>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</si>
  <si>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</si>
  <si>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</si>
  <si>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</si>
  <si>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</si>
  <si>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</si>
  <si>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</si>
  <si>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</si>
  <si>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</si>
  <si>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</si>
  <si>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</si>
  <si>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</si>
  <si>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</si>
  <si>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</si>
  <si>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</si>
  <si>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</si>
  <si>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</si>
  <si>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</si>
  <si>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</si>
  <si>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</si>
  <si>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</si>
  <si>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</si>
  <si>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</si>
  <si>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</si>
  <si>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</si>
  <si>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</si>
  <si>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</si>
  <si>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</si>
  <si>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</si>
  <si>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</si>
  <si>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</si>
  <si>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</si>
  <si>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</si>
  <si>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</si>
  <si>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</si>
  <si>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</si>
  <si>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</si>
  <si>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</si>
  <si>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</si>
  <si>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</si>
  <si>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</si>
  <si>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</si>
  <si>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</si>
  <si>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</si>
  <si>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</si>
  <si>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</si>
  <si>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</si>
  <si>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</si>
  <si>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</si>
  <si>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</si>
  <si>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</si>
  <si>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</si>
  <si>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</si>
  <si>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</si>
  <si>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</si>
  <si>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</si>
  <si>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</si>
  <si>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</si>
  <si>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</si>
  <si>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</si>
  <si>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</si>
  <si>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</si>
  <si>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</si>
  <si>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</si>
  <si>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</si>
  <si>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</si>
  <si>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</si>
  <si>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</si>
  <si>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</si>
  <si>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</si>
  <si>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</si>
  <si>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</si>
  <si>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</si>
  <si>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</si>
  <si>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</si>
  <si>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</si>
  <si>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</si>
  <si>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</si>
  <si>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</si>
  <si>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</si>
  <si>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</si>
  <si>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</si>
  <si>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</si>
  <si>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</si>
  <si>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</si>
  <si>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</si>
  <si>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</si>
  <si>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</si>
  <si>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</si>
  <si>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</si>
  <si>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</si>
  <si>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</si>
  <si>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</si>
  <si>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</si>
  <si>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</si>
  <si>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</si>
  <si>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</si>
  <si>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</si>
  <si>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</si>
  <si>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</si>
  <si>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</si>
  <si>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</si>
  <si>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</si>
  <si>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</si>
  <si>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</si>
  <si>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</si>
  <si>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</si>
  <si>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</si>
  <si>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</si>
  <si>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</si>
  <si>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</si>
  <si>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</si>
  <si>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</si>
  <si>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</si>
  <si>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</si>
  <si>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</si>
  <si>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</si>
  <si>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</si>
  <si>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</si>
  <si>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</si>
  <si>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</si>
  <si>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</si>
  <si>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</si>
  <si>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</si>
  <si>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</si>
  <si>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</si>
  <si>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</si>
  <si>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</si>
  <si>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</si>
  <si>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</si>
  <si>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</si>
  <si>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</si>
  <si>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</si>
  <si>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</si>
  <si>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</si>
  <si>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</si>
  <si>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</si>
  <si>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</si>
  <si>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</si>
  <si>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</si>
  <si>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</si>
  <si>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</si>
  <si>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</si>
  <si>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</si>
  <si>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</si>
  <si>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</si>
  <si>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</si>
  <si>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</si>
  <si>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</si>
  <si>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</si>
  <si>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</si>
  <si>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</si>
  <si>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</si>
  <si>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</si>
  <si>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</si>
  <si>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</si>
  <si>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</si>
  <si>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</si>
  <si>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</si>
  <si>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</si>
  <si>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</si>
  <si>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</si>
  <si>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</si>
  <si>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</si>
  <si>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</si>
  <si>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</si>
  <si>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</si>
  <si>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</si>
  <si>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</si>
  <si>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</si>
  <si>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</si>
  <si>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</si>
  <si>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</si>
  <si>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</si>
  <si>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</si>
  <si>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</si>
  <si>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</si>
  <si>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</si>
  <si>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</si>
  <si>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</si>
  <si>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</si>
  <si>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</si>
  <si>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</si>
  <si>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</si>
  <si>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</si>
  <si>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</si>
  <si>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</si>
  <si>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</si>
  <si>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</si>
  <si>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</si>
  <si>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</si>
  <si>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</si>
  <si>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</si>
  <si>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</si>
  <si>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</si>
  <si>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</si>
  <si>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</si>
  <si>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</si>
  <si>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</si>
  <si>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</si>
  <si>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</si>
  <si>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</si>
  <si>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</si>
  <si>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</si>
  <si>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</si>
  <si>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</si>
  <si>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</si>
  <si>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</si>
  <si>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</si>
  <si>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</si>
  <si>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</si>
  <si>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</si>
  <si>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</si>
  <si>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</si>
  <si>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</si>
  <si>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</si>
  <si>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</si>
  <si>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</si>
  <si>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</si>
  <si>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</si>
  <si>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</si>
  <si>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</si>
  <si>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</si>
  <si>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</si>
  <si>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</si>
  <si>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</si>
  <si>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</si>
  <si>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</si>
  <si>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</si>
  <si>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</si>
  <si>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</si>
  <si>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</si>
  <si>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</si>
  <si>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</si>
  <si>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</si>
  <si>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</si>
  <si>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</si>
  <si>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</si>
  <si>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</si>
  <si>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</si>
  <si>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</si>
  <si>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</si>
  <si>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</si>
  <si>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</si>
  <si>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</si>
  <si>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</si>
  <si>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</si>
  <si>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</si>
  <si>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</si>
  <si>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</si>
  <si>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</si>
  <si>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</si>
  <si>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</si>
  <si>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</si>
  <si>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</si>
  <si>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</si>
  <si>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</si>
  <si>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</si>
  <si>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</si>
  <si>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</si>
  <si>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</si>
  <si>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</si>
  <si>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</si>
  <si>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</si>
  <si>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</si>
  <si>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</si>
  <si>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</si>
  <si>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</si>
  <si>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</si>
  <si>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</si>
  <si>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</si>
  <si>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</si>
  <si>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</si>
  <si>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</si>
  <si>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</si>
  <si>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</si>
  <si>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</si>
  <si>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</si>
  <si>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</si>
  <si>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</si>
  <si>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</si>
  <si>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</si>
  <si>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</si>
  <si>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</si>
  <si>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</si>
  <si>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</si>
  <si>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</si>
  <si>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</si>
  <si>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</si>
  <si>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</si>
  <si>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</si>
  <si>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</si>
  <si>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</si>
  <si>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</si>
  <si>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</si>
  <si>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</si>
  <si>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</si>
  <si>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</si>
  <si>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</si>
  <si>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</si>
  <si>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</si>
  <si>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</si>
  <si>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</si>
  <si>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</si>
  <si>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</si>
  <si>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</si>
  <si>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</si>
  <si>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</si>
  <si>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</si>
  <si>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</si>
  <si>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</si>
  <si>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</si>
  <si>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</si>
  <si>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</si>
  <si>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</si>
  <si>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</si>
  <si>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</si>
  <si>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</si>
  <si>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</si>
  <si>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</si>
  <si>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</si>
  <si>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</si>
  <si>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</si>
  <si>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</si>
  <si>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</si>
  <si>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</si>
  <si>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</si>
  <si>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</si>
  <si>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</si>
  <si>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</si>
  <si>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</si>
  <si>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</si>
  <si>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</si>
  <si>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</si>
  <si>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</si>
  <si>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</si>
  <si>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</si>
  <si>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</si>
  <si>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</si>
  <si>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</si>
  <si>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</si>
  <si>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</si>
  <si>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</si>
  <si>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</si>
  <si>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</si>
  <si>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</si>
  <si>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</si>
  <si>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</si>
  <si>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</si>
  <si>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</si>
  <si>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</si>
  <si>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</si>
  <si>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</si>
  <si>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</si>
  <si>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</si>
  <si>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</si>
  <si>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</si>
  <si>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</si>
  <si>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</si>
  <si>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</si>
  <si>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</si>
  <si>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</si>
  <si>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</si>
  <si>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</si>
  <si>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</si>
  <si>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</si>
  <si>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</si>
  <si>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</si>
  <si>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</si>
  <si>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</si>
  <si>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</si>
  <si>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</si>
  <si>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</si>
  <si>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</si>
  <si>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</si>
  <si>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</si>
  <si>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</si>
  <si>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</si>
  <si>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</si>
  <si>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</si>
  <si>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</si>
  <si>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</si>
  <si>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</si>
  <si>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</si>
  <si>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</si>
  <si>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</si>
  <si>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</si>
  <si>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</si>
  <si>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</si>
  <si>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</si>
  <si>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</si>
  <si>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</si>
  <si>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</si>
  <si>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</si>
  <si>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</si>
  <si>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</si>
  <si>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</si>
  <si>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</si>
  <si>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</si>
  <si>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</si>
  <si>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</si>
  <si>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</si>
  <si>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</si>
  <si>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</si>
  <si>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</si>
  <si>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</si>
  <si>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</si>
  <si>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</si>
  <si>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</si>
  <si>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</si>
  <si>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</si>
  <si>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</si>
  <si>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</si>
  <si>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</si>
  <si>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</si>
  <si>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</si>
  <si>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</si>
  <si>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</si>
  <si>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</si>
  <si>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</si>
  <si>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</si>
  <si>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</si>
  <si>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</si>
  <si>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</si>
  <si>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</si>
  <si>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</si>
  <si>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</si>
  <si>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</si>
  <si>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</si>
  <si>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</si>
  <si>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</si>
  <si>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</si>
  <si>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</si>
  <si>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</si>
  <si>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</si>
  <si>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</si>
  <si>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</si>
  <si>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</si>
  <si>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</si>
  <si>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</si>
  <si>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</si>
  <si>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</si>
  <si>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</si>
  <si>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</si>
  <si>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</si>
  <si>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</si>
  <si>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</si>
  <si>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</si>
  <si>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</si>
  <si>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</si>
  <si>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</si>
  <si>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</si>
  <si>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</si>
  <si>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</si>
  <si>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</si>
  <si>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</si>
  <si>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</si>
  <si>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</si>
  <si>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</si>
  <si>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</si>
  <si>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</si>
  <si>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</si>
  <si>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</si>
  <si>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</si>
  <si>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</si>
  <si>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</si>
  <si>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</si>
  <si>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</si>
  <si>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</si>
  <si>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</si>
  <si>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</si>
  <si>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</si>
  <si>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</si>
  <si>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</si>
  <si>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</si>
  <si>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</si>
  <si>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</si>
  <si>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</si>
  <si>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</si>
  <si>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</si>
  <si>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</si>
  <si>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</si>
  <si>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</si>
  <si>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</si>
  <si>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</si>
  <si>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</si>
  <si>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</si>
  <si>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</si>
  <si>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</si>
  <si>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</si>
  <si>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</si>
  <si>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</si>
  <si>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</si>
  <si>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</si>
  <si>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</si>
  <si>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</si>
  <si>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</si>
  <si>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</si>
  <si>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</si>
  <si>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</si>
  <si>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</si>
  <si>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</si>
  <si>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</si>
  <si>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</si>
  <si>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</si>
  <si>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</si>
  <si>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</si>
  <si>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</si>
  <si>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</si>
  <si>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</si>
  <si>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</si>
  <si>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</si>
  <si>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</si>
  <si>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</si>
  <si>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</si>
  <si>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</si>
  <si>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</si>
  <si>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</si>
  <si>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</si>
  <si>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</si>
  <si>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</si>
  <si>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</si>
  <si>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</si>
  <si>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</si>
  <si>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</si>
  <si>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</si>
  <si>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</si>
  <si>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</si>
  <si>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</si>
  <si>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</si>
  <si>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</si>
  <si>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</si>
  <si>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</si>
  <si>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</si>
  <si>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</si>
  <si>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</si>
  <si>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</si>
  <si>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</si>
  <si>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</si>
  <si>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</si>
  <si>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</si>
  <si>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</si>
  <si>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</si>
  <si>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</si>
  <si>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</si>
  <si>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</si>
  <si>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</si>
  <si>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</si>
  <si>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</si>
  <si>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</si>
  <si>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</si>
  <si>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</si>
  <si>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</si>
  <si>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</si>
  <si>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</si>
  <si>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</si>
  <si>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</si>
  <si>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</si>
  <si>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</si>
  <si>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</si>
  <si>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</si>
  <si>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</si>
  <si>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</si>
  <si>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</si>
  <si>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</si>
  <si>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</si>
  <si>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</si>
  <si>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</si>
  <si>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</si>
  <si>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</si>
  <si>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</si>
  <si>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</si>
  <si>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</si>
  <si>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</si>
  <si>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</si>
  <si>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</si>
  <si>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</si>
  <si>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</si>
  <si>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</si>
  <si>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</si>
  <si>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</si>
  <si>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</si>
  <si>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</si>
  <si>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</si>
  <si>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</si>
  <si>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</si>
  <si>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</si>
  <si>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</si>
  <si>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</si>
  <si>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</si>
  <si>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</si>
  <si>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</si>
  <si>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</si>
  <si>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</si>
  <si>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</si>
  <si>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</si>
  <si>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</si>
  <si>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</si>
  <si>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</si>
  <si>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</si>
  <si>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</si>
  <si>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</si>
  <si>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</si>
  <si>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</si>
  <si>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</si>
  <si>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</si>
  <si>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</si>
  <si>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</si>
  <si>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</si>
  <si>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</si>
  <si>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</si>
  <si>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</si>
  <si>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</si>
  <si>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</si>
  <si>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</si>
  <si>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</si>
  <si>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</si>
  <si>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</si>
  <si>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</si>
  <si>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</si>
  <si>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</si>
  <si>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</si>
  <si>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</si>
  <si>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</si>
  <si>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</si>
  <si>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</si>
  <si>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</si>
  <si>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</si>
  <si>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</si>
  <si>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</si>
  <si>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</si>
  <si>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</si>
  <si>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</si>
  <si>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</si>
  <si>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</si>
  <si>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</si>
  <si>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</si>
  <si>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</si>
  <si>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</si>
  <si>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</si>
  <si>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</si>
  <si>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</si>
  <si>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</si>
  <si>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</si>
  <si>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</si>
  <si>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</si>
  <si>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</si>
  <si>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</si>
  <si>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</si>
  <si>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</si>
  <si>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</si>
  <si>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</si>
  <si>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</si>
  <si>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</si>
  <si>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</si>
  <si>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</si>
  <si>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</si>
  <si>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</si>
  <si>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</si>
  <si>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</si>
  <si>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</si>
  <si>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</si>
  <si>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</si>
  <si>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</si>
  <si>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</si>
  <si>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</si>
  <si>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</si>
  <si>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</si>
  <si>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</si>
  <si>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</si>
  <si>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</si>
  <si>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</si>
  <si>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</si>
  <si>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</si>
  <si>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</si>
  <si>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</si>
  <si>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</si>
  <si>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</si>
  <si>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</si>
  <si>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</si>
  <si>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</si>
  <si>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</si>
  <si>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</si>
  <si>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</si>
  <si>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</si>
  <si>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</si>
  <si>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</si>
  <si>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</si>
  <si>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</si>
  <si>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</si>
  <si>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</si>
  <si>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</si>
  <si>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</si>
  <si>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</si>
  <si>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</si>
  <si>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</si>
  <si>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</si>
  <si>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</si>
  <si>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</si>
  <si>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</si>
  <si>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</si>
  <si>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</si>
  <si>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</si>
  <si>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</si>
  <si>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</si>
  <si>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</si>
  <si>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</si>
  <si>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</si>
  <si>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</si>
  <si>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</si>
  <si>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</si>
  <si>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</si>
  <si>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</si>
  <si>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</si>
  <si>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</si>
  <si>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</si>
  <si>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</si>
  <si>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</si>
  <si>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</si>
  <si>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</si>
  <si>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</si>
  <si>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</si>
  <si>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</si>
  <si>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</si>
  <si>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</si>
  <si>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</si>
  <si>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</si>
  <si>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</si>
  <si>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</si>
  <si>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</si>
  <si>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</si>
  <si>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</si>
  <si>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</si>
  <si>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</si>
  <si>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</si>
  <si>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</si>
  <si>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</si>
  <si>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</si>
  <si>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</si>
  <si>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</si>
  <si>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</si>
  <si>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</si>
  <si>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</si>
  <si>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</si>
  <si>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</si>
  <si>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</si>
  <si>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</si>
  <si>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</si>
  <si>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</si>
  <si>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</si>
  <si>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</si>
  <si>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</si>
  <si>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</si>
  <si>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</si>
  <si>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</si>
  <si>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</si>
  <si>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</si>
  <si>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</si>
  <si>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</si>
  <si>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</si>
  <si>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</si>
  <si>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</si>
  <si>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</si>
  <si>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</si>
  <si>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</si>
  <si>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</si>
  <si>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</si>
  <si>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</si>
  <si>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</si>
  <si>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</si>
  <si>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</si>
  <si>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</si>
  <si>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</si>
  <si>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</si>
  <si>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</si>
  <si>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</si>
  <si>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</si>
  <si>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</si>
  <si>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</si>
  <si>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</si>
  <si>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</si>
  <si>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</si>
  <si>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</si>
  <si>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</si>
  <si>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</si>
  <si>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</si>
  <si>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</si>
  <si>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</si>
  <si>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</si>
  <si>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</si>
  <si>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</si>
  <si>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</si>
  <si>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</si>
  <si>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</si>
  <si>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</si>
  <si>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</si>
  <si>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</si>
  <si>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</si>
  <si>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</si>
  <si>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</si>
  <si>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</si>
  <si>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</si>
  <si>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</si>
  <si>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</si>
  <si>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</si>
  <si>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</si>
  <si>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</si>
  <si>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</si>
  <si>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</si>
  <si>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</si>
  <si>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</si>
  <si>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</si>
  <si>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</si>
  <si>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</si>
  <si>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</si>
  <si>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</si>
  <si>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</si>
  <si>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</si>
  <si>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</si>
  <si>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</si>
  <si>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</si>
  <si>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</si>
  <si>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</si>
  <si>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</si>
  <si>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</si>
  <si>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</si>
  <si>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</si>
  <si>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</si>
  <si>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</si>
  <si>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</si>
  <si>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</si>
  <si>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</si>
  <si>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</si>
  <si>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</si>
  <si>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</si>
  <si>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</si>
  <si>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</si>
  <si>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</si>
  <si>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</si>
  <si>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</si>
  <si>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</si>
  <si>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</si>
  <si>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</si>
  <si>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</si>
  <si>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</si>
  <si>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</si>
  <si>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</si>
  <si>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</si>
  <si>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</si>
  <si>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</si>
  <si>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</si>
  <si>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</si>
  <si>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</si>
  <si>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</si>
  <si>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</si>
  <si>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</si>
  <si>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</si>
  <si>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</si>
  <si>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</si>
  <si>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</si>
  <si>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</si>
  <si>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</si>
  <si>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</si>
  <si>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</si>
  <si>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</si>
  <si>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</si>
  <si>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</si>
  <si>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</si>
  <si>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</si>
  <si>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</si>
  <si>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</si>
  <si>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</si>
  <si>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</si>
  <si>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</si>
  <si>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</si>
  <si>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</si>
  <si>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</si>
  <si>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</si>
  <si>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</si>
  <si>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</si>
  <si>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</si>
  <si>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</si>
  <si>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</si>
  <si>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</si>
  <si>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</si>
  <si>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</si>
  <si>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</si>
  <si>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</si>
  <si>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</si>
  <si>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</si>
  <si>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</si>
  <si>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</si>
  <si>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</si>
  <si>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</si>
  <si>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</si>
  <si>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</si>
  <si>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</si>
  <si>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</si>
  <si>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</si>
  <si>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</si>
  <si>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</si>
  <si>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</si>
  <si>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</si>
  <si>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</si>
  <si>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</si>
  <si>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</si>
  <si>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</si>
  <si>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</si>
  <si>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</si>
  <si>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</si>
  <si>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</si>
  <si>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</si>
  <si>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</si>
  <si>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</si>
  <si>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</si>
  <si>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</si>
  <si>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</si>
  <si>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</si>
  <si>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</si>
  <si>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</si>
  <si>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</si>
  <si>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</si>
  <si>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</si>
  <si>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</si>
  <si>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</si>
  <si>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</si>
  <si>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</si>
  <si>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</si>
  <si>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</si>
  <si>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</si>
  <si>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</si>
  <si>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</si>
  <si>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</si>
  <si>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</si>
  <si>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</si>
  <si>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</si>
  <si>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</si>
  <si>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</si>
  <si>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</si>
  <si>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</si>
  <si>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</si>
  <si>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</si>
  <si>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</si>
  <si>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</si>
  <si>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</si>
  <si>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</si>
  <si>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</si>
  <si>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</si>
  <si>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</si>
  <si>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</si>
  <si>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</si>
  <si>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</si>
  <si>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</si>
  <si>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</si>
  <si>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</si>
  <si>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</si>
  <si>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</si>
  <si>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</si>
  <si>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</si>
  <si>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</si>
  <si>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</si>
  <si>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</si>
  <si>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</si>
  <si>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</si>
  <si>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</si>
  <si>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</si>
  <si>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</si>
  <si>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</si>
  <si>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</si>
  <si>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</si>
  <si>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</si>
  <si>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</si>
  <si>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</si>
  <si>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</si>
  <si>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</si>
  <si>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</si>
  <si>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</si>
  <si>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</si>
  <si>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</si>
  <si>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</si>
  <si>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</si>
  <si>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</si>
  <si>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</si>
  <si>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</si>
  <si>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</si>
  <si>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</si>
  <si>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</si>
  <si>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</si>
  <si>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</si>
  <si>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</si>
  <si>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</si>
  <si>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</si>
  <si>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</si>
  <si>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</si>
  <si>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</si>
  <si>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</si>
  <si>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</si>
  <si>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</si>
  <si>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</si>
  <si>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</si>
  <si>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</si>
  <si>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</si>
  <si>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</si>
  <si>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</si>
  <si>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</si>
  <si>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</si>
  <si>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</si>
  <si>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</si>
  <si>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</si>
  <si>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</si>
  <si>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</si>
  <si>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</si>
  <si>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</si>
  <si>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</si>
  <si>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</si>
  <si>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</si>
  <si>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</si>
  <si>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</si>
  <si>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</si>
  <si>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</si>
  <si>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</si>
  <si>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</si>
  <si>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</si>
  <si>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</si>
  <si>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</si>
  <si>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</si>
  <si>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</si>
  <si>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</si>
  <si>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</si>
  <si>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</si>
  <si>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</si>
  <si>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</si>
  <si>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</si>
  <si>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</si>
  <si>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</si>
  <si>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</si>
  <si>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</si>
  <si>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</si>
  <si>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</si>
  <si>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</si>
  <si>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</si>
  <si>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</si>
  <si>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</si>
  <si>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</si>
  <si>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</si>
  <si>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</si>
  <si>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</si>
  <si>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</si>
  <si>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</si>
  <si>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</si>
  <si>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</si>
  <si>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</si>
  <si>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</si>
  <si>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</si>
  <si>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</si>
  <si>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</si>
  <si>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</si>
  <si>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</si>
  <si>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</si>
  <si>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</si>
  <si>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</si>
  <si>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</si>
  <si>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</si>
  <si>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</si>
  <si>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</si>
  <si>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</si>
  <si>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</si>
  <si>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</si>
  <si>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</si>
  <si>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</si>
  <si>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</si>
  <si>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</si>
  <si>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</si>
  <si>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</si>
  <si>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</si>
  <si>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</si>
  <si>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</si>
  <si>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</si>
  <si>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</si>
  <si>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</si>
  <si>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</si>
  <si>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</si>
  <si>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</si>
  <si>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</si>
  <si>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</si>
  <si>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</si>
  <si>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</si>
  <si>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</si>
  <si>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</si>
  <si>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</si>
  <si>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</si>
  <si>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</si>
  <si>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</si>
  <si>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</si>
  <si>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</si>
  <si>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</si>
  <si>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</si>
  <si>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</si>
  <si>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</si>
  <si>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</si>
  <si>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</si>
  <si>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</si>
  <si>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</si>
  <si>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</si>
  <si>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</si>
  <si>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</si>
  <si>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</si>
  <si>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</si>
  <si>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</si>
  <si>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</si>
  <si>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</si>
  <si>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</si>
  <si>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</si>
  <si>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</si>
  <si>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</si>
  <si>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</si>
  <si>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</si>
  <si>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</si>
  <si>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</si>
  <si>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</si>
  <si>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</si>
  <si>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</si>
  <si>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</si>
  <si>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</si>
  <si>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</si>
  <si>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</si>
  <si>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</si>
  <si>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</si>
  <si>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</si>
  <si>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</si>
  <si>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</si>
  <si>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</si>
  <si>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</si>
  <si>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</si>
  <si>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</si>
  <si>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</si>
  <si>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</si>
  <si>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</si>
  <si>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</si>
  <si>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</si>
  <si>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</si>
  <si>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</si>
  <si>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</si>
  <si>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</si>
  <si>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</si>
  <si>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</si>
  <si>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</si>
  <si>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</si>
  <si>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</si>
  <si>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</si>
  <si>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</si>
  <si>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</si>
  <si>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</si>
  <si>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</si>
  <si>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</si>
  <si>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</si>
  <si>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</si>
  <si>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</si>
  <si>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</si>
  <si>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</si>
  <si>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</si>
  <si>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</si>
  <si>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</si>
  <si>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</si>
  <si>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</si>
  <si>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</si>
  <si>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</si>
  <si>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</si>
  <si>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</si>
  <si>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</si>
  <si>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</si>
  <si>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</si>
  <si>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</si>
  <si>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</si>
  <si>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</si>
  <si>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</si>
  <si>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</si>
  <si>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</si>
  <si>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</si>
  <si>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</si>
  <si>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</si>
  <si>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</si>
  <si>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</si>
  <si>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</si>
  <si>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</si>
  <si>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</si>
  <si>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</si>
  <si>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</si>
  <si>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</si>
  <si>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</si>
  <si>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</si>
  <si>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</si>
  <si>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</si>
  <si>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</si>
  <si>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</si>
  <si>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</si>
  <si>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</si>
  <si>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</si>
  <si>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</si>
  <si>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</si>
  <si>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</si>
  <si>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</si>
  <si>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</si>
  <si>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</si>
  <si>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</si>
  <si>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</si>
  <si>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</si>
  <si>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</si>
  <si>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</si>
  <si>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</si>
  <si>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</si>
  <si>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</si>
  <si>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</si>
  <si>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</si>
  <si>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</si>
  <si>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</si>
  <si>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</si>
  <si>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</si>
  <si>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</si>
  <si>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</si>
  <si>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</si>
  <si>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</si>
  <si>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</si>
  <si>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</si>
  <si>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</si>
  <si>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</si>
  <si>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</si>
  <si>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</si>
  <si>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</si>
  <si>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</si>
  <si>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</si>
  <si>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</si>
  <si>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</si>
  <si>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</si>
  <si>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</si>
  <si>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</si>
  <si>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</si>
  <si>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</si>
  <si>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</si>
  <si>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</si>
  <si>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</si>
  <si>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</si>
  <si>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</si>
  <si>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</si>
  <si>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</si>
  <si>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</si>
  <si>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</si>
  <si>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</si>
  <si>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</si>
  <si>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</si>
  <si>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</si>
  <si>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</si>
  <si>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</si>
  <si>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</si>
  <si>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</si>
  <si>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</si>
  <si>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</si>
  <si>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</si>
  <si>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</si>
  <si>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</si>
  <si>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</si>
  <si>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</si>
  <si>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</si>
  <si>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</si>
  <si>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</si>
  <si>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</si>
  <si>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</si>
  <si>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</si>
  <si>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</si>
  <si>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</si>
  <si>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</si>
  <si>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</si>
  <si>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</si>
  <si>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</si>
  <si>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</si>
  <si>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</si>
  <si>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</si>
  <si>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</si>
  <si>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</si>
  <si>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</si>
  <si>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</si>
  <si>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</si>
  <si>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</si>
  <si>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</si>
  <si>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</si>
  <si>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</si>
  <si>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</si>
  <si>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</si>
  <si>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</si>
  <si>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</si>
  <si>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</si>
  <si>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</si>
  <si>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</si>
  <si>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</si>
  <si>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</si>
  <si>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</si>
  <si>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</si>
  <si>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</si>
  <si>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</si>
  <si>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</si>
  <si>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</si>
  <si>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</si>
  <si>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</si>
  <si>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</si>
  <si>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</si>
  <si>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</si>
  <si>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</si>
  <si>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</si>
  <si>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</si>
  <si>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</si>
  <si>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</si>
  <si>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</si>
  <si>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</si>
  <si>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</si>
  <si>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</si>
  <si>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</si>
  <si>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</si>
  <si>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</si>
  <si>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</si>
  <si>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</si>
  <si>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</si>
  <si>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</si>
  <si>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</si>
  <si>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</si>
  <si>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</si>
  <si>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</si>
  <si>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</si>
  <si>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</si>
  <si>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</si>
  <si>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</si>
  <si>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</si>
  <si>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</si>
  <si>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</si>
  <si>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</si>
  <si>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</si>
  <si>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</si>
  <si>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</si>
  <si>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</si>
  <si>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</si>
  <si>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</si>
  <si>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</si>
  <si>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</si>
  <si>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</si>
  <si>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</si>
  <si>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</si>
  <si>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</si>
  <si>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</si>
  <si>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</si>
  <si>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</si>
  <si>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</si>
  <si>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</si>
  <si>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</si>
  <si>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</si>
  <si>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</si>
  <si>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</si>
  <si>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</si>
  <si>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</si>
  <si>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</si>
  <si>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</si>
  <si>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</si>
  <si>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</si>
  <si>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</si>
  <si>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</si>
  <si>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</si>
  <si>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</si>
  <si>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</si>
  <si>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</si>
  <si>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</si>
  <si>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</si>
  <si>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</si>
  <si>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</si>
  <si>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</si>
  <si>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</si>
  <si>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</si>
  <si>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</si>
  <si>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</si>
  <si>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</si>
  <si>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</si>
  <si>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</si>
  <si>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</si>
  <si>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</si>
  <si>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</si>
  <si>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</si>
  <si>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</si>
  <si>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</si>
  <si>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</si>
  <si>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</si>
  <si>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</si>
  <si>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</si>
  <si>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</si>
  <si>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</si>
  <si>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</si>
  <si>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</si>
  <si>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</si>
  <si>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</si>
  <si>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</si>
  <si>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</si>
  <si>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</si>
  <si>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</si>
  <si>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</si>
  <si>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</si>
  <si>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</si>
  <si>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</si>
  <si>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</si>
  <si>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</si>
  <si>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</si>
  <si>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</si>
  <si>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</si>
  <si>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</si>
  <si>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</si>
  <si>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</si>
  <si>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</si>
  <si>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</si>
  <si>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</si>
  <si>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</si>
  <si>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</si>
  <si>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</si>
  <si>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</si>
  <si>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</si>
  <si>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</si>
  <si>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</si>
  <si>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</si>
  <si>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</si>
  <si>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</si>
  <si>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</si>
  <si>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</si>
  <si>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</si>
  <si>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</si>
  <si>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</si>
  <si>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</si>
  <si>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</si>
  <si>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</si>
  <si>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</si>
  <si>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</si>
  <si>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</si>
  <si>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</si>
  <si>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</si>
  <si>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</si>
  <si>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</si>
  <si>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</si>
  <si>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</si>
  <si>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</si>
  <si>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</si>
  <si>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</si>
  <si>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</si>
  <si>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</si>
  <si>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</si>
  <si>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</si>
  <si>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</si>
  <si>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</si>
  <si>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</si>
  <si>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</si>
  <si>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</si>
  <si>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</si>
  <si>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</si>
  <si>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</si>
  <si>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</si>
  <si>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</si>
  <si>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</si>
  <si>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</si>
  <si>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</si>
  <si>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</si>
  <si>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</si>
  <si>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</si>
  <si>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</si>
  <si>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</si>
  <si>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</si>
  <si>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</si>
  <si>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</si>
  <si>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</si>
  <si>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</si>
  <si>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</si>
  <si>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</si>
  <si>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</si>
  <si>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</si>
  <si>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</si>
  <si>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</si>
  <si>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</si>
  <si>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</si>
  <si>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</si>
  <si>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</si>
  <si>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</si>
  <si>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</si>
  <si>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</si>
  <si>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</si>
  <si>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</si>
  <si>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</si>
  <si>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</si>
  <si>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</si>
  <si>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</si>
  <si>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</si>
  <si>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</si>
  <si>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</si>
  <si>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</si>
  <si>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</si>
  <si>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</si>
  <si>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</si>
  <si>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</si>
  <si>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</si>
  <si>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</si>
  <si>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</si>
  <si>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</si>
  <si>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</si>
  <si>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</si>
  <si>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</si>
  <si>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</si>
  <si>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</si>
  <si>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</si>
  <si>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</si>
  <si>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</si>
  <si>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</si>
  <si>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</si>
  <si>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</si>
  <si>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</si>
  <si>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</si>
  <si>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</si>
  <si>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</si>
  <si>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</si>
  <si>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</si>
  <si>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</si>
  <si>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</si>
  <si>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</si>
  <si>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</si>
  <si>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</si>
  <si>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</si>
  <si>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</si>
  <si>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</si>
  <si>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</si>
  <si>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</si>
  <si>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</si>
  <si>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</si>
  <si>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</si>
  <si>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</si>
  <si>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</si>
  <si>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</si>
  <si>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</si>
  <si>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</si>
  <si>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</si>
  <si>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</si>
  <si>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</si>
  <si>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</si>
  <si>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</si>
  <si>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</si>
  <si>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</si>
  <si>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</si>
  <si>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</si>
  <si>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</si>
  <si>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</si>
  <si>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</si>
  <si>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</si>
  <si>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</si>
  <si>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</si>
  <si>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</si>
  <si>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</si>
  <si>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</si>
  <si>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</si>
  <si>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</si>
  <si>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</si>
  <si>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</si>
  <si>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</si>
  <si>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</si>
  <si>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</si>
  <si>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</si>
  <si>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</si>
  <si>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</si>
  <si>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</si>
  <si>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</si>
  <si>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</si>
  <si>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</si>
  <si>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</si>
  <si>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</si>
  <si>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</si>
  <si>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</si>
  <si>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</si>
  <si>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</si>
  <si>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</si>
  <si>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</si>
  <si>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</si>
  <si>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</si>
  <si>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</si>
  <si>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</si>
  <si>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</si>
  <si>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</si>
  <si>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</si>
  <si>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</si>
  <si>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</si>
  <si>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</si>
  <si>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</si>
  <si>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</si>
  <si>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</si>
  <si>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</si>
  <si>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</si>
  <si>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</si>
  <si>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</si>
  <si>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</si>
  <si>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</si>
  <si>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</si>
  <si>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</si>
  <si>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</si>
  <si>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</si>
  <si>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</si>
  <si>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</si>
  <si>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</si>
  <si>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</si>
  <si>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</si>
  <si>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</si>
  <si>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</si>
  <si>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</si>
  <si>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</si>
  <si>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</si>
  <si>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</si>
  <si>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</si>
  <si>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</si>
  <si>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</si>
  <si>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</si>
  <si>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</si>
  <si>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</si>
  <si>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</si>
  <si>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</si>
  <si>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</si>
  <si>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</si>
  <si>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</si>
  <si>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</si>
  <si>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</si>
  <si>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</si>
  <si>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</si>
  <si>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</si>
  <si>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</si>
  <si>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</si>
  <si>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</si>
  <si>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</si>
  <si>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</si>
  <si>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</si>
  <si>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</si>
  <si>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</si>
  <si>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</si>
  <si>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</si>
  <si>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</si>
  <si>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</si>
  <si>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</si>
  <si>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</si>
  <si>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</si>
  <si>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</si>
  <si>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</si>
  <si>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</si>
  <si>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</si>
  <si>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</si>
  <si>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</si>
  <si>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</si>
  <si>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</si>
  <si>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</si>
  <si>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</si>
  <si>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</si>
  <si>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</si>
  <si>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</si>
  <si>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</si>
  <si>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</si>
  <si>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</si>
  <si>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</si>
  <si>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</si>
  <si>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</si>
  <si>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</si>
  <si>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</si>
  <si>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</si>
  <si>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</si>
  <si>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</si>
  <si>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</si>
  <si>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</si>
  <si>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</si>
  <si>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</si>
  <si>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</si>
  <si>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</si>
  <si>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</si>
  <si>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</si>
  <si>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</si>
  <si>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</si>
  <si>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</si>
  <si>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</si>
  <si>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</si>
  <si>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</si>
  <si>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</si>
  <si>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</si>
  <si>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</si>
  <si>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</si>
  <si>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</si>
  <si>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</si>
  <si>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</si>
  <si>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</si>
  <si>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</si>
  <si>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</si>
  <si>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</si>
  <si>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</si>
  <si>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</si>
  <si>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</si>
  <si>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</si>
  <si>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</si>
  <si>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</si>
  <si>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</si>
  <si>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</si>
  <si>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</si>
  <si>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</si>
  <si>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</si>
  <si>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</si>
  <si>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</si>
  <si>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</si>
  <si>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</si>
  <si>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</si>
  <si>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</si>
  <si>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</si>
  <si>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</si>
  <si>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</si>
  <si>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</si>
  <si>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</si>
  <si>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</si>
  <si>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</si>
  <si>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</si>
  <si>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</si>
  <si>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</si>
  <si>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</si>
  <si>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</si>
  <si>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</si>
  <si>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</si>
  <si>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</si>
  <si>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</si>
  <si>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</si>
  <si>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</si>
  <si>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</si>
  <si>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</si>
  <si>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</si>
  <si>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</si>
  <si>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</si>
  <si>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</si>
  <si>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</si>
  <si>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</si>
  <si>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</si>
  <si>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</si>
  <si>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</si>
  <si>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</si>
  <si>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</si>
  <si>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</si>
  <si>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</si>
  <si>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</si>
  <si>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</si>
  <si>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</si>
  <si>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</si>
  <si>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</si>
  <si>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</si>
  <si>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</si>
  <si>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</si>
  <si>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</si>
  <si>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</si>
  <si>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</si>
  <si>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</si>
  <si>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</si>
  <si>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</si>
  <si>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</si>
  <si>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</si>
  <si>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</si>
  <si>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</si>
  <si>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</si>
  <si>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</si>
  <si>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</si>
  <si>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</si>
  <si>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</si>
  <si>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</si>
  <si>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</si>
  <si>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</si>
  <si>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</si>
  <si>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</si>
  <si>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</si>
  <si>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</si>
  <si>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</si>
  <si>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</si>
  <si>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</si>
  <si>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</si>
  <si>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</si>
  <si>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</si>
  <si>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</si>
  <si>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</si>
  <si>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</si>
  <si>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</si>
  <si>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</si>
  <si>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</si>
  <si>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</si>
  <si>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</si>
  <si>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</si>
  <si>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</si>
  <si>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</si>
  <si>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</si>
  <si>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</si>
  <si>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</si>
  <si>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</si>
  <si>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</si>
  <si>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</si>
  <si>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</si>
  <si>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</si>
  <si>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</si>
  <si>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</si>
  <si>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</si>
  <si>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</si>
  <si>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</si>
  <si>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</si>
  <si>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</si>
  <si>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</si>
  <si>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</si>
  <si>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</si>
  <si>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</si>
  <si>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</si>
  <si>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</si>
  <si>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</si>
  <si>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</si>
  <si>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</si>
  <si>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</si>
  <si>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</si>
  <si>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</si>
  <si>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</si>
  <si>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</si>
  <si>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</si>
  <si>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</si>
  <si>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</si>
  <si>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</si>
  <si>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</si>
  <si>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</si>
  <si>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</si>
  <si>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</si>
  <si>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</si>
  <si>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</si>
  <si>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</si>
  <si>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</si>
  <si>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</si>
  <si>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</si>
  <si>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</si>
  <si>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</si>
  <si>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</si>
  <si>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</si>
  <si>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</si>
  <si>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</si>
  <si>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</si>
  <si>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</si>
  <si>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</si>
  <si>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</si>
  <si>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</si>
  <si>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</si>
  <si>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</si>
  <si>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</si>
  <si>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</si>
  <si>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</si>
  <si>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</si>
  <si>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</si>
  <si>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</si>
  <si>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</si>
  <si>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</si>
  <si>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</si>
  <si>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</si>
  <si>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</si>
  <si>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</si>
  <si>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</si>
  <si>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</si>
  <si>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</si>
  <si>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</si>
  <si>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</si>
  <si>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</si>
  <si>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</si>
  <si>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</si>
  <si>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</si>
  <si>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</si>
  <si>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</si>
  <si>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</si>
  <si>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</si>
  <si>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</si>
  <si>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</si>
  <si>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</si>
  <si>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</si>
  <si>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</si>
  <si>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</si>
  <si>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</si>
  <si>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</si>
  <si>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</si>
  <si>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</si>
  <si>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</si>
  <si>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</si>
  <si>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</si>
  <si>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</si>
  <si>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</si>
  <si>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</si>
  <si>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</si>
  <si>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</si>
  <si>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</si>
  <si>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</si>
  <si>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</si>
  <si>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</si>
  <si>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</si>
  <si>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</si>
  <si>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</si>
  <si>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</si>
  <si>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</si>
  <si>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</si>
  <si>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</si>
  <si>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</si>
  <si>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</si>
  <si>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</si>
  <si>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</si>
  <si>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</si>
  <si>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</si>
  <si>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</si>
  <si>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</si>
  <si>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</si>
  <si>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</si>
  <si>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</si>
  <si>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</si>
  <si>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</si>
  <si>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</si>
  <si>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</si>
  <si>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</si>
  <si>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</si>
  <si>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</si>
  <si>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</si>
  <si>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</si>
  <si>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</si>
  <si>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</si>
  <si>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</si>
  <si>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</si>
  <si>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</si>
  <si>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</si>
  <si>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</si>
  <si>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</si>
  <si>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</si>
  <si>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</si>
  <si>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</si>
  <si>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</si>
  <si>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</si>
  <si>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</si>
  <si>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</si>
  <si>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</si>
  <si>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</si>
  <si>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</si>
  <si>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</si>
  <si>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</si>
  <si>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</si>
  <si>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</si>
  <si>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</si>
  <si>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</si>
  <si>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</si>
  <si>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</si>
  <si>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</si>
  <si>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</si>
  <si>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</si>
  <si>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</si>
  <si>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</si>
  <si>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</si>
  <si>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</si>
  <si>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</si>
  <si>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</si>
  <si>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</si>
  <si>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</si>
  <si>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</si>
  <si>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</si>
  <si>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</si>
  <si>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</si>
  <si>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</si>
  <si>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</si>
  <si>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</si>
  <si>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</si>
  <si>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</si>
  <si>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</si>
  <si>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</si>
  <si>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</si>
  <si>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</si>
  <si>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</si>
  <si>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</si>
  <si>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</si>
  <si>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</si>
  <si>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</si>
  <si>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</si>
  <si>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</si>
  <si>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</si>
  <si>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</si>
  <si>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</si>
  <si>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</si>
  <si>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</si>
  <si>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</si>
  <si>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</si>
  <si>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</si>
  <si>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</si>
  <si>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</si>
  <si>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</si>
  <si>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</si>
  <si>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</si>
  <si>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</si>
  <si>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</si>
  <si>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</si>
  <si>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</si>
  <si>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</si>
  <si>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</si>
  <si>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</si>
  <si>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</si>
  <si>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</si>
  <si>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</si>
  <si>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</si>
  <si>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</si>
  <si>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</si>
  <si>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</si>
  <si>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</si>
  <si>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</si>
  <si>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</si>
  <si>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</si>
  <si>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</si>
  <si>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</si>
  <si>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</si>
  <si>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</si>
  <si>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</si>
  <si>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</si>
  <si>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</si>
  <si>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</si>
  <si>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</si>
  <si>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</si>
  <si>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</si>
  <si>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</si>
  <si>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</si>
  <si>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</si>
  <si>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</si>
  <si>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</si>
  <si>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</si>
  <si>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</si>
  <si>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</si>
  <si>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</si>
  <si>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</si>
  <si>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</si>
  <si>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</si>
  <si>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</si>
  <si>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</si>
  <si>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</si>
  <si>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</si>
  <si>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</si>
  <si>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</si>
  <si>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</si>
  <si>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</si>
  <si>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</si>
  <si>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</si>
  <si>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</si>
  <si>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</si>
  <si>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</si>
  <si>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</si>
  <si>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</si>
  <si>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</si>
  <si>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</si>
  <si>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</si>
  <si>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</si>
  <si>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</si>
  <si>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</si>
  <si>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</si>
  <si>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</si>
  <si>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</si>
  <si>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</si>
  <si>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</si>
  <si>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</si>
  <si>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</si>
  <si>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</si>
  <si>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</si>
  <si>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</si>
  <si>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</si>
  <si>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</si>
  <si>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</si>
  <si>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</si>
  <si>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</si>
  <si>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</si>
  <si>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</si>
  <si>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</si>
  <si>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</si>
  <si>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</si>
  <si>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</si>
  <si>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</si>
  <si>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</si>
  <si>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</si>
  <si>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</si>
  <si>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</si>
  <si>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</si>
  <si>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</si>
  <si>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</si>
  <si>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</si>
  <si>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</si>
  <si>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</si>
  <si>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</si>
  <si>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</si>
  <si>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</si>
  <si>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</si>
  <si>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</si>
  <si>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</si>
  <si>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</si>
  <si>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</si>
  <si>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</si>
  <si>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</si>
  <si>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</si>
  <si>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</si>
  <si>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</si>
  <si>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</si>
  <si>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</si>
  <si>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</si>
  <si>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</si>
  <si>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</si>
  <si>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</si>
  <si>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</si>
  <si>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</si>
  <si>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</si>
  <si>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</si>
  <si>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</si>
  <si>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</si>
  <si>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</si>
  <si>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</si>
  <si>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</si>
  <si>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</si>
  <si>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</si>
  <si>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</si>
  <si>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</si>
  <si>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</si>
  <si>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</si>
  <si>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</si>
  <si>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</si>
  <si>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</si>
  <si>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</si>
  <si>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</si>
  <si>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</si>
  <si>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</si>
  <si>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</si>
  <si>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</si>
  <si>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</si>
  <si>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</si>
  <si>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</si>
  <si>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</si>
  <si>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</si>
  <si>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</si>
  <si>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</si>
  <si>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</si>
  <si>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</si>
  <si>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</si>
  <si>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</si>
  <si>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</si>
  <si>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</si>
  <si>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</si>
  <si>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</si>
  <si>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</si>
  <si>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</si>
  <si>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</si>
  <si>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</si>
  <si>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</si>
  <si>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</si>
  <si>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</si>
  <si>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</si>
  <si>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</si>
  <si>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</si>
  <si>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</si>
  <si>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</si>
  <si>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</si>
  <si>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</si>
  <si>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</si>
  <si>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</si>
  <si>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</si>
  <si>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</si>
  <si>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</si>
  <si>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</si>
  <si>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</si>
  <si>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</si>
  <si>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</si>
  <si>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</si>
  <si>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</si>
  <si>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</si>
  <si>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</si>
  <si>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</si>
  <si>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</si>
  <si>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</si>
  <si>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</si>
  <si>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</si>
  <si>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</si>
  <si>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</si>
  <si>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</si>
  <si>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</si>
  <si>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</si>
  <si>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</si>
  <si>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</si>
  <si>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</si>
  <si>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</si>
  <si>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</si>
  <si>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</si>
  <si>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</si>
  <si>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</si>
  <si>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</si>
  <si>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</si>
  <si>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</si>
  <si>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</si>
  <si>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</si>
  <si>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</si>
  <si>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</si>
  <si>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</si>
  <si>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</si>
  <si>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</si>
  <si>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</si>
  <si>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</si>
  <si>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</si>
  <si>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</si>
  <si>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</si>
  <si>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</si>
  <si>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</si>
  <si>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</si>
  <si>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</si>
  <si>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</si>
  <si>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</si>
  <si>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</si>
  <si>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</si>
  <si>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</si>
  <si>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</si>
  <si>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</si>
  <si>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</si>
  <si>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</si>
  <si>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</si>
  <si>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</si>
  <si>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</si>
  <si>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</si>
  <si>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</si>
  <si>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</si>
  <si>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</si>
  <si>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</si>
  <si>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</si>
  <si>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</si>
  <si>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</si>
  <si>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</si>
  <si>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</si>
  <si>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</si>
  <si>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</si>
  <si>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</si>
  <si>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</si>
  <si>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</si>
  <si>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</si>
  <si>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</si>
  <si>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</si>
  <si>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</si>
  <si>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</si>
  <si>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</si>
  <si>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</si>
  <si>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</si>
  <si>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</si>
  <si>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</si>
  <si>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</si>
  <si>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</si>
  <si>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</si>
  <si>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</si>
  <si>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</si>
  <si>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</si>
  <si>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</si>
  <si>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</si>
  <si>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</si>
  <si>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</si>
  <si>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</si>
  <si>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</si>
  <si>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</si>
  <si>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</si>
  <si>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</si>
  <si>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</si>
  <si>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</si>
  <si>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</si>
  <si>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</si>
  <si>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</si>
  <si>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</si>
  <si>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</si>
  <si>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</si>
  <si>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</si>
  <si>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</si>
  <si>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</si>
  <si>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</si>
  <si>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</si>
  <si>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</si>
  <si>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</si>
  <si>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</si>
  <si>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</si>
  <si>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</si>
  <si>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</si>
  <si>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</si>
  <si>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</si>
  <si>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</si>
  <si>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</si>
  <si>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</si>
  <si>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</si>
  <si>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</si>
  <si>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</si>
  <si>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</si>
  <si>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</si>
  <si>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</si>
  <si>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</si>
  <si>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</si>
  <si>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</si>
  <si>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</si>
  <si>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</si>
  <si>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</si>
  <si>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</si>
  <si>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</si>
  <si>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</si>
  <si>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</si>
  <si>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</si>
  <si>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</si>
  <si>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</si>
  <si>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</si>
  <si>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</si>
  <si>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</si>
  <si>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</si>
  <si>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</si>
  <si>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</si>
  <si>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</si>
  <si>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</si>
  <si>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</si>
  <si>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</si>
  <si>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</si>
  <si>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</si>
  <si>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</si>
  <si>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</si>
  <si>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</si>
  <si>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</si>
  <si>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</si>
  <si>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</si>
  <si>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</si>
  <si>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</si>
  <si>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</si>
  <si>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</si>
  <si>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</si>
  <si>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</si>
  <si>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</si>
  <si>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</si>
  <si>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</si>
  <si>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</si>
  <si>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</si>
  <si>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</si>
  <si>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</si>
  <si>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</si>
  <si>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</si>
  <si>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</si>
  <si>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</si>
  <si>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</si>
  <si>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</si>
  <si>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</si>
  <si>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</si>
  <si>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</si>
  <si>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</si>
  <si>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</si>
  <si>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</si>
  <si>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</si>
  <si>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</si>
  <si>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</si>
  <si>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</si>
  <si>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</si>
  <si>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</si>
  <si>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</si>
  <si>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</si>
  <si>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</si>
  <si>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</si>
  <si>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</si>
  <si>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</si>
  <si>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</si>
  <si>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</si>
  <si>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</si>
  <si>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</si>
  <si>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</si>
  <si>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</si>
  <si>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</si>
  <si>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</si>
  <si>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</si>
  <si>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</si>
  <si>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</si>
  <si>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</si>
  <si>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</si>
  <si>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</si>
  <si>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</si>
  <si>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</si>
  <si>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</si>
  <si>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</si>
  <si>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</si>
  <si>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</si>
  <si>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</si>
  <si>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</si>
  <si>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</si>
  <si>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</si>
  <si>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</si>
  <si>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</si>
  <si>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</si>
  <si>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</si>
  <si>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</si>
  <si>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</si>
  <si>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</si>
  <si>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</si>
  <si>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</si>
  <si>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</si>
  <si>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</si>
  <si>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</si>
  <si>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</si>
  <si>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</si>
  <si>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</si>
  <si>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</si>
  <si>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</si>
  <si>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</si>
  <si>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</si>
  <si>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</si>
  <si>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</si>
  <si>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</si>
  <si>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</si>
  <si>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</si>
  <si>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</si>
  <si>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</si>
  <si>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</si>
  <si>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</si>
  <si>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</si>
  <si>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</si>
  <si>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</si>
  <si>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</si>
  <si>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</si>
  <si>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</si>
  <si>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</si>
  <si>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</si>
  <si>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</si>
  <si>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</si>
  <si>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</si>
  <si>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</si>
  <si>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</si>
  <si>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</si>
  <si>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</si>
  <si>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</si>
  <si>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</si>
  <si>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</si>
  <si>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</si>
  <si>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</si>
  <si>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</si>
  <si>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</si>
  <si>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</si>
  <si>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</si>
  <si>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</si>
  <si>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</si>
  <si>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</si>
  <si>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</si>
  <si>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</si>
  <si>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</si>
  <si>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</si>
  <si>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</si>
  <si>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</si>
  <si>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</si>
  <si>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</si>
  <si>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</si>
  <si>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</si>
  <si>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</si>
  <si>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</si>
  <si>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</si>
  <si>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</si>
  <si>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</si>
  <si>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</si>
  <si>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</si>
  <si>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</si>
  <si>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</si>
  <si>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</si>
  <si>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</si>
  <si>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</si>
  <si>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</si>
  <si>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</si>
  <si>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</si>
  <si>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</si>
  <si>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</si>
  <si>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</si>
  <si>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</si>
  <si>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</si>
  <si>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</si>
  <si>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</si>
  <si>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</si>
  <si>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</si>
  <si>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</si>
  <si>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</si>
  <si>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</si>
  <si>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</si>
  <si>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</si>
  <si>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</si>
  <si>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</si>
  <si>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</si>
  <si>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</si>
  <si>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</si>
  <si>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</si>
  <si>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</si>
  <si>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</si>
  <si>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</si>
  <si>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</si>
  <si>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</si>
  <si>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</si>
  <si>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</si>
  <si>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</si>
  <si>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</si>
  <si>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</si>
  <si>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</si>
  <si>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</si>
  <si>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</si>
  <si>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</si>
  <si>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</si>
  <si>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</si>
  <si>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</si>
  <si>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</si>
  <si>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</si>
  <si>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</si>
  <si>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</si>
  <si>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</si>
  <si>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</si>
  <si>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</si>
  <si>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</si>
  <si>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</si>
  <si>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</si>
  <si>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</si>
  <si>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</si>
  <si>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</si>
  <si>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</si>
  <si>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</si>
  <si>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</si>
  <si>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</si>
  <si>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</si>
  <si>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</si>
  <si>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</si>
  <si>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</si>
  <si>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</si>
  <si>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</si>
  <si>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</si>
  <si>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</si>
  <si>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</si>
  <si>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</si>
  <si>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</si>
  <si>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</si>
  <si>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</si>
  <si>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</si>
  <si>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</si>
  <si>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</si>
  <si>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</si>
  <si>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</si>
  <si>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</si>
  <si>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</si>
  <si>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</si>
  <si>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</si>
  <si>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</si>
  <si>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</si>
  <si>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</si>
  <si>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</si>
  <si>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</si>
  <si>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</si>
  <si>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</si>
  <si>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</si>
  <si>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</si>
  <si>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</si>
  <si>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</si>
  <si>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</si>
  <si>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</si>
  <si>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</si>
  <si>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</si>
  <si>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</si>
  <si>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</si>
  <si>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</si>
  <si>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</si>
  <si>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</si>
  <si>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</si>
  <si>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</si>
  <si>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</si>
  <si>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</si>
  <si>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</si>
  <si>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</si>
  <si>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</si>
  <si>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</si>
  <si>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</si>
  <si>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</si>
  <si>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</si>
  <si>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</si>
  <si>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</si>
  <si>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</si>
  <si>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</si>
  <si>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</si>
  <si>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</si>
  <si>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</si>
  <si>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</si>
  <si>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</si>
  <si>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</si>
  <si>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</si>
  <si>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</si>
  <si>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</si>
  <si>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</si>
  <si>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</si>
  <si>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</si>
  <si>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</si>
  <si>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</si>
  <si>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</si>
  <si>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</si>
  <si>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</si>
  <si>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</si>
  <si>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</si>
  <si>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</si>
  <si>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</si>
  <si>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</si>
  <si>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</si>
  <si>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</si>
  <si>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</si>
  <si>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</si>
  <si>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</si>
  <si>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</si>
  <si>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</si>
  <si>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</si>
  <si>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</si>
  <si>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</si>
  <si>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</si>
  <si>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</si>
  <si>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</si>
  <si>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</si>
  <si>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</si>
  <si>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</si>
  <si>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</si>
  <si>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</si>
  <si>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</si>
  <si>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</si>
  <si>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</si>
  <si>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</si>
  <si>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</si>
  <si>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</si>
  <si>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</si>
  <si>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</si>
  <si>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</si>
  <si>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</si>
  <si>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</si>
  <si>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</si>
  <si>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</si>
  <si>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</si>
  <si>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</si>
  <si>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</si>
  <si>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</si>
  <si>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</si>
  <si>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</si>
  <si>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</si>
  <si>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</si>
  <si>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</si>
  <si>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</si>
  <si>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</si>
  <si>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</si>
  <si>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</si>
  <si>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</si>
  <si>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</si>
  <si>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</si>
  <si>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</si>
  <si>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</si>
  <si>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</si>
  <si>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</si>
  <si>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</si>
  <si>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</si>
  <si>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</si>
  <si>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</si>
  <si>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</si>
  <si>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</si>
  <si>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</si>
  <si>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</si>
  <si>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</si>
  <si>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</si>
  <si>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</si>
  <si>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</si>
  <si>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</si>
  <si>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</si>
  <si>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</si>
  <si>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</si>
  <si>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</si>
  <si>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</si>
  <si>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</si>
  <si>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</si>
  <si>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</si>
  <si>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</si>
  <si>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</si>
  <si>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</si>
  <si>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</si>
  <si>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</si>
  <si>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</si>
  <si>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</si>
  <si>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</si>
  <si>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</si>
  <si>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</si>
  <si>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</si>
  <si>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</si>
  <si>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</si>
  <si>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</si>
  <si>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</si>
  <si>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</si>
  <si>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</si>
  <si>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</si>
  <si>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</si>
  <si>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</si>
  <si>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</si>
  <si>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</si>
  <si>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</si>
  <si>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</si>
  <si>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</si>
  <si>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</si>
  <si>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</si>
  <si>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</si>
  <si>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</si>
  <si>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</si>
  <si>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</si>
  <si>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</si>
  <si>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</si>
  <si>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</si>
  <si>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</si>
  <si>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</si>
  <si>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</si>
  <si>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</si>
  <si>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</si>
  <si>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</si>
  <si>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</si>
  <si>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</si>
  <si>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</si>
  <si>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</si>
  <si>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</si>
  <si>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</si>
  <si>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</si>
  <si>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</si>
  <si>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</si>
  <si>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</si>
  <si>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</si>
  <si>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</si>
  <si>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</si>
  <si>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</si>
  <si>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</si>
  <si>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</si>
  <si>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</si>
  <si>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</si>
  <si>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</si>
  <si>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</si>
  <si>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</si>
  <si>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</si>
  <si>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</si>
  <si>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</si>
  <si>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</si>
  <si>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</si>
  <si>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</si>
  <si>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</si>
  <si>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</si>
  <si>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</si>
  <si>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</si>
  <si>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</si>
  <si>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</si>
  <si>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</si>
  <si>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</si>
  <si>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</si>
  <si>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</si>
  <si>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</si>
  <si>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</si>
  <si>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</si>
  <si>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</si>
  <si>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</si>
  <si>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</si>
  <si>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</si>
  <si>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</si>
  <si>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</si>
  <si>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</si>
  <si>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</si>
  <si>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</si>
  <si>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</si>
  <si>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</si>
  <si>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</si>
  <si>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</si>
  <si>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</si>
  <si>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</si>
  <si>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</si>
  <si>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</si>
  <si>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</si>
  <si>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</si>
  <si>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</si>
  <si>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</si>
  <si>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</si>
  <si>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</si>
  <si>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</si>
  <si>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</si>
  <si>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</si>
  <si>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</si>
  <si>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</si>
  <si>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</si>
  <si>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</si>
  <si>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</si>
  <si>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</si>
  <si>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</si>
  <si>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</si>
  <si>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</si>
  <si>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</si>
  <si>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</si>
  <si>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</si>
  <si>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</si>
  <si>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</si>
  <si>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</si>
  <si>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</si>
  <si>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</si>
  <si>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</si>
  <si>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</si>
  <si>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</si>
  <si>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</si>
  <si>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</si>
  <si>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</si>
  <si>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</si>
  <si>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</si>
  <si>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</si>
  <si>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</si>
  <si>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</si>
  <si>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</si>
  <si>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</si>
  <si>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</si>
  <si>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</si>
  <si>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</si>
  <si>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</si>
  <si>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</si>
  <si>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</si>
  <si>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</si>
  <si>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</si>
  <si>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</si>
  <si>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</si>
  <si>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</si>
  <si>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</si>
  <si>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</si>
  <si>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</si>
  <si>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</si>
  <si>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</si>
  <si>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</si>
  <si>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</si>
  <si>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</si>
  <si>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</si>
  <si>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</si>
  <si>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</si>
  <si>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</si>
  <si>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</si>
  <si>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</si>
  <si>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</si>
  <si>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</si>
  <si>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</si>
  <si>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</si>
  <si>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</si>
  <si>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</si>
  <si>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</si>
  <si>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</si>
  <si>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</si>
  <si>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</si>
  <si>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</si>
  <si>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</si>
  <si>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</si>
  <si>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</si>
  <si>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</si>
  <si>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</si>
  <si>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</si>
  <si>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</si>
  <si>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</si>
  <si>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</si>
  <si>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</si>
  <si>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</si>
  <si>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</si>
  <si>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</si>
  <si>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</si>
  <si>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</si>
  <si>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</si>
  <si>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</si>
  <si>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</si>
  <si>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</si>
  <si>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</si>
  <si>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</si>
  <si>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</si>
  <si>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</si>
  <si>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</si>
  <si>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</si>
  <si>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</si>
  <si>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</si>
  <si>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</si>
  <si>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</si>
  <si>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</si>
  <si>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</si>
  <si>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</si>
  <si>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</si>
  <si>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</si>
  <si>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</si>
  <si>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</si>
  <si>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</si>
  <si>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</si>
  <si>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</si>
  <si>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</si>
  <si>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</si>
  <si>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</si>
  <si>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</si>
  <si>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</si>
  <si>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</si>
  <si>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</si>
  <si>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</si>
  <si>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</si>
  <si>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</si>
  <si>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</si>
  <si>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</si>
  <si>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</si>
  <si>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</si>
  <si>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</si>
  <si>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</si>
  <si>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</si>
  <si>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</si>
  <si>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</si>
  <si>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</si>
  <si>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</si>
  <si>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</si>
  <si>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</si>
  <si>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</si>
  <si>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</si>
  <si>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</si>
  <si>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</si>
  <si>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</si>
  <si>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</si>
  <si>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</si>
  <si>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</si>
  <si>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</si>
  <si>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</si>
  <si>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</si>
  <si>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</si>
  <si>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</si>
  <si>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</si>
  <si>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</si>
  <si>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</si>
  <si>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</si>
  <si>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</si>
  <si>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</si>
  <si>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</si>
  <si>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</si>
  <si>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</si>
  <si>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</si>
  <si>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</si>
  <si>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</si>
  <si>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</si>
  <si>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</si>
  <si>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</si>
  <si>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</si>
  <si>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</si>
  <si>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</si>
  <si>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</si>
  <si>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</si>
  <si>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</si>
  <si>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</si>
  <si>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</si>
  <si>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</si>
  <si>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</si>
  <si>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</si>
  <si>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</si>
  <si>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</si>
  <si>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</si>
  <si>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</si>
  <si>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</si>
  <si>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</si>
  <si>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</si>
  <si>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</si>
  <si>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</si>
  <si>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</si>
  <si>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</si>
  <si>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</si>
  <si>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</si>
  <si>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</si>
  <si>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</si>
  <si>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</si>
  <si>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</si>
  <si>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</si>
  <si>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</si>
  <si>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</si>
  <si>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</si>
  <si>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</si>
  <si>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</si>
  <si>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</si>
  <si>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</si>
  <si>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</si>
  <si>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</si>
  <si>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</si>
  <si>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</si>
  <si>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</si>
  <si>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</si>
  <si>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</si>
  <si>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</si>
  <si>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</si>
  <si>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</si>
  <si>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</si>
  <si>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</si>
  <si>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</si>
  <si>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</si>
  <si>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</si>
  <si>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</si>
  <si>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</si>
  <si>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</si>
  <si>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</si>
  <si>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</si>
  <si>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</si>
  <si>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</si>
  <si>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</si>
  <si>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</si>
  <si>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</si>
  <si>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</si>
  <si>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</si>
  <si>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</si>
  <si>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</si>
  <si>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</si>
  <si>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</si>
  <si>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</si>
  <si>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</si>
  <si>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</si>
  <si>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</si>
  <si>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</si>
  <si>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</si>
  <si>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</si>
  <si>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</si>
  <si>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</si>
  <si>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</si>
  <si>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</si>
  <si>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</si>
  <si>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</si>
  <si>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</si>
  <si>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</si>
  <si>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</si>
  <si>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</si>
  <si>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</si>
  <si>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</si>
  <si>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</si>
  <si>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</si>
  <si>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</si>
  <si>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</si>
  <si>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</si>
  <si>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</si>
  <si>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</si>
  <si>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</si>
  <si>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</si>
  <si>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</si>
  <si>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</si>
  <si>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</si>
  <si>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</si>
  <si>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</si>
  <si>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</si>
  <si>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</si>
  <si>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</si>
  <si>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</si>
  <si>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</si>
  <si>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</si>
  <si>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</si>
  <si>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</si>
  <si>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</si>
  <si>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</si>
  <si>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</si>
  <si>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</si>
  <si>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</si>
  <si>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</si>
  <si>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</si>
  <si>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</si>
  <si>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</si>
  <si>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</si>
  <si>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</si>
  <si>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</si>
  <si>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</si>
  <si>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</si>
  <si>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</si>
  <si>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</si>
  <si>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</si>
  <si>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</si>
  <si>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</si>
  <si>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</si>
  <si>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</si>
  <si>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</si>
  <si>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</si>
  <si>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</si>
  <si>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</si>
  <si>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</si>
  <si>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</si>
  <si>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</si>
  <si>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</si>
  <si>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</si>
  <si>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</si>
  <si>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</si>
  <si>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</si>
  <si>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</si>
  <si>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</si>
  <si>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</si>
  <si>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</si>
  <si>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</si>
  <si>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</si>
  <si>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</si>
  <si>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</si>
  <si>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</si>
  <si>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</si>
  <si>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</si>
  <si>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</si>
  <si>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</si>
  <si>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</si>
  <si>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</si>
  <si>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</si>
  <si>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</si>
  <si>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</si>
  <si>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</si>
  <si>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</si>
  <si>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</si>
  <si>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</si>
  <si>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</si>
  <si>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</si>
  <si>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</si>
  <si>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</si>
  <si>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</si>
  <si>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</si>
  <si>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</si>
  <si>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</si>
  <si>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</si>
  <si>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</si>
  <si>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</si>
  <si>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</si>
  <si>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</si>
  <si>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</si>
  <si>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</si>
  <si>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</si>
  <si>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</si>
  <si>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</si>
  <si>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</si>
  <si>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</si>
  <si>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</si>
  <si>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</si>
  <si>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</si>
  <si>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</si>
  <si>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</si>
  <si>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</si>
  <si>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</si>
  <si>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</si>
  <si>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</si>
  <si>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</si>
  <si>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</si>
  <si>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</si>
  <si>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</si>
  <si>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</si>
  <si>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</si>
  <si>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</si>
  <si>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</si>
  <si>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</si>
  <si>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</si>
  <si>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</si>
  <si>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</si>
  <si>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</si>
  <si>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</si>
  <si>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</si>
  <si>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</si>
  <si>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</si>
  <si>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</si>
  <si>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</si>
  <si>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</si>
  <si>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</si>
  <si>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</si>
  <si>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</si>
  <si>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</si>
  <si>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</si>
  <si>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</si>
  <si>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</si>
  <si>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</si>
  <si>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</si>
  <si>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</si>
  <si>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</si>
  <si>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</si>
  <si>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</si>
  <si>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</si>
  <si>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</si>
  <si>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</si>
  <si>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</si>
  <si>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</si>
  <si>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</si>
  <si>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</si>
  <si>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</si>
  <si>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</si>
  <si>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</si>
  <si>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</si>
  <si>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</si>
  <si>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</si>
  <si>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</si>
  <si>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</si>
  <si>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</si>
  <si>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</si>
  <si>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</si>
  <si>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</si>
  <si>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</si>
  <si>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</si>
  <si>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</si>
  <si>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</si>
  <si>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</si>
  <si>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</si>
  <si>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</si>
  <si>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</si>
  <si>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</si>
  <si>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</si>
  <si>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</si>
  <si>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</si>
  <si>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</si>
  <si>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</si>
  <si>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</si>
  <si>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</si>
  <si>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</si>
  <si>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</si>
  <si>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</si>
  <si>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</si>
  <si>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</si>
  <si>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</si>
  <si>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</si>
  <si>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</si>
  <si>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</si>
  <si>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</si>
  <si>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</si>
  <si>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</si>
  <si>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</si>
  <si>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</si>
  <si>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</si>
  <si>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</si>
  <si>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</si>
  <si>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</si>
  <si>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</si>
  <si>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</si>
  <si>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</si>
  <si>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</si>
  <si>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</si>
  <si>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</si>
  <si>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</si>
  <si>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</si>
  <si>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</si>
  <si>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</si>
  <si>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</si>
  <si>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</si>
  <si>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</si>
  <si>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</si>
  <si>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</si>
  <si>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</si>
  <si>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</si>
  <si>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</si>
  <si>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</si>
  <si>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</si>
  <si>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</si>
  <si>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</si>
  <si>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</si>
  <si>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</si>
  <si>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</si>
  <si>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</si>
  <si>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</si>
  <si>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</si>
  <si>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</si>
  <si>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</si>
  <si>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</si>
  <si>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</si>
  <si>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</si>
  <si>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</si>
  <si>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</si>
  <si>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</si>
  <si>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</si>
  <si>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</si>
  <si>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</si>
  <si>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</si>
  <si>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</si>
  <si>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</si>
  <si>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</si>
  <si>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</si>
  <si>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</si>
  <si>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</si>
  <si>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</si>
  <si>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</si>
  <si>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</si>
  <si>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</si>
  <si>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</si>
  <si>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</si>
  <si>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</si>
  <si>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</si>
  <si>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</si>
  <si>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</si>
  <si>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</si>
  <si>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</si>
  <si>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</si>
  <si>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</si>
  <si>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</si>
  <si>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</si>
  <si>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</si>
  <si>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</si>
  <si>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</si>
  <si>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</si>
  <si>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</si>
  <si>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</si>
  <si>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</si>
  <si>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</si>
  <si>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</si>
  <si>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</si>
  <si>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</si>
  <si>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</si>
  <si>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</si>
  <si>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</si>
  <si>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</si>
  <si>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</si>
  <si>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</si>
  <si>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</si>
  <si>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</si>
  <si>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</si>
  <si>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</si>
  <si>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</si>
  <si>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</si>
  <si>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</si>
  <si>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</si>
  <si>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</si>
  <si>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</si>
  <si>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</si>
  <si>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</si>
  <si>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</si>
  <si>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</si>
  <si>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</si>
  <si>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</si>
  <si>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</si>
  <si>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</si>
  <si>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</si>
  <si>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</si>
  <si>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</si>
  <si>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</si>
  <si>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</si>
  <si>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</si>
  <si>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</si>
  <si>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</si>
  <si>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</si>
  <si>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</si>
  <si>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</si>
  <si>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</si>
  <si>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</si>
  <si>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</si>
  <si>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</si>
  <si>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</si>
  <si>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</si>
  <si>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</si>
  <si>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</si>
  <si>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</si>
  <si>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</si>
  <si>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</si>
  <si>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</si>
  <si>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</si>
  <si>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</si>
  <si>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</si>
  <si>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</si>
  <si>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</si>
  <si>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</si>
  <si>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</si>
  <si>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</si>
  <si>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</si>
  <si>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</si>
  <si>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</si>
  <si>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</si>
  <si>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</si>
  <si>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</si>
  <si>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</si>
  <si>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</si>
  <si>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</si>
  <si>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</si>
  <si>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</si>
  <si>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</si>
  <si>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</si>
  <si>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</si>
  <si>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</si>
  <si>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</si>
  <si>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</si>
  <si>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</si>
  <si>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</si>
  <si>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</si>
  <si>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</si>
  <si>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</si>
  <si>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</si>
  <si>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</si>
  <si>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</si>
  <si>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</si>
  <si>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</si>
  <si>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</si>
  <si>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</si>
  <si>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</si>
  <si>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</si>
  <si>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</si>
  <si>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</si>
  <si>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</si>
  <si>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</si>
  <si>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</si>
  <si>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</si>
  <si>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</si>
  <si>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</si>
  <si>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</si>
  <si>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</si>
  <si>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</si>
  <si>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</si>
  <si>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</si>
  <si>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</si>
  <si>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</si>
  <si>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</si>
  <si>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</si>
  <si>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</si>
  <si>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</si>
  <si>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</si>
  <si>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</si>
  <si>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</si>
  <si>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</si>
  <si>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</si>
  <si>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</si>
  <si>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</si>
  <si>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</si>
  <si>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</si>
  <si>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</si>
  <si>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</si>
  <si>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</si>
  <si>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</si>
  <si>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</si>
  <si>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</si>
  <si>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</si>
  <si>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</si>
  <si>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</si>
  <si>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</si>
  <si>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</si>
  <si>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</si>
  <si>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</si>
  <si>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</si>
  <si>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</si>
  <si>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</si>
  <si>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</si>
  <si>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</si>
  <si>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</si>
  <si>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</si>
  <si>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</si>
  <si>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</si>
  <si>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</si>
  <si>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</si>
  <si>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</si>
  <si>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</si>
  <si>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</si>
  <si>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</si>
  <si>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</si>
  <si>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</si>
  <si>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</si>
  <si>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</si>
  <si>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</si>
  <si>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</si>
  <si>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</si>
  <si>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</si>
  <si>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</si>
  <si>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</si>
  <si>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</si>
  <si>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</si>
  <si>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</si>
  <si>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</si>
  <si>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</si>
  <si>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</si>
  <si>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</si>
  <si>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</si>
  <si>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</si>
  <si>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</si>
  <si>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</si>
  <si>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</si>
  <si>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</si>
  <si>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</si>
  <si>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</si>
  <si>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</si>
  <si>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</si>
  <si>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</si>
  <si>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</si>
  <si>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</si>
  <si>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</si>
  <si>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</si>
  <si>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</si>
  <si>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</si>
  <si>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</si>
  <si>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</si>
  <si>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</si>
  <si>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</si>
  <si>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</si>
  <si>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</si>
  <si>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</si>
  <si>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</si>
  <si>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</si>
  <si>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</si>
  <si>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</si>
  <si>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</si>
  <si>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</si>
  <si>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</si>
  <si>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</si>
  <si>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</si>
  <si>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</si>
  <si>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</si>
  <si>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</si>
  <si>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</si>
  <si>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</si>
  <si>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</si>
  <si>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</si>
  <si>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</si>
  <si>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</si>
  <si>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</si>
  <si>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</si>
  <si>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</si>
  <si>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</si>
  <si>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</si>
  <si>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</si>
  <si>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</si>
  <si>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</si>
  <si>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</si>
  <si>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</si>
  <si>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</si>
  <si>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</si>
  <si>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</si>
  <si>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</si>
  <si>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</si>
  <si>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</si>
  <si>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</si>
  <si>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</si>
  <si>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</si>
  <si>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</si>
  <si>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</si>
  <si>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</si>
  <si>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</si>
  <si>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</si>
  <si>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</si>
  <si>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</si>
  <si>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</si>
  <si>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</si>
  <si>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</si>
  <si>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</si>
  <si>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</si>
  <si>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</si>
  <si>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</si>
  <si>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</si>
  <si>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</si>
  <si>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</si>
  <si>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</si>
  <si>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</si>
  <si>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</si>
  <si>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</si>
  <si>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</si>
  <si>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</si>
  <si>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</si>
  <si>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</si>
  <si>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</si>
  <si>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</si>
  <si>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</si>
  <si>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</si>
  <si>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</si>
  <si>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</si>
  <si>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</si>
  <si>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</si>
  <si>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</si>
  <si>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</si>
  <si>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</si>
  <si>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</si>
  <si>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</si>
  <si>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</si>
  <si>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</si>
  <si>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</si>
  <si>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</si>
  <si>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</si>
  <si>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</si>
  <si>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</si>
  <si>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</si>
  <si>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</si>
  <si>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</si>
  <si>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</si>
  <si>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</si>
  <si>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</si>
  <si>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</si>
  <si>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</si>
  <si>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</si>
  <si>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</si>
  <si>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</si>
  <si>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</si>
  <si>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</si>
  <si>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</si>
  <si>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</si>
  <si>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</si>
  <si>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</si>
  <si>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</si>
  <si>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</si>
  <si>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</si>
  <si>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</si>
  <si>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</si>
  <si>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</si>
  <si>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</si>
  <si>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</si>
  <si>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</si>
  <si>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</si>
  <si>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</si>
  <si>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</si>
  <si>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</si>
  <si>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</si>
  <si>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</si>
  <si>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</si>
  <si>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</si>
  <si>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</si>
  <si>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</si>
  <si>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</si>
  <si>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</si>
  <si>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</si>
  <si>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</si>
  <si>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</si>
  <si>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</si>
  <si>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</si>
  <si>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</si>
  <si>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</si>
  <si>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</si>
  <si>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</si>
  <si>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</si>
  <si>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</si>
  <si>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</si>
  <si>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</si>
  <si>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</si>
  <si>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</si>
  <si>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</si>
  <si>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</si>
  <si>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</si>
  <si>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</si>
  <si>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</si>
  <si>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</si>
  <si>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</si>
  <si>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</si>
  <si>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</si>
  <si>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</si>
  <si>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</si>
  <si>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</si>
  <si>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</si>
  <si>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</si>
  <si>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</si>
  <si>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</si>
  <si>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</si>
  <si>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</si>
  <si>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</si>
  <si>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</si>
  <si>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</si>
  <si>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</si>
  <si>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</si>
  <si>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</si>
  <si>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</si>
  <si>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</si>
  <si>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</si>
  <si>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</si>
  <si>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</si>
  <si>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</si>
  <si>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</si>
  <si>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</si>
  <si>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</si>
  <si>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</si>
  <si>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</si>
  <si>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</si>
  <si>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</si>
  <si>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</si>
  <si>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</si>
  <si>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</si>
  <si>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</si>
  <si>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</si>
  <si>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</si>
  <si>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</si>
  <si>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</si>
  <si>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</si>
  <si>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</si>
  <si>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</si>
  <si>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</si>
  <si>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</si>
  <si>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</si>
  <si>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</si>
  <si>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</si>
  <si>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</si>
  <si>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</si>
  <si>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</si>
  <si>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</si>
  <si>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</si>
  <si>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</si>
  <si>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</si>
  <si>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</si>
  <si>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</si>
  <si>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</si>
  <si>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</si>
  <si>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</si>
  <si>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</si>
  <si>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</si>
  <si>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</si>
  <si>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</si>
  <si>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</si>
  <si>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</si>
  <si>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</si>
  <si>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</si>
  <si>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</si>
  <si>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</si>
  <si>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</si>
  <si>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</si>
  <si>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</si>
  <si>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</si>
  <si>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</si>
  <si>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</si>
  <si>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</si>
  <si>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</si>
  <si>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</si>
  <si>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</si>
  <si>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</si>
  <si>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</si>
  <si>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</si>
  <si>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</si>
  <si>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</si>
  <si>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</si>
  <si>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</si>
  <si>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</si>
  <si>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</si>
  <si>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</si>
  <si>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</si>
  <si>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</si>
  <si>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</si>
  <si>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</si>
  <si>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</si>
  <si>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</si>
  <si>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</si>
  <si>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</si>
  <si>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</si>
  <si>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</si>
  <si>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</si>
  <si>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</si>
  <si>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</si>
  <si>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</si>
  <si>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</si>
  <si>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</si>
  <si>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</si>
  <si>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</si>
  <si>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</si>
  <si>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</si>
  <si>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</si>
  <si>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</si>
  <si>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</si>
  <si>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</si>
  <si>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</si>
  <si>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</si>
  <si>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</si>
  <si>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</si>
  <si>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</si>
  <si>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</si>
  <si>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</si>
  <si>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</si>
  <si>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</si>
  <si>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</si>
  <si>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</si>
  <si>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</si>
  <si>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</si>
  <si>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</si>
  <si>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</si>
  <si>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</si>
  <si>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</si>
  <si>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</si>
  <si>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</si>
  <si>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</si>
  <si>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</si>
  <si>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</si>
  <si>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</si>
  <si>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</si>
  <si>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</si>
  <si>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</si>
  <si>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</si>
  <si>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</si>
  <si>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</si>
  <si>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</si>
  <si>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</si>
  <si>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</si>
  <si>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</si>
  <si>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</si>
  <si>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</si>
  <si>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</si>
  <si>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</si>
  <si>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</si>
  <si>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</si>
  <si>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</si>
  <si>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</si>
  <si>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</si>
  <si>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</si>
  <si>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</si>
  <si>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</si>
  <si>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</si>
  <si>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</si>
  <si>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</si>
  <si>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</si>
  <si>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</si>
  <si>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</si>
  <si>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</si>
  <si>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</si>
  <si>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</si>
  <si>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</si>
  <si>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</si>
  <si>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</si>
  <si>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</si>
  <si>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</si>
  <si>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</si>
  <si>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</si>
  <si>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</si>
  <si>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</si>
  <si>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</si>
  <si>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</si>
  <si>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</si>
  <si>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</si>
  <si>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</si>
  <si>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</si>
  <si>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</si>
  <si>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</si>
  <si>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</si>
  <si>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</si>
  <si>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</si>
  <si>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</si>
  <si>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</si>
  <si>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</si>
  <si>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</si>
  <si>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</si>
  <si>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</si>
  <si>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</si>
  <si>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</si>
  <si>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</si>
  <si>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</si>
  <si>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</si>
  <si>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</si>
  <si>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</si>
  <si>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</si>
  <si>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</si>
  <si>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</si>
  <si>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</si>
  <si>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</si>
  <si>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</si>
  <si>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</si>
  <si>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</si>
  <si>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</si>
  <si>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</si>
  <si>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</si>
  <si>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</si>
  <si>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</si>
  <si>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</si>
  <si>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</si>
  <si>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</si>
  <si>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</si>
  <si>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</si>
  <si>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</si>
  <si>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</si>
  <si>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</si>
  <si>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</si>
  <si>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</si>
  <si>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</si>
  <si>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</si>
  <si>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</si>
  <si>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</si>
  <si>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</si>
  <si>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</si>
  <si>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</si>
  <si>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</si>
  <si>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</si>
  <si>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</si>
  <si>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</si>
  <si>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</si>
  <si>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</si>
  <si>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</si>
  <si>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</si>
  <si>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</si>
  <si>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</si>
  <si>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</si>
  <si>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</si>
  <si>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</si>
  <si>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</si>
  <si>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</si>
  <si>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</si>
  <si>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</si>
  <si>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</si>
  <si>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</si>
  <si>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</si>
  <si>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</si>
  <si>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</si>
  <si>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</si>
  <si>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</si>
  <si>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</si>
  <si>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</si>
  <si>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</si>
  <si>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</si>
  <si>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</si>
  <si>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</si>
  <si>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</si>
  <si>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</si>
  <si>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</si>
  <si>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</si>
  <si>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</si>
  <si>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</si>
  <si>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</si>
  <si>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</si>
  <si>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</si>
  <si>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</si>
  <si>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</si>
  <si>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</si>
  <si>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</si>
  <si>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</si>
  <si>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</si>
  <si>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</si>
  <si>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</si>
  <si>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</si>
  <si>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</si>
  <si>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</si>
  <si>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</si>
  <si>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</si>
  <si>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</si>
  <si>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</si>
  <si>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</si>
  <si>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</si>
  <si>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</si>
  <si>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</si>
  <si>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</si>
  <si>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</si>
  <si>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</si>
  <si>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</si>
  <si>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</si>
  <si>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</si>
  <si>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</si>
  <si>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</si>
  <si>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</si>
  <si>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</si>
  <si>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</si>
  <si>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</si>
  <si>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</si>
  <si>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</si>
  <si>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</si>
  <si>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</si>
  <si>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</si>
  <si>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</si>
  <si>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</si>
  <si>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</si>
  <si>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</si>
  <si>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</si>
  <si>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</si>
  <si>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</si>
  <si>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</si>
  <si>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</si>
  <si>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</si>
  <si>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</si>
  <si>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</si>
  <si>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</si>
  <si>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</si>
  <si>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</si>
  <si>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</si>
  <si>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</si>
  <si>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</si>
  <si>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</si>
  <si>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</si>
  <si>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</si>
  <si>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</si>
  <si>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</si>
  <si>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</si>
  <si>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</si>
  <si>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</si>
  <si>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</si>
  <si>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</si>
  <si>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</si>
  <si>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</si>
  <si>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</si>
  <si>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</si>
  <si>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</si>
  <si>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</si>
  <si>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</si>
  <si>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</si>
  <si>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</si>
  <si>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</si>
  <si>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</si>
  <si>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</si>
  <si>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</si>
  <si>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</si>
  <si>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</si>
  <si>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</si>
  <si>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</si>
  <si>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</si>
  <si>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</si>
  <si>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</si>
  <si>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</si>
  <si>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</si>
  <si>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</si>
  <si>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</si>
  <si>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</si>
  <si>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</si>
  <si>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</si>
  <si>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</si>
  <si>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</si>
  <si>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</si>
  <si>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</si>
  <si>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</si>
  <si>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</si>
  <si>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</si>
  <si>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</si>
  <si>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</si>
  <si>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</si>
  <si>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</si>
  <si>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</si>
  <si>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</si>
  <si>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</si>
  <si>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</si>
  <si>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</si>
  <si>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</si>
  <si>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</si>
  <si>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</si>
  <si>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</si>
  <si>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</si>
  <si>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</si>
  <si>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</si>
  <si>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</si>
  <si>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</si>
  <si>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</si>
  <si>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</si>
  <si>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</si>
  <si>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</si>
  <si>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</si>
  <si>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</si>
  <si>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</si>
  <si>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</si>
  <si>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</si>
  <si>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</si>
  <si>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</si>
  <si>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</si>
  <si>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</si>
  <si>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</si>
  <si>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</si>
  <si>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</si>
  <si>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</si>
  <si>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</si>
  <si>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</si>
  <si>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</si>
  <si>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</si>
  <si>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</si>
  <si>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</si>
  <si>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</si>
  <si>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</si>
  <si>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</si>
  <si>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</si>
  <si>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</si>
  <si>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</si>
  <si>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</si>
  <si>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</si>
  <si>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</si>
  <si>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</si>
  <si>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</si>
  <si>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</si>
  <si>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</si>
  <si>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</si>
  <si>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</si>
  <si>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</si>
  <si>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</si>
  <si>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</si>
  <si>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</si>
  <si>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</si>
  <si>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</si>
  <si>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</si>
  <si>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</si>
  <si>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</si>
  <si>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</si>
  <si>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</si>
  <si>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</si>
  <si>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</si>
  <si>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</si>
  <si>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</si>
  <si>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</si>
  <si>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</si>
  <si>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</si>
  <si>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</si>
  <si>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</si>
  <si>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</si>
  <si>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</si>
  <si>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</si>
  <si>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</si>
  <si>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</si>
  <si>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</si>
  <si>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</si>
  <si>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</si>
  <si>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</si>
  <si>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</si>
  <si>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</si>
  <si>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</si>
  <si>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</si>
  <si>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</si>
  <si>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</si>
  <si>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</si>
  <si>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</si>
  <si>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</si>
  <si>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</si>
  <si>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</si>
  <si>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</si>
  <si>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</si>
  <si>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</si>
  <si>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</si>
  <si>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</si>
  <si>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</si>
  <si>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</si>
  <si>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</si>
  <si>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</si>
  <si>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</si>
  <si>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</si>
  <si>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</si>
  <si>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</si>
  <si>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</si>
  <si>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</si>
  <si>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</si>
  <si>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</si>
  <si>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</si>
  <si>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</si>
  <si>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</si>
  <si>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</si>
  <si>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</si>
  <si>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</si>
  <si>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</si>
  <si>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</si>
  <si>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</si>
  <si>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</si>
  <si>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</si>
  <si>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</si>
  <si>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</si>
  <si>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</si>
  <si>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</si>
  <si>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</si>
  <si>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</si>
  <si>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</si>
  <si>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</si>
  <si>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</si>
  <si>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</si>
  <si>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</si>
  <si>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</si>
  <si>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</si>
  <si>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</si>
  <si>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</si>
  <si>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</si>
  <si>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</si>
  <si>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</si>
  <si>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</si>
  <si>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</si>
  <si>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</si>
  <si>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</si>
  <si>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</si>
  <si>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</si>
  <si>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</si>
  <si>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</si>
  <si>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</si>
  <si>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</si>
  <si>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</si>
  <si>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</si>
  <si>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</si>
  <si>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</si>
  <si>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</si>
  <si>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</si>
  <si>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</si>
  <si>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</si>
  <si>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</si>
  <si>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</si>
  <si>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</si>
  <si>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</si>
  <si>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</si>
  <si>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</si>
  <si>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</si>
  <si>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</si>
  <si>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</si>
  <si>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</si>
  <si>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</si>
  <si>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</si>
  <si>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</si>
  <si>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</si>
  <si>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</si>
  <si>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</si>
  <si>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</si>
  <si>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</si>
  <si>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</si>
  <si>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</si>
  <si>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</si>
  <si>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</si>
  <si>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</si>
  <si>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</si>
  <si>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</si>
  <si>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</si>
  <si>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</si>
  <si>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</si>
  <si>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</si>
  <si>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</si>
  <si>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</si>
  <si>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</si>
  <si>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</si>
  <si>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</si>
  <si>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</si>
  <si>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</si>
  <si>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</si>
  <si>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</si>
  <si>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</si>
  <si>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</si>
  <si>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</si>
  <si>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</si>
  <si>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</si>
  <si>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</si>
  <si>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</si>
  <si>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</si>
  <si>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</si>
  <si>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</si>
  <si>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</si>
  <si>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</si>
  <si>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</si>
  <si>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</si>
  <si>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</si>
  <si>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</si>
  <si>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</si>
  <si>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</si>
  <si>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</si>
  <si>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</si>
  <si>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</si>
  <si>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</si>
  <si>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</si>
  <si>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</si>
  <si>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</si>
  <si>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</si>
  <si>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</si>
  <si>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</si>
  <si>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</si>
  <si>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</si>
  <si>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</si>
  <si>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</si>
  <si>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</si>
  <si>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</si>
  <si>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</si>
  <si>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</si>
  <si>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</si>
  <si>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</si>
  <si>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</si>
  <si>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</si>
  <si>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</si>
  <si>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</si>
  <si>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</si>
  <si>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</si>
  <si>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</si>
  <si>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</si>
  <si>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</si>
  <si>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</si>
  <si>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</si>
  <si>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</si>
  <si>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</si>
  <si>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</si>
  <si>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</si>
  <si>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</si>
  <si>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</si>
  <si>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</si>
  <si>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</si>
  <si>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</si>
  <si>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</si>
  <si>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</si>
  <si>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</si>
  <si>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</si>
  <si>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</si>
  <si>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</si>
  <si>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</si>
  <si>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</si>
  <si>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</si>
  <si>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</si>
  <si>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</si>
  <si>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</si>
  <si>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</si>
  <si>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</si>
  <si>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</si>
  <si>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</si>
  <si>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</si>
  <si>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</si>
  <si>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</si>
  <si>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</si>
  <si>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</si>
  <si>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</si>
  <si>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</si>
  <si>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</si>
  <si>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</si>
  <si>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</si>
  <si>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</si>
  <si>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</si>
  <si>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</si>
  <si>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</si>
  <si>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</si>
  <si>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</si>
  <si>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</si>
  <si>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</si>
  <si>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</si>
  <si>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</si>
  <si>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</si>
  <si>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</si>
  <si>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</si>
  <si>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</si>
  <si>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</si>
  <si>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</si>
  <si>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</si>
  <si>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</si>
  <si>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</si>
  <si>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</si>
  <si>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</si>
  <si>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</si>
  <si>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</si>
  <si>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</si>
  <si>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</si>
  <si>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</si>
  <si>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</si>
  <si>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</si>
  <si>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</si>
  <si>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</si>
  <si>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</si>
  <si>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</si>
  <si>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</si>
  <si>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</si>
  <si>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</si>
  <si>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</si>
  <si>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</si>
  <si>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</si>
  <si>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</si>
  <si>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</si>
  <si>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</si>
  <si>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</si>
  <si>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</si>
  <si>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</si>
  <si>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</si>
  <si>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</si>
  <si>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</si>
  <si>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</si>
  <si>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</si>
  <si>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</si>
  <si>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</si>
  <si>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</si>
  <si>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</si>
  <si>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</si>
  <si>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</si>
  <si>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</si>
  <si>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</si>
  <si>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</si>
  <si>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</si>
  <si>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</si>
  <si>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</si>
  <si>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</si>
  <si>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</si>
  <si>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</si>
  <si>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</si>
  <si>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</si>
  <si>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</si>
  <si>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</si>
  <si>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</si>
  <si>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</si>
  <si>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</si>
  <si>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</si>
  <si>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</si>
  <si>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</si>
  <si>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</si>
  <si>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</si>
  <si>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</si>
  <si>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</si>
  <si>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</si>
  <si>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</si>
  <si>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</si>
  <si>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</si>
  <si>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</si>
  <si>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</si>
  <si>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</si>
  <si>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</si>
  <si>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</si>
  <si>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</si>
  <si>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</si>
  <si>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</si>
  <si>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</si>
  <si>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</si>
  <si>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</si>
  <si>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</si>
  <si>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</si>
  <si>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</si>
  <si>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</si>
  <si>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</si>
  <si>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</si>
  <si>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</si>
  <si>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</si>
  <si>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</si>
  <si>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</si>
  <si>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</si>
  <si>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</si>
  <si>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</si>
  <si>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</si>
  <si>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</si>
  <si>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</si>
  <si>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</si>
  <si>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</si>
  <si>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</si>
  <si>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</si>
  <si>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</si>
  <si>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</si>
  <si>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</si>
  <si>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</si>
  <si>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</si>
  <si>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</si>
  <si>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</si>
  <si>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</si>
  <si>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</si>
  <si>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</si>
  <si>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</si>
  <si>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</si>
  <si>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</si>
  <si>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</si>
  <si>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</si>
  <si>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</si>
  <si>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</si>
  <si>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</si>
  <si>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</si>
  <si>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</si>
  <si>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</si>
  <si>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</si>
  <si>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</si>
  <si>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</si>
  <si>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</si>
  <si>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</si>
  <si>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</si>
  <si>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</si>
  <si>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</si>
  <si>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</si>
  <si>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</si>
  <si>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</si>
  <si>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</si>
  <si>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</si>
  <si>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</si>
  <si>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</si>
  <si>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</si>
  <si>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</si>
  <si>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</si>
  <si>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</si>
  <si>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</si>
  <si>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</si>
  <si>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</si>
  <si>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</si>
  <si>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</si>
  <si>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</si>
  <si>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</si>
  <si>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</si>
  <si>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</si>
  <si>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</si>
  <si>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</si>
  <si>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</si>
  <si>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</si>
  <si>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</si>
  <si>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</si>
  <si>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</si>
  <si>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</si>
  <si>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</si>
  <si>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</si>
  <si>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</si>
  <si>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</si>
  <si>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</si>
  <si>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</si>
  <si>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</si>
  <si>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</si>
  <si>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</si>
  <si>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</si>
  <si>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</si>
  <si>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</si>
  <si>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</si>
  <si>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</si>
  <si>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</si>
  <si>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</si>
  <si>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</si>
  <si>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</si>
  <si>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</si>
  <si>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</si>
  <si>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</si>
  <si>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</si>
  <si>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</si>
  <si>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</si>
  <si>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</si>
  <si>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</si>
  <si>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</si>
  <si>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</si>
  <si>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</si>
  <si>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</si>
  <si>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</si>
  <si>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</si>
  <si>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</si>
  <si>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</si>
  <si>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</si>
  <si>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</si>
  <si>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</si>
  <si>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</si>
  <si>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</si>
  <si>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</si>
  <si>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</si>
  <si>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</si>
  <si>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</si>
  <si>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</si>
  <si>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</si>
  <si>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</si>
  <si>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</si>
  <si>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</si>
  <si>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</si>
  <si>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</si>
  <si>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</si>
  <si>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</si>
  <si>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</si>
  <si>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</si>
  <si>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</si>
  <si>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</si>
  <si>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</si>
  <si>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</si>
  <si>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</si>
  <si>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</si>
  <si>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</si>
  <si>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</si>
  <si>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</si>
  <si>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</si>
  <si>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</si>
  <si>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</si>
  <si>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</si>
  <si>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</si>
  <si>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</si>
  <si>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</si>
  <si>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</si>
  <si>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</si>
  <si>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</si>
  <si>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</si>
  <si>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</si>
  <si>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</si>
  <si>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</si>
  <si>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</si>
  <si>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</si>
  <si>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</si>
  <si>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</si>
  <si>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</si>
  <si>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</si>
  <si>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</si>
  <si>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</si>
  <si>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</si>
  <si>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</si>
  <si>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</si>
  <si>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</si>
  <si>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</si>
  <si>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</si>
  <si>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</si>
  <si>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</si>
  <si>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</si>
  <si>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</si>
  <si>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</si>
  <si>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</si>
  <si>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</si>
  <si>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</si>
  <si>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</si>
  <si>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</si>
  <si>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</si>
  <si>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</si>
  <si>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</si>
  <si>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</si>
  <si>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</si>
  <si>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</si>
  <si>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</si>
  <si>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</si>
  <si>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</si>
  <si>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</si>
  <si>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</si>
  <si>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</si>
  <si>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</si>
  <si>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</si>
  <si>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</si>
  <si>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</si>
  <si>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</si>
  <si>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</si>
  <si>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</si>
  <si>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</si>
  <si>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</si>
  <si>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</si>
  <si>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</si>
  <si>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</si>
  <si>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</si>
  <si>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</si>
  <si>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</si>
  <si>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</si>
  <si>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</si>
  <si>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</si>
  <si>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</si>
  <si>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</si>
  <si>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</si>
  <si>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</si>
  <si>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</si>
  <si>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</si>
  <si>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</si>
  <si>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</si>
  <si>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</si>
  <si>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</si>
  <si>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</si>
  <si>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</si>
  <si>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</si>
  <si>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</si>
  <si>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</si>
  <si>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</si>
  <si>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</si>
  <si>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</si>
  <si>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</si>
  <si>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</si>
  <si>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</si>
  <si>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</si>
  <si>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</si>
  <si>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</si>
  <si>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</si>
  <si>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</si>
  <si>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</si>
  <si>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</si>
  <si>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</si>
  <si>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</si>
  <si>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</si>
  <si>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</si>
  <si>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</si>
  <si>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</si>
  <si>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</si>
  <si>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</si>
  <si>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</si>
  <si>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</si>
  <si>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</si>
  <si>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</si>
  <si>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</si>
  <si>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</si>
  <si>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</si>
  <si>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</si>
  <si>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</si>
  <si>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</si>
  <si>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</si>
  <si>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</si>
  <si>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</si>
  <si>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</si>
  <si>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</si>
  <si>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</si>
  <si>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</si>
  <si>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</si>
  <si>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</si>
  <si>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</si>
  <si>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</si>
  <si>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</si>
  <si>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</si>
  <si>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</si>
  <si>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</si>
  <si>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</si>
  <si>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</si>
  <si>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</si>
  <si>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</si>
  <si>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</si>
  <si>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</si>
  <si>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</si>
  <si>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</si>
  <si>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</si>
  <si>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</si>
  <si>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</si>
  <si>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</si>
  <si>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</si>
  <si>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</si>
  <si>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</si>
  <si>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</si>
  <si>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</si>
  <si>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</si>
  <si>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</si>
  <si>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</si>
  <si>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</si>
  <si>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</si>
  <si>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</si>
  <si>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</si>
  <si>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</si>
  <si>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</si>
  <si>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</si>
  <si>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</si>
  <si>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</si>
  <si>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</si>
  <si>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</si>
  <si>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</si>
  <si>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</si>
  <si>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</si>
  <si>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</si>
  <si>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</si>
  <si>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</si>
  <si>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</si>
  <si>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</si>
  <si>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</si>
  <si>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</si>
  <si>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</si>
  <si>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</si>
  <si>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</si>
  <si>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</si>
  <si>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</si>
  <si>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</si>
  <si>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</si>
  <si>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</si>
  <si>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</si>
  <si>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</si>
  <si>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</si>
  <si>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</si>
  <si>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</si>
  <si>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</si>
  <si>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</si>
  <si>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</si>
  <si>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</si>
  <si>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</si>
  <si>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</si>
  <si>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</si>
  <si>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</si>
  <si>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</si>
  <si>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</si>
  <si>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</si>
  <si>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</si>
  <si>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</si>
  <si>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</si>
  <si>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</si>
  <si>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</si>
  <si>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</si>
  <si>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</si>
  <si>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</si>
  <si>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</si>
  <si>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</si>
  <si>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</si>
  <si>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</si>
  <si>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</si>
  <si>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</si>
  <si>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</si>
  <si>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</si>
  <si>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</si>
  <si>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</si>
  <si>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</si>
  <si>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</si>
  <si>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</si>
  <si>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</si>
  <si>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</si>
  <si>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</si>
  <si>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</si>
  <si>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</si>
  <si>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</si>
  <si>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</si>
  <si>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</si>
  <si>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</si>
  <si>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</si>
  <si>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</si>
  <si>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</si>
  <si>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</si>
  <si>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</si>
  <si>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</si>
  <si>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</si>
  <si>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</si>
  <si>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</si>
  <si>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</si>
  <si>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</si>
  <si>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</si>
  <si>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</si>
  <si>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</si>
  <si>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</si>
  <si>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</si>
  <si>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</si>
  <si>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</si>
  <si>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</si>
  <si>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</si>
  <si>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</si>
  <si>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</si>
  <si>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</si>
  <si>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</si>
  <si>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</si>
  <si>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</si>
  <si>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</si>
  <si>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</si>
  <si>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</si>
  <si>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</si>
  <si>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</si>
  <si>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</si>
  <si>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</si>
  <si>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</si>
  <si>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</si>
  <si>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</si>
  <si>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</si>
  <si>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</si>
  <si>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</si>
  <si>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</si>
  <si>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</si>
  <si>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</si>
  <si>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</si>
  <si>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</si>
  <si>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</si>
  <si>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</si>
  <si>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</si>
  <si>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</si>
  <si>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</si>
  <si>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</si>
  <si>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</si>
  <si>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</si>
  <si>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</si>
  <si>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</si>
  <si>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</si>
  <si>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</si>
  <si>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</si>
  <si>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</si>
  <si>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</si>
  <si>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</si>
  <si>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</si>
  <si>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</si>
  <si>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</si>
  <si>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</si>
  <si>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</si>
  <si>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</si>
  <si>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</si>
  <si>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</si>
  <si>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</si>
  <si>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</si>
  <si>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</si>
  <si>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</si>
  <si>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</si>
  <si>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</si>
  <si>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</si>
  <si>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</si>
  <si>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</si>
  <si>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</si>
  <si>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</si>
  <si>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</si>
  <si>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</si>
  <si>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</si>
  <si>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</si>
  <si>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</si>
  <si>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</si>
  <si>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</si>
  <si>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</si>
  <si>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</si>
  <si>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</si>
  <si>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</si>
  <si>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</si>
  <si>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</si>
  <si>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</si>
  <si>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</si>
  <si>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</si>
  <si>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</si>
  <si>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</si>
  <si>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</si>
  <si>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</si>
  <si>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</si>
  <si>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</si>
  <si>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</si>
  <si>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</si>
  <si>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</si>
  <si>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</si>
  <si>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</si>
  <si>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</si>
  <si>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</si>
  <si>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</si>
  <si>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</si>
  <si>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</si>
  <si>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</si>
  <si>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</si>
  <si>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</si>
  <si>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</si>
  <si>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</si>
  <si>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</si>
  <si>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</si>
  <si>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</si>
  <si>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</si>
  <si>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</si>
  <si>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</si>
  <si>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</si>
  <si>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</si>
  <si>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</si>
  <si>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</si>
  <si>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</si>
  <si>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</si>
  <si>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</si>
  <si>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</si>
  <si>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</si>
  <si>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</si>
  <si>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</si>
  <si>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</si>
  <si>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</si>
  <si>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</si>
  <si>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</si>
  <si>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</si>
  <si>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</si>
  <si>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</si>
  <si>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</si>
  <si>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</si>
  <si>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</si>
  <si>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</si>
  <si>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</si>
  <si>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</si>
  <si>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</si>
  <si>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</si>
  <si>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</si>
  <si>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</si>
  <si>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</si>
  <si>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</si>
  <si>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</si>
  <si>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</si>
  <si>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</si>
  <si>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</si>
  <si>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</si>
  <si>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</si>
  <si>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</si>
  <si>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</si>
  <si>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</si>
  <si>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</si>
  <si>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</si>
  <si>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</si>
  <si>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</si>
  <si>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</si>
  <si>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</si>
  <si>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</si>
  <si>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</si>
  <si>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</si>
  <si>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</si>
  <si>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</si>
  <si>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</si>
  <si>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</si>
  <si>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</si>
  <si>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</si>
  <si>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</si>
  <si>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</si>
  <si>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</si>
  <si>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</si>
  <si>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</si>
  <si>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</si>
  <si>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</si>
  <si>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</si>
  <si>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</si>
  <si>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</si>
  <si>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</si>
  <si>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</si>
  <si>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</si>
  <si>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</si>
  <si>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</si>
  <si>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</si>
  <si>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</si>
  <si>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</si>
  <si>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</si>
  <si>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</si>
  <si>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</si>
  <si>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</si>
  <si>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</si>
  <si>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</si>
  <si>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</si>
  <si>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</si>
  <si>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</si>
  <si>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</si>
  <si>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</si>
  <si>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</si>
  <si>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</si>
  <si>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</si>
  <si>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</si>
  <si>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</si>
  <si>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</si>
  <si>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</si>
  <si>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</si>
  <si>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</si>
  <si>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</si>
  <si>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</si>
  <si>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</si>
  <si>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</si>
  <si>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</si>
  <si>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</si>
  <si>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</si>
  <si>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</si>
  <si>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</si>
  <si>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</si>
  <si>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</si>
  <si>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</si>
  <si>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</si>
  <si>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</si>
  <si>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</si>
  <si>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</si>
  <si>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</si>
  <si>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</si>
  <si>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</si>
  <si>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</si>
  <si>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</si>
  <si>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</si>
  <si>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</si>
  <si>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</si>
  <si>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</si>
  <si>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</si>
  <si>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</si>
  <si>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</si>
  <si>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</si>
  <si>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</si>
  <si>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</si>
  <si>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</si>
  <si>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</si>
  <si>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</si>
  <si>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</si>
  <si>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</si>
  <si>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</si>
  <si>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</si>
  <si>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</si>
  <si>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</si>
  <si>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</si>
  <si>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</si>
  <si>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</si>
  <si>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</si>
  <si>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</si>
  <si>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</si>
  <si>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</si>
  <si>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</si>
  <si>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</si>
  <si>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</si>
  <si>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</si>
  <si>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</si>
  <si>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</si>
  <si>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</si>
  <si>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</si>
  <si>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</si>
  <si>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</si>
  <si>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</si>
  <si>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</si>
  <si>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</si>
  <si>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</si>
  <si>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</si>
  <si>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</si>
  <si>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</si>
  <si>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</si>
  <si>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</si>
  <si>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</si>
  <si>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</si>
  <si>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</si>
  <si>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</si>
  <si>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</si>
  <si>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</si>
  <si>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</si>
  <si>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</si>
  <si>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</si>
  <si>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</si>
  <si>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</si>
  <si>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</si>
  <si>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</si>
  <si>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</si>
  <si>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</si>
  <si>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</si>
  <si>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</si>
  <si>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</si>
  <si>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</si>
  <si>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</si>
  <si>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</si>
  <si>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</si>
  <si>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</si>
  <si>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</si>
  <si>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</si>
  <si>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</si>
  <si>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</si>
  <si>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</si>
  <si>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</si>
  <si>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</si>
  <si>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</si>
  <si>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</si>
  <si>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</si>
  <si>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</si>
  <si>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</si>
  <si>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</si>
  <si>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</si>
  <si>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</si>
  <si>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</si>
  <si>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</si>
  <si>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</si>
  <si>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</si>
  <si>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</si>
  <si>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</si>
  <si>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</si>
  <si>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</si>
  <si>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</si>
  <si>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</si>
  <si>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</si>
  <si>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</si>
  <si>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</si>
  <si>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</si>
  <si>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</si>
  <si>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</si>
  <si>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</si>
  <si>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</si>
  <si>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</si>
  <si>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</si>
  <si>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</si>
  <si>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</si>
  <si>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</si>
  <si>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</si>
  <si>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</si>
  <si>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</si>
  <si>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</si>
  <si>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</si>
  <si>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</si>
  <si>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</si>
  <si>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</si>
  <si>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</si>
  <si>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</si>
  <si>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</si>
  <si>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</si>
  <si>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</si>
  <si>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</si>
  <si>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</si>
  <si>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</si>
  <si>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</si>
  <si>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</si>
  <si>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</si>
  <si>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</si>
  <si>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</si>
  <si>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</si>
  <si>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</si>
  <si>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</si>
  <si>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</si>
  <si>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</si>
  <si>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</si>
  <si>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</si>
  <si>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</si>
  <si>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</si>
  <si>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</si>
  <si>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</si>
  <si>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</si>
  <si>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</si>
  <si>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</si>
  <si>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</si>
  <si>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</si>
  <si>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</si>
  <si>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</si>
  <si>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</si>
  <si>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</si>
  <si>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</si>
  <si>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</si>
  <si>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</si>
  <si>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</si>
  <si>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</si>
  <si>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</si>
  <si>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</si>
  <si>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</si>
  <si>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</si>
  <si>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</si>
  <si>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</si>
  <si>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</si>
  <si>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</si>
  <si>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</si>
  <si>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</si>
  <si>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</si>
  <si>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</si>
  <si>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</si>
  <si>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</si>
  <si>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</si>
  <si>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</si>
  <si>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</si>
  <si>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</si>
  <si>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</si>
  <si>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</si>
  <si>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</si>
  <si>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</si>
  <si>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</si>
  <si>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</si>
  <si>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</si>
  <si>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</si>
  <si>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</si>
  <si>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</si>
  <si>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</si>
  <si>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</si>
  <si>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</si>
  <si>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</si>
  <si>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</si>
  <si>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</si>
  <si>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</si>
  <si>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</si>
  <si>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</si>
  <si>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</si>
  <si>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</si>
  <si>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</si>
  <si>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</si>
  <si>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</si>
  <si>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</si>
  <si>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</si>
  <si>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</si>
  <si>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</si>
  <si>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</si>
  <si>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</si>
  <si>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</si>
  <si>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</si>
  <si>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</si>
  <si>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</si>
  <si>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</si>
  <si>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</si>
  <si>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</si>
  <si>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</si>
  <si>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</si>
  <si>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</si>
  <si>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</si>
  <si>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</si>
  <si>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</si>
  <si>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</si>
  <si>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</si>
  <si>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</si>
  <si>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</si>
  <si>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</si>
  <si>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</si>
  <si>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</si>
  <si>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</si>
  <si>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</si>
  <si>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</si>
  <si>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</si>
  <si>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</si>
  <si>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</si>
  <si>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</si>
  <si>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</si>
  <si>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</si>
  <si>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</si>
  <si>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</si>
  <si>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</si>
  <si>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</si>
  <si>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</si>
  <si>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</si>
  <si>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</si>
  <si>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</si>
  <si>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</si>
  <si>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</si>
  <si>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</si>
  <si>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</si>
  <si>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</si>
  <si>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</si>
  <si>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</si>
  <si>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</si>
  <si>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</si>
  <si>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</si>
  <si>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</si>
  <si>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</si>
  <si>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</si>
  <si>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</si>
  <si>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</si>
  <si>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</si>
  <si>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</si>
  <si>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</si>
  <si>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</si>
  <si>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</si>
  <si>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</si>
  <si>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</si>
  <si>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</si>
  <si>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</si>
  <si>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</si>
  <si>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</si>
  <si>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</si>
  <si>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</si>
  <si>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</si>
  <si>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</si>
  <si>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</si>
  <si>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</si>
  <si>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</si>
  <si>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</si>
  <si>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</si>
  <si>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</si>
  <si>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</si>
  <si>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</si>
  <si>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</si>
  <si>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</si>
  <si>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</si>
  <si>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</si>
  <si>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</si>
  <si>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</si>
  <si>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</si>
  <si>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</si>
  <si>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</si>
  <si>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</si>
  <si>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</si>
  <si>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</si>
  <si>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</si>
  <si>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</si>
  <si>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</si>
  <si>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</si>
  <si>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</si>
  <si>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</si>
  <si>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</si>
  <si>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</si>
  <si>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</si>
  <si>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</si>
  <si>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</si>
  <si>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</si>
  <si>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</si>
  <si>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</si>
  <si>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</si>
  <si>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</si>
  <si>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</si>
  <si>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</si>
  <si>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</si>
  <si>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</si>
  <si>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</si>
  <si>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</si>
  <si>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</si>
  <si>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</si>
  <si>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</si>
  <si>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</si>
  <si>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</si>
  <si>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</si>
  <si>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</si>
  <si>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</si>
  <si>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</si>
  <si>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</si>
  <si>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</si>
  <si>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</si>
  <si>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</si>
  <si>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</si>
  <si>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</si>
  <si>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</si>
  <si>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</si>
  <si>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</si>
  <si>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</si>
  <si>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</si>
  <si>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</si>
  <si>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</si>
  <si>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</si>
  <si>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</si>
  <si>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</si>
  <si>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</si>
  <si>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</si>
  <si>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</si>
  <si>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</si>
  <si>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</si>
  <si>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</si>
  <si>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</si>
  <si>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</si>
  <si>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</si>
  <si>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</si>
  <si>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</si>
  <si>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</si>
  <si>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</si>
  <si>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</si>
  <si>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</si>
  <si>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</si>
  <si>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</si>
  <si>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</si>
  <si>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</si>
  <si>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</si>
  <si>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</si>
  <si>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</si>
  <si>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</si>
  <si>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</si>
  <si>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</si>
  <si>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</si>
  <si>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</si>
  <si>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</si>
  <si>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</si>
  <si>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</si>
  <si>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</si>
  <si>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</si>
  <si>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</si>
  <si>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</si>
  <si>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</si>
  <si>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</si>
  <si>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</si>
  <si>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</si>
  <si>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</si>
  <si>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</si>
  <si>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</si>
  <si>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</si>
  <si>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</si>
  <si>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</si>
  <si>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</si>
  <si>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</si>
  <si>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</si>
  <si>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</si>
  <si>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</si>
  <si>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</si>
  <si>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</si>
  <si>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</si>
  <si>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</si>
  <si>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</si>
  <si>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</si>
  <si>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</si>
  <si>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</si>
  <si>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</si>
  <si>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</si>
  <si>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</si>
  <si>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</si>
  <si>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</si>
  <si>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</si>
  <si>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</si>
  <si>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</si>
  <si>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</si>
  <si>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</si>
  <si>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</si>
  <si>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</si>
  <si>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</si>
  <si>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</si>
  <si>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</si>
  <si>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</si>
  <si>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</si>
  <si>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</si>
  <si>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</si>
  <si>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</si>
  <si>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</si>
  <si>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</si>
  <si>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</si>
  <si>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</si>
  <si>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</si>
  <si>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</si>
  <si>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</si>
  <si>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</si>
  <si>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</si>
  <si>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</si>
  <si>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</si>
  <si>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</si>
  <si>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</si>
  <si>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</si>
  <si>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</si>
  <si>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</si>
  <si>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</si>
  <si>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</si>
  <si>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</si>
  <si>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</si>
  <si>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</si>
  <si>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</si>
  <si>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</si>
  <si>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</si>
  <si>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</si>
  <si>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</si>
  <si>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</si>
  <si>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</si>
  <si>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</si>
  <si>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</si>
  <si>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</si>
  <si>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</si>
  <si>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</si>
  <si>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</si>
  <si>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</si>
  <si>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</si>
  <si>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</si>
  <si>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</si>
  <si>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</si>
  <si>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</si>
  <si>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</si>
  <si>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</si>
  <si>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</si>
  <si>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</si>
  <si>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</si>
  <si>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</si>
  <si>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</si>
  <si>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</si>
  <si>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</si>
  <si>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</si>
  <si>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</si>
  <si>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</si>
  <si>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</si>
  <si>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</si>
  <si>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</si>
  <si>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</si>
  <si>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</si>
  <si>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</si>
  <si>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</si>
  <si>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</si>
  <si>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</si>
  <si>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</si>
  <si>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</si>
  <si>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</si>
  <si>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</si>
  <si>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</si>
  <si>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</si>
  <si>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</si>
  <si>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</si>
  <si>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</si>
  <si>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</si>
  <si>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</si>
  <si>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</si>
  <si>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</si>
  <si>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</si>
  <si>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</si>
  <si>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</si>
  <si>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</si>
  <si>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</si>
  <si>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</si>
  <si>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</si>
  <si>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</si>
  <si>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</si>
  <si>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</si>
  <si>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</si>
  <si>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</si>
  <si>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</si>
  <si>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</si>
  <si>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</si>
  <si>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</si>
  <si>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</si>
  <si>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</si>
  <si>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</si>
  <si>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</si>
  <si>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</si>
  <si>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</si>
  <si>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</si>
  <si>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</si>
  <si>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</si>
  <si>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</si>
  <si>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</si>
  <si>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</si>
  <si>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</si>
  <si>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</si>
  <si>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</si>
  <si>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</si>
  <si>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</si>
  <si>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</si>
  <si>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</si>
  <si>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</si>
  <si>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</si>
  <si>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</si>
  <si>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</si>
  <si>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</si>
  <si>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</si>
  <si>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</si>
  <si>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</si>
  <si>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</si>
  <si>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</si>
  <si>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</si>
  <si>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</si>
  <si>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</si>
  <si>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</si>
  <si>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</si>
  <si>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</si>
  <si>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</si>
  <si>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</si>
  <si>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</si>
  <si>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</si>
  <si>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</si>
  <si>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</si>
  <si>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</si>
  <si>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</si>
  <si>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</si>
  <si>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</si>
  <si>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</si>
  <si>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</si>
  <si>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</si>
  <si>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</si>
  <si>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</si>
  <si>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</si>
  <si>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</si>
  <si>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</si>
  <si>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</si>
  <si>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</si>
  <si>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</si>
  <si>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</si>
  <si>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</si>
  <si>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</si>
  <si>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</si>
  <si>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</si>
  <si>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</si>
  <si>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</si>
  <si>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</si>
  <si>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</si>
  <si>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</si>
  <si>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</si>
  <si>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</si>
  <si>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</si>
  <si>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</si>
  <si>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</si>
  <si>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</si>
  <si>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</si>
  <si>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</si>
  <si>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</si>
  <si>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</si>
  <si>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</si>
  <si>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</si>
  <si>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</si>
  <si>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</si>
  <si>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</si>
  <si>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</si>
  <si>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</si>
  <si>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</si>
  <si>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</si>
  <si>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</si>
  <si>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</si>
  <si>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</si>
  <si>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</si>
  <si>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</si>
  <si>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</si>
  <si>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</si>
  <si>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</si>
  <si>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</si>
  <si>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</si>
  <si>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</si>
  <si>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</si>
  <si>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</si>
  <si>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</si>
  <si>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</si>
  <si>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</si>
  <si>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</si>
  <si>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</si>
  <si>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</si>
  <si>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</si>
  <si>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</si>
  <si>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</si>
  <si>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</si>
  <si>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</si>
  <si>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</si>
  <si>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</si>
  <si>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</si>
  <si>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</si>
  <si>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</si>
  <si>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</si>
  <si>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</si>
  <si>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</si>
  <si>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</si>
  <si>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</si>
  <si>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</si>
  <si>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</si>
  <si>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</si>
  <si>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</si>
  <si>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</si>
  <si>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</si>
  <si>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</si>
  <si>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</si>
  <si>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</si>
  <si>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</si>
  <si>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</si>
  <si>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</si>
  <si>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</si>
  <si>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</si>
  <si>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</si>
  <si>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</si>
  <si>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</si>
  <si>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</si>
  <si>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</si>
  <si>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</si>
  <si>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</si>
  <si>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</si>
  <si>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</si>
  <si>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</si>
  <si>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</si>
  <si>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</si>
  <si>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</si>
  <si>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</si>
  <si>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</si>
  <si>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</si>
  <si>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</si>
  <si>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</si>
  <si>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</si>
  <si>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</si>
  <si>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</si>
  <si>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</si>
  <si>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</si>
  <si>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</si>
  <si>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</si>
  <si>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</si>
  <si>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</si>
  <si>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</si>
  <si>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</si>
  <si>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</si>
  <si>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</si>
  <si>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</si>
  <si>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</si>
  <si>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</si>
  <si>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</si>
  <si>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</si>
  <si>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</si>
  <si>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</si>
  <si>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</si>
  <si>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</si>
  <si>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</si>
  <si>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</si>
  <si>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</si>
  <si>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</si>
  <si>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</si>
  <si>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</si>
  <si>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</si>
  <si>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</si>
  <si>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</si>
  <si>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</si>
  <si>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</si>
  <si>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</si>
  <si>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</si>
  <si>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</si>
  <si>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</si>
  <si>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</si>
  <si>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</si>
  <si>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</si>
  <si>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</si>
  <si>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</si>
  <si>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</si>
  <si>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</si>
  <si>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</si>
  <si>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</si>
  <si>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</si>
  <si>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</si>
  <si>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</si>
  <si>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</si>
  <si>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</si>
  <si>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</si>
  <si>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</si>
  <si>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</si>
  <si>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</si>
  <si>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</si>
  <si>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</si>
  <si>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</si>
  <si>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</si>
  <si>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</si>
  <si>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</si>
  <si>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</si>
  <si>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</si>
  <si>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</si>
  <si>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</si>
  <si>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</si>
  <si>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</si>
  <si>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</si>
  <si>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</si>
  <si>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</si>
  <si>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</si>
  <si>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</si>
  <si>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</si>
  <si>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</si>
  <si>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</si>
  <si>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</si>
  <si>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</si>
  <si>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</si>
  <si>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</si>
  <si>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</si>
  <si>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</si>
  <si>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</si>
  <si>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</si>
  <si>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</si>
  <si>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</si>
  <si>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</si>
  <si>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</si>
  <si>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</si>
  <si>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</si>
  <si>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</si>
  <si>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</si>
  <si>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</si>
  <si>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</si>
  <si>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</si>
  <si>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</si>
  <si>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</si>
  <si>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</si>
  <si>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</si>
  <si>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</si>
  <si>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</si>
  <si>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</si>
  <si>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</si>
  <si>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</si>
  <si>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</si>
  <si>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</si>
  <si>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</si>
  <si>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</si>
  <si>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</si>
  <si>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</si>
  <si>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</si>
  <si>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</si>
  <si>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</si>
  <si>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</si>
  <si>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</si>
  <si>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</si>
  <si>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</si>
  <si>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</si>
  <si>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</si>
  <si>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</si>
  <si>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</si>
  <si>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</si>
  <si>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</si>
  <si>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</si>
  <si>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</si>
  <si>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</si>
  <si>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</si>
  <si>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</si>
  <si>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</si>
  <si>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</si>
  <si>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</si>
  <si>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</si>
  <si>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</si>
  <si>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</si>
  <si>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</si>
  <si>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</si>
  <si>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</si>
  <si>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</si>
  <si>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</si>
  <si>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</si>
  <si>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</si>
  <si>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</si>
  <si>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</si>
  <si>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</si>
  <si>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</si>
  <si>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</si>
  <si>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</si>
  <si>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</si>
  <si>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</si>
  <si>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</si>
  <si>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</si>
  <si>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</si>
  <si>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</si>
  <si>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</si>
  <si>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</si>
  <si>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</si>
  <si>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</si>
  <si>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</si>
  <si>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</si>
  <si>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</si>
  <si>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</si>
  <si>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</si>
  <si>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</si>
  <si>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</si>
  <si>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</si>
  <si>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</si>
  <si>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</si>
  <si>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</si>
  <si>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</si>
  <si>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</si>
  <si>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</si>
  <si>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</si>
  <si>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</si>
  <si>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</si>
  <si>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</si>
  <si>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</si>
  <si>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</si>
  <si>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</si>
  <si>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</si>
  <si>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</si>
  <si>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</si>
  <si>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</si>
  <si>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</si>
  <si>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</si>
  <si>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</si>
  <si>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</si>
  <si>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</si>
  <si>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</si>
  <si>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</si>
  <si>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</si>
  <si>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</si>
  <si>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</si>
  <si>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</si>
  <si>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</si>
  <si>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</si>
  <si>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</si>
  <si>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</si>
  <si>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</si>
  <si>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</si>
  <si>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</si>
  <si>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</si>
  <si>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</si>
  <si>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</si>
  <si>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</si>
  <si>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</si>
  <si>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</si>
  <si>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</si>
  <si>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</si>
  <si>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</si>
  <si>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</si>
  <si>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</si>
  <si>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</si>
  <si>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</si>
  <si>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</si>
  <si>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</si>
  <si>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</si>
  <si>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</si>
  <si>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</si>
  <si>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</si>
  <si>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</si>
  <si>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</si>
  <si>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</si>
  <si>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</si>
  <si>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</si>
  <si>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</si>
  <si>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</si>
  <si>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</si>
  <si>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</si>
  <si>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</si>
  <si>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</si>
  <si>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</si>
  <si>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</si>
  <si>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</si>
  <si>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</si>
  <si>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</si>
  <si>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</si>
  <si>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</si>
  <si>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</si>
  <si>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</si>
  <si>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</si>
  <si>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</si>
  <si>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</si>
  <si>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</si>
  <si>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</si>
  <si>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</si>
  <si>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</si>
  <si>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</si>
  <si>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</si>
  <si>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</si>
  <si>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</si>
  <si>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</si>
  <si>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</si>
  <si>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</si>
  <si>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</si>
  <si>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</si>
  <si>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</si>
  <si>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</si>
  <si>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</si>
  <si>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</si>
  <si>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</si>
  <si>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</si>
  <si>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</si>
  <si>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</si>
  <si>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</si>
  <si>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</si>
  <si>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</si>
  <si>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</si>
  <si>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</si>
  <si>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</si>
  <si>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</si>
  <si>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</si>
  <si>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</si>
  <si>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</si>
  <si>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</si>
  <si>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</si>
  <si>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</si>
  <si>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</si>
  <si>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</si>
  <si>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</si>
  <si>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</si>
  <si>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</si>
  <si>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</si>
  <si>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</si>
  <si>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</si>
  <si>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</si>
  <si>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</si>
  <si>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</si>
  <si>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</si>
  <si>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</si>
  <si>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</si>
  <si>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</si>
  <si>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</si>
  <si>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</si>
  <si>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</si>
  <si>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</si>
  <si>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</si>
  <si>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</si>
  <si>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</si>
  <si>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</si>
  <si>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</si>
  <si>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</si>
  <si>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</si>
  <si>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</si>
  <si>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</si>
  <si>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</si>
  <si>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</si>
  <si>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</si>
  <si>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</si>
  <si>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</si>
  <si>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</si>
  <si>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</si>
  <si>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</si>
  <si>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</si>
  <si>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</si>
  <si>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</si>
  <si>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</si>
  <si>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</si>
  <si>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</si>
  <si>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</si>
  <si>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</si>
  <si>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</si>
  <si>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</si>
  <si>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</si>
  <si>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</si>
  <si>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</si>
  <si>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</si>
  <si>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</si>
  <si>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</si>
  <si>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</si>
  <si>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</si>
  <si>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</si>
  <si>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</si>
  <si>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</si>
  <si>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</si>
  <si>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</si>
  <si>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</si>
  <si>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</si>
  <si>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</si>
  <si>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</si>
  <si>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</si>
  <si>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</si>
  <si>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</si>
  <si>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</si>
  <si>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</si>
  <si>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</si>
  <si>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</si>
  <si>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</si>
  <si>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</si>
  <si>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</si>
  <si>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</si>
  <si>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</si>
  <si>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</si>
  <si>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</si>
  <si>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</si>
  <si>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</si>
  <si>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</si>
  <si>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</si>
  <si>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</si>
  <si>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</si>
  <si>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</si>
  <si>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</si>
  <si>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</si>
  <si>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</si>
  <si>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</si>
  <si>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</si>
  <si>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</si>
  <si>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</si>
  <si>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</si>
  <si>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</si>
  <si>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</si>
  <si>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</si>
  <si>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</si>
  <si>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</si>
  <si>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</si>
  <si>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</si>
  <si>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</si>
  <si>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</si>
  <si>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</si>
  <si>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</si>
  <si>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</si>
  <si>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</si>
  <si>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</si>
  <si>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</si>
  <si>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</si>
  <si>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</si>
  <si>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</si>
  <si>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</si>
  <si>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</si>
  <si>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</si>
  <si>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</si>
  <si>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</si>
  <si>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</si>
  <si>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</si>
  <si>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</si>
  <si>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</si>
  <si>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</si>
  <si>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</si>
  <si>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</si>
  <si>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</si>
  <si>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</si>
  <si>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</si>
  <si>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</si>
  <si>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</si>
  <si>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</si>
  <si>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</si>
  <si>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</si>
  <si>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</si>
  <si>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</si>
  <si>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</si>
  <si>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</si>
  <si>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</si>
  <si>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</si>
  <si>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</si>
  <si>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</si>
  <si>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</si>
  <si>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</si>
  <si>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</si>
  <si>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</si>
  <si>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</si>
  <si>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</si>
  <si>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</si>
  <si>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</si>
  <si>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</si>
  <si>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</si>
  <si>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</si>
  <si>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</si>
  <si>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</si>
  <si>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</si>
  <si>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</si>
  <si>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</si>
  <si>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</si>
  <si>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</si>
  <si>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</si>
  <si>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</si>
  <si>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</si>
  <si>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</si>
  <si>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</si>
  <si>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</si>
  <si>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</si>
  <si>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</si>
  <si>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</si>
  <si>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</si>
  <si>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</si>
  <si>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</si>
  <si>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</si>
  <si>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</si>
  <si>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</si>
  <si>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</si>
  <si>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</si>
  <si>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</si>
  <si>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</si>
  <si>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</si>
  <si>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</si>
  <si>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</si>
  <si>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</si>
  <si>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</si>
  <si>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</si>
  <si>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</si>
  <si>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</si>
  <si>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</si>
  <si>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</si>
  <si>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</si>
  <si>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</si>
  <si>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</si>
  <si>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</si>
  <si>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</si>
  <si>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</si>
  <si>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</si>
  <si>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</si>
  <si>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</si>
  <si>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</si>
  <si>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</si>
  <si>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</si>
  <si>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</si>
  <si>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</si>
  <si>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</si>
  <si>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</si>
  <si>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</si>
  <si>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</si>
  <si>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</si>
  <si>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</si>
  <si>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</si>
  <si>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</si>
  <si>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</si>
  <si>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</si>
  <si>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</si>
  <si>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</si>
  <si>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</si>
  <si>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</si>
  <si>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</si>
  <si>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</si>
  <si>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</si>
  <si>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</si>
  <si>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</si>
  <si>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</si>
  <si>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</si>
  <si>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</si>
  <si>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</si>
  <si>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</si>
  <si>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</si>
  <si>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</si>
  <si>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</si>
  <si>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</si>
  <si>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</si>
  <si>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</si>
  <si>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</si>
  <si>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</si>
  <si>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</si>
  <si>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</si>
  <si>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</si>
  <si>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</si>
  <si>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</si>
  <si>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</si>
  <si>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</si>
  <si>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</si>
  <si>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</si>
  <si>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</si>
  <si>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</si>
  <si>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</si>
  <si>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</si>
  <si>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</si>
  <si>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</si>
  <si>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</si>
  <si>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</si>
  <si>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</si>
  <si>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</si>
  <si>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</si>
  <si>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</si>
  <si>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</si>
  <si>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</si>
  <si>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</si>
  <si>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</si>
  <si>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</si>
  <si>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</si>
  <si>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</si>
  <si>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</si>
  <si>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</si>
  <si>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</si>
  <si>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</si>
  <si>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</si>
  <si>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</si>
  <si>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</si>
  <si>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</si>
  <si>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</si>
  <si>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</si>
  <si>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</si>
  <si>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</si>
  <si>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</si>
  <si>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</si>
  <si>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</si>
  <si>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</si>
  <si>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</si>
  <si>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</si>
  <si>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</si>
  <si>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</si>
  <si>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</si>
  <si>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</si>
  <si>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</si>
  <si>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</si>
  <si>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</si>
  <si>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</si>
  <si>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</si>
  <si>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</si>
  <si>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</si>
  <si>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</si>
  <si>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</si>
  <si>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</si>
  <si>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</si>
  <si>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</si>
  <si>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</si>
  <si>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</si>
  <si>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</si>
  <si>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</si>
  <si>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</si>
  <si>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</si>
  <si>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</si>
  <si>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</si>
  <si>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</si>
  <si>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</si>
  <si>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</si>
  <si>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</si>
  <si>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</si>
  <si>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</si>
  <si>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</si>
  <si>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</si>
  <si>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</si>
  <si>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</si>
  <si>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</si>
  <si>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</si>
  <si>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</si>
  <si>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</si>
  <si>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</si>
  <si>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</si>
  <si>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</si>
  <si>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</si>
  <si>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</si>
  <si>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</si>
  <si>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</si>
  <si>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</si>
  <si>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</si>
  <si>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</si>
  <si>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</si>
  <si>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</si>
  <si>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</si>
  <si>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</si>
  <si>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</si>
  <si>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</si>
  <si>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</si>
  <si>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</si>
  <si>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</si>
  <si>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</si>
  <si>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</si>
  <si>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</si>
  <si>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</si>
  <si>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</si>
  <si>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</si>
  <si>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</si>
  <si>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</si>
  <si>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</si>
  <si>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</si>
  <si>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</si>
  <si>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</si>
  <si>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</si>
  <si>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</si>
  <si>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</si>
  <si>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</si>
  <si>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</si>
  <si>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</si>
  <si>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</si>
  <si>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</si>
  <si>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</si>
  <si>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</si>
  <si>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</si>
  <si>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</si>
  <si>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</si>
  <si>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</si>
  <si>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</si>
  <si>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</si>
  <si>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</si>
  <si>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</si>
  <si>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</si>
  <si>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</si>
  <si>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</si>
  <si>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</si>
  <si>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</si>
  <si>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</si>
  <si>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</si>
  <si>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</si>
  <si>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</si>
  <si>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</si>
  <si>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</si>
  <si>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</si>
  <si>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</si>
  <si>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</si>
  <si>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</si>
  <si>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</si>
  <si>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</si>
  <si>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</si>
  <si>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</si>
  <si>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</si>
  <si>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</si>
  <si>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</si>
  <si>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</si>
  <si>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</si>
  <si>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</si>
  <si>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</si>
  <si>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</si>
  <si>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</si>
  <si>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</si>
  <si>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</si>
  <si>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</si>
  <si>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</si>
  <si>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</si>
  <si>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</si>
  <si>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</si>
  <si>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</si>
  <si>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</si>
  <si>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</si>
  <si>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</si>
  <si>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</si>
  <si>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</si>
  <si>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</si>
  <si>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</si>
  <si>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</si>
  <si>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</si>
  <si>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</si>
  <si>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</si>
  <si>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</si>
  <si>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</si>
  <si>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</si>
  <si>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</si>
  <si>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</si>
  <si>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</si>
  <si>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</si>
  <si>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</si>
  <si>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</si>
  <si>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</si>
  <si>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</si>
  <si>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</si>
  <si>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</si>
  <si>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</si>
  <si>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</si>
  <si>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</si>
  <si>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</si>
  <si>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</si>
  <si>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</si>
  <si>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</si>
  <si>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</si>
  <si>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</si>
  <si>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</si>
  <si>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</si>
  <si>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</si>
  <si>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</si>
  <si>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</si>
  <si>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</si>
  <si>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</si>
  <si>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</si>
  <si>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</si>
  <si>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</si>
  <si>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</si>
  <si>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</si>
  <si>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</si>
  <si>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</si>
  <si>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</si>
  <si>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</si>
  <si>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</si>
  <si>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</si>
  <si>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</si>
  <si>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</si>
  <si>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</si>
  <si>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</si>
  <si>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</si>
  <si>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</si>
  <si>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</si>
  <si>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</si>
  <si>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</si>
  <si>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</si>
  <si>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</si>
  <si>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</si>
  <si>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</si>
  <si>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</si>
  <si>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</si>
  <si>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</si>
  <si>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</si>
  <si>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</si>
  <si>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</si>
  <si>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</si>
  <si>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</si>
  <si>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</si>
  <si>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</si>
  <si>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</si>
  <si>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</si>
  <si>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</si>
  <si>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</si>
  <si>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</si>
  <si>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</si>
  <si>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</si>
  <si>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</si>
  <si>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</si>
  <si>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</si>
  <si>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</si>
  <si>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</si>
  <si>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</si>
  <si>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</si>
  <si>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</si>
  <si>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</si>
  <si>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</si>
  <si>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</si>
  <si>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</si>
  <si>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</si>
  <si>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</si>
  <si>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</si>
  <si>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</si>
  <si>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</si>
  <si>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</si>
  <si>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</si>
  <si>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</si>
  <si>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</si>
  <si>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</si>
  <si>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</si>
  <si>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</si>
  <si>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</si>
  <si>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</si>
  <si>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</si>
  <si>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</si>
  <si>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</si>
  <si>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</si>
  <si>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</si>
  <si>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</si>
  <si>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</si>
  <si>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</si>
  <si>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</si>
  <si>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</si>
  <si>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</si>
  <si>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</si>
  <si>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</si>
  <si>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</si>
  <si>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</si>
  <si>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</si>
  <si>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</si>
  <si>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</si>
  <si>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</si>
  <si>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</si>
  <si>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</si>
  <si>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</si>
  <si>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</si>
  <si>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</si>
  <si>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</si>
  <si>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</si>
  <si>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</si>
  <si>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</si>
  <si>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</si>
  <si>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</si>
  <si>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</si>
  <si>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</si>
  <si>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</si>
  <si>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</si>
  <si>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</si>
  <si>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</si>
  <si>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</si>
  <si>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</si>
  <si>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</si>
  <si>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</si>
  <si>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</si>
  <si>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</si>
  <si>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</si>
  <si>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</si>
  <si>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</si>
  <si>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</si>
  <si>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</si>
  <si>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</si>
  <si>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</si>
  <si>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</si>
  <si>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</si>
  <si>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</si>
  <si>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</si>
  <si>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</si>
  <si>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</si>
  <si>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</si>
  <si>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</si>
  <si>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</si>
  <si>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</si>
  <si>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</si>
  <si>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</si>
  <si>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</si>
  <si>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</si>
  <si>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</si>
  <si>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</si>
  <si>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</si>
  <si>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</si>
  <si>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</si>
  <si>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</si>
  <si>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</si>
  <si>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</si>
  <si>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</si>
  <si>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</si>
  <si>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</si>
  <si>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</si>
  <si>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</si>
  <si>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</si>
  <si>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</si>
  <si>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</si>
  <si>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</si>
  <si>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</si>
  <si>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</si>
  <si>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</si>
  <si>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</si>
  <si>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</si>
  <si>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</si>
  <si>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</si>
  <si>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</si>
  <si>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</si>
  <si>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</si>
  <si>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</si>
  <si>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</si>
  <si>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</si>
  <si>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</si>
  <si>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</si>
  <si>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</si>
  <si>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</si>
  <si>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</si>
  <si>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</si>
  <si>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</si>
  <si>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</si>
  <si>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</si>
  <si>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</si>
  <si>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</si>
  <si>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</si>
  <si>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</si>
  <si>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</si>
  <si>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</si>
  <si>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</si>
  <si>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</si>
  <si>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</si>
  <si>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</si>
  <si>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</si>
  <si>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</si>
  <si>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</si>
  <si>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</si>
  <si>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</si>
  <si>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</si>
  <si>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</si>
  <si>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</si>
  <si>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</si>
  <si>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</si>
  <si>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</si>
  <si>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</si>
  <si>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</si>
  <si>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</si>
  <si>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</si>
  <si>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</si>
  <si>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</si>
  <si>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</si>
  <si>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</si>
  <si>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</si>
  <si>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</si>
  <si>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</si>
  <si>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</si>
  <si>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</si>
  <si>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</si>
  <si>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</si>
  <si>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</si>
  <si>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</si>
  <si>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</si>
  <si>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</si>
  <si>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</si>
  <si>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</si>
  <si>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</si>
  <si>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</si>
  <si>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</si>
  <si>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</si>
  <si>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</si>
  <si>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</si>
  <si>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</si>
  <si>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</si>
  <si>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</si>
  <si>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</si>
  <si>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</si>
  <si>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</si>
  <si>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</si>
  <si>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</si>
  <si>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</si>
  <si>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</si>
  <si>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</si>
  <si>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</si>
  <si>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</si>
  <si>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</si>
  <si>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</si>
  <si>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</si>
  <si>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</si>
  <si>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</si>
  <si>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</si>
  <si>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</si>
  <si>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</si>
  <si>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</si>
  <si>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</si>
  <si>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</si>
  <si>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</si>
  <si>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</si>
  <si>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</si>
  <si>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</si>
  <si>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</si>
  <si>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</si>
  <si>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</si>
  <si>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</si>
  <si>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</si>
  <si>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</si>
  <si>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</si>
  <si>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</si>
  <si>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</si>
  <si>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</si>
  <si>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</si>
  <si>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</si>
  <si>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</si>
  <si>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</si>
  <si>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</si>
  <si>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</si>
  <si>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</si>
  <si>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</si>
  <si>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</si>
  <si>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</si>
  <si>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</si>
  <si>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</si>
  <si>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</si>
  <si>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</si>
  <si>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</si>
  <si>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</si>
  <si>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</si>
  <si>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</si>
  <si>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</si>
  <si>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</si>
  <si>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</si>
  <si>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</si>
  <si>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</si>
  <si>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</si>
  <si>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</si>
  <si>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</si>
  <si>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</si>
  <si>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</si>
  <si>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</si>
  <si>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</si>
  <si>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</si>
  <si>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</si>
  <si>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</si>
  <si>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</si>
  <si>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</si>
  <si>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</si>
  <si>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</si>
  <si>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</si>
  <si>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</si>
  <si>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</si>
  <si>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</si>
  <si>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</si>
  <si>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</si>
  <si>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</si>
  <si>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</si>
  <si>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</si>
  <si>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</si>
  <si>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</si>
  <si>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</si>
  <si>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</si>
  <si>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</si>
  <si>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</si>
  <si>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</si>
  <si>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</si>
  <si>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</si>
  <si>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</si>
  <si>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</si>
  <si>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</si>
  <si>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</si>
  <si>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</si>
  <si>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</si>
  <si>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</si>
  <si>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</si>
  <si>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</si>
  <si>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</si>
  <si>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</si>
  <si>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</si>
  <si>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</si>
  <si>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</si>
  <si>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</si>
  <si>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</si>
  <si>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</si>
  <si>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</si>
  <si>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</si>
  <si>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</si>
  <si>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</si>
  <si>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</si>
  <si>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</si>
  <si>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</si>
  <si>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</si>
  <si>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</si>
  <si>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</si>
  <si>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</si>
  <si>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</si>
  <si>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</si>
  <si>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</si>
  <si>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</si>
  <si>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</si>
  <si>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</si>
  <si>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</si>
  <si>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</si>
  <si>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</si>
  <si>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</si>
  <si>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</si>
  <si>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</si>
  <si>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</si>
  <si>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</si>
  <si>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</si>
  <si>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</si>
  <si>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</si>
  <si>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</si>
  <si>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</si>
  <si>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</si>
  <si>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</si>
  <si>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</si>
  <si>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</si>
  <si>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</si>
  <si>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</si>
  <si>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</si>
  <si>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</si>
  <si>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</si>
  <si>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</si>
  <si>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</si>
  <si>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</si>
  <si>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</si>
  <si>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</si>
  <si>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</si>
  <si>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</si>
  <si>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</si>
  <si>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</si>
  <si>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</si>
  <si>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</si>
  <si>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</si>
  <si>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</si>
  <si>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</si>
  <si>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</si>
  <si>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</si>
  <si>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</si>
  <si>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</si>
  <si>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</si>
  <si>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</si>
  <si>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</si>
  <si>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</si>
  <si>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</si>
  <si>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</si>
  <si>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</si>
  <si>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</si>
  <si>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</si>
  <si>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</si>
  <si>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</si>
  <si>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</si>
  <si>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</si>
  <si>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</si>
  <si>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</si>
  <si>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</si>
  <si>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</si>
  <si>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</si>
  <si>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</si>
  <si>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</si>
  <si>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</si>
  <si>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</si>
  <si>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</si>
  <si>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</si>
  <si>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</si>
  <si>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</si>
  <si>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</si>
  <si>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</si>
  <si>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</si>
  <si>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</si>
  <si>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</si>
  <si>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</si>
  <si>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</si>
  <si>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</si>
  <si>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</si>
  <si>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</si>
  <si>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</si>
  <si>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</si>
  <si>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</si>
  <si>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</si>
  <si>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</si>
  <si>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</si>
  <si>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</si>
  <si>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</si>
  <si>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</si>
  <si>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</si>
  <si>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</si>
  <si>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</si>
  <si>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</si>
  <si>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</si>
  <si>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</si>
  <si>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</si>
  <si>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</si>
  <si>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</si>
  <si>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</si>
  <si>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</si>
  <si>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</si>
  <si>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</si>
  <si>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</si>
  <si>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</si>
  <si>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</si>
  <si>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</si>
  <si>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</si>
  <si>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</si>
  <si>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</si>
  <si>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</si>
  <si>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</si>
  <si>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</si>
  <si>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</si>
  <si>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</si>
  <si>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</si>
  <si>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</si>
  <si>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</si>
  <si>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</si>
  <si>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</si>
  <si>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</si>
  <si>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</si>
  <si>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</si>
  <si>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</si>
  <si>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</si>
  <si>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</si>
  <si>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</si>
  <si>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</si>
  <si>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</si>
  <si>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</si>
  <si>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</si>
  <si>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</si>
  <si>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</si>
  <si>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</si>
  <si>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</si>
  <si>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</si>
  <si>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</si>
  <si>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</si>
  <si>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</si>
  <si>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</si>
  <si>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</si>
  <si>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</si>
  <si>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</si>
  <si>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</si>
  <si>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</si>
  <si>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</si>
  <si>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</si>
  <si>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</si>
  <si>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</si>
  <si>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</si>
  <si>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</si>
  <si>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</si>
  <si>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</si>
  <si>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</si>
  <si>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</si>
  <si>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</si>
  <si>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</si>
  <si>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</si>
  <si>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</si>
  <si>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</si>
  <si>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</si>
  <si>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</si>
  <si>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</si>
  <si>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</si>
  <si>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</si>
  <si>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</si>
  <si>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</si>
  <si>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</si>
  <si>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</si>
  <si>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</si>
  <si>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</si>
  <si>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</si>
  <si>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</si>
  <si>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</si>
  <si>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</si>
  <si>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</si>
  <si>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</si>
  <si>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</si>
  <si>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</si>
  <si>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</si>
  <si>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</si>
  <si>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</si>
  <si>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</si>
  <si>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</si>
  <si>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</si>
  <si>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</si>
  <si>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</si>
  <si>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</si>
  <si>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</si>
  <si>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</si>
  <si>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</si>
  <si>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</si>
  <si>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</si>
  <si>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</si>
  <si>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</si>
  <si>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</si>
  <si>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</si>
  <si>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</si>
  <si>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</si>
  <si>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</si>
  <si>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</si>
  <si>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</si>
  <si>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</si>
  <si>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</si>
  <si>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</si>
  <si>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</si>
  <si>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</si>
  <si>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</si>
  <si>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</si>
  <si>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</si>
  <si>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</si>
  <si>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</si>
  <si>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</si>
  <si>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</si>
  <si>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</si>
  <si>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</si>
  <si>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</si>
  <si>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</si>
  <si>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</si>
  <si>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</si>
  <si>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</si>
  <si>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</si>
  <si>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</si>
  <si>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</si>
  <si>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</si>
  <si>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</si>
  <si>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</si>
  <si>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</si>
  <si>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</si>
  <si>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</si>
  <si>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</si>
  <si>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</si>
  <si>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</si>
  <si>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</si>
  <si>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</si>
  <si>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</si>
  <si>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</si>
  <si>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</si>
  <si>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</si>
  <si>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</si>
  <si>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</si>
  <si>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</si>
  <si>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</si>
  <si>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</si>
  <si>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</si>
  <si>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</si>
  <si>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</si>
  <si>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</si>
  <si>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</si>
  <si>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</si>
  <si>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</si>
  <si>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</si>
  <si>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</si>
  <si>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</si>
  <si>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</si>
  <si>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</si>
  <si>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</si>
  <si>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</si>
  <si>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</si>
  <si>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</si>
  <si>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</si>
  <si>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</si>
  <si>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</si>
  <si>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</si>
  <si>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</si>
  <si>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</si>
  <si>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</si>
  <si>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</si>
  <si>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</si>
  <si>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</si>
  <si>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</si>
  <si>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</si>
  <si>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</si>
  <si>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</si>
  <si>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</si>
  <si>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</si>
  <si>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</si>
  <si>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</si>
  <si>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</si>
  <si>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</si>
  <si>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</si>
  <si>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</si>
  <si>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</si>
  <si>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</si>
  <si>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</si>
  <si>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</si>
  <si>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</si>
  <si>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</si>
  <si>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</si>
  <si>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</si>
  <si>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</si>
  <si>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</si>
  <si>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</si>
  <si>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</si>
  <si>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</si>
  <si>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</si>
  <si>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</si>
  <si>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</si>
  <si>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</si>
  <si>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</si>
  <si>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</si>
  <si>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</si>
  <si>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</si>
  <si>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</si>
  <si>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</si>
  <si>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</si>
  <si>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</si>
  <si>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</si>
  <si>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</si>
  <si>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</si>
  <si>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</si>
  <si>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</si>
  <si>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</si>
  <si>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</si>
  <si>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</si>
  <si>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</si>
  <si>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</si>
  <si>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</si>
  <si>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</si>
  <si>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</si>
  <si>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</si>
  <si>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</si>
  <si>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</si>
  <si>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</si>
  <si>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</si>
  <si>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</si>
  <si>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</si>
  <si>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</si>
  <si>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</si>
  <si>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</si>
  <si>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</si>
  <si>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</si>
  <si>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</si>
  <si>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</si>
  <si>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</si>
  <si>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</si>
  <si>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</si>
  <si>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</si>
  <si>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</si>
  <si>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</si>
  <si>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</si>
  <si>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</si>
  <si>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</si>
  <si>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</si>
  <si>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</si>
  <si>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</si>
  <si>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</si>
  <si>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</si>
  <si>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</si>
  <si>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</si>
  <si>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</si>
  <si>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</si>
  <si>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</si>
  <si>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</si>
  <si>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</si>
  <si>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</si>
  <si>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</si>
  <si>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</si>
  <si>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</si>
  <si>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</si>
  <si>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</si>
  <si>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</si>
  <si>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</si>
  <si>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</si>
  <si>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</si>
  <si>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</si>
  <si>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</si>
  <si>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</si>
  <si>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</si>
  <si>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</si>
  <si>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</si>
  <si>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</si>
  <si>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</si>
  <si>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</si>
  <si>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</si>
  <si>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</si>
  <si>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</si>
  <si>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</si>
  <si>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</si>
  <si>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</si>
  <si>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</si>
  <si>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</si>
  <si>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</si>
  <si>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</si>
  <si>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</si>
  <si>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</si>
  <si>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</si>
  <si>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</si>
  <si>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</si>
  <si>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</si>
  <si>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</si>
  <si>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</si>
  <si>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</si>
  <si>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</si>
  <si>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</si>
  <si>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</si>
  <si>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</si>
  <si>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</si>
  <si>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</si>
  <si>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</si>
  <si>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</si>
  <si>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</si>
  <si>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</si>
  <si>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</si>
  <si>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</si>
  <si>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</si>
  <si>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</si>
  <si>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</si>
  <si>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</si>
  <si>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</si>
  <si>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</si>
  <si>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</si>
  <si>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</si>
  <si>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</si>
  <si>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</si>
  <si>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</si>
  <si>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</si>
  <si>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</si>
  <si>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</si>
  <si>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</si>
  <si>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</si>
  <si>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</si>
  <si>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</si>
  <si>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</si>
  <si>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</si>
  <si>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</si>
  <si>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</si>
  <si>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</si>
  <si>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</si>
  <si>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</si>
  <si>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</si>
  <si>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</si>
  <si>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</si>
  <si>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</si>
  <si>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</si>
  <si>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</si>
  <si>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</si>
  <si>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</si>
  <si>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</si>
  <si>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</si>
  <si>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</si>
  <si>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</si>
  <si>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</si>
  <si>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</si>
  <si>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</si>
  <si>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</si>
  <si>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</si>
  <si>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</si>
  <si>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</si>
  <si>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</si>
  <si>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</si>
  <si>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</si>
  <si>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</si>
  <si>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</si>
  <si>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</si>
  <si>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</si>
  <si>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</si>
  <si>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</si>
  <si>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</si>
  <si>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</si>
  <si>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</si>
  <si>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</si>
  <si>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</si>
  <si>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</si>
  <si>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</si>
  <si>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</si>
  <si>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</si>
  <si>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</si>
  <si>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</si>
  <si>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</si>
  <si>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</si>
  <si>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</si>
  <si>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</si>
  <si>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</si>
  <si>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</si>
  <si>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</si>
  <si>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</si>
  <si>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</si>
  <si>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</si>
  <si>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</si>
  <si>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</si>
  <si>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</si>
  <si>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</si>
  <si>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</si>
  <si>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</si>
  <si>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</si>
  <si>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</si>
  <si>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</si>
  <si>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</si>
  <si>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</si>
  <si>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</si>
  <si>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</si>
  <si>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</si>
  <si>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</si>
  <si>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</si>
  <si>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</si>
  <si>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</si>
  <si>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</si>
  <si>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</si>
  <si>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</si>
  <si>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</si>
  <si>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</si>
  <si>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</si>
  <si>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</si>
  <si>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</si>
  <si>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</si>
  <si>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</si>
  <si>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</si>
  <si>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</si>
  <si>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</si>
  <si>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</si>
  <si>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</si>
  <si>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</si>
  <si>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</si>
  <si>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</si>
  <si>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</si>
  <si>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</si>
  <si>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</si>
  <si>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</si>
  <si>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</si>
  <si>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</si>
  <si>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</si>
  <si>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</si>
  <si>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</si>
  <si>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</si>
  <si>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</si>
  <si>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</si>
  <si>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</si>
  <si>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</si>
  <si>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</si>
  <si>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</si>
  <si>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</si>
  <si>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</si>
  <si>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</si>
  <si>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</si>
  <si>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</si>
  <si>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</si>
  <si>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</si>
  <si>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</si>
  <si>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</si>
  <si>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</si>
  <si>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</si>
  <si>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</si>
  <si>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</si>
  <si>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</si>
  <si>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</si>
  <si>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</si>
  <si>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</si>
  <si>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</si>
  <si>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</si>
  <si>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</si>
  <si>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</si>
  <si>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</si>
  <si>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</si>
  <si>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</si>
  <si>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</si>
  <si>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</si>
  <si>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</si>
  <si>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</si>
  <si>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</si>
  <si>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</si>
  <si>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</si>
  <si>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</si>
  <si>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</si>
  <si>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</si>
  <si>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</si>
  <si>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</si>
  <si>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</si>
  <si>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</si>
  <si>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</si>
  <si>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</si>
  <si>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</si>
  <si>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</si>
  <si>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</si>
  <si>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</si>
  <si>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</si>
  <si>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</si>
  <si>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</si>
  <si>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</si>
  <si>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</si>
  <si>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</si>
  <si>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</si>
  <si>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</si>
  <si>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</si>
  <si>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</si>
  <si>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</si>
  <si>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</si>
  <si>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</si>
  <si>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</si>
  <si>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</si>
  <si>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</si>
  <si>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</si>
  <si>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</si>
  <si>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</si>
  <si>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</si>
  <si>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</si>
  <si>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</si>
  <si>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</si>
  <si>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</si>
  <si>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</si>
  <si>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</si>
  <si>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</si>
  <si>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</si>
  <si>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</si>
  <si>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</si>
  <si>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</si>
  <si>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</si>
  <si>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</si>
  <si>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</si>
  <si>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</si>
  <si>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</si>
  <si>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</si>
  <si>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</si>
  <si>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</si>
  <si>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</si>
  <si>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</si>
  <si>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</si>
  <si>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</si>
  <si>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</si>
  <si>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</si>
  <si>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</si>
  <si>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</si>
  <si>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</si>
  <si>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</si>
  <si>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</si>
  <si>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</si>
  <si>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</si>
  <si>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</si>
  <si>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</si>
  <si>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</si>
  <si>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</si>
  <si>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</si>
  <si>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</si>
  <si>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</si>
  <si>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</si>
  <si>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</si>
  <si>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</si>
  <si>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</si>
  <si>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</si>
  <si>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</si>
  <si>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</si>
  <si>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</si>
  <si>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</si>
  <si>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</si>
  <si>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</si>
  <si>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</si>
  <si>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</si>
  <si>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</si>
  <si>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</si>
  <si>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</si>
  <si>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</si>
  <si>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</si>
  <si>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</si>
  <si>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</si>
  <si>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</si>
  <si>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</si>
  <si>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</si>
  <si>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</si>
  <si>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</si>
  <si>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</si>
  <si>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</si>
  <si>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</si>
  <si>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</si>
  <si>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</si>
  <si>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</si>
  <si>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</si>
  <si>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</si>
  <si>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</si>
  <si>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</si>
  <si>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</si>
  <si>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</si>
  <si>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</si>
  <si>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</si>
  <si>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</si>
  <si>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</si>
  <si>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</si>
  <si>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</si>
  <si>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</si>
  <si>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</si>
  <si>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</si>
  <si>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</si>
  <si>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</si>
  <si>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</si>
  <si>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</si>
  <si>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</si>
  <si>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</si>
  <si>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</si>
  <si>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</si>
  <si>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</si>
  <si>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</si>
  <si>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</si>
  <si>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</si>
  <si>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</si>
  <si>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</si>
  <si>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</si>
  <si>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</si>
  <si>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</si>
  <si>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</si>
  <si>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</si>
  <si>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</si>
  <si>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</si>
  <si>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</si>
  <si>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</si>
  <si>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</si>
  <si>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</si>
  <si>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</si>
  <si>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</si>
  <si>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</si>
  <si>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</si>
  <si>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</si>
  <si>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</si>
  <si>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</si>
  <si>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</si>
  <si>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</si>
  <si>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</si>
  <si>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</si>
  <si>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</si>
  <si>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</si>
  <si>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</si>
  <si>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</si>
  <si>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</si>
  <si>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</si>
  <si>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</si>
  <si>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</si>
  <si>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</si>
  <si>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</si>
  <si>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</si>
  <si>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</si>
  <si>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</si>
  <si>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</si>
  <si>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</si>
  <si>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</si>
  <si>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</si>
  <si>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</si>
  <si>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</si>
  <si>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</si>
  <si>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</si>
  <si>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</si>
  <si>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</si>
  <si>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</si>
  <si>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</si>
  <si>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</si>
  <si>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</si>
  <si>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</si>
  <si>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</si>
  <si>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</si>
  <si>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</si>
  <si>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</si>
  <si>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</si>
  <si>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</si>
  <si>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</si>
  <si>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</si>
  <si>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</si>
  <si>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</si>
  <si>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</si>
  <si>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</si>
  <si>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</si>
  <si>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</si>
  <si>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</si>
  <si>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</si>
  <si>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</si>
  <si>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</si>
  <si>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</si>
  <si>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</si>
  <si>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</si>
  <si>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</si>
  <si>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</si>
  <si>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</si>
  <si>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</si>
  <si>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</si>
  <si>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</si>
  <si>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</si>
  <si>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</si>
  <si>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</si>
  <si>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</si>
  <si>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</si>
  <si>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</si>
  <si>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</si>
  <si>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</si>
  <si>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</si>
  <si>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</si>
  <si>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</si>
  <si>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</si>
  <si>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</si>
  <si>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</si>
  <si>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</si>
  <si>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</si>
  <si>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</si>
  <si>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</si>
  <si>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</si>
  <si>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</si>
  <si>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</si>
  <si>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</si>
  <si>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</si>
  <si>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</si>
  <si>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</si>
  <si>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</si>
  <si>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</si>
  <si>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</si>
  <si>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</si>
  <si>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</si>
  <si>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</si>
  <si>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</si>
  <si>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</si>
  <si>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</si>
  <si>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</si>
  <si>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</si>
  <si>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</si>
  <si>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</si>
  <si>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</si>
  <si>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</si>
  <si>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</si>
  <si>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</si>
  <si>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</si>
  <si>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</si>
  <si>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</si>
  <si>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</si>
  <si>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</si>
  <si>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</si>
  <si>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</si>
  <si>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</si>
  <si>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</si>
  <si>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</si>
  <si>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</si>
  <si>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</si>
  <si>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</si>
  <si>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</si>
  <si>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</si>
  <si>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</si>
  <si>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</si>
  <si>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</si>
  <si>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</si>
  <si>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</si>
  <si>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</si>
  <si>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</si>
  <si>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</si>
  <si>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</si>
  <si>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</si>
  <si>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</si>
  <si>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</si>
  <si>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</si>
  <si>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</si>
  <si>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</si>
  <si>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</si>
  <si>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</si>
  <si>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</si>
  <si>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</si>
  <si>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</si>
  <si>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</si>
  <si>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</si>
  <si>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</si>
  <si>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</si>
  <si>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</si>
  <si>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</si>
  <si>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</si>
  <si>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</si>
  <si>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</si>
  <si>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</si>
  <si>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</si>
  <si>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</si>
  <si>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</si>
  <si>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</si>
  <si>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</si>
  <si>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</si>
  <si>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</si>
  <si>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</si>
  <si>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</si>
  <si>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</si>
  <si>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</si>
  <si>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</si>
  <si>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</si>
  <si>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</si>
  <si>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</si>
  <si>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</si>
  <si>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</si>
  <si>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</si>
  <si>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</si>
  <si>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</si>
  <si>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</si>
  <si>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</si>
  <si>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</si>
  <si>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</si>
  <si>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</si>
  <si>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</si>
  <si>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</si>
  <si>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</si>
  <si>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</si>
  <si>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</si>
  <si>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</si>
  <si>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</si>
  <si>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</si>
  <si>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</si>
  <si>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</si>
  <si>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</si>
  <si>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</si>
  <si>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</si>
  <si>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</si>
  <si>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</si>
  <si>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</si>
  <si>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</si>
  <si>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</si>
  <si>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</si>
  <si>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</si>
  <si>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</si>
  <si>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</si>
  <si>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</si>
  <si>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</si>
  <si>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</si>
  <si>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</si>
  <si>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</si>
  <si>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</si>
  <si>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</si>
  <si>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</si>
  <si>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</si>
  <si>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</si>
  <si>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</si>
  <si>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</si>
  <si>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</si>
  <si>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</si>
  <si>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</si>
  <si>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</si>
  <si>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</si>
  <si>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</si>
  <si>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</si>
  <si>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</si>
  <si>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</si>
  <si>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</si>
  <si>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</si>
  <si>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</si>
  <si>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</si>
  <si>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</si>
  <si>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</si>
  <si>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</si>
  <si>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</si>
  <si>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</si>
  <si>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</si>
  <si>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</si>
  <si>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</si>
  <si>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</si>
  <si>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</si>
  <si>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</si>
  <si>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</si>
  <si>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</si>
  <si>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</si>
  <si>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</si>
  <si>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</si>
  <si>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</si>
  <si>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</si>
  <si>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</si>
  <si>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</si>
  <si>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</si>
  <si>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</si>
  <si>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</si>
  <si>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</si>
  <si>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</si>
  <si>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</si>
  <si>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</si>
  <si>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</si>
  <si>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</si>
  <si>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</si>
  <si>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</si>
  <si>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</si>
  <si>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</si>
  <si>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</si>
  <si>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</si>
  <si>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</si>
  <si>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</si>
  <si>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</si>
  <si>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</si>
  <si>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</si>
  <si>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</si>
  <si>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</si>
  <si>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</si>
  <si>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</si>
  <si>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</si>
  <si>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</si>
  <si>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</si>
  <si>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</si>
  <si>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</si>
  <si>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</si>
  <si>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</si>
  <si>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</si>
  <si>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</si>
  <si>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</si>
  <si>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</si>
  <si>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</si>
  <si>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</si>
  <si>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</si>
  <si>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</si>
  <si>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</si>
  <si>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</si>
  <si>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</si>
  <si>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</si>
  <si>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</si>
  <si>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</si>
  <si>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</si>
  <si>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</si>
  <si>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</si>
  <si>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</si>
  <si>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</si>
  <si>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</si>
  <si>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</si>
  <si>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</si>
  <si>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</si>
  <si>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</si>
  <si>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</si>
  <si>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</si>
  <si>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</si>
  <si>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</si>
  <si>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</si>
  <si>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</si>
  <si>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</si>
  <si>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</si>
  <si>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</si>
  <si>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</si>
  <si>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</si>
  <si>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</si>
  <si>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</si>
  <si>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</si>
  <si>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</si>
  <si>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</si>
  <si>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</si>
  <si>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</si>
  <si>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</si>
  <si>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</si>
  <si>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</si>
  <si>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</si>
  <si>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</si>
  <si>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</si>
  <si>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</si>
  <si>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</si>
  <si>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</si>
  <si>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</si>
  <si>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</si>
  <si>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</si>
  <si>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</si>
  <si>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</si>
  <si>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</si>
  <si>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</si>
  <si>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</si>
  <si>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</si>
  <si>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</si>
  <si>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</si>
  <si>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</si>
  <si>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</si>
  <si>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</si>
  <si>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</si>
  <si>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</si>
  <si>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</si>
  <si>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</si>
  <si>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</si>
  <si>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</si>
  <si>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</si>
  <si>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</si>
  <si>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</si>
  <si>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</si>
  <si>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</si>
  <si>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</si>
  <si>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</si>
  <si>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</si>
  <si>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</si>
  <si>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</si>
  <si>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</si>
  <si>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</si>
  <si>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</si>
  <si>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</si>
  <si>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</si>
  <si>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</si>
  <si>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</si>
  <si>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</si>
  <si>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</si>
  <si>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</si>
  <si>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</si>
  <si>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</si>
  <si>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</si>
  <si>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</si>
  <si>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</si>
  <si>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</si>
  <si>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</si>
  <si>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</si>
  <si>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</si>
  <si>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</si>
  <si>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</si>
  <si>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</si>
  <si>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</si>
  <si>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</si>
  <si>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</si>
  <si>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</si>
  <si>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</si>
  <si>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</si>
  <si>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</si>
  <si>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</si>
  <si>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</si>
  <si>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</si>
  <si>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</si>
  <si>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</si>
  <si>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</si>
  <si>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</si>
  <si>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</si>
  <si>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</si>
  <si>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</si>
  <si>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</si>
  <si>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</si>
  <si>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</si>
  <si>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</si>
  <si>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</si>
  <si>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</si>
  <si>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</si>
  <si>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</si>
  <si>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</si>
  <si>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</si>
  <si>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</si>
  <si>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</si>
  <si>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</si>
  <si>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</si>
  <si>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</si>
  <si>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</si>
  <si>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</si>
  <si>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</si>
  <si>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</si>
  <si>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</si>
  <si>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</si>
  <si>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</si>
  <si>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</si>
  <si>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</si>
  <si>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</si>
  <si>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</si>
  <si>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</si>
  <si>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</si>
  <si>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</si>
  <si>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</si>
  <si>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</si>
  <si>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</si>
  <si>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</si>
  <si>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</si>
  <si>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</si>
  <si>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</si>
  <si>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</si>
  <si>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</si>
  <si>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</si>
  <si>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</si>
  <si>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</si>
  <si>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</si>
  <si>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</si>
  <si>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</si>
  <si>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</si>
  <si>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</si>
  <si>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</si>
  <si>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</si>
  <si>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</si>
  <si>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</si>
  <si>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</si>
  <si>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</si>
  <si>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</si>
  <si>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</si>
  <si>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</si>
  <si>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</si>
  <si>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</si>
  <si>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</si>
  <si>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</si>
  <si>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</si>
  <si>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</si>
  <si>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</si>
  <si>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</si>
  <si>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</si>
  <si>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</si>
  <si>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</si>
  <si>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</si>
  <si>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</si>
  <si>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</si>
  <si>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</si>
  <si>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</si>
  <si>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</si>
  <si>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</si>
  <si>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</si>
  <si>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</si>
  <si>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</si>
  <si>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</si>
  <si>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</si>
  <si>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</si>
  <si>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</si>
  <si>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</si>
  <si>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</si>
  <si>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</si>
  <si>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</si>
  <si>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</si>
  <si>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</si>
  <si>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</si>
  <si>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</si>
  <si>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</si>
  <si>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</si>
  <si>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</si>
  <si>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</si>
  <si>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</si>
  <si>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</si>
  <si>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</si>
  <si>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</si>
  <si>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</si>
  <si>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</si>
  <si>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</si>
  <si>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</si>
  <si>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</si>
  <si>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</si>
  <si>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</si>
  <si>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</si>
  <si>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</si>
  <si>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</si>
  <si>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</si>
  <si>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</si>
  <si>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</si>
  <si>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</si>
  <si>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</si>
  <si>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</si>
  <si>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</si>
  <si>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</si>
  <si>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</si>
  <si>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</si>
  <si>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</si>
  <si>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</si>
  <si>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</si>
  <si>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</si>
  <si>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</si>
  <si>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</si>
  <si>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</si>
  <si>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</si>
  <si>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</si>
  <si>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</si>
  <si>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</si>
  <si>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</si>
  <si>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</si>
  <si>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</si>
  <si>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</si>
  <si>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</si>
  <si>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</si>
  <si>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</si>
  <si>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</si>
  <si>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</si>
  <si>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</si>
  <si>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</si>
  <si>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</si>
  <si>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</si>
  <si>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</si>
  <si>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</si>
  <si>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</si>
  <si>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</si>
  <si>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</si>
  <si>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</si>
  <si>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</si>
  <si>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</si>
  <si>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</si>
  <si>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</si>
  <si>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</si>
  <si>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</si>
  <si>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</si>
  <si>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</si>
  <si>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</si>
  <si>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</si>
  <si>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</si>
  <si>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</si>
  <si>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</si>
  <si>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</si>
  <si>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</si>
  <si>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</si>
  <si>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</si>
  <si>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</si>
  <si>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</si>
  <si>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</si>
  <si>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</si>
  <si>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</si>
  <si>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</si>
  <si>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</si>
  <si>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</si>
  <si>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Date Created Conversion</t>
  </si>
  <si>
    <t>Date Ended Conversion</t>
  </si>
  <si>
    <t>Years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</si>
  <si>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</si>
  <si>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</si>
  <si>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</si>
  <si>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</si>
  <si>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</si>
  <si>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</si>
  <si>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</si>
  <si>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</si>
  <si>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</si>
  <si>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</si>
  <si>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</si>
  <si>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</si>
  <si>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</si>
  <si>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</si>
  <si>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</si>
  <si>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</si>
  <si>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</si>
  <si>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</si>
  <si>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</si>
  <si>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</si>
  <si>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</si>
  <si>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</si>
  <si>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</si>
  <si>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</si>
  <si>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</si>
  <si>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</si>
  <si>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</si>
  <si>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</si>
  <si>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</si>
  <si>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</si>
  <si>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</si>
  <si>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</si>
  <si>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</si>
  <si>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</si>
  <si>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</si>
  <si>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</si>
  <si>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</si>
  <si>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</si>
  <si>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</si>
  <si>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</si>
  <si>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</si>
  <si>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</si>
  <si>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</si>
  <si>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</si>
  <si>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</si>
  <si>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</si>
  <si>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</si>
  <si>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</si>
  <si>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</si>
  <si>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</si>
  <si>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</si>
  <si>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Parent Category</t>
  </si>
  <si>
    <t>Row Labels</t>
  </si>
  <si>
    <t>Grand Total</t>
  </si>
  <si>
    <t>(All)</t>
  </si>
  <si>
    <t>Column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</si>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</sst>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bad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[Kickstarter_challenge_burch.xlsx]Theater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75</c:v>
                </c:pt>
                <c:pt idx="1">
                  <c:v>64</c:v>
                </c:pt>
                <c:pt idx="2">
                  <c:v>70</c:v>
                </c:pt>
                <c:pt idx="3">
                  <c:v>75</c:v>
                </c:pt>
                <c:pt idx="4">
                  <c:v>94</c:v>
                </c:pt>
                <c:pt idx="5">
                  <c:v>70</c:v>
                </c:pt>
                <c:pt idx="6">
                  <c:v>75</c:v>
                </c:pt>
                <c:pt idx="7">
                  <c:v>66</c:v>
                </c:pt>
                <c:pt idx="8">
                  <c:v>58</c:v>
                </c:pt>
                <c:pt idx="9">
                  <c:v>69</c:v>
                </c:pt>
                <c:pt idx="10">
                  <c:v>73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3-4CB5-9DD8-6A0586458148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52</c:v>
                </c:pt>
                <c:pt idx="1">
                  <c:v>44</c:v>
                </c:pt>
                <c:pt idx="2">
                  <c:v>45</c:v>
                </c:pt>
                <c:pt idx="3">
                  <c:v>36</c:v>
                </c:pt>
                <c:pt idx="4">
                  <c:v>51</c:v>
                </c:pt>
                <c:pt idx="5">
                  <c:v>44</c:v>
                </c:pt>
                <c:pt idx="6">
                  <c:v>48</c:v>
                </c:pt>
                <c:pt idx="7">
                  <c:v>37</c:v>
                </c:pt>
                <c:pt idx="8">
                  <c:v>31</c:v>
                </c:pt>
                <c:pt idx="9">
                  <c:v>42</c:v>
                </c:pt>
                <c:pt idx="10">
                  <c:v>34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3-4CB5-9DD8-6A0586458148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3-4CB5-9DD8-6A058645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572816"/>
        <c:axId val="2095573232"/>
      </c:lineChart>
      <c:catAx>
        <c:axId val="20955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73232"/>
        <c:crosses val="autoZero"/>
        <c:auto val="1"/>
        <c:lblAlgn val="ctr"/>
        <c:lblOffset val="100"/>
        <c:noMultiLvlLbl val="0"/>
      </c:catAx>
      <c:valAx>
        <c:axId val="2095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Goals'!$F$2:$F$12</c:f>
              <c:numCache>
                <c:formatCode>0%</c:formatCode>
                <c:ptCount val="11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961-ACDD-9B6CAD7F4BC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Goals'!$G$2:$G$12</c:f>
              <c:numCache>
                <c:formatCode>0%</c:formatCode>
                <c:ptCount val="11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961-ACDD-9B6CAD7F4BC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8-4961-ACDD-9B6CAD7F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621232"/>
        <c:axId val="1867625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$A:$A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4F58-4961-ACDD-9B6CAD7F4BCA}"/>
                  </c:ext>
                </c:extLst>
              </c15:ser>
            </c15:filteredLineSeries>
          </c:ext>
        </c:extLst>
      </c:lineChart>
      <c:catAx>
        <c:axId val="18676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25808"/>
        <c:crosses val="autoZero"/>
        <c:auto val="1"/>
        <c:lblAlgn val="ctr"/>
        <c:lblOffset val="100"/>
        <c:noMultiLvlLbl val="0"/>
      </c:catAx>
      <c:valAx>
        <c:axId val="18676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109537</xdr:rowOff>
    </xdr:from>
    <xdr:to>
      <xdr:col>18</xdr:col>
      <xdr:colOff>9525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46A2B-C94E-4640-90E3-EFB1ED19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709610</xdr:colOff>
      <xdr:row>17</xdr:row>
      <xdr:rowOff>57150</xdr:rowOff>
    </xdr:from>
    <xdr:to>
      <xdr:col>11</xdr:col>
      <xdr:colOff>142874</xdr:colOff>
      <xdr:row>41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0650B-46A2-4437-83A5-E32A3928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ham" refreshedDate="44713.853347569442" createdVersion="7" refreshedVersion="7" minRefreshableVersion="3" recordCount="4116" xr:uid="{F57CA264-8268-4C97-B770-9EAF0D366CF1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3Doodler: The World's First 3D Printing Pen"/>
        <s v="HALLAM new york SMART JACKET 2.0 for TRAVEL with 29 FUNCTION (Canceled)"/>
        <s v="castAR: the most versatile AR &amp; VR system"/>
        <s v="Earin - The Worlds Smallest Wireless Earbuds"/>
        <s v="UDOO X86: The Most Powerful Maker Board Ever"/>
        <s v="Portal: Turbocharged WiFi"/>
        <s v="Planet Money T-shirt"/>
        <s v="B9Creator - A High Resolution 3D Printer"/>
        <s v="Lightpack 2 - Ultimate Light Orchestra For Your Living Room"/>
        <s v="Lightpack â€” ambient backlight for your displays"/>
        <s v="Eyes as Big as Plates"/>
        <s v="FLUXO â€“ The Worldâ€™s First Truly Smart Lamp"/>
        <s v="DAN Cases A4-SFX - The World's Smallest Gaming Tower Case"/>
        <s v="Orison â€“ Rethink the Power of Energy"/>
        <s v="Oval - The First Digital HandPan"/>
        <s v="Project Blue: A Space Telescope to Find Another Earth (Canceled)"/>
        <s v="Gramofon: Modern Cloud Jukebox"/>
        <s v="The BIG Turtle ShellÂ®: Rugged, Wireless BoomBox &amp; Power Bank"/>
        <s v="The Universe in a Sphere (Relaunch)"/>
        <s v="Impression Ï€: Wireless VR+AR with Gesture+Position Tracking"/>
        <s v="Gauss - Redefining Eye Protection for the Digital Age"/>
        <s v="Trickerion - Legends of Illusion"/>
        <s v="The Game Anywhere Table"/>
        <s v="Clairy: The Most Amazing Natural Air Purifier"/>
        <s v="Skybuds - truly wireless earbuds and smartphone case"/>
        <s v="Nuimo: Seamless Smart Home Interface"/>
        <s v="InkCase Plus: E Ink screen for Android phone"/>
        <s v="Chronovisor:The MOST innovative watch for night time reading"/>
        <s v="Tesla vs. Edison"/>
        <s v="Ario: Smart Lighting. Better Health."/>
        <s v="Battle Systemsâ„¢ Fantasy Dungeon Terrain"/>
        <s v="ReSpeaker - Add Voice Control Extension To Anything You Like"/>
        <s v="Kraut Source - Fermentation Made Simple"/>
        <s v="MCG Premium Sleeves &amp; Accessories"/>
        <s v="YOUMO - Your Smart Modular Power Strip"/>
        <s v="The World's Lightest &amp; Smartest E-Scooter  - ZAR"/>
        <s v="Sparx Skate Sharpener - Pro Skate Sharpening. At Home."/>
        <s v="Unbranded"/>
        <s v="RuuviTag - Open-Source Bluetooth Sensor Beacon"/>
        <s v="ODIN2: Smart Projector for movies, video calls, and apps"/>
        <s v="Build the House of Dad's!"/>
        <s v="Love Letters for My Children - The Maggie Doyne Documentary."/>
        <s v="OpenBCI: Biosensing for Everybody"/>
        <s v="The Practical Meter: Know your power!"/>
        <s v="Bukobot 3D Printer - Affordable 3D with No Compromises!"/>
        <s v="Atmoph Window - Your Room Can Be Anywhere"/>
        <s v="BuddyGuard: Smart Home Security In One Device"/>
        <s v="The Acro Cats Mobile Foster and Kitty Tour Bus"/>
        <s v="abode - The Future of Home Security."/>
        <s v="KiÃ«n Light: Intelligent daylight at your fingertips"/>
        <s v="WHERE IS DANIEL? The feature film"/>
        <s v="Forcite Alpine - World's First smart helmet for snow sports"/>
        <s v="Islam and the Future of Tolerance: The Movie"/>
        <s v="XSHIFTER: World's First Affordable Wireless Shifting System"/>
        <s v="DisHonesty - A Documentary Feature Film"/>
        <s v="Idle Thumbs Video Game Podcast"/>
        <s v="The Princess Bride Playing Cards from USPCC"/>
        <s v="Legends Untold: As deep as an RPG, as fast as a card game!"/>
        <s v="The Siva Cycle Atom - Powering your life one pedal at a time"/>
        <s v="Acanvas: The cord-free art display and streaming platform"/>
        <s v="MAID Oven - Make All Incredible Dishes"/>
        <s v="The Food Cure"/>
        <s v="Cmoar Virtual Reality Headset with integrated electronics"/>
        <s v="Printeer - a 3D printer for kids &amp; schools"/>
        <s v="Korengal Theatrical Release"/>
        <s v="Puck.js - the ground-breaking bluetooth beacon"/>
        <s v="Lifeclock One: The Escape from New York Inspired Smartwatch"/>
        <s v="Rho Board"/>
        <s v="Changing of the Gods"/>
        <s v="Save Our Butts The Seat-quel"/>
        <s v="Public Lab DIY Spectrometry Kit"/>
        <s v="Space Elevator Science - Climb to the Sky - A Tethered Tower"/>
        <s v="JeVois: Open-Source Quad-Core Smart Machine Vision Camera"/>
        <s v="The most mysterious star in the Galaxy"/>
        <s v="TapTap, a touch communication wristband"/>
        <s v="ArduSat - Your Arduino Experiment in Space"/>
        <s v="Connect. Code. Create. With SBrick Plus"/>
        <s v="Wearsafe: Wearable technology on a mission to save lives"/>
        <s v="TimeWatch: GUMSHOE Investigative Time Travel RPG"/>
        <s v="Krimston TWO - Dual SIM case for iPhone"/>
        <s v="SOSU Barrel-Aged Sriracha"/>
        <s v="KoalaSafe -  Healthier Internet. Happier Families."/>
        <s v="BlodsbrÃ¶llop pÃ¥ Fredriksdal / Blood Wedding at Fredriksdal"/>
        <s v="Mojo: Digital Design for the Hobbyist"/>
        <s v="Good Bread Alley"/>
        <s v="The Colossus Of Destiny - A Melvins Tale"/>
        <s v="hidn tempo - a wearable stress coach"/>
        <s v="Trebuchette - the snap-together, desktop trebuchet"/>
        <s v="Weighitz: Weigh Smarter"/>
        <s v="#TeamMopra - Save the Mopra Telescope &amp; Map the Milky Way"/>
        <s v="Empire of the Dead: REQUIEM"/>
        <s v="House of Yes"/>
        <s v="Hydra: a triple-output power supply for electronics projects"/>
        <s v="This is Nowhere"/>
        <s v="Far Out Isn't Far Enough: The Tomi Ungerer Story"/>
        <s v="Save the Larchmont Playhouse! (Canceled)"/>
        <s v="Jumpy, The World First Edutainment Smartwatch For Kids"/>
        <s v="TREKKAYAK"/>
        <s v="On the Back of a Tiger"/>
        <s v="Aladdin Lucid Dreaming Stimulator (Canceled)"/>
        <s v="Snooperscopeâ„¢: Night Vision for Your Smartphone iPhone iPad"/>
        <s v="John Vanderslice's DAGGER BEACH: The New Album"/>
        <s v="Hercules PalmTop-Palm Size Mobile PC of Invincible Resources"/>
        <s v="Edgar Allan Poe: Buried Alive"/>
        <s v="[NUREN] The New Renaissance"/>
        <s v="TYLT Energi Backpack - charge your mobile devices on the go."/>
        <s v="The Undocumented"/>
        <s v="Stones Dungeon Tiles"/>
        <s v="PocketLab Voyager | Explore Science in Your World"/>
        <s v="RAPIRO: The Humanoid Robot Kit for your Raspberry Pi"/>
        <s v="Sofft: Blocks Stains &amp; Softens Clothes!"/>
        <s v="Picade: The arcade cabinet kit for your mini computer"/>
        <s v="Ion: A Music Detecting Mood Light with Bluetooth Low Energy"/>
        <s v="The PowerPot X: Most Reliable 10-Watt Portable Generator"/>
        <s v="CACOCO - The Drinking Chocolate Revival"/>
        <s v="BUHEL Sunglasses &amp; headphones with bone conduction &amp; more"/>
        <s v="Pressing On: The Letterpress Film"/>
        <s v="Nix Color Sensor"/>
        <s v="Astonishing Swordsmen &amp; Sorcerers of Hyperborea 2E"/>
        <s v="Rocky Horror Saved My Life - A Fan Documentary"/>
        <s v="Scriba - the stylus reinvented"/>
        <s v="Slugs and Bugs - TWO &quot;Sing the Bible&quot; CDs!"/>
        <s v="The Cancer Family Book Project"/>
        <s v="So It Is: Vancouver"/>
        <s v="RaceCapture and Podium: Race it. Share it. Prove it."/>
        <s v="Monster Mansion"/>
        <s v="The S Word - a film that changes how we talk about suicide"/>
        <s v="INSIDE TRACKS: Alone Across the Outback"/>
        <s v="Sea Tea Improv's Comedy Theater in Hartford, CT"/>
        <s v="Linkio: the $100 Smart Home Devices Solution"/>
        <s v="LOCK8 - the World's First Smart Bike Lock"/>
        <s v="Willy Porter - Human Kindness"/>
        <s v="The Stage at KDHX"/>
        <s v="Digital MPPT and Solar BMS for a Net Zero energy House"/>
        <s v="4SeTVâ„¢ - Watch 4 TV Channels on Any Screen At Once"/>
        <s v="HOW TO START A REVOLUTION a new documentary film"/>
        <s v="Elbee: Wireless in-ear headphones with smart features"/>
        <s v="Man vs Meeple Season One Kickstarter"/>
        <s v="APOC: Mini Radiation Detector"/>
        <s v="easyFeed Automatic Pet Feeder w/ Webcam and Amazon Delivery"/>
        <s v="Verdigris - A Play by Jim Beaver"/>
        <s v="THE PENGUIN COUNTERS Documentary Film"/>
        <s v="BREAKING A MONSTER a film about the band Unlocking The Truth"/>
        <s v="Party Monsters"/>
        <s v="TOP FUEL FOR LIFE - Life Lessons from a Crew Chief"/>
        <s v="ONetSwitch: Open Source Hardware for Networking"/>
        <s v="Monster Lab"/>
        <s v="Hy - hidden wireless earbuds you never have to take off"/>
        <s v="Rivals: Masters of the Deep"/>
        <s v="Shake Your Power"/>
        <s v="Help ReNew the Rainbow Stage (&amp; office) for Future Stars"/>
        <s v="NETIZENS - a documentary about women and online harassment"/>
        <s v="Present and Unaccounted For: Black Women in Medicine"/>
        <s v="Oxyana - A Feature Documentary Directed by Sean Dunne"/>
        <s v="Nobody Knows Anything (except William Goldman)"/>
        <s v="A bigger, better home for the New Orleans comedy scene"/>
        <s v="Most Dangerous Man in America (WEB DuBois) by Amiri  Baraka"/>
        <s v="Sleepman: The First Sleep Enhancement &amp; Fatigue Alert Device"/>
        <s v="Det Andra GÃ¶teborg"/>
        <s v="Circadium: School of Contemporary Circus - Start Up"/>
        <s v="The Ember Days Audio/Visual Experience"/>
        <s v="freeSoC and freeSoC Mini"/>
        <s v="CUBAN FOOD STORIES - A Feature Documentary"/>
        <s v="&quot;The Rock History Through J.S.Fuck&quot; ExtremeRock Double Album"/>
        <s v="&quot;Angus O'Callaghan. Melbourne.&quot; 1968 - 1971"/>
        <s v="Spinward Traveller (T.V. Pilot)"/>
        <s v="PiDrive: Low-power, mSATA SSD for the Raspberry Pi"/>
        <s v="SmartQuad 4-Port (9.6 Amps / 48W) Travel USB Charger"/>
        <s v="Launch Bitch's new project BEACH: violin indie-electro rock"/>
        <s v="The Local Global Mashup Show"/>
        <s v="Help fund research of dual action compression breast pump"/>
        <s v="Hubble Laser Cutter: Affordable, Versatile &amp; Open Source"/>
        <s v="A 4-year-old's Portrait of the American West"/>
        <s v="Kaptain Brawe 2: A Space Travesty"/>
        <s v="Angel Comedy Club"/>
        <s v="Bring &quot;Snow White and the Seven Bottoms&quot; to NYC!"/>
        <s v="Radio Ambulante"/>
        <s v="Yaba - Portable Speaker &amp; Guitar Amp"/>
        <s v="Greenlight the PATROL BASE JAKER Movie"/>
        <s v="Save the Agawam Cinemas"/>
        <s v="Treasure Decks for 5th Edition - Only $12!"/>
        <s v="BrewNanny Home Brew Monitor"/>
        <s v="&quot;Getting Naked: A Burlesque Story&quot;"/>
        <s v="Audio Jacket"/>
        <s v="Somaliland: The Abaarso Story"/>
        <s v="YO GALGO â€œA documentary film about the Spanish sighthoundâ€"/>
        <s v="riots - Affordable wireless IoT microcontrollers and sensors"/>
        <s v="Christian DiLusso Watches"/>
        <s v="Living On Soul: The Family Daptone"/>
        <s v="Doughnuts with love by Strange Matter Coffee"/>
        <s v="SpaceVR: Your Ticket to Space (Canceled)"/>
        <s v="Gold Coast Wake Park"/>
        <s v="Wisconsin Rising"/>
        <s v="Bisagra Teatro: Foro Multidisciplinario"/>
        <s v="&quot;LESLIE&quot;"/>
        <s v="Penmar Community Arts Society"/>
        <s v="REZA ABDOH -Theatre Visionary"/>
        <s v="The Babushkas of Chernobyl"/>
        <s v="VEGA: One-of-A-Kind Coffee that Changes Lives"/>
        <s v="World's First Amphibious Heart Rate &amp; Fitness Wearable"/>
        <s v="The Journey"/>
        <s v="Atlantic Light: The West Coast of Ireland in Photographs"/>
        <s v="Moth Theater Lives"/>
        <s v="OPEN RAIL Open Source Linear Bearing System"/>
        <s v="The first personal trainer and diet coach for your dog!"/>
        <s v="STREET, New York City, The 70's, 80's, 90's"/>
        <s v="Tommy and Me by Ray Didinger - Theatre Exile"/>
        <s v="SITU Smart Food Nutrition Scale for iPad and Android tablets"/>
        <s v="The Comedy Button Podcast"/>
        <s v="Song of Blades: Hammer and Forge"/>
        <s v="L.E.D Portable Charger"/>
        <s v="ShootTokyo: The Book"/>
        <s v="Nordo's Culinarium: Where Food Meets Art"/>
        <s v="NAKED IBIZA - A Large Scale Photography Book by Dylan Rosser"/>
        <s v="Historic Robotic Spacecraft Poster Series"/>
        <s v="Bleeding Audio: A Doc About The Matches &amp; The Music Industry"/>
        <s v="Assembly of Dust - &quot;Sun Shot&quot;"/>
        <s v="A BUSHMAN ODYSSEY"/>
        <s v="Bring STL Up Late to TV"/>
        <s v="Brewtography Project: Discovering Colorado Breweries"/>
        <s v="Mother to Earth - A Documentary about Earthbound Beginnings"/>
        <s v="bassAware Holster"/>
        <s v="The Last One: Unfolding the AIDS MEMORIAL QUILT"/>
        <s v="An Impossible Project"/>
        <s v="Let's Launch Griffo Distillery's Whiskey Barrel Program!"/>
        <s v="The Power of Place"/>
        <s v="DylanCarlson Wonders from the House of Albion lp/cd/dvd/book"/>
        <s v="Prana: Wearable for Breathing and Posture"/>
        <s v="Let's Light Up The Gem!"/>
        <s v="Bine Brewing - Brewed Within Reach"/>
        <s v="Celebrating 20 years of The 24 Hour Plays around the world!"/>
        <s v="Ollinfit: The Wearable Personal Trainer"/>
        <s v="Colt Coeur's 6th Season"/>
        <s v="Overlords of Infamy - A Board Game of Silly Super-Villainy!"/>
        <s v="The Longest Shortest Time: Season 2"/>
        <s v="The Letter Black - New Record"/>
        <s v="AMONG WOLVES â€¢ Doc film about wild horses &amp; bikers"/>
        <s v="FEEL BETTER: Derek Fawcett's solo, full-length debut"/>
        <s v="NTH Music Synthesizer"/>
        <s v="Anti Snore Wearable"/>
        <s v="OWL Programmable Effects Pedal"/>
        <s v="Thinking Cleaner, Wifi for iRobotÂ® RoombaÂ® 700 &amp; 800 series"/>
        <s v="Bugle2: A DIY Phono Preamp"/>
        <s v="Keep Live Music on WMSE"/>
        <s v="MIDI Sprout - Biodata Sonification Device"/>
        <s v="93.5 KNCE: True Taos Radio"/>
        <s v="The BANGGAI Rescue Project"/>
        <s v="Ground Floor Theatre"/>
        <s v="Westfield Massacre - Sophomore Album &amp; Tour"/>
        <s v="Deep Cuts - Series"/>
        <s v="Historic Robotic Spacecraft Poster Series Two"/>
        <s v="Restore the Pluto Discovery Telescope"/>
        <s v="TRASENSE MOVEMENT: The Smartest Daily Tracker for Under $30"/>
        <s v="The Phantom Tollbooth: Beyond Expectations - Final Push"/>
        <s v="Pro Tabletop Gaming Audio Collection"/>
        <s v="Indian As Apple Pie TV"/>
        <s v="Not This Year ... I Have a Headache: a comedy about marriage"/>
        <s v="Good Good Comedy Theatre (Philadelphia, PA)"/>
        <s v="Save the Studio!"/>
        <s v="BOONE- THE DOCUMENTARY"/>
        <s v="Jonny Gray: First Full Length Album"/>
        <s v="The Mathare Project"/>
        <s v="The Art of Abandonment - Photo Book by Walter Arnold"/>
        <s v="CybatiWorks - ICS/SCADA/IoT Cybersecurity Education Platform"/>
        <s v="SparkLab: the educational build-mobile!"/>
        <s v="Johnny Rocketfingers: Violent Point &amp; Click Adventure!"/>
        <s v="The Erlkings"/>
        <s v="Anglicon 2015: A Doctor Who &amp; British media fan convention"/>
        <s v="Amelia and the Animals: Photographs by Robin Schwartz"/>
        <s v="Wendu: Control your Climate, Wear the Future"/>
        <s v="Amy's Cupcake Shoppe, Bringing sweet treats to Hopkins"/>
        <s v="AdA (Author directing Author)"/>
        <s v="Royalty Free: The Music of Kevin MacLeod"/>
        <s v="Hola Mohalla: Festival of Soldier Saints"/>
        <s v="Suburban Legends: New Album"/>
        <s v="CableKnife - The World's best cable insulation stripper"/>
        <s v="GO FAR: The Christopher Rush Story (4)"/>
        <s v="Kingdom"/>
        <s v="Multi-Function SSD Shield for the Raspberry Pi 2"/>
        <s v="Good Men, Bad Men, and a Few Rowdy Ladies"/>
        <s v="Young Mountain Tea: A New White Tea from India's Himalayas"/>
        <s v="Neorings secures, mounts, stands, your smartphone and tablet"/>
        <s v="Star Trek First Frontier (Canceled)"/>
        <s v="Pedal Power -- Human Scale Energy For Everyday Tasks"/>
        <s v="We Call This Home: 3 yrs of travel to 60 countries photobook"/>
        <s v="A Home for Comedy in Vermont!"/>
        <s v="Montauk Surf Museum"/>
        <s v="Bel Borba Is Here!"/>
        <s v="The Comedy Project"/>
        <s v="AMERICAN WINTER: A Documentary Film"/>
        <s v="Celluloid Wizards in the Video Wasteland"/>
        <s v="The Crane Theater"/>
        <s v="Trequant - First Wearable for Tremors"/>
        <s v="Pi PoE Switch HAT - power over Ethernet for Raspberry Pi"/>
        <s v="Chardonnay Go"/>
        <s v="Mr. Chibbs (Documentary about NBA great Kenny Anderson)"/>
        <s v="James Webb Deployable Model"/>
        <s v="Over &amp; Out"/>
        <s v="Liguria"/>
        <s v="30-Hour Comedy Podcast Marathon and Tour"/>
        <s v="The North Pole at the Fair - A Christmas Paradise for kids."/>
        <s v="zircon - &quot;Identity Sequence&quot;: A cyberpunk-inspired journey"/>
        <s v="The Pocket Theater - No one should have to pay to perform!"/>
        <s v="&quot;I Clown You&quot; Documentary"/>
        <s v="Another Brick In The Wall - Feature Film"/>
        <s v="BODYSCAPES II: Theater of Life"/>
        <s v="Curious Comedy's Remodel &amp; Technical Equipment Upgrade"/>
        <s v="Titus &amp; Two Conversations. Huzzah!"/>
        <s v="The Music Never Stopped:Epic Live Music Photos by Bob Minkin"/>
        <s v="The Coalition Theater"/>
        <s v="Either Limits or Contradictions-A Photo Book in three parts"/>
        <s v="Last of the Big Tuskers"/>
        <s v="Instructions on Parting"/>
        <s v="Racing Age"/>
        <s v="Organic, Small Batch Dried Pastas Made in Los Angeles"/>
        <s v="Luke and Jedi"/>
        <s v="Half Moon Bay Distillery"/>
        <s v="Phone Silks - The best way to carry your smart phone!"/>
        <s v="In Country: A Documentary Film (POSTPRODUCTION)"/>
        <s v="Encyclopedia of Surfing"/>
        <s v="NELL SHIPMAN:GIRL FROM GOD'S COUNTRY FILM"/>
        <s v="FINCLIP, the easiest way to don/doff your scuba diving fins"/>
        <s v="Netro - Scientifically Water Your Garden"/>
        <s v="Hoterway - Hot shower from the first second"/>
        <s v="The Debut Album from Lynette!"/>
        <s v="Clearwater"/>
        <s v="JOURNEY OM: Into the Heart of India â€¢ A Cinematic Pilgrimage"/>
        <s v="The Box"/>
        <s v="There's No Place Like Home!"/>
        <s v="Lets Make A Record Together!"/>
        <s v="Kai - Turn any pair of Glasses into Smart Glasses!"/>
        <s v="Following Boruch"/>
        <s v="Mustard Plug New Record!"/>
        <s v="A Modern-Day Salt Works in Gloucester, Mass.!"/>
        <s v="Bravado Spice | Bigger &amp; Bolder"/>
        <s v="The Bus "/>
        <s v="Bring Love's Labour's Lost to Minnesota"/>
        <s v="Us, Naked: Trixie &amp; Monkey â€” World Premiere"/>
        <s v="Arias With A Twist: The Docufantasy"/>
        <s v="Project Snowstorm"/>
        <s v="Pacha's Pajamas: Award-Winning Healthy Kids Entertainment!"/>
        <s v="BABA YAGA: A Traveling Performing Arts Wagon"/>
        <s v="Backstory Cards"/>
        <s v="Ripple: World's Most Dependable Safety Device (Canceled)"/>
        <s v="A Tale of Faith - An Animated Short Film"/>
        <s v="Punkapocalyptic - Black Blood Children Band"/>
        <s v="Grammar Revolution"/>
        <s v="Laughter is Sacred Space 2.0"/>
        <s v="BLOODGOOD's 1st Studio Album in 22 Years!"/>
        <s v="The Dread House (Pathfinder/5th Edition/Call of Cthulhu)"/>
        <s v="THE WATCHERS:  a book of the Wait Watchers photographs"/>
        <s v="Geiko and Maiko of Kyoto"/>
        <s v="AirEnergy 3D - A 3D printed, opensource, mobile wind turbine"/>
        <s v="Arcus Motion Analyzer | The Versatile Smart Ring"/>
        <s v="The Last Art Fact Album Ever"/>
        <s v="NDWK The North Dakota Wine Kitchen"/>
        <s v="The Eternal Space Brings the Old Penn Station Back to Life"/>
        <s v="RA 3D printer controller by Elefu"/>
        <s v="ACT's Spotlight Initiative- Let's Build a Theater!"/>
        <s v="Contact by Jake Shivery"/>
        <s v="2016/2017 Cyclocross Album"/>
        <s v="New Comedy Venue and Training Facility"/>
        <s v="Starship Congress 2015: Interstellar Hackathon"/>
        <s v="PHOENIX DICE: A New Approach to an Outdated Gaming Tool"/>
        <s v="THE 'mi8' RISES | The Best Wireless Duo Stereo Sound System"/>
        <s v="Swim for the Reef"/>
        <s v="Nurse Mare Foals: Born to Die"/>
        <s v="Fountains of Wayne guitarist Jody Porter - New solo LP"/>
        <s v="B-Rabbit TV Comedy Pilot"/>
        <s v="Cosmic Surgery"/>
        <s v="Edge â€¢ France | Witnessing Those Unseen"/>
        <s v="YOSEMITE PEOPLE"/>
        <s v="Building the Playa Blanca Community Wind Workshop!"/>
        <s v="Latitude 90Â° : The Origin"/>
        <s v="The One Man Traveling Tennessee Williams Festival"/>
        <s v="Roughly Speaking: Voices from The Soup Kitchen"/>
        <s v="PIZAZZ: Pigeons Playing Ping Pong's New Album"/>
        <s v="Vulcan I: Rocket Powered by 3D Printed Engine"/>
        <s v="KAREN  KUEHN - MAVERICK CAMERA - The Photographs &amp; Stories"/>
        <s v="Shelter the Schmee"/>
        <s v="Tiffany Alvord's First Album of Original Songs"/>
        <s v="Finding the Funk"/>
        <s v="Claudius Schulze: STATE OF NATURE"/>
        <s v="FACE TO FAITH | MOUNT KAILASH | TIBET photobook"/>
        <s v="The Seagull Project Presents: The Three Sisters"/>
        <s v="Empires: The Film"/>
        <s v="SOLE SURVIVOR FILM - Finishing Funds"/>
        <s v="Macbook all-in-one Portable storage docking station PLUSDOCK"/>
        <s v="Green School Stories: a film to inspire change in education"/>
        <s v="The Mini Maker, a kid focused makerspace"/>
        <s v="FOREVER PURE: A team spiralling out of control. DOCUMENTARY"/>
        <s v="Tempi - The Smart Way to Monitor Temperature and Humidity"/>
        <s v="Muhammad Ali - The Comeback"/>
        <s v="Nin"/>
        <s v="A New Life for an Old School"/>
        <s v="Hermes Spacecraft"/>
        <s v="The Sticking Place Interactive Documentary"/>
        <s v="Mark Hayes Requiem Recording"/>
        <s v="Michael Angelo Batio &quot;Intermezzo&quot; Album Project"/>
        <s v="M4 Collapsible Cardboard Scenery"/>
        <s v="SOLE SURVIVOR"/>
        <s v="AllerGuarder: Bluetooth wristband helps food-allergy kids"/>
        <s v="Destino by Michelle Frankfurter: A Photo Book About Destiny"/>
        <s v="Mechabrick - A Minifig/Mecha board game and models"/>
        <s v="Heterotopia: a New Rock Opera &amp; Double Album from Schooltree"/>
        <s v="In Training: a book of Bonsai photographs"/>
        <s v="EMPATHITRAX, a new play by Ana Nogueira"/>
        <s v="Me, Myself and Albinoni"/>
        <s v="Purpose: Your Journey To Find Meaning"/>
        <s v="Life of an Ingredient: The Pilot Episode"/>
        <s v="Who Owns Yoga?"/>
        <s v="Science, Sex and the Ladies"/>
        <s v="Sub-Basement World Premiere"/>
        <s v="The Year It All Made Sense"/>
        <s v="Help to make Sam Sliva's new EP, &quot;Drained&quot;, come to life."/>
        <s v="&quot;Momentum&quot; - The Series"/>
        <s v="Eyes Closed - The First In-Dream Theater Experience"/>
        <s v="Miniature Scenery Terrain for Tabletop gaming and Wargames"/>
        <s v="BROS TV Pilot (Iraq)"/>
        <s v="Ristola Plongeur/UTC 300 Meter COSC/ISO Diver (Canceled)"/>
        <s v="PerfectGolf"/>
        <s v="Audionoggin - Join the Earvolution"/>
        <s v="UnPresidented: Trump's Inaugural &amp; the People's Response"/>
        <s v="Street Kings Boardgame"/>
        <s v="PosturePulse: The posture sensor worn on your waist or chair"/>
        <s v="The Pi Watch - A Programmable, Open Source Smartwatch!"/>
        <s v="Foragers"/>
        <s v="AttoDuino - Turbocharged, Wireless, Arduino Compatible"/>
        <s v="Smart Harness"/>
        <s v="&quot;(more than) dust.&quot; - a feminist photo book"/>
        <s v="thisisstuttering: A Documentary"/>
        <s v="Shine: first App control Laser Light Bluetooth Headphones"/>
        <s v="Warbands of the Cold North III"/>
        <s v="The Second Breakfast"/>
        <s v="More than Gold: The Rhino Rescue Project"/>
        <s v="Bard Beyond the Big Top"/>
        <s v="TULIPS"/>
        <s v="Natalie York presents: &quot;PROMISES&quot;"/>
        <s v="WELCOME HOME // a multipath photobook by Judith Stenneken"/>
        <s v="HANK &amp; CUPCAKES 'CA$H 4 GOLD' MEGA TOUR!"/>
        <s v="Small town theatre, the Gibson Theatre goes Digital"/>
        <s v="HackSchool: Students, Technology, and Empowerment"/>
        <s v="POW WOW: Share the arts community of Hawaii"/>
        <s v="RYU X RIO"/>
        <s v="Giant Leaps in Space Poster Series"/>
        <s v="ReMade: The Rebirth of the Maker Movement"/>
        <s v="Red Wolf Revival: An Uncertain Tomorrow"/>
        <s v="DEVIL MAY CARE"/>
        <s v="ISS-Above"/>
        <s v="Organic Portraits / A Photo Book of Polaroid &amp; Film Images"/>
        <s v="BRILLAR: World's First Kids' Smart Wearable Companion."/>
        <s v="iLumaware Shield TL - Radar technology for bicycle"/>
        <s v="Radiolucent - Electric City."/>
        <s v="&quot;Grey Sky Blues&quot; - Help make Bizness Suit's new album!"/>
        <s v="OCTOBER IN THE CHAIR &amp; Other Fragile Things...This Halloween"/>
        <s v="The Unknowns"/>
        <s v="ITALIANA"/>
        <s v="Jon Shirley: Live Worship Album + Short Film"/>
        <s v="The Spring Standards LIVE at the Arden Gild Hall!"/>
        <s v="The Aspect - Reinventing the Grow Light for Interior Design"/>
        <s v="WAYO 104.3 FM ROCHESTER, NY"/>
        <s v="Starscraper: The Next Generation of Suborbital Rockets"/>
        <s v="THE SADDEST LANDSCAPE: Deluxe Vinyl Reissues"/>
        <s v="MoonWatcher: A 24/7 Live Video of the Moon for Everyone (Canceled)"/>
        <s v="THE SECRET TRIAL 5 - GRASSROOTS CROSS-CANADA TOUR"/>
        <s v="THE ABILITY EXCHANGE - a documentary"/>
        <s v="PAXIEâ„¢: The most advanced GPS enabled child safety wearable"/>
        <s v="Jog It! Open source controller pendant for EMC2 and Mach3!"/>
        <s v="Mega Bar: The most versatile and affordable workout product."/>
        <s v="reAPPEARANCES   a limited edition photography book"/>
        <s v="Nothing More's New Album"/>
        <s v="Clear of People â€” A photobook by Michal Iwanowski"/>
        <s v="Queer Genius"/>
        <s v="Like This Post (The Post at 750)"/>
        <s v="Liberty Falls, 54321"/>
        <s v="George Tice: Seeing Beyond the Moment"/>
        <s v="Casablanca - The Gin Joint Cut (The Play)"/>
        <s v="PiSoC: Learn to Create"/>
        <s v="Three Lobed Recordings 10th ann 4xLP set (Sonic Youth, SCG+)"/>
        <s v="The Hero-In Me // Heroinmaleren - en mÃ¥de at leve pÃ¥"/>
        <s v="OUT OF ORDER - NEW REVISED EDITION"/>
        <s v="Hackers in Uganda: A Documentary"/>
        <s v="No Act of Ours Film"/>
        <s v="LACORSA Grand Prix Game (relaunch)"/>
        <s v="StartMart - NEW $40,000 Stretch Goal to Match $40,000 Grant"/>
        <s v="HELP NATE HENRY MAKE AN ALBUM"/>
        <s v="&quot;The Hab Block&quot; multi build 28mm gaming terrain building"/>
        <s v="HEAT-O â€“ Wearable Modular Heating System (Canceled)"/>
        <s v="SPACE ART FEATURING ASTRONAUTS #WeBelieveInAstronauts"/>
        <s v="Help Austin's Blue Starlite Drive-in MOVE + ADD 35MM"/>
        <s v="Broken World - A Post-Apocalypse Tabletop RPG"/>
        <s v="Audience Unlock: &quot;The UK Gold&quot;"/>
        <s v="Orpheus Descending by Tennessee Williams"/>
        <s v="Theatre for restorative justice - help us get to Belgium!"/>
        <s v="Barebones Black Box Theater in Braddock, PA"/>
        <s v="I Can Ski Forever 3"/>
        <s v="Heat Seek NYC"/>
        <s v="Hidden Mother"/>
        <s v="Jimbo Mathus &amp; The Tri-State Coalition | WHITE BUFFALO"/>
        <s v="&quot;The Universal Thump&quot; - The New Album by Greta Gertler"/>
        <s v="&quot;The Last Adam&quot; A New Musical, NYC reading"/>
        <s v="A QUEER COUNTRY"/>
        <s v="The Sweet Remains record their sophomore studio album!"/>
        <s v="All The People"/>
        <s v="Assimilation - A history lesson you will never forget"/>
        <s v="Into The Great White Sands"/>
        <s v="The Alaska Range"/>
        <s v="Catapult OYL to the next levelâ€”in Edinburgh!"/>
        <s v="&quot;Next Stop&quot; - Adjusting to dating in NYC"/>
        <s v="WORLD FAIR"/>
        <s v="3D Xray Vision. State of the Art. Free for Everyone*."/>
        <s v="WORSE THAN TIGERS"/>
        <s v="The Last Days of Judas Iscariot"/>
        <s v="Emily Bell is releasing her debut album"/>
        <s v="or, The Whale: an original stage adaptation of Moby-Dick"/>
        <s v="Our Gay Group - Quality Online Programming For the Gay Man"/>
        <s v="Bensinger's: Photographs by Helaine Garren"/>
        <s v="LEAVING ATLANTA THE FILM"/>
        <s v="THE FALL - A New Play at FringeNYC!"/>
        <s v="Old Coast Ales: Brewery and Taproom"/>
        <s v="Help Vintage Blue Complete and Promote Our Record!"/>
        <s v="Relatively Prime Series 2"/>
        <s v="Mountain Morsels: Nutritious, Tasty, Fruit &amp; Nut Treats!"/>
        <s v="Burners"/>
        <s v="Shakespeare Orange County's HAMLET: Match This!"/>
        <s v="OMG! You Can Help Hello Kelly Make Their New Record!"/>
        <s v="improvMANIA Improv Comedy Theater - Chandler, Arizona"/>
        <s v="Alienation - an intergalactic card drafting game"/>
        <s v="Hardwater"/>
        <s v="FannibalFest Fan Convention"/>
        <s v="The Most Advanced Dress Shirt- EVER!!"/>
        <s v="New Tour Bus for The Slants"/>
        <s v="Bring &quot;SONNY&quot; To Toronto This Summer!"/>
        <s v="3 Years Hollow is Going On Their First Ever Tour!"/>
        <s v="My TUSK â„¢ (Telephone Utility Support Kit!) (Canceled)"/>
        <s v="Late To The Party : A Cold War Espionage RPG in the Baltics"/>
        <s v="BrightFingers â€” The Fast &amp; Fun Way To Learn Typing"/>
        <s v="Friend Request: Accepted"/>
        <s v="SKY CITY HAYA"/>
        <s v="m!lTone- Portable Air Synth &amp; MIDI controller"/>
        <s v="Make 100 | Geek &amp; Chic: Smart Safety Jewelry."/>
        <s v="Full Devil Jacket 2nd Album Release"/>
        <s v="Making the Next Traveling Suitcase Album"/>
        <s v="Pi Lite white - Bright white LED display for Raspberry Pi"/>
        <s v="Pit &amp; Paddock: Unseen 60s &amp; 70s European Motor Racing Images"/>
        <s v="PIN UP! THE MOVIE The documentary with vintage style"/>
        <s v="Tessen - A quick-playing card game set in feudal Japan"/>
        <s v="Speedwapp - The best webdesign tool for Wordpress, Bootstrap"/>
        <s v="Filmharmonic Brass: The Music of John Williams (Recording)"/>
        <s v="Will's SmileBook Project"/>
        <s v="Pick the Lock"/>
        <s v="Dice Base 2: Vault - Case - Rolling Surface"/>
        <s v="CALAMITA/Ã€ project"/>
        <s v="Motion Device Debut EP"/>
        <s v="Through the Fire: Rebuilding Somalia"/>
        <s v="Miles From Los Angeles - A Photo Book of the Western U.S."/>
        <s v="Album4"/>
        <s v="SMART Knee Sleeve that Recommends Rest (Canceled)"/>
        <s v="reVILNA: the vilna ghetto project"/>
        <s v="The Hudson Standard Bitters and Shrubs"/>
        <s v="Decadolo. Flip it!"/>
        <s v="Katrina  Reflections"/>
        <s v="Send The Bad Arm to Edinburgh. Meet the Dodgy Irish Dancer!"/>
        <s v="Minnsky's Theater- A Vaudeville Circus Experiment"/>
        <s v="BoardX: The Open Source Miniature Motherboard [Redemption]"/>
        <s v="Afro-Iran:Â The Unknown Minority"/>
        <s v="Swimming with Byron: A Documentary Film"/>
        <s v="Uncharted Amazon"/>
        <s v="Nam Holtz's maiden voyage back to S. Korea: a documentary film exploring adoption"/>
        <s v="CORE : Roam (Canceled)"/>
        <s v="Swingers Anonymous"/>
        <s v="storieChild: technology + art = your child's storybook"/>
        <s v="Paperhand Puppet Intervention 16th Annual Summer Show"/>
        <s v="Dirshuni: Israeli Women Writing Midrash, volume 2"/>
        <s v="Princess Cut: A young girl's reality inside a TN sex ring"/>
        <s v="World's first Heated Jacket managed by Smartphone"/>
        <s v="Pangea House Revitalization Project"/>
        <s v="First Day Off in a Long Time by Brian Finkelstein"/>
        <s v="Before Us - a Feature Length Documentary about Adoption"/>
        <s v="Ransomly | A bluetooth beacon to make any room app-free."/>
        <s v="Prison Boxing: A New Play by Leah Joki"/>
        <s v="KILL FREEMAN"/>
        <s v="The Merchant of Venice as Shakespeare Heard It"/>
        <s v="Serenity: The World's First Intelligent Bag Guardian."/>
        <s v="Michale Graves â€œVagabond Acousticâ€ Extremely Limited Edition"/>
        <s v="E FOTOGRAFESCHE RECKBLECK - 367 DEEG AM AUSLAND ASAZ"/>
        <s v="Jeremy Buck &amp; The Bang â€“ Brand New Album and 2 Music Videos"/>
        <s v="SoundBrake- Headphone gadget alerts you to outside sounds"/>
        <s v="Goldfish Memory Productions"/>
        <s v="Walken On Sunshine"/>
        <s v="Build a New Home for Improv Comedy in Pittsburgh"/>
        <s v="World Premiere of Sket - a play by  Maya Sondhi"/>
        <s v="Lonely Soldier Monologues a play by Helen Benedict."/>
        <s v="Coffee Table Girls Exclusive Art Photography Book"/>
        <s v="Publicity for &quot;When Yellow Were the Stars on Earth&quot;"/>
        <s v="Faith: A Documentary"/>
        <s v="React Aerial Studio"/>
        <s v="CoAction Hero: 32-bit Open-Source ARM Cortex-M3 Board"/>
        <s v="2000 Student Projects to the Edge of Space"/>
        <s v="Honest Accomplice Theatre 2015-16 Season"/>
        <s v="John Earle Dog Training Concept Development Reel"/>
        <s v="Carl King's New Album: Grand Architects Of The Universe"/>
        <s v="ArtMoose TV Series"/>
        <s v="Strangers To Peace: A Documentary"/>
        <s v="Russian Interiors"/>
        <s v="Driving Jersey - Season Five"/>
        <s v="THE RIDGE: TEN FOR THIRTY"/>
        <s v="EUPHORIA! A New Play by John Corigliano"/>
        <s v="Berlin's first international, alternative comedy stage!"/>
        <s v="Police Precinct"/>
        <s v="Bitch"/>
        <s v="Native Nation"/>
        <s v="FIX THE FITZ"/>
        <s v="SmoothEye - Accurately Test Your Alertness and Focus Level"/>
        <s v="TDJ - All Part of the Plan EP/Tour"/>
        <s v="Spark: The Watch That Keeps You Awake"/>
        <s v="LOVENESS, the play @FringeNYC 2014"/>
        <s v="FishBit: Your Aquarium Made Simple (Beta Release)"/>
        <s v="Tournament &amp; Transport Solution for X-Wing, STAW and D&amp;D AW"/>
        <s v="BRAND NEW GUYVER ALBUM &quot;Alien on Earth&quot; + Extras"/>
        <s v="Avid Watch: Multi-Sport Smart Watch with Activity Tracking"/>
        <s v="Art Therapy: The Movie - The Final Push"/>
        <s v="Redemption's New DVD!"/>
        <s v="GIRLS STATE a new musical comedy TV project"/>
        <s v="Kode Orange - New TV Series"/>
        <s v="An Iranian Journey"/>
        <s v="&quot;Hello, World!&quot; - Modern Biotechnology for High Schools"/>
        <s v="Meadowlands Chocolate"/>
        <s v="Boss Balls Protein Balls"/>
        <s v="IT'S JUST MY LIFE"/>
        <s v="Help UTS Students reach the International Space Station!"/>
        <s v="Resolution15 records their next album, Svaha"/>
        <s v="Lorem ipsum dolor sit amet, consectetuer adipiscing elit. Ae"/>
        <s v="Chimera Ensemble Productions Fund"/>
        <s v="Save the Stage"/>
        <s v="Werewolf: Full Moon Expansion"/>
        <s v="Halls of the Machine - All Tribal Dignitaries"/>
        <s v="Matthew Moon's New Album"/>
        <s v="Fat Pig, The Play!"/>
        <s v="Rocket And A Bomb Live DVD/Album + new Michael Knott 7&quot;EP"/>
        <s v="What Happens in Vegas Stays on YouTube"/>
        <s v="King Kirby, a play by Crystal Skillman and Fred Van Lente"/>
        <s v="Jumbo Jets - Jet Set Expansion Set #2"/>
        <s v="Bee the Change National Campaign - Vanishing of the Bees documentary"/>
        <s v="eMersion Gesture Control System for Music Performance &amp; More"/>
        <s v="From Two Sticks - the fight against hunger and malnutrition"/>
        <s v="Join us in creating a new Hell on Earth!"/>
        <s v="Project Pilgrim"/>
        <s v="StrobeHouse presents Valborg 2015"/>
        <s v="J. Walter Makes a Record"/>
        <s v="The Gray Man"/>
        <s v="More Than A Drive"/>
        <s v="Di FAMILY"/>
        <s v="Help I Am Clay Release Their First CD For FREE"/>
        <s v="THE GOODS Theatre Company Premiere DROPPED @ Old Fitz"/>
        <s v="The Irish play MISTERMAN by Enda Walsh, heads to Boulder"/>
        <s v="Help us open a Makerspace for Kids"/>
        <s v="Pi Crust - Easily Connect Electronics To Your Raspberry Pi"/>
        <s v="Kevin Wood - Out Among The Wolves"/>
        <s v="THE AFGHANS - A Photo Book"/>
        <s v="Concept Cards for Fantasy RPGs -Monsters, Treasures and more"/>
        <s v="youWare  |  A digital ID for the real world"/>
        <s v="The Peace Agency Documentary Kickstarter Campaign!"/>
        <s v="Thunder Alley : Crew Chief by Richard Launius - Final Lap!"/>
        <s v="Born to Crunch - Jackson Holesome Granola"/>
        <s v="MY PRIVATE REVOLUTION"/>
        <s v="Liquid Diet's Double Life"/>
        <s v="Kansas City SSEP Mission 5 Rocket . . .3,2,1 . . Blast Off!"/>
        <s v="Little Dungeon: Turtle Rock"/>
        <s v="One Funny Mother: I'm Not Crazy!!"/>
        <s v="The Workingman's Cake by Delectabites"/>
        <s v="Motion Control Camera Camcorder HD Bluetooth Smart Glasses"/>
        <s v="Sideswiped"/>
        <s v="Escaramuza: Riding from the Heart (a feature documentary)"/>
        <s v="Golden Grenade Records Their Debut EP"/>
        <s v="Joe West's THEATER OF DEATH"/>
        <s v="chartwellwest.com"/>
        <s v="Lindsey Ray's new album recorded? âˆš Mixed? âˆš On the radio? That's where YOU come in."/>
        <s v="The Williams Project"/>
        <s v="Rick and Morty Album &amp; Music Video"/>
        <s v="Struggle &amp; Hope - Documentary Film Music Soundtrack"/>
        <s v="Cycle of Life"/>
        <s v="Broccoli Samurai: Tour Van or Bust!"/>
        <s v="The Chameleon Fools Theatre Troupe Project"/>
        <s v="HAMELL ON TRIAL IS RECORDING AN ALBUM"/>
        <s v="YOYO WARRIOR - A premium yoyo for any budget"/>
        <s v="Aly Jados: the New EP rOckNrOLLa"/>
        <s v="Unsure/Positive: A Dramedy Series About Life with HIV"/>
        <s v="Sonorous Road is Expanding! Join Us!"/>
        <s v="Magic Punches are making debut LP with producer John Askew"/>
        <s v="Uncalled For Presents: Playday Mayday in Toronto!"/>
        <s v="Game Changer: Lithuania's Nonviolent Revolution"/>
        <s v="Priced Out: Gentrification beyond black and white"/>
        <s v="Melissa Arctic At the Road Theatre"/>
        <s v="One-Man Show: &quot;The Book Of oded, Chapter 2&quot;"/>
        <s v="Gloaming"/>
        <s v="Daily Bread: Stories from Rural Greece"/>
        <s v="Held Momentarily The Musical Takes FringeNYC"/>
        <s v="WolfHunt | Social Commentary Rock Project"/>
        <s v="Expedition (to NYC)"/>
        <s v="Northern Exposure A Jasper Rock Climbing Guidebook"/>
        <s v="The Coffis Brothers 2nd Album!"/>
        <s v="&quot;Safer in the Sky&quot;: Should We Run's debut album launch."/>
        <s v="Help Ben Hardt Release 3 Albums In 9 Months!"/>
        <s v="Get. That. Snitch. - The World's Most Dangerous Play"/>
        <s v="Sweet, Sweet Spirit"/>
        <s v="Madrone: New Album for 2013"/>
        <s v="AnaiÌˆs Nin Goes to Hell"/>
        <s v="The Little Girl with the Big Voice"/>
        <s v="New Works Lab @ PPAS: &quot;Begets: Fall of a High School Ronin&quot;"/>
        <s v="&quot;Stand-In&quot; Television Pilot"/>
        <s v="Forbear! Theatre"/>
        <s v="A Performing Arts Complex in Central Square, Cambridge"/>
        <s v="Omega Kids - a new play"/>
        <s v="Candice Russell New EP: IGNITE"/>
        <s v="Love Wins- A Powerful Book of LGBTQ Love Stories"/>
        <s v="Jay Gonzalez presents &quot;The Bitter Suite&quot;"/>
        <s v="Terminator the Second"/>
        <s v="&quot;Vanya and Sonia and Masha and Spike&quot; by Christopher Durang"/>
        <s v="(UN)CUT"/>
        <s v="The I2C and SPI Education System"/>
        <s v="Sing Like You Were Meant To!"/>
        <s v="You, Me and That Guy"/>
        <s v="Voices of Swords"/>
        <s v="Ray Gunn and Starburst"/>
        <s v="Cancer patient Anne Bartram's bucket list wish..."/>
        <s v="The Flying Gambas"/>
        <s v="KICKSTART OUR &lt;+3"/>
        <s v="Celebrating Brit Shalom â€” Now at CelebratingBritShalom.Com"/>
        <s v="ELIZABETH REX"/>
        <s v="The Gloria Theatre Project"/>
        <s v="Nodiatis RPG: Steam, Android, &amp; iOS Clients"/>
        <s v="Open Source Programmable Solar BMS Li-ion, LiFePO4 dev board"/>
        <s v="THE SOPHOCLES PROJECT"/>
        <s v="My Friend Mott-ly"/>
        <s v="A New Season of Destination DIY"/>
        <s v="Road Ramblers"/>
        <s v="Sensory Station's First EP"/>
        <s v="Peace In Our Time"/>
        <s v="The Dybbuk"/>
        <s v="Brother's Keeper: Lessons Learned in Gaining Access"/>
        <s v="Kick It! A Tribute to the A.K.s"/>
        <s v="Hues of my Vision"/>
        <s v="The Sikh Project Book"/>
        <s v="'Tulip, my mother's favourite flower' - A Photo Book."/>
        <s v="Stage Adaptation of Studio Ghibli's Princess Mononoke"/>
        <s v="Through the Lens of Jerry Gustafson"/>
        <s v="OFFICIAL OTTAWA (an unofficial portrait)"/>
        <s v="Picking Up the Pieces: Child Holocaust Survivors Rebuild"/>
        <s v="Mary Fagan's CD Project!"/>
        <s v="Dead Pirates / HIGHMARE LP 2nd pressing"/>
        <s v="Jesus Days, 1978-1983"/>
        <s v="Innocents, a truly terrifying roleplaying game"/>
        <s v="Good Grief: Making CARTOON COLLEGE - a documentary about comics"/>
        <s v="HERESTOFIGHTIN Debut full length album &quot;Becoming Native&quot;"/>
        <s v="Insect Surfers 2013 Release !"/>
        <s v="Lend a Hand in Our Home"/>
        <s v="WILKES EP"/>
        <s v="PRE ORDER Reno Divorce Digital CD &quot;Stuck On You&quot; $15 or more"/>
        <s v="Pretty Butch"/>
        <s v="The White Desert: Wildlife &amp; Antarctica photobook"/>
        <s v="&quot;SUNDANCERS: The Men of Utah&quot;"/>
        <s v="Skin: Film Production By 14 Year Old Aniya Wolfe"/>
        <s v="&quot;Sherpa Stew&quot; - A documentary about  Sherpas from Nepal living in New York City"/>
        <s v="Lumin8 Pro"/>
        <s v="ZoMbushed! - A Zombie Co-Op Survival Card Game"/>
        <s v="SparkTruck: stories from a cross-country maker journey"/>
        <s v="Glowbelt, The World's First Retractable LED Safety Belt"/>
        <s v="Chi Might Project"/>
        <s v="Monolith Posture Coach"/>
        <s v="True Colors"/>
        <s v="D12 Trap Dice + Trapped The Dice Game"/>
        <s v="A SUNNY DAY IN GLASGOW"/>
        <s v="gimmeLIVE @ 9 Wallis"/>
        <s v="New equipment for Joy's World!"/>
        <s v="CST's As You Like It goes to Canada!"/>
        <s v="Grandkids Record a Full-length Album!"/>
        <s v="New Mo' Cut: David Peoples' lost film of Moe's Books"/>
        <s v="Goodness &amp; Mercy EP - Marty Mikles"/>
        <s v="Evo: An Original Rock Opera"/>
        <s v="Let there be sound! A sound and hearing assistance system"/>
        <s v="The Narrative 2011 Spring Tour with Eisley"/>
        <s v="El muro de BorÃ­s KiÃ©n"/>
        <s v="Corvus Corax Miniatures - Outcasts"/>
        <s v="Joe's Cellar Phase 1 - Sit down, shut up &amp; EAT!"/>
        <s v="KEEP MOVING FORWARD - Documentary Film"/>
        <s v="Versa Prima: The First Portable And Wearable LED Strip"/>
        <s v="ONTARIO STREET THEATRE in Port Hope."/>
        <s v="Help 2 Fat 2 Fly, with our Restaurant!"/>
        <s v="Voxwomen Cycling Show"/>
        <s v="Grano: The Good Place to Get Great Bread"/>
        <s v="xoxosms: a documentary about love in the 21st century"/>
        <s v="Printing TONE Audio 10th Anniversary Edition! (Canceled)"/>
        <s v="Peter Pan is out of pixie dust &amp; can't fly without your help"/>
        <s v="THE LISTENING BOX"/>
        <s v="POINT HOPE"/>
        <s v="Kickstart the Crossroads Community"/>
        <s v="Don't Go Outside: Tokyo Street Photos"/>
        <s v="Begins Again"/>
        <s v="A Home for Vegas Theatre Hub"/>
        <s v="Brooklyn Cookie Company is growing!"/>
        <s v="Golden Animals NEW Album!"/>
        <s v="The Floorwalkers New Album!"/>
        <s v="FRESH PRODUCE'd LA presents: Friends in Transient Places"/>
        <s v="December Match Campaign"/>
        <s v="The Lighthouse and the Lock cartoon - funny stuff for kids."/>
        <s v="building the world's longest marble run relaunch"/>
        <s v="Cadaver - A Card Game For Aspiring Necromancers"/>
        <s v="HOLOGRAPHIC - 2013 Concert and Commission Campaign"/>
        <s v="Portraits by Aris Jerome"/>
        <s v="The Chef Express Food Truck"/>
        <s v="The Window"/>
        <s v="Dreamgirls - Skyline got a Matching Grant!"/>
        <s v="THE INCREDIBLE FOX SISTERS"/>
        <s v="Once Upon A Nightmare"/>
        <s v="Miami Singer/Songwriter Cat Shell- Album &quot;Illusion&quot;"/>
        <s v="Jonathan Cody White Makes His Debut EP!!!"/>
        <s v="Actors &amp; Musicians who are Blind or Autistic"/>
        <s v="Book &quot;The Travellers&quot;"/>
        <s v="Translation of 'SOCIALCAPITALISM' (2014)"/>
        <s v="Cryptex Dice Vault"/>
        <s v="Right On Cue Kids Theater (ROCKT) First Show"/>
        <s v="Science Studio"/>
        <s v="WPG Drummer Boy's band &quot;Bold as Lions&quot; Releases debut album!"/>
        <s v="ExtraCore (Arduino Compatible)"/>
        <s v="Cicada Studios presents &quot;Miss Sarah&quot;"/>
        <s v="Searching for Tookoolito. An Inuk Woman's Arctic Expedition."/>
        <s v="Me? A Caregiver?"/>
        <s v="Dice Bazaar - Dice rolling, card trading, family fun"/>
        <s v="Ryan Hamilton : UK House Party Tour 2013"/>
        <s v="Kyana"/>
        <s v="The Protest's Next Album"/>
        <s v="Bring Alchemy Pops to the People!"/>
        <s v="To Kill a Machine"/>
        <s v="The Scurvies to release new album this summer! Check it out!"/>
        <s v="Vineyard Valley - A Social Winemaking Game!"/>
        <s v="Three Monkeys - Part 1: Into the Abyss"/>
        <s v="Hearty Har Full Length Album"/>
        <s v="Savage Worlds Zombie Squad"/>
        <s v="Help Friends and Family Release Their Debut Album"/>
        <s v="&quot;Homeward Bound&quot; a journey in sound. "/>
        <s v="BEYOND LOCAL"/>
        <s v="Jenny &amp; Rossâ”‚To Sing in Germany"/>
        <s v="The New Album: Dig Deeper"/>
        <s v="The Butterfingers Angel... [By The Mummers]"/>
        <s v="Children of Zanskar. Happiness is not in things, itâ€™s in us."/>
        <s v="The Tutors"/>
        <s v="The Boing Heard 'Round the World"/>
        <s v="Things I do in Detroit - A Guidebook by The Nain Rouge"/>
        <s v="Before and After"/>
        <s v="New Amy Rivard album!!!"/>
        <s v="The Age of the Platform: My Fourth Book"/>
        <s v="Creating Cabaret"/>
        <s v="&quot;Bright Ideas&quot; By Eric Coble"/>
        <s v="Macbeth"/>
        <s v="Beyond Iconic: Distribution for film on Dennis Stock"/>
        <s v="The 3G Smartwatch for Kids that Encourages Outdoor Play"/>
        <s v="Making the Move--Edinburgh Fringe 2014"/>
        <s v="Bird Language with Jon Young; an instructional video"/>
        <s v="Saint Sebastian's Debut Album &amp; Short Film"/>
        <s v="McChi Luggage: It's a Luggage, USB Charger and a Table Top"/>
        <s v="Night of Ashes"/>
        <s v="Hero: Aluminum dice inspired by super heroes :)"/>
        <s v="Instantly Call for Help with Wearable SOS Ring - Mangos Ring"/>
        <s v="Brad Hoshaw &amp; the Seven Deadlies - New Studio Album"/>
        <s v="Christian &amp; The Sinners"/>
        <s v="The CafÃ©"/>
        <s v="&quot;Laser Beretta&quot;"/>
        <s v="The Seshen - Let's Take This Show on the Road!"/>
        <s v="Wild Familyâ€”Connecting to Your Calling in Your Family Life."/>
        <s v="43 and 80"/>
        <s v="PRETTY LITTLE VICTIM - A Short Film by Paul Jones"/>
        <s v="Threefold Social Organism Theatre Project"/>
        <s v="Dear God No!"/>
        <s v="The Message (Canceled)"/>
        <s v="Flav Martin's 30-Year Overnight Success Project"/>
        <s v="Les Bostonades' First CD"/>
        <s v="The Fall - an epic theatrical adaptation"/>
        <s v="Help Fund the &quot;Back Room&quot; Arts Space at Jimmy's No 43!"/>
        <s v="Earth 360"/>
        <s v="Me, Myself &amp; I - the dark art of big wall soloing"/>
        <s v="The Other Room â€“ Cardiffâ€™s First Pub Theatre"/>
        <s v="Benghazi Bergen-Belsen"/>
        <s v="Misri Bunch: Names of Allah series 2"/>
        <s v="Hello World - Post Production Funds"/>
        <s v="Jared Mitchell: The Maiden Voyage"/>
        <s v="MYFEVER's First Studio EP &quot;See The Light&quot;"/>
        <s v="The Roots of Magic Miniatures Game: Students of Sorcery"/>
        <s v="Los Tradicionales"/>
        <s v="The Defiant Tour Documentary with LoNero"/>
        <s v="Programmable Capacitor"/>
        <s v="Oklahoma, The Way I See It; The Book"/>
        <s v="SPLITTING THE SYNAPSE"/>
        <s v="Eikon // Dustin Hecocks Records His Debut Album"/>
        <s v="iPhone7 inVIIctus batterycase customize 3D printed top cover"/>
        <s v="The Adventure Access Guide: How to Walk Across America"/>
        <s v="Bluebirds by Joe Brondo"/>
        <s v="Legends of Callasia [Demo Available NOW!]"/>
        <s v="Summer Underground // Honeycomb LP"/>
        <s v="Pi Supply - Intelligent Power Switch for Raspberry Pi"/>
        <s v="RasPiO GPIO Quick Reference Ruler for Raspberry Pi RPi.GPIO"/>
        <s v="Monte Pittman's new album &quot;M.P.3: The Power Of Three, Pt. 2&quot;"/>
        <s v="The Voix De Ville! : A Pop-up Theater and Cabaret"/>
        <s v="Welcome Back To Harlem: A Hellfighter's Story"/>
        <s v="Anthology of Stories from LGBT Nepal"/>
        <s v="VANS Warped Tour or BUST!"/>
        <s v="US National Parks: Picturing the Little Things"/>
        <s v="The Echo Theatre 2015"/>
        <s v="Hear Me Roar: A Season of Powerful Women"/>
        <s v="Alpine Zone"/>
        <s v="New Album: BRICK AND MORTAR. New Book: HITLESS WONDER."/>
        <s v="&quot;The Santaland Diaries&quot; by David Sedaris in Los Angeles 2014"/>
        <s v="A Thought in Three Parts"/>
        <s v="Abby Travis Vinyl Picture Disc/ Limited edition CD"/>
        <s v="&quot;The First Day&quot; by Julia Othmer- Music Video"/>
        <s v="Prime Stage Theater Studio Upgrades!"/>
        <s v="PrincessFrank's MASTERSLAVE Album, EP &amp; Tour"/>
        <s v="Darryl Reuben Hall's THE DINNER Nat'l Premiere in NY Fest!"/>
        <s v="PS-1A Adjustable Miniature Switch Mode DC-DC Power Supply"/>
        <s v="Trash is Treasure"/>
        <s v="Changing Stations; London Underground Album Project"/>
        <s v="Paradigm Spiral - The Animated Series"/>
        <s v="Android &amp; iPhone Magnetic Headphone and Earbud Cables!"/>
        <s v="The Southwest Chronicles"/>
        <s v="Dragon's Eye Recordings: Label Relaunch"/>
        <s v="PAMPA FOLKS - 1st &quot;Indie Pop Western&quot; Album"/>
        <s v="The Gothsicles - I FEEL SICLE"/>
        <s v="Hednadotter Jubileumskonsert"/>
        <s v="Remnants, A Photography Book to Send to Congress"/>
        <s v="Ghosts of Jupiter: The Great Bright Horses"/>
        <s v="Deja-Vu: Dissecting Memory on Camera"/>
        <s v="Andrius Pojavis new album &quot;Seven&quot;"/>
        <s v="The Paranormal Idiot"/>
        <s v="The Comedy Catch Relocation to the Choo Choo"/>
        <s v="Time Crash"/>
        <s v="RoamingTails, The Connected Pet Tag"/>
        <s v="Puberty the Musical: Original Cast Recording"/>
        <s v="White Ravens: A feature-length documentary film"/>
        <s v="Iceland Impressions: photographs by Iwona and Adam Balcy"/>
        <s v="Saving Americana: The Sidney Auto Vue Drive-In needs digital"/>
        <s v="Do It Again: One Man's Quest to Reunite the Kinks"/>
        <s v="Good People at The Hudson Guild Theatre"/>
        <s v="Kidswatcher"/>
        <s v="Classical Guitar Music of Hawaii"/>
        <s v="R-CON: Run Faster, Run Longer (Canceled)"/>
        <s v="RESTLESS: Ashley Bathgate and Karl Larson Record Ken Thomson"/>
        <s v="Red Origins"/>
        <s v="AHS Theater - Help us light up our stage!"/>
        <s v="Water World"/>
        <s v="A Wearable Twisting iPhone Case w/ Built in Selfie Extender"/>
        <s v="Vanessa Lively's New Album 2014"/>
        <s v="The Island Boys: A New Play"/>
        <s v="American Pixels - a Game Music Tribute Album by Mazedude"/>
        <s v="OK Mozart Festival premiere by The Tulsa Youth Symphony"/>
        <s v="A Man, A Plan, A Palindrome (Feature)"/>
        <s v="Bret Coats' &quot;Music For The People&quot; KickStarter"/>
        <s v="// Marny Lion Proudfit /\/\/\ Album Release \\"/>
        <s v="SECOND CHANCE - DEUXIÃˆME CHANCE"/>
        <s v="Project Dragonfly - Sail to the Stars"/>
        <s v="Still Alive"/>
        <s v="DeVito Art Skull Island Kongstarter (Canceled)"/>
        <s v="Make a record, write a song, take the Vinyl Skyway. "/>
        <s v="Israel: An Inspiring Photographic Journey (Photobook)"/>
        <s v="Leah in Vegas at The New York International Fringe Festival"/>
        <s v="Another Man's Treasure documentary"/>
        <s v="Becoming UNZIPPED"/>
        <s v="Mike Farley Band - New Album!"/>
        <s v="Portland Boat Tours:  From Dream to Business"/>
        <s v="The Commission Theatre Co."/>
        <s v="Theatre Bath Bus"/>
        <s v="UrbanArias is DC's Contemporary Opera Company"/>
        <s v="In Search of Nabad (Documentary Film)"/>
        <s v="This Is All Now's Brand New Album!!"/>
        <s v="Off The Turnpike | A Loud New Way to Release Loud New Music"/>
        <s v="Kick-in-the-A** Starter: Between the Lines, the Book"/>
        <s v="Maggie LumiÃ¨re and The Ghost Train: an exciting new play!"/>
        <s v="Heath - Limited Edition Split Zine - Make 100"/>
        <s v="The Book's the Thing - Welcome to Hamlet's Library"/>
        <s v="Yet Further: Sioum's Second Full-Length Album"/>
        <s v="The City Never Sleeps Needs A Tour Vehicle!"/>
        <s v="Galli Theater Fresh Start Fundraiser"/>
        <s v="Invisible People of Belarus"/>
        <s v="2020 Vision: a love story told over sixty years"/>
        <s v="Lucky Tag: A Smart Dog Wearable That Cares (Canceled)"/>
        <s v="Eat Mendocino: Writing the Book"/>
        <s v="HotBlack: The premium smartwatch that shows your custom data"/>
        <s v="IYSO Orchestra Academy &amp; Symphonic Concert 2016"/>
        <s v="Jack Oblivian Harlan t Bobo Limes european tour"/>
        <s v="Ragman Rolls"/>
        <s v="Uprising Theatre Company's First Production"/>
        <s v="Reverence: A Documentary Short on Branded Yarmulkes"/>
        <s v="Vaz Tour/Musical Documentation of Australia and SE Asia"/>
        <s v="KICK It's Not How High. It's How Strong! Written &amp; Performed"/>
        <s v="Amy Lingamfelter's making of &quot;Open Safe Love&quot;."/>
        <s v="The Space Bards Present Their First Album, &quot;Neon Milk&quot;!"/>
        <s v="Dough Heads Food Truck: waffles stuffed with sweet + savory"/>
        <s v="The First Full Length Fifth Freedom Album"/>
        <s v="3010 | Sci-fi Series"/>
        <s v="Songs For Unusual Creatures"/>
        <s v="Anna Ash â˜† Recording Project â˜† 2011         â™˜"/>
        <s v="A Band of Orcs Official Gaming Miniatures Presale"/>
        <s v="Curriculum-Based Rock Music For Kids"/>
        <s v="Odyssey: ARGONAUTS"/>
        <s v="&quot;The Star on My Heart&quot; Original Play Project on Holocaust"/>
        <s v="Modern Nomads"/>
        <s v="Stars on Stage, Kids be Heard!"/>
        <s v="2016 TAPR DCC Video on HamRadioNow"/>
        <s v="The Fringes Project: Photobook of a Dying Language"/>
        <s v="The Christopher Battles EP"/>
        <s v="Shadow and Steel: The new album from Master Sword"/>
        <s v="Fashion Forward Headphones &amp; Membership Platform (Canceled)"/>
        <s v="Moving Dust presents 'THIS MUCH' 2015"/>
        <s v="Zoe Goes Running - The Film: Running The Tour De France"/>
        <s v="The Hat"/>
        <s v="The Art of the Lift"/>
        <s v="The Last Cosmonaut"/>
        <s v="Lynn Haven - The First Album, &quot;Fair Weather Friends&quot;"/>
        <s v="Theatre Forever's The Nature Crown"/>
        <s v="Cortez"/>
        <s v="Confessions of a Survivor â€” by Kathleen Barbee"/>
        <s v="64 Squares"/>
        <s v="Up to 4 axis Beaglebone black based CNC control"/>
        <s v="A Moment in Her Story,  1970s Boston Women's Movement"/>
        <s v="Centurion: Legionaries of Rome"/>
        <s v="Abalimi"/>
        <s v="My Favourite Colour Was Yellow"/>
        <s v="Dream Rocket Project (Canceled)"/>
        <s v="Hogzilla S.O.W. (Squeals On Wheels) A Veteran Owned Company"/>
        <s v="Phantom Ship / Coastal (Album Preorder)"/>
        <s v="The ClubHouse: A Community-Focused Sports &amp; Culture Space"/>
        <s v="Coming Home"/>
        <s v="Yuri in Edinburgh"/>
        <s v="The Waffle Stompers - We'll Never Die"/>
        <s v="FROSTBURN - Lords of the Trident's new album!"/>
        <s v="The Tumbleweed Zephyr"/>
        <s v="The Resurgence of Femininity Photo Thesis"/>
        <s v="Yesterday Again, Please - A New Play by Dezi Gallegos"/>
        <s v="VR Card - Customized Virtual Reality Viewer (Canceled)"/>
        <s v="THIEF"/>
        <s v="House of Rabbits  - &quot;Songs of Charivari&quot;"/>
        <s v="Nursery Crimes"/>
        <s v="Scissortail: A play about the Oklahoma City Bombing"/>
        <s v="THE JOEY MORANT PROJECT:   JAZZIFIED R'nB"/>
        <s v="Vieux Carre: from Binghamton, NY to Provincetown, MA"/>
        <s v="MASKS: Off-Broadway Debut"/>
        <s v="A Masters Guide to The Way of the Warrior"/>
        <s v="BULL by Mike Bartlett at the Coal Mine Theatre"/>
        <s v="Steamboat Springs Van Clan"/>
        <s v="214: A Photobook of Dallas Hip Hop"/>
        <s v="DENOUNCED - A Short Film"/>
        <s v="Rosaline debut record"/>
        <s v="&quot;Oh, the Humanity&quot; at the Tabard Theatre this September"/>
        <s v="EDIBLE CITY - a movie in the making"/>
        <s v="Gifts of War"/>
        <s v="Propel Citizen Science to the Moon (Canceled)"/>
        <s v="Lee Malone - Get Us To The Converse Rubber Track Sessions!"/>
        <s v="By Morning"/>
        <s v="Bringing First Love/Worst Love To Life"/>
        <s v="Can't Go Home"/>
        <s v="ELECTRO GIRL raises awareness to remove the fear of Epilepsy"/>
        <s v="Protect The Dream Debut Album"/>
        <s v="Carbon Fiber Collar Stays"/>
        <s v="La Tierra de los Adioses"/>
        <s v="&quot;PASHUT&quot;-(Means â€˜simpleâ€™ in Hebrew)"/>
        <s v="The Garden Summer"/>
        <s v="John Clark Records His Debut Album â€œAll I Haveâ€"/>
        <s v="Saturate &quot; The Separation Effect &quot; CD"/>
        <s v="Purgatoria: City of Angels"/>
        <s v="CORIOLANUS | THE NORMAL HEART @ The Lab Theater"/>
        <s v="Make &quot;Tonya and Nancy&quot; a Rock Opera!"/>
        <s v="Get Adler! Premium Edition"/>
        <s v="Smoke, Loaf &amp; Saucer"/>
        <s v="MY EYES WENT DARK"/>
        <s v="Geschichten sollen leben"/>
        <s v="City of Sound - A city full of stories untold"/>
        <s v="28mm Fantasy Miniature range Feral Orcs!"/>
        <s v="Shakespeare in the Park! A Comedy of Errors"/>
        <s v="The Killing Room"/>
        <s v="The 2015 Pro Football Beast Book"/>
        <s v="FAMILY BUSINESS KICKSTARTER"/>
        <s v="Keep the Art of Marionettes Alive With PUPPETWORKS!"/>
        <s v="Finding Beauty In the Rubble"/>
        <s v="No Dar Papaya:  Photographs from Colombia 2003-2013"/>
        <s v="CHRISTIAN MERCY: Compassion, Proclamation, and Power"/>
        <s v="So The Story Goes: The New Album by &quot;Just Joe&quot; Altier"/>
        <s v="Ocean Versus Daughter's New Album!"/>
        <s v="Publishing Persian version of IT AIN'T SO AWFUL, FALAFEL"/>
        <s v="Go People does 'Almost, Maine'"/>
        <s v="Keepers Of The Craft: Cocktails Across America. A Photobook"/>
        <s v="Eternity Dice - Regular and D6 Charms Edition"/>
        <s v="Judi Dench is Cool in Person"/>
        <s v="Dundee: A Hip-Hopera"/>
        <s v="Crushed Out - TEETH - album pre-order / 12&quot; vinyl LP debut"/>
        <s v="Bibo Time! Maximize your Cocktail time in seconds!"/>
        <s v="On the Verge, the book."/>
        <s v="The Man Who Ate New Orleans (and rebuilt it too!)"/>
        <s v="Jane Don't Date - TV pilot (sitcom)"/>
        <s v="FACING EAST: New LGBT Musical Eyes London Concert"/>
        <s v="Brief Hiatus: Little Deaths 2016"/>
        <s v="The Saltbox Theatre Collective Seed Money Project"/>
        <s v="Imaginary Problems"/>
        <s v="FOUR STAR MARY &quot;PIECES&quot;"/>
        <s v="The Faculty Lounge"/>
        <s v="&quot;Me &amp; Eugene&quot; - NEW EP by Jameson and the Sordid Seeds"/>
        <s v="The Village - one woman show"/>
        <s v="Brother K's first full length album, One Eyed King"/>
        <s v="Death Valley"/>
        <s v="All Puppet Players Need a Home"/>
        <s v="Do It Again... Promoting the Film About My Irrational Quest to Reunite the Kinks"/>
        <s v="KATA 'The Rising' - Double LP (Vinyl Release)"/>
        <s v="Colorado ACTS Black Box Painting"/>
        <s v="N&amp;V MAKE AN ALBUM"/>
        <s v="Small Steps Are Giant Leaps"/>
        <s v="â€œDamselflyâ€ Gracing the stage"/>
        <s v="AG Theater RÃ¤mibÃ¼hl Projekt 2017"/>
        <s v="Two Noble Kinsmen: Fire &amp; Shadows"/>
        <s v="Help keep girls in school in Burkina Faso"/>
        <s v="MONDO BANANA"/>
        <s v="Gruesome Playground Injuries"/>
        <s v="Euphoria"/>
        <s v="Light in Taranto (Luce di Taranto) feature-length film"/>
        <s v="We The Astronomers"/>
        <s v="SoÃ±Ã© una ciudad amurallada"/>
        <s v="Make TES a success at The Edinburgh Fringe Fest"/>
        <s v="JAYSIN + HOT MUSIC VIDEO = EPICNESS!! GRAMMY POP SOUL"/>
        <s v="THE RATIONALES present: The Distance in Between"/>
        <s v="Henry VI: The War of the Roses"/>
        <s v="FireSat: Near Real-Time Global Wildfire/Oil Spill Detection"/>
        <s v="U.S. Premiere of &quot;dirty butterfly&quot; by debbie tucker green"/>
        <s v="The Malformation of Health Care"/>
        <s v="Play A 'Role' In &quot;Kickstarting A Battle Stage Plays Tour&quot;"/>
        <s v="Matt Stansberry &amp; The Romance - Debut EP"/>
        <s v="BEEP! BEEP! 2ND STORY IS ON THE MOVE!"/>
        <s v="Wake Up Call @ IRT Theater"/>
        <s v="Camp Songs: original worship songs inspired by summer camp"/>
        <s v="House of Dunbar-The Rise and Fall of a Scottish Noble Family"/>
        <s v="MITOSIS | a short film"/>
        <s v="LED sports clothing for running cycling and walking, we make (Canceled)"/>
        <s v="The Collector, a play by Daniel Wade"/>
        <s v="We Lived Alone: The Connie Converse Documentary"/>
        <s v="CAUCUS! THE MUSICAL"/>
        <s v="The Blind Owl Stages Shinn's &quot;The Coming World&quot;"/>
        <s v="Wagner in English"/>
        <s v="Creation of the Dublin Circus Centre"/>
        <s v="Summer Camp - A creative space for makers and artists alike."/>
        <s v="Chaotic Resemblance 2015 album, Produced by Oz Fox - Stryper"/>
        <s v="SHE! Is History!"/>
        <s v="A Revolutionary Leadership Resource Book"/>
        <s v="Darktales The Play"/>
        <s v="Railway Playhouse: Setting up a community arts space"/>
        <s v="The World Premiere of Fire Work by Lauren Gunderson"/>
        <s v="God is a Woman (The Untitled Mitchell Buckley Project)"/>
        <s v="Wild Ruins"/>
        <s v="Riders: A Game About Cheating Doomsday"/>
        <s v="Your Radio Adventure!"/>
        <s v="Layla The Wolf Debut E.P. &quot;Sugar&quot;"/>
        <s v="Tinker Tie Beta - Programmable RGB LED Bow Tie!"/>
        <s v="Happy to Help: A New Play About the Supermarket Industry"/>
        <s v="'ART'"/>
        <s v="Peering Through The Lens Of Time - Dan Mumm - Studio Album"/>
        <s v="Bring Kyrstyn's Album to Life!"/>
        <s v="Action To The Word's DRACULA"/>
        <s v="&quot;Then &amp; Now&quot;"/>
        <s v="So I'm A Dark Lord"/>
        <s v="stockplop - the most advanced external hard drive enclosure"/>
        <s v="Song of the Sea"/>
        <s v="Campo Maldito"/>
        <s v="DESMADRE Full Album + Press Kit"/>
        <s v="The Pacific Guitar Ensemble's Debut Recording!"/>
        <s v="Singing City Children's Choir"/>
        <s v="MamaÃ­ Kickstarts its 2015 Season: Chekhov, Williams &amp; more!"/>
        <s v="Pug-let: The First Ever All-Pug Production of Hamlet"/>
        <s v="LOST WEEKEND"/>
        <s v="Green Light Productions produces theatre created by women"/>
        <s v="Unhinged Creations Presents 'Phantom Pain' - Ed Fringe 2014"/>
        <s v="death (and straight boys)"/>
        <s v="Ubivade - Vibrating navigation belt"/>
        <s v="The Glasshouse"/>
        <s v="Ryan Caskey's BREAKOUT ALBUM, ready to CHARGE"/>
        <s v="Suggestion's Upcoming Album!"/>
        <s v="Two Sisters"/>
        <s v="Spectacular Movements documentary film"/>
        <s v="FALLING MAN @ Center for Contemporary Opera"/>
        <s v="[title of show] â€” The Chicago Storefront Premiere"/>
        <s v="A Few Brave Men: The Chosen Few"/>
        <s v="Sharaz &quot;Project Nintendo&quot; Collector Edition 2x12&quot; Vinyl"/>
        <s v="UB Fit (Canceled)"/>
        <s v="Little Occhio, Wireless micro-cam for iPhone/Android"/>
        <s v="I GOT FIRED - Keith and Jenny are back!"/>
        <s v="Sunclipse Shadow â€¢ It's your skin, protect it (Canceled)"/>
        <s v="Sight Word Music Videos"/>
        <s v="King Sisyphus"/>
        <s v="Kickstart the Future (of Telefuture)"/>
        <s v="Harvard Math 55A and Stanford Math 51H Animated!"/>
        <s v="Giggle Chips:  ABC Computer Science Game Cards"/>
        <s v="Hank Bought A Bus - A photobook of our bus and adventure."/>
        <s v="We Invite You to Come &quot;Back to the 80's with StonyCold!&quot;"/>
        <s v="Remaster and Re-release &quot;Reality vs the Optimist&quot; on vinyl."/>
        <s v="GOAT LORDS."/>
        <s v="INTOTHEWOODS.TV â€“ Music Media from the Pacific Northwest"/>
        <s v="The Nightingale: A Gothic Fairytale"/>
        <s v="I Do Wonder"/>
        <s v="'I and The Village' by Silva Semerciyan - World Premiere"/>
        <s v="'Pathfinder' - a High Five Spaceship album"/>
        <s v="Thr33 Days Dead: The Sequ3l (Canceled)"/>
        <s v="Up-lifting Up-Fit!"/>
        <s v="&quot;Death Anxiety&quot;, a new album by Pocket Vinyl"/>
        <s v="Help Monochrome Seasons Fund His New Album ''Space Culture''"/>
        <s v="Intelligent Leather Jacket. Heat. Communicate. Recharge."/>
        <s v="The Adventures of Bible Bear"/>
        <s v="Butch County Rocks San Francisco Pride"/>
        <s v="Might As Well Live: Dorothy Parker Does Hollywood Fringe"/>
        <s v="Ever Since - Short Film"/>
        <s v="SPECIMEN 0625c - Sci-Fi Thriller"/>
        <s v="Bounce Jerky - Natural - Hand-Crafted - Quality"/>
        <s v="&quot;Reflections Of Brownie&quot; a new tribute to Clifford Brown"/>
        <s v="The Shamrock Drafthouse Theater"/>
        <s v="Pace...Me | Visual Pace &amp; Interval Trainer | Sports Wearable"/>
        <s v="Equus at Frenetic Theatre"/>
        <s v="Beauty and the Beast"/>
        <s v="BROKEN BISCUITS EDINBURGH"/>
        <s v="We Play Chekhov"/>
        <s v="Theocalypse - Mythology and Modern day collide in this RPG"/>
        <s v="The Other Group Theatre"/>
        <s v="Forward Arena Theatre Company: Summer Season"/>
        <s v="A book no one should have to write-but everyone should read."/>
        <s v="the purple light theatre company's Into the Woods"/>
        <s v="Magnificence"/>
        <s v="CHILD Z"/>
        <s v="Autumn Ashley: The Bold New EP &quot;Battle Grounds&quot;"/>
        <s v="Silver Hour: a photo book by Alex Westfall"/>
        <s v="Funding for Production of Short Dramedy 'Six Women'"/>
        <s v="10 Years and Counting...a new album by Valor Brass!"/>
        <s v="Modern Chamber Music"/>
        <s v="The Chrome Cranks launch PR campaign for new album!"/>
        <s v="PICNIC, by William Inge: An Inaugural Production"/>
        <s v="New Joe Rut Album: Live From the Great American Music Hall"/>
        <s v="The Micronite Filters | Wizard Blood Vinyl"/>
        <s v="FAUST.hier und jetzt"/>
        <s v="Three Little Words"/>
        <s v="The Seshen's Debut Album Release"/>
        <s v="Spotlight Youth Theater Production of Wizard"/>
        <s v="Lord of the Flies - Syracuse University"/>
        <s v="&quot;Where was I&quot; - an autobiographical play on Dementia"/>
        <s v="Pared Down Productions"/>
        <s v="Send 'Bin Laden: The One Man Show' to Hollywood!"/>
        <s v="Red and The Wolf: A Prospero Theatre Production"/>
        <s v="Stagelights Studio by Pam Kinter, Greensboro"/>
        <s v="The Way Back to Yarasquin: A Coffee Pilgrimage"/>
        <s v="Terry Matthews to be the NEXT star on the Network Television"/>
        <s v="Equatorial Sundial - Learn about planetary motion!"/>
        <s v="Garage Beacon - Turn your phone into a garage door remote"/>
        <s v="Enso Theatre Ensemble's &quot;Pride &amp; Prejudice&quot;"/>
        <s v="The Story of Life - Writing tomorrow's history today"/>
        <s v="Manny Manriquez' new rock opera journey: Outland Warrior"/>
        <s v="Unbound: Fiction on the Radio"/>
        <s v="The (out)Siders Project"/>
        <s v="Create thatwasthen's new album with them!"/>
        <s v="&quot;The Kris and Berman Show&quot; Adult Animated Series Pilot"/>
        <s v="Celeste Amadee &quot;A Sign of Weakness&quot; EP and Music Video"/>
        <s v="Gilman Playground Builds a Tech Center"/>
        <s v="Raspberry Pi Debug Clip"/>
        <s v="Unexpected Stage's Dani Girl, A New Musical"/>
        <s v="Brightside - Side lighting for cyclists"/>
        <s v="Toscana, or What I Remember"/>
        <s v="Three Voices"/>
        <s v="Some Late Help for The Early Reset"/>
        <s v="A Hand of Talons"/>
        <s v="BRAIN DEAD to record debut EP with SLAYER producer!"/>
        <s v="Skyline Sounds - First Studio Album (and Merch!)"/>
        <s v="BEIRUT, LADY OF LEBANON"/>
        <s v="In My Head - A new mental health theatre project"/>
        <s v="Brainspoonâ€™s New Record"/>
        <s v="Why Theatre"/>
        <s v="LPLC - Low Power, Low Cost PIC18 Development Board"/>
        <s v="Seashell Radio: Slick Machine album and US tour!"/>
        <s v="Dickhead"/>
        <s v="Sic Vita - New EP Release - 2017"/>
        <s v="Kenema"/>
        <s v="Rise With Us Campaign"/>
        <s v="Simply Put is recording an album!"/>
        <s v="Kickstart Kiya Heartwood's &quot;Bold Swimmer&quot; solo CD."/>
        <s v="&quot;Unexpectedly Expecting&quot; - A One-Woman Show"/>
        <s v="Carolyn German Songbook &quot;Go From Here&quot; Sheet Music &amp; Concert"/>
        <s v="The Five One [NEW ALBUM] RED BLUE GREEN GOLD"/>
        <s v="STACIE COLLINS' new cd is RECORDED but needs a KICK-START cause &quot;SOMETIMES YA GOTTA&quot;"/>
        <s v="Peter's New Album!!"/>
        <s v="Old Trunk - Edinburgh 2014"/>
        <s v="King Lear"/>
        <s v="Run Coyote &quot;Youth Haunts&quot; - Vinyl LP and CD"/>
        <s v="The Hitchhiker's Guide to the Family"/>
        <s v="Smell the [City of] Roses"/>
        <s v="WienerWÃ¼rze"/>
        <s v="The Forest for the Trees"/>
        <s v="Chivo Funge and the Extensions"/>
        <s v="Gregorian Rock"/>
        <s v="Ireland from a Kite, a unique photographic book"/>
        <s v="Syrian Children's Play: Romeo &amp; Juliet Separated by War"/>
        <s v="Britten in Song: A Centennial Celebration"/>
        <s v="MAX &amp; ELSA: NO MUSIC. NO CHILDREN."/>
        <s v="The Judgment of Paris"/>
        <s v="Picnic Pops in Your Grocery Store!"/>
        <s v="These are your lives."/>
        <s v="SIX BY SEVEN"/>
        <s v="Get &quot;Walken in His Shoes&quot; to Capital Fringe Festival in DC!"/>
        <s v="Culprit needs a van!"/>
        <s v="Keep It Spinning."/>
        <s v="Holocene"/>
        <s v="Introverts Web Series"/>
        <s v="Before The Lights Go Up"/>
        <s v="The Lost Boy (a play)"/>
        <s v="&quot;Iconic Sea Birds&quot; a photobook project"/>
        <s v="&quot;DAD&quot; - A USC Short Film"/>
        <s v="Summer FourPlay"/>
        <s v="&quot;Songs for Tsippora&quot; Byronâ€™s DEBUT EP"/>
        <s v="&quot;Mukha-Tsokotukha&quot; SoloSchool Youth Play"/>
        <s v="Told Look Younger at Jermyn Street Theatre"/>
        <s v="Adam Sullivan - Recording 4 New EPs for 2012!"/>
        <s v="Venus On Fire + Extraordinary Producer = Legendary New EP"/>
        <s v="Eric Stuart Band 4 Song EP &quot;Character&quot;"/>
        <s v="&quot;The Rounds&quot; by Justin Moriarty, presented by EggSalad"/>
        <s v="Repetitive Beats: A new play premiering at Vault Festival"/>
        <s v="Our Vintage Film: Summer Tour Kickstarter"/>
        <s v="The History Boys at USC"/>
        <s v="right left with heels: US Premiere at City Garage"/>
        <s v="Red Lion Theatre Presents Shakespeare's Macbeth"/>
        <s v="&quot;T IS FOR TANTRUM&quot; - HORROR/COMEDY"/>
        <s v="The Man from Willow's Brook, a new play by Kevin Kordis"/>
        <s v="COMPASS PLAYERS presents SYLVIA by A. R. Gurney"/>
        <s v="Pickerington Community Theatre's Set Capabilities Expansion"/>
        <s v="A Bright Room Called Day by Tony Kushner"/>
        <s v="Ozymandias : a photo book"/>
        <d v="2008-11-04T00:00:00"/>
        <s v="Villanelle"/>
        <s v="Help Launch the Most Amazing Online Organizing Guide Ever."/>
        <s v="Roosevelt Died."/>
        <s v="Queen Kwong Tour to London and Paris"/>
        <s v="The Red Shoes"/>
        <s v="Wildcat Strike's 2nd album release - Digital Age"/>
        <s v="Quiet Oaks Full Length Album"/>
        <s v="Cor Cantiamo's First Commercially Released Recording"/>
        <s v="Critical Ambition - BLINK by Phil Porter"/>
        <s v="Larchmere String Quartet Debut Album: Music by Stephan Krehl"/>
        <s v="Staged Right Theatre First Season Campaign"/>
        <s v="Much Further Out Than You Thought @ Edinburgh Fringe 2015"/>
        <s v="&quot;The Annual Neighborhood Garage Tour&quot;"/>
        <s v="A Krumpus Story - World Premiere"/>
        <s v="A Season of Love and Music (Spring 2014)"/>
        <s v="Island - Japan, from the view point of many"/>
        <s v="Making Mail: A Documentary"/>
        <s v="Sam Lyons New Album - 2014"/>
        <s v="Zero Down"/>
        <s v="I Died... I Came Back, ... Whatever"/>
        <s v="Anti-Bullying Musicalâ€¦ &quot;It's Easy!&quot;"/>
        <s v="The Vandies // Full length album!"/>
        <s v="Building the Open Source Bussard Fusion Reactor "/>
        <s v="ALIBI X Nation - The Digital Black Wall Street"/>
        <s v="Mozart Requiem with Bach Cantata 106 &amp; Brahms NÃ¤nie"/>
        <s v="&quot;The Red Herring&quot; World Premiere"/>
        <s v="Three Christs - Presented at Dixon Place"/>
        <s v="Cub Country &quot;Repeat Until Death&quot; master and vinyl production"/>
        <s v="Mirror Image - An Original Musical"/>
        <s v="Completion of Unique Recording of British and Finnish Music"/>
        <s v="Cook Up a Record with Dewveall"/>
        <s v="Video of Connections: A Mural"/>
        <s v="Resurrecting LIZZIE BORDEN LIVE"/>
        <s v="HELP BUILD &quot;THE CASTLE&quot;"/>
        <s v="The Curse of the Babywoman @ FringeNYC"/>
        <s v="The JOB Prelude."/>
        <s v="GLASS: A Love Story"/>
        <s v="The Lost Boy"/>
        <s v="Patagonia Winds: Wind Quintet Commission Project"/>
        <s v="Covers Album - Limited Vinyl Pressing"/>
        <s v="Corners Grove"/>
        <s v="From Providence to Cuba: A Historic Theater Adventure"/>
        <s v="Brooklyn Quartet, directed by reg e gaines. Spring of 2016"/>
        <s v="Visions"/>
        <s v="Blue Sky Alert &amp; The Retro Rock Machine of Fun"/>
        <s v="The Carousel - 2016 Tribeca Film Festival Official Selection"/>
        <s v="Gorilla Theater Productions Presents: Phase 3"/>
        <s v="The Recursion Theorem (Short Film)"/>
        <s v="OVERTIME: A Cerebral Horror Short Inspired by the Classics"/>
        <s v="Run Ragged"/>
        <s v="The Inspectors Call"/>
        <s v="Soul Easy - Making music for our friends."/>
        <s v="Hi, Are You Single? by Ryan J. Haddad"/>
        <s v="Better Beanie"/>
        <s v="Surviving the Journey: Letters from the Railroad"/>
        <s v="Power Go: Cargador Solar para Dispositivos MÃ³viles"/>
        <s v="Random Us"/>
        <s v="Be Part of Darkpine's Debut EP"/>
        <s v="Sustainable Theatre Project and The Life-Cycle of Seller Door: A Play of Consequences"/>
        <s v="Fresco presents SNOW WHITE - GARAGE OPERA!"/>
        <s v="Kylie for President"/>
        <s v="David Facer, Paradox Magic"/>
        <s v="Cosmic Fear or The Day Brad Pitt Got Paranoia - EdFringe '16"/>
        <s v="&quot;The Holiday Bug&quot; 2014 Puppet Show"/>
        <s v="rock on: inside the archive of an unlikely rock photographer"/>
        <s v="A Sign for 34 West"/>
        <s v="LIBERTY! EQUALITY! AND FIREWORKS!... A Civil Rights Play"/>
        <s v="Sizzling in the Kitchen Flynn Style"/>
        <s v="In Their Turn : A MFA Thesis Film"/>
        <s v="Let The 7Horse Run!"/>
        <s v="Do You Want to Ride on my Rocket Ship? - An Album Pre-Order"/>
        <s v="VIVO Solar Bag"/>
        <s v="The Maid, in the Common Room, with the FiancÃ©: A Comedy"/>
        <s v="Destiny is Judd Nelson: a new play at FringeNYC"/>
        <s v="Book Club: A Comedy"/>
        <s v="Le Temps Nous Est ComtÃ©"/>
        <s v="Help Buttz Return From the Ashes"/>
        <s v="Chris Dorman - Sita worldwide"/>
        <s v="Pramkicker - Edinburgh and Beyond"/>
        <s v="Bridge 19 CD Release Tour"/>
        <s v="Story Rock by The Jolly Llamas -- Our First Album!"/>
        <s v="Lakotas and the American Theatre"/>
        <s v="Hygienic Art Amphitheater Project New London, Connecticut"/>
        <s v="COMPASS PLAYERS"/>
        <s v="The 'Songs from the Bookmark' Sessions"/>
        <s v="Totally &quot;not&quot; For Drugs: A Kentucky Knife Fight music video"/>
        <s v="WORLD'S BEST BATTERY BACKUP: EXO WEARABLE POWER! (Canceled)"/>
        <s v="Tinkr Tech - mobile makerspace"/>
        <s v="Map &amp; Palette: Chronicling The Voyage of Three Young Artists"/>
        <s v="Kingdom Espionage"/>
        <s v="Brava Theater and Cultural Odyssey present â€œBIRTHRIGHT?â€"/>
        <s v="Bring Oedipus Revenant to Life!"/>
        <s v="CUT OUT"/>
        <s v="Xavier Project: Leftovers"/>
        <s v="Inspire CANCER survivors to tell their STORIES"/>
        <s v="Action Man (GI Joe) Mission Mercury 10"/>
        <s v="Good People by David Lindsay-Abaire at Waterfront Playhouse"/>
        <s v="#Josh: T.V. Show Sizzle Reel"/>
        <s v="The Military Moms Food Truck"/>
        <s v="The Violet Tone and the City of Angels!"/>
        <s v="Suddenly Split &amp; Swiping Over"/>
        <s v="Loading Dock Theatre Presents: The Dudleys! A Family Game"/>
        <s v="American Lit or...Trespassing for Beginners"/>
        <s v="Glass Cloud on the road!"/>
        <s v="Bring the Seattle Geekly podcast back!"/>
        <s v="Human, Kind Theater Project"/>
        <s v="And Now: The World!"/>
        <s v="Arts &amp; Crafts"/>
        <s v="Where is Home?"/>
        <s v="The Masada Story Project"/>
        <s v="Familiar Strangers â€” A Staged Reading"/>
        <s v="Today I Live"/>
        <s v="Welcome To The Club - Music Video Project"/>
        <s v="AENY's Production of An Invisible Piece of this World"/>
        <s v="Help CHURCHES turn this song into an LGBT anthem!"/>
        <s v="Tackett &amp; Pyke put on a Play"/>
        <s v="Open Tools for Science and Science Education"/>
        <s v="&quot;Lucy &amp; Vincente&quot; A New Play about Lucille Ball"/>
        <s v="Attention: People With Body Parts"/>
        <s v="Linkoo (Canceled)"/>
        <s v="Scrappy Shakespeare: A Midsummer Night's Dream"/>
        <s v="Send Truth AND Consequences To TNT's 2014 Youth Conference"/>
        <s v="Launch a TARDIS into SPACE!"/>
        <s v="Help MONGREL record our new cd !"/>
        <s v="Sprocket Junkie"/>
        <s v="EverScape"/>
        <s v="Rolling out Vegan Mashup's Season 2"/>
        <s v="INDEPENDENCE NYC"/>
        <s v="The Tulip Tree 2014"/>
        <s v="SANKARA"/>
        <s v="The Secret Lives of Baba Segi's Wives; A Workshop Production"/>
        <s v="Better to Have Loved...?"/>
        <s v="Honest"/>
        <s v="Trish's Truffles &amp; Sweet Treats."/>
        <s v="Magpie- A Melbourne Written Dramatic Musical"/>
        <s v="the southland company - LAUNCH LOS ANGELES"/>
        <s v="The Tragedy of Mario and Juliet"/>
        <s v="Project: Ballerina Black UK Tour"/>
        <s v="DINOWALRUS: 3RD RECORD ON VINYL"/>
        <s v="Nevada Color recording first full-length album &quot;Adventures&quot;"/>
        <s v="Lust Control NEW CD!!!"/>
        <s v="Faces of Yoga: A Coffee Table Photo Book"/>
        <s v="Jayhawk Makeover"/>
        <s v="A Sundered World"/>
        <s v="Gloriously Doomed - Search for Armada Shipwreck in Ireland"/>
        <s v="Hopeless Jack First National Tour"/>
        <s v="Fashion loves Technology: Lamour, the connected heating shoe (Canceled)"/>
        <s v="Because Dance."/>
        <s v="Surplus 1980 album funds for release on CD/LP."/>
        <s v="World Premiere of &quot;The Piano&quot;"/>
        <s v="Pull Some Strings For Jameson Elder"/>
        <s v="Hardsoul Poets New Album!"/>
        <s v="El Camion Roja"/>
        <s v="DAVID, The Oratorio"/>
        <s v="PL@Y, an all-original fusion of comedy, rock, and dance"/>
        <s v="Sleepwreck - Disasterpiece EP (Jump Drives!)"/>
        <s v="Alice - A New Musical"/>
        <s v="Cancel The Sunshine"/>
        <s v="An Evening of Original One Acts"/>
        <s v="Love Locks - a photographic journey"/>
        <s v="Southern Oregon VS. LNG"/>
        <s v="Save the Astronomy Van"/>
        <s v="Help us get &quot;Old Friends&quot; to the El Portal!!!"/>
        <s v="Asteroid What! - Very Near Earth Asteroids"/>
        <s v="Balloons (Canceled)"/>
        <s v="Virtual CH - The One-Man-Mixed-Media-Rock-Band Debut"/>
        <s v="&quot;The Next Event&quot;"/>
        <s v="All Bare Theatre bring THE MAIDS to Edinburgh 2015"/>
        <s v="Th'underGrounds"/>
        <s v="A Hard Rain - New York Debut"/>
        <s v="MR. DREAM GOES TO JAIL"/>
        <s v="Fike // You Say Speak We Say Move"/>
        <s v="Adfectus Book"/>
        <s v="Shakespeare in ASL - and FREE for everyone"/>
        <s v="Taming of the Shrew - New Wimbledon Theatre"/>
        <s v="Cosmicomics"/>
        <s v="PCSF PlayOffs 2016"/>
        <s v="l'esprit d'escalier-a senior film"/>
        <s v="k5-jkt.by kiger (Canceled)"/>
        <s v="The Night Before Christmas"/>
        <s v="&quot;Lifted&quot; - The Theatre Shed's 10 Year Anniversary Show"/>
        <s v="The Stolen Inches, Edinburgh 2015"/>
        <s v="Licensed To Ill"/>
        <s v="The Flu Season"/>
        <s v="Twelfth Night by William Shakespeare"/>
        <s v="Village Pub Theatre- FRINGE 2015"/>
        <s v="Internationalisation of Sherlock's Home: The Empty House"/>
        <s v="Broken Contract Rulebook Relaunch"/>
        <s v="Reality of Love Remix (Love in Disguise)"/>
        <s v="Grace Sings Grace"/>
        <s v="CHEMION: The World's First Smart Glasses (Canceled)"/>
        <s v="Strangeloop Theatre - A Focus on New Works"/>
        <s v="New Music Video/Artist Development"/>
        <s v="The Eulogy of Toby Peach - Edinburgh Festival 2015"/>
        <s v="Help fund Black Enough!"/>
        <s v="The Bombing of the Grand Hotel. A compelling new play"/>
        <s v="Take 147 - Nothin' to Lose CD Project"/>
        <s v="&quot;The Secret&quot; Goes to NYC International Fringe Festival"/>
        <s v="Help Shakespeare Troupe accept invite to perform in UK!"/>
        <s v="The Healing Effect Movie"/>
        <s v="Slingers - A Documentary about Small Town Beekeepers."/>
        <s v="The Adventurers Club"/>
        <s v="Outskirts Theatre Co. Finds a Home!"/>
        <s v="Baby It's Cold Outside: Silver Spring Stage HVAC Fund!"/>
        <s v="A Race Redux"/>
        <s v="Like Son, Like Father"/>
        <s v="Alzheimer's:The Musical World Premiere Tickets &amp; FUNdrasier!"/>
        <s v="Venus in Fur, Los Angeles."/>
        <s v="KEEP THE HEART BEATING! HELP US FUND OUR FULL LENGTH RECORD!"/>
        <s v="Deathtrap America Spring 2015 Tour"/>
        <s v="Lulu Watch Designs - Apple Watch"/>
        <s v="Princess Suffragette: a new play for VAULT Festival 2017"/>
        <s v="The Desert River Bends"/>
        <s v="Big in Beijing. A reality tv show about eccentric Beijing."/>
        <s v="Send &quot;Pawn&quot; to Edinburgh!"/>
        <s v="The Zossom Phone Case"/>
        <s v="Sinatra Cookbook - Recipes for the Ruby framework"/>
        <s v="Little Moses EP"/>
        <s v="KHOJALY - Giving a voice to refugees across the world"/>
        <s v="Courting Rites of Cranes CD recording"/>
        <s v="Tin Man's Broken Wisdom Fund"/>
        <s v="Speechless"/>
        <s v="Pressure"/>
        <s v="Holy Water Moses - A Hail Dale Project"/>
        <s v="Caverns of Sonora"/>
        <s v="Nakhtik and Avalon"/>
        <s v="The Frida Kahlo of Penge West"/>
        <s v="Joe Orton's Fred &amp; Madge"/>
        <s v="Since I've Been Here"/>
        <s v="Little Shop of Horrors"/>
        <s v="Melissa Youth OnSTAGE Season 5. Act Like you Mean it!"/>
        <s v="ANGAL TENTARA and The Root of All Evil"/>
        <s v="Ministers of Grace"/>
        <s v="Ryubix Manor--Madness, Betrayal, Murder, Vengeance... Family"/>
        <s v="Street Heroes - A Facebook Beat 'em Up"/>
        <s v="SOLO TESTER: Electrical Wiring Testing &amp; Troubleshooter"/>
        <s v="Lokett: Customizable Smartphone Memory Necklace (Canceled)"/>
        <s v="This is why we Live ... (Astonishment)"/>
        <s v="Fierce"/>
        <s v="Good Morning Japan"/>
        <s v="Tilted Field presents NO STATIC AT ALL in New York City"/>
        <s v="Johnny Rock &amp; Friends: For The Record"/>
        <s v="Invisible Allies - Hyperdimensional Animals"/>
        <s v="HAMLET presented by AC Productions"/>
        <s v="Escape/Artist: The Jason Escape Documentary"/>
        <s v="Pennywinkle: A New Chicago Comedy"/>
        <s v="Star Man Rocket Man"/>
        <s v="Be a part of The Paper Melody's next chapter: EP and Videos"/>
        <s v="Cinnamon II The Ultimate Retro Smartwatch"/>
        <s v="Low Voltage Metal Sensor for use with Arduino type boards"/>
        <s v="Arches - Wide Awake on Vinyl "/>
        <s v="Howard's End 3.0"/>
        <s v="Modern Love"/>
        <s v="Fire On High: Organic Food Truck on a Mission"/>
        <s v="REALLY REALLY"/>
        <s v="Secret Diaries"/>
        <s v="The Musical Adventure of Mimi and the Ghosts"/>
        <s v="#CLOUD$ - a modern adaptation of Aristophanes' Clouds"/>
        <s v="Macbeth in the Basement"/>
        <s v="YEPZONâ„¢ FREEDOM: A Personal Safety Alarm w/Global Locator"/>
        <s v="Sisters of Murphyâ€™s full-length album"/>
        <s v="Telesomniac's Debut Album"/>
        <s v="Tunnel Lab - Tech startup accelerator hubs in the favelas"/>
        <s v="The Beautiful Refrain's &quot;Page One&quot; Project"/>
        <s v="DVD Jesus Alive Again: From the Last Supper to the Ascension"/>
        <s v="The Psalm Praise Project, Vol. 2"/>
        <s v="Dead Tree Duo's first full length album! Let's make it!"/>
        <s v="3 Days In Savannah"/>
        <s v="Titus Andronicus (with an all-female cast &amp; crew)"/>
        <s v="The Impossible Adventures Of Supernova Jones"/>
        <s v="SAGANet STEM Mentoring Lab Accreditation"/>
        <s v="BELIEF on the Isle of Skye"/>
        <s v="Summer Gill 'Stormy Weather' EP"/>
        <s v="Fat Cheeks the Cannonball - iPhone and Android"/>
        <s v="Das Ding - A Globetrotting Comedy"/>
        <s v="Brewz Brothers TV"/>
        <s v="Far From Fiction"/>
        <s v="M dot Strange's &quot;I am Nightmare&quot;"/>
        <s v="&quot;Holmes for the Holidays&quot; Larceny &amp; Mystery For Christmas"/>
        <s v="Without Utterance: Tales from the Other Side of Language"/>
        <s v="5 Bucks from 500 Friends"/>
        <s v="Nineteen Fifty Eight - Untitled EP"/>
        <s v="Christmas Ain't A Drag - A Musical"/>
        <s v="Waitresses.com"/>
        <s v="The Seagull on The River"/>
        <s v="Johnny Rocketfingers 3"/>
        <s v="Beef Sticks to Chomp On!!"/>
        <s v="the last echo AM/PM Project"/>
        <s v="Release Soundzero's Debut Album!"/>
        <s v="Bring Bigger, Badder BRIEF HISTORY Back To The Stage!"/>
        <s v="Help fund an album of LDS songs arranged for jazz piano trio"/>
        <s v="Songs for a New World"/>
        <s v="Casa Calabaza, Premio Nacional de Teatro Penitenciario."/>
        <s v="The portrait of the forgotten: Syrian refugees in Jordan"/>
        <s v="Mastering and Vinyl Production for The Astronomer LP"/>
        <s v="Tarantella"/>
        <s v="Wyatt Lowe &amp; the Ottomatics Summer 2014 Tour!"/>
        <s v="ITAVA Players &quot;Little Shop of Horrors&quot;"/>
        <s v="KiddieRail - making the stairs easier and safer for kids"/>
        <s v="See Bob Run by Daniel MacIvor"/>
        <s v="Better Than Shakespeare Presents: Much Ado About Something"/>
        <s v="MUMBURGER by Sarah Kosar"/>
        <s v="Samurai Dwarves (Korobokuru)"/>
        <s v="FEED"/>
        <s v="Open Letter Theatre presents 'Boys' by Ella Hickson"/>
        <s v="Framed Himalaya: Lachen Valley (Campaign Part - 2)"/>
        <s v="3 Days In Savannah Part II"/>
        <s v="Jollyheads Circus Debut Album &quot;The Kaleidoscope Dawn&quot;"/>
        <s v="iDEA On Demand Virtual Activities. Get Active! (Canceled)"/>
        <s v="The Complete Works of William Shakespeare (Abridged)"/>
        <s v="MOONFACE"/>
        <s v="BRANDTSON - &quot;Send Us A Signal&quot; Vinyl LP"/>
        <s v="Funding for 'Cooked' a dark comedy by Christopher Adams"/>
        <s v="Village Films Summer Project Fund (TK 2)"/>
        <s v="M.F.Crew, 1er Album &quot;First Ride&quot;"/>
        <s v="&quot;Frontiers&quot; A new full-length LP by Ontario's Unsacred Seed"/>
        <s v="Help Milburn Stone Fly High With TARZAN The Musical"/>
        <s v="Garstin Luxury Stainless Steel Case for the Apple Watch"/>
        <s v="Help Falling From One complete their CD!!!"/>
        <s v="KLIPPIES"/>
        <s v="Archeology 7&quot; Vinyl"/>
        <s v="Scarlet at Southwark Playhouse - Theatre Renegade"/>
        <s v="From the Pulpit to the Runway"/>
        <s v="So Bad, It's Good! - A Book of Bad Movies"/>
        <s v="Quintessential: The Journey"/>
        <s v="Second Act: The Four Disgracers"/>
        <s v="Vladimir in Butterfly Country"/>
        <s v="Unusual Charles Dickens adaptation at Edinburgh Fringe"/>
        <s v="It's Better In The Wind - A Documentary Photobook!"/>
        <s v="Cutting Off Kate Bush"/>
        <s v="Kapow-i GoGo at The PIT"/>
        <s v="Three Postcards: Pre-Production Costs"/>
        <s v="'Mooring' - Vocal Point Theatre Project"/>
        <s v="RICE Presses Their Debut Album 'Keep Warm' On Vinyl"/>
        <s v="Putting on a great play in Los Angeles!"/>
        <s v="Akvavit Theatre presents NOTHING OF ME by Arne Lygre"/>
        <s v="Sugarglass Theatre"/>
        <s v="EgoPo's Hairy Ape Tours to the Provincetown Festival"/>
        <s v="How You Kiss Me... at FringeNYC 2015"/>
        <s v="Thank You For Waiting"/>
        <s v="Sharing the secrets of profitable specialty food marketing!"/>
        <s v="Jericho Creek"/>
        <s v="Publish Waiting On Humanity"/>
        <s v="EMBER wear Ski and Snow Sport Heated Gloves and Mittens"/>
        <s v="The Last Five Years: The Muse Arts Production's Debut Show"/>
        <s v="Misfits of London: The Gin Chronicles"/>
        <s v="Rumble Yell: Discovering America's Biggest Bike Ride"/>
        <s v="boom- a play by Peter Sinn Nachtrieb"/>
        <s v="Jazz arrangements of Mozart Horn Concertos #3 &amp; #4"/>
        <s v="Create The World's Music Shack for students! (education!)"/>
        <s v="60 Days to a Radiating Faith"/>
        <s v="Tanya Dartson- Run for Your Life music video"/>
        <s v="Higher Education"/>
        <s v="Undivided Heart - a worship album by John Gabriel Arends"/>
        <s v="Mama Threw Me So High &amp; He Who Speaks"/>
        <s v="Something Wicked This Way Comes"/>
        <s v="Dirty Quiet Money"/>
        <s v="Give a Puppet a Hand"/>
        <s v="Tell Me That You Love Me"/>
        <s v="ROOMIES - Atlantic Canada Tour 2016-17"/>
        <s v="&quot;Believable Lies&quot; - The Album"/>
        <s v="Becoming Alicia"/>
        <s v="The World Over's New EP, &quot;MOUNTAINS&quot;."/>
        <s v="Stereo Dogs! 14-Year Old Teen Rock Band Plan CD Project!"/>
        <s v="Nobody Rides For Free ~ Stone Horse"/>
        <s v="The BESPOKE GEEK: Cosplay for Everyday"/>
        <s v="Pangea Cuisines &quot;Continental Drift&quot; A Paleo food Truck!"/>
        <s v="Richard III"/>
        <s v="Help JUICE (Boston) Record Their First Album"/>
        <s v="Help bring Boys of a Certain Age back to NYC!"/>
        <s v="&quot; Prodigal Daughter&quot; Recording Project"/>
        <s v="Jesse Alexander's Independent Debut Album"/>
        <s v="Three Things: Stories About Life"/>
        <s v="The March of the Bonus Army"/>
        <s v="Gruoch, or Lady Macbeth"/>
        <s v="Mabel Moon Goes to Earth!"/>
        <s v="The Last Encore Musical"/>
        <s v="G-Pod ... the future of sustainable housing"/>
        <s v="Fever - a workshop production"/>
        <s v="CT BAND"/>
        <s v="BEAUTIFUL DREAMERS: An Adult Coloring Book (Canceled)"/>
        <s v="Paddock School Theater Improvement"/>
        <s v="BLOXSHIELD"/>
        <s v="Idiot Stare &quot;Unknown to Millions&quot; CD"/>
        <s v="Oh When The Blues - Oldham Athletic Photography Book"/>
        <s v="ADCA's debut CD will bring the joys of great chamber music to you!  "/>
        <s v="Get JunkBox Theatre To Edinburgh Fringe!"/>
        <s v="New Lions After Dark EP!"/>
        <s v="Be A Buddy Not A Bully (Anti-Bullying Stage Play TOUR)"/>
        <s v="Help Smokey Folk Create Our First Album &amp; Music Video"/>
        <s v="The Pennington School Alumni Theater Series: Charlie &amp; Bruno"/>
        <s v="Pickles &amp; Hargraves Murder Mystery Comedy at the FringeNYC"/>
        <s v="Fly Away"/>
        <s v="Free Theatre for Kids: Baby Living Room"/>
        <s v="Rules of Civility and Decent Behavior"/>
        <s v="Get Your Hopes Up"/>
        <s v="Sea Life by Lucy Catherine at The Hope Theatre"/>
        <s v="Trickle"/>
        <s v="A Stagnant Fever: Short Film"/>
        <s v="Bad Boy of Beauty and Bride Crashers!"/>
        <s v="Put Your Money Where Your Ear Is!"/>
        <s v="Haberdasher Theatre Inc. : Richard Greenbergâ€™s, The Maderati"/>
        <s v="Single Parent Date Night-A Comedic Short Film"/>
        <s v="The Aurora Project: A Sci-Fi Epic by Bella Poynton"/>
        <s v="Ryan Harner's Full Length Album - The Wonder of the Sea"/>
        <s v="Benjamin Button the Musical Concept Album"/>
        <s v="Come, Bring, Punish"/>
        <s v="Aaron Long-New Full Length Album &quot;Sounds of Awakening&quot;"/>
        <s v="The Addams Family Comes To Tuscaloosa"/>
        <s v="Samuel B. Lupowitz &amp; The Ego Band - first album release"/>
        <s v="Candy Warpop &quot;Smilef**ker&quot; Music Video"/>
        <s v="River Of Thorns - First CD Release"/>
        <s v="Ethiopia: Beheld"/>
        <s v="Accidental Artists Lab"/>
        <s v="Help Fund Tara's Album of Rare 18-19th Century Italian Songs"/>
        <s v="'Gilead', an original theatre piece"/>
        <s v="You are a Priest Forever"/>
        <s v="Emma Ate the Lion &quot;Songs Two Count Too&quot;"/>
        <s v="Melbin the Accidental"/>
        <s v="VR Lens Lab - Prescription Lenses for Virtual Reality HMDs"/>
        <s v="Low Weather // Debut Album"/>
        <s v="The Mount, new play about Edith Wharton"/>
        <s v="Outcry Theatre presents &quot;Dark Play or Stories for Boys&quot;"/>
        <s v="Â¡LlÃ©vame!"/>
        <s v="Green Couch Games Limited: FrogFlip!"/>
        <s v="Sammy Bananas - Bootlegs Vol. 2!!"/>
        <s v="The World's Smartest Modular WiFi + Bluetooth Wearable Ring"/>
        <s v="Underwater Colors Of The Channel Islands (Canceled)"/>
        <s v="THE MAGIC OF LAUGHTER WITH REGGIE RICE'S #TEAMDREAMERS"/>
        <s v="The Lower Depths"/>
        <s v="OR-GÃ“L-HO -A search for meaning during the World Cup"/>
        <s v="LF4 WildFire"/>
        <s v="Antimatter Fuel Production"/>
        <s v="The Attic"/>
        <s v="The World War I's &quot;The Bite And The Boogie&quot;"/>
        <s v="Measure for Measure"/>
        <s v="Prep Packs Survival Belt"/>
        <s v="Ain't She Brave FringeNYC 2014 Project"/>
        <s v="Diggin Deep to help find &quot;A Man, Buried&quot;"/>
        <s v="SLUTEVER DO AMERICA TOUR"/>
        <s v="Pre-production - The Heart of A Woman &amp; The Heart of A Man"/>
        <s v="Fund The Red Masque's New Album, &quot;Mythalogue&quot;"/>
        <s v="The Enemy Feathers NEW EP"/>
        <s v="Teaterforestilling: Shakespeare patchwork"/>
        <s v="Jelly Beans at Theatre503"/>
        <s v="Immortal"/>
        <s v="MADAM Album"/>
        <s v="DOG SEES GOD: Confessions of a Teenage Blockhead"/>
        <s v="BLANK Short Movie"/>
        <s v="Let's Talk Calmly About Security and Privacy"/>
        <s v="&quot;Every Day&quot; CD by Amanda Joy Hall"/>
        <s v="Dapper Dan - &quot;Fly As I Wanna&quot; Music Video"/>
        <s v="Love Letters"/>
        <s v="Andy's iLL - The Invisible City"/>
        <s v="Save &quot;The Stage Door&quot;"/>
        <s v="Amoung Charros and Poetry/Entre Charros y Poesias"/>
        <s v="Romeo and Juliet at Moody's Pub"/>
        <s v="Last of the Lost Boys: New Music from Matthew Blake"/>
        <s v="Clark &amp; Addison: A Limited Edition Wrigley Field Photo Book"/>
        <s v="Being Patient"/>
        <s v="Alix in Wundergarten"/>
        <s v="Sid the tour 2016"/>
        <s v="'Noir' A New Independant Tech-Noir TV Pilot"/>
        <s v="Blood, Sweat &amp; Tears - Photobook"/>
        <s v="Mickey &amp; Worm: The Tour"/>
        <s v="ACKER Studio Album and Vinyl Pressing"/>
        <s v="Bugspeed Collider: Fast-Paced Platform Brawler (1â€“4 Players)"/>
        <s v="That Still Small Voice Stage Play"/>
        <s v="Hi Ho Silver Oh - The West Coast Tour"/>
        <s v="Send Brandon Rumsey to Brevard Music Center"/>
        <s v="BE A PART OF HISTORY!"/>
        <s v="TWIST: adapted from the novel Oliver Twist"/>
        <s v="New &quot;Jesse Denaro&quot; Album!"/>
        <s v="Meg Porter Debut EP!"/>
        <s v="Chlorine Edinburgh 2014"/>
        <s v="Silver anti-radiation underwear. Keep body cool in summer"/>
        <s v="Georgia - the full cast production"/>
        <s v="THE UNDERSTUDY @ WORKING STAGE"/>
        <s v="Cien&amp;Cia"/>
        <s v="LittleBear"/>
        <s v="M39 - Action film / Drama"/>
        <s v="Join us in releasing &quot;Evening Lights&quot; FREE online!"/>
        <s v="'LETTERS FROM WAR' Losing loved ones to Alzheimer's Disease"/>
        <s v="'Hello From Bertha' &amp; '27 Wagons Full of Cotton'"/>
        <s v="SUCKIN INJUN"/>
        <s v="Upstate Autumn: a photographic journey in Upstate New York"/>
        <s v="Auf geht's beim Schichtl"/>
        <s v="Universe Rush"/>
        <s v="Sketching In Stereo 3rd Album!"/>
        <s v="Fefu and Her Friends"/>
        <s v="A Bad Plan"/>
        <s v="Help! World Tour ~ A Theatrical Revival of Hope"/>
        <s v="Faustus"/>
        <s v="Eyes Shut. Door Open - A New Play by Cassie M. Seinuk"/>
        <s v="Eurisko's &quot;Wild Animal&quot; Project"/>
        <s v="Performance of Lawrence Axelrod's &quot;Songs of Yes&quot; in Chicago by new music group CUBE"/>
        <s v="Project ThunderStruck - Testing a New Spacecraft Concept"/>
        <s v="Going To Market"/>
        <s v="Much Ado About Nothing"/>
        <s v="Bones - The New EP by Matt Phillips"/>
        <s v="VANITY BITES BACK by Helen Duff"/>
        <s v="Dinosaur Dreams"/>
        <s v="Pink Confetti at The Courtyard Theatre, Hoxton"/>
        <s v="VisiÃ³n Latino Theatre Company"/>
        <s v="The Story Of Circle And Square"/>
        <s v="Millennial, The Movie"/>
        <s v="Theatrum Mundi releasing debut album &quot;Eyes of the Realm.&quot;"/>
        <s v="PCSF's Biannual 24-Hour Play Festival"/>
        <s v="In Sickness and in Health- a couples journey through cancer"/>
        <s v="The Promise"/>
        <s v="Cupcake Wars Winners: Dreamy Creations Cupcake Truck"/>
        <s v="The Great Fear - Post Production Funds (Canceled)"/>
        <s v="Emerson Sings!"/>
        <s v="Tornado Pursuit: 2014 Storm Chasing Web Series"/>
        <s v="Calli Dollinger and The Dusters Fall Tour Fund"/>
        <s v="Twelve Angry Women"/>
        <s v="Greensboro: A Requiem presented by ATC's Youth Ensemble"/>
        <s v="Crooked Tree Theatre Presents Family Duels"/>
        <s v="Drinking with Angelika - Marlowe Studio Canterbury May 2016"/>
        <s v="Dead Fish Handshake - follow up record to Across State Lines"/>
        <s v="the dreamer examines his pillow"/>
        <s v="CREDITORS | Jack Studio Theatre | Smith after Strindberg"/>
        <s v="Help The King of Mars Record Their First EP!"/>
        <s v="Helios - Near Space Launch To Capture The 2017 Solar Eclipse (Canceled)"/>
        <s v="The Fine Spirits are making an album!"/>
        <s v="Astronauts of Hartlepool: a Brexit sci-fi for VAULT 2017"/>
        <s v="ACT Underground Theatre, TLDC"/>
        <s v="A Philosophical Protest! One Act Play, One Act Cabaret."/>
        <s v="Some big Some bang"/>
        <s v="Two &quot;Gentlemen&quot; of Verona by William Shakespeare"/>
        <s v="Farcical Elements Presents Boeing-Boeing"/>
        <s v="Dandelion Theatre: 'Body Awareness' by Annie Baker"/>
        <s v="HELP UNRB GO ON TOUR!"/>
        <s v="Hydra Effect Debut EP"/>
        <s v="No Horizon - The forgotten story, told in a unique musical."/>
        <s v="We just keep going"/>
        <s v="Haymarket Documentary"/>
        <s v="Fair Play"/>
        <s v="Bring Matt Fotis's Nights on the Couch to NYC!"/>
        <s v="CulBox - Open Source Smart Watch for Arduino (Canceled)"/>
        <s v="Regal Fare Season One"/>
        <s v="Bookstory"/>
        <s v="The Puget EP's Vinyl Release"/>
        <s v="Lazy Sunday"/>
        <s v="15% of The Seagull Flies to Edinburgh"/>
        <s v="El Campanario: A place to &quot;rest&quot; in times of war..."/>
        <s v="Free Jujube Brown NYC Performance"/>
        <s v="Sikh Police: Guru Granth Sahib Project"/>
        <s v="BEAR GHOST! Professional Recording! Yay!"/>
        <s v="Poleroid Theatre Present : FREE FALL by Vinay Patel"/>
        <s v="Be Prepared"/>
        <s v="Checkpoint 22"/>
        <s v="Music Video For &quot;Altruism (We Can Change The World)&quot;"/>
        <s v="Big Long Now's Debut Album"/>
        <s v="Protocols"/>
        <s v="HEDDA"/>
        <s v="Star-Spangled Sitcoms: Huzzah &amp; John Adams"/>
        <s v="Luke O'Brien's Kickstarter"/>
        <s v="RUBEDO: Debut Full Length Album"/>
        <s v="ALLIE"/>
        <s v="&quot;Vision&quot; - New Album - Brent Brown"/>
        <s v="Meditations for the Childbearing Year - a Book"/>
        <s v="MEATloko, ekte BBQ fra spesialbygd vedfyrt rÃ¸ykovn i foodbus"/>
        <s v="The Rules: Sex, Lies &amp; Serial Killers"/>
        <s v="TRAVIS KENT : MY FIRST TIME live and unprotected at 54 BELOW"/>
        <s v="Finding Kylie Hard Read Fund"/>
        <s v="Foresight"/>
        <s v="Waxwing: A New Play"/>
        <s v="Dana Lawrence Music NEW EP"/>
        <s v="BRUTE"/>
        <s v="Max's First Solo Album!"/>
        <s v="Up on High Ground TV series"/>
        <s v="BIG WHISKEY TV Show"/>
        <s v="Casual Encounters: The Quest For a PA"/>
        <s v="Piece of Happy"/>
        <s v="Mike Midwestern &quot;Oh My Soul&quot; Album"/>
        <s v="Either, Either EP"/>
        <s v="UCAS"/>
        <s v="The Crusade of Connor Stephens: Professional Play Reading"/>
        <s v="'Fats and Tanya' - a play by Lucy Gallagher"/>
        <s v="Local Jewell Production's Inaugural Season (2014-2015)"/>
        <s v="Axon Theatre - First Project (Phase 1)"/>
        <s v="One Shot Theatre Company"/>
        <s v="The White Feather: a new musical"/>
        <s v="Press Mirror Kisses' New Album &quot;Heartbeats&quot; on Vinyl"/>
        <s v="Vantage Point: Photographs of Milwaukee from on high"/>
        <s v="100% Faith Jazz Gospel CD Recording Project 2012"/>
        <s v="U-PHOS: Upgraded Pulsating Heatpipe Only for Space"/>
        <s v="Positive music. Zachary Freedoms NEW album, campaign."/>
        <s v="Gore Vidal's THE BEST MAN, by Seat of the Pants Productions"/>
        <s v="Saxon Court at Southwark Playhouse"/>
        <s v="Dark Disco Club's new album"/>
        <s v="You, Me &amp; Sicily:  Part I Editing"/>
        <s v="Pavlo is Filming  a PBS Concert Special (Canceled)"/>
        <s v="High Altotude Debut Album"/>
        <s v="HOPE MILL THEATRE - CHAIR FUND"/>
        <s v="Civil Rogues"/>
        <s v="Vinyl Pressing for &quot;Nine Different Kinds of Gone&quot;"/>
        <s v="Broadway Melodies: A Rock &amp; Roll Mystery Musical - Animated Feature Film"/>
        <s v="&quot;Skip To My Lou,&quot; a NEW play by Steve Romagnoli"/>
        <s v="Maven Makers: A Makerspace (It's Kinda Like a Gym)"/>
        <s v="Cardiglow : Fitness Tracker and Biofeedback Device"/>
        <s v="Mars on Earth: An Art Residency"/>
        <s v="Eliot &amp; Ead's First Studio Album, &quot;The Flyover States&quot;"/>
        <s v="The CASAMENA Radio Hour Volume 1 CDx2"/>
        <s v="True Faith : A Guitar Makers Promise to God by Tim Hawley"/>
        <s v="In Game: The Animated Series"/>
        <s v="No Brains for Dinner"/>
        <s v="Starduster II - Photographing Earth from Near-Space"/>
        <s v="Land of the Three Towers"/>
        <s v="Season Scandinavia"/>
        <s v="Ralphi3 (Canceled)"/>
        <s v="Guilford Center Stage Lights Up"/>
        <s v="CulBox , Open Source Wearable Smart Watch for Arduino"/>
        <s v="Bare Bones Shakespeare 2015-16 Season"/>
        <s v="Reluctant Hero's &quot;All As One&quot; EP"/>
        <s v="A KC Fringe World Premiere: DESPERATE ACTS"/>
        <s v="Reading of a New Play by Garrett Zuercher"/>
        <s v="Shady Grady &amp; The Nobodies - HELP US GO ON TOUR SUMMER 2012"/>
        <s v="smartCaster: Open source automatic roto-casting machine"/>
        <s v="&quot;Loving Alanis&quot; Rocky Mountain Regional Premier"/>
        <s v="Cans at Theatre503"/>
        <s v="ERA"/>
        <s v="'Cornermen' - Smoke &amp; Oakum Theatre return to the Fringe!"/>
        <s v="Build Our Ampitheater - Build Franklin County, MO!"/>
        <s v="Romeo &amp; Juliet"/>
        <s v="Food Truck for Little Fox Bakery"/>
        <s v="Skullforge: The Hunt"/>
        <s v="The Drama Factory presents : The Magic Flute"/>
        <s v="ONE LOVES ONLY FORM"/>
        <s v="The Hurtling Stillness. A story about angels and clowns"/>
        <s v="Kick, Punch... Fireball"/>
        <s v="The One Two 7s Are Recording an Album!"/>
        <s v="Our Modern Lives"/>
        <s v="We Rise"/>
        <s v="AFTER LIFE: Minnesota Fringe Festival 2014"/>
        <s v="The Case Of Soghomon Tehlirian"/>
        <s v="Mosaics (Canceled)"/>
        <s v="New Tropic Bombs EP ~ &quot;Return to Bomber Bay&quot;"/>
        <s v="Alexandra Petri's &quot;The Scrum&quot;  - Field Trip Theatre"/>
        <s v="ICE SHIRT; Running, Multi-Sport, Cycling, Athletic Wear"/>
        <s v="Cassandra Violet &quot;Beyond the Fray&quot; Music Video"/>
        <s v="Manned Mock Mars Mission"/>
        <s v="Get Still the Sky's Limit on the Road! (&amp; with a new album!)"/>
        <s v="You Said It Would Go Down Like This"/>
        <s v="Christofer Scott: Dive In EP"/>
        <s v="The Canteen"/>
        <s v="&quot;I'm Alright&quot;...an Enso Theatre Education production."/>
        <s v="SMOKEY AND THE BANDIT: THE MUSICAL"/>
        <s v="The Enchanted Cottage"/>
        <s v="Spiff is ready to join the digital age!"/>
        <s v="SERENDIPITY'S Pumpkin Pie Surprise"/>
        <s v="Repulsur's First Record"/>
        <s v="Hydrate Edge | Hydration Monitoring Wearable (Canceled)"/>
        <s v="The Connection Play 2014"/>
        <s v="Fischer Theatre Marquee"/>
        <s v="Gehtika - New Album - A Monster in Mourning"/>
        <s v="Ice Hockey"/>
        <s v="Help launch The Bunker: London's newest Off-West End theatre"/>
        <s v="Victory by Madicken Malm"/>
        <s v="From Box to Book: 34Â° 16' 28&quot;N - &quot;119Â° 13' 44&quot;W"/>
        <s v="UOttawa Makermobile"/>
        <s v="CyClip - The Handlebar Adapter for Apple Watch (Canceled)"/>
        <s v="Fury Theatre is Producing Oleanna"/>
        <s v="Earlids"/>
        <s v="Toastie's Gourmet Toast"/>
        <s v="Out Of The Dark"/>
        <s v="Madame X"/>
        <s v="Letâ€™s Keep the San Jose Mexican Heritage Festival Alive!"/>
        <s v="Mamahood: turn and face the strange"/>
        <s v="Jake Lazarow's Eagle Project"/>
        <s v="The White Bike"/>
        <s v="Send SACKERSON to SD Fringe"/>
        <s v="Power Rope"/>
        <s v="Holden Lane High School photobook"/>
        <s v="World premiere of BIRTHDAY SUIT at the Old Red Lion"/>
        <s v="PSYCHOC une comÃ©die libertine de Bernard Granger"/>
        <s v="Why Adam? A TV show about the science behind everyday life!"/>
        <s v="Nights On First's First CD!"/>
        <s v="The Metronome Society"/>
        <s v="Websmith Studio : Think, Build, Break, Play."/>
        <s v="An Evening with Sarah Pettyfer"/>
        <s v="Sorry I Tripped in Your Yard"/>
        <s v="The Freakniks Debut Album: Infinite Love"/>
        <s v="Superheroes That Make Differences"/>
        <s v="Japanese/International Short Film &quot;Mtn.&quot;"/>
        <s v="BEASTS OF BAVERLY GROVE"/>
        <s v="Shakespearean Youth Theatre (SYT) - The Tempest"/>
        <s v="'Time Please'"/>
        <s v="Return to Relevance: The Scott Hyde Archive"/>
        <s v="Imaginary Theater Company Presents the Premiere of The Boat"/>
        <s v="Manorkept"/>
        <s v="The Diary of a Nobody"/>
        <s v="Dog Sees God - Calgary Production"/>
        <s v="The Florence Company presents 'America'"/>
        <s v="Cirque Inspired Alice's Adventures in Wonderland"/>
        <s v="Stitching by Anthony Neilson"/>
        <s v="Woodhouse EP"/>
        <s v="The Miller's Wife, a new opera"/>
        <s v="Blind Man Deaf Boy Tour!"/>
        <s v="Strong Poison Stage Play adapted fr. Dorothy L. Sayers novel"/>
        <s v="Let's Build MOUNTAIN HAVEN, a Community Events Campus (Canceled)"/>
        <s v="RAT Fund-Riser"/>
        <s v="Under the Sour Sun: Hunger through the Eyes of a Child"/>
        <s v="Tissue by Louise Page. A play about Breast Cancer."/>
        <s v="BEAT: An Original Short Film"/>
        <s v="The Maltese Bodkin"/>
        <s v="Live 4 The Rush: Palooza Pics"/>
        <s v="Various Unfortunate Deaths of Tâ€™Abbott and Rue Doch Juniors"/>
        <s v="Janus Word Album"/>
        <s v="Help us get our music into the hands of our fans!"/>
        <s v="In a Jazzy Motown"/>
        <s v="Heart Jewel: Advice from a Modern Tibetan Master (Canceled)"/>
        <s v="Nude: A play by Paul Hewitt"/>
        <s v="The Crossing Shore"/>
        <s v="Cannabis Connection (Canceled)"/>
        <s v="Jonah and the Crab"/>
        <s v="Support Circus Factory's new training space in Cork"/>
        <s v="&quot;CIRQUE CAPRICIEUX, the greatest one woman show on earth&quot;"/>
        <s v="Snowglobe Theatre presents: &quot;Much Ado about Nothing&quot;"/>
        <s v="Rainbowtown"/>
        <s v="We Beat Leukaemia: my family's journey with childhood cancer"/>
        <s v="American Standard Needs to Release Their Debut EP"/>
        <s v="velosynth"/>
        <s v="ICONS"/>
        <s v="Food On You presents Baby's First Parental Advisory"/>
        <s v="Pies not Lies"/>
        <s v="Get Joy Shannon's Album &quot;Out of My Dreams and Into My Arms&quot;"/>
        <s v="&quot;My Life As Julia Roberts, Snapshots Of A LIfe"/>
        <s v="Garden Eden, theatre, meeting, culture, music, art"/>
        <s v="Help DORO &amp; DIEGA find their way to the Orlando FRINGE 2016"/>
        <s v="The LUMIC Band by Cope4Golf creates a scientific golf swing."/>
        <s v="Zombie Apocalypse Geocaching"/>
        <s v="Lift The Decade Debut Full-Length Record"/>
        <s v="Support 1140 Productions' 'Romeo Juliet'"/>
        <s v="99% Declaration Mini-Doc"/>
        <s v="Luigi's Ladies"/>
        <s v="MEASURE FOR MEASURE: an all-female adaptation"/>
        <s v="Alpamayo to Yerupaja"/>
        <s v="On the Verge (Or, The Geography of Yearning) goes Steampunk!"/>
        <s v="ProfileMyRun:  Run the Right Way, Run the Natural Way"/>
        <s v="2014 UASPA Theatre Showcase"/>
        <s v="Subway Mantras"/>
        <s v="At Swim, Two Boys"/>
        <s v="Get The Neckties in the studio to record their first album!"/>
        <s v="BIRDS (debut play with Hightide) - Response Workshops"/>
        <s v="Kyle Krysa debut EP Ground Effect"/>
        <s v="Silent Planet"/>
        <s v="Motive Makes a Man - Heavy Boots Album Production"/>
        <s v="Leon Claxton's HARLEM IN HAVANA"/>
        <s v="Humble Pie"/>
        <s v="Official Debut EP for Stereo Jo"/>
        <s v="Pig by Alex Oates (London Run)"/>
        <s v="Mr. Marmalade"/>
        <s v="In Her Voice: short film"/>
        <s v="10,000 Hours"/>
        <s v="Dog Show"/>
        <s v="SHADOWRAPTR: The Second Coming. (Sophomore LP)"/>
        <s v="The Material - Let You Down music video"/>
        <s v="Arson In The Suburbs"/>
        <s v="Copyrighting 1978 Champs Finished Album"/>
        <s v="Home"/>
        <s v="AtteroTerra's Sophomore Album - Pray for Apocalypse"/>
        <s v="Blue Thyme Nights"/>
        <s v="a colder water than here - VAULT 2017"/>
        <s v="We Were Kings"/>
        <s v="Not Your Garden Variety Theater"/>
        <s v="Get FREAK to the Edinburgh Fringe"/>
        <s v="Agape Performing Arts Company, a Ministry of OLG"/>
        <s v="MARTIN, LOVE, SEX &amp; RHYTHM The Musical Performance"/>
        <s v="Beyond Black Space"/>
        <s v="Jayster Wallet - Find your stuff using Bluetooth Technology."/>
        <s v="Carrying Place: A film of Maine hauntings"/>
        <s v="NapTime: the first baby monitor that takes care of parents"/>
        <s v="University Rocket Science"/>
        <s v="Thunder Under Control"/>
        <s v="World artist Kat Maguire's debut CD entitled &quot;Gypsy&quot;"/>
        <s v="Over Here Theatre/Scotchbonnet present: Love, Sex and Apps"/>
        <s v="Mise En Abyme Cloud Computers - PC inside a Website"/>
        <s v="COME OUT SWINGIN'!"/>
        <s v="The Eventful Life of Al Hawkes"/>
        <s v="Purple Fishing - Trump Supporters/Critics Find Common Ground"/>
        <s v="Degenerate Matters EP Funding Campaign"/>
        <s v="One"/>
        <s v="Glass Mountain: An Original Fairytale"/>
        <s v="Debut Album"/>
        <s v="Caelum - Photos from stratosphere"/>
        <s v="Nightmare Zombies"/>
        <s v="Ben &amp; Bill Down Under: 2 Canadians Tour America"/>
        <s v="Vegans of Hawai'i - 140'000 Strong?"/>
        <s v="Political Views: 2016 US Presidential Election Photography"/>
        <s v="grplife, private social network for non-profit organizations"/>
        <s v="Pater Noster Project"/>
        <s v="THE PREACHER'S DAUGHTERS CD Hymns Recording Project"/>
        <s v="Mariah - A Children's Book with Included Doll Patterns"/>
        <s v="EZC Smartlight"/>
        <s v="Shakespeare is Boffo! Teachers' Edition"/>
        <s v="MiPointer"/>
        <s v="Shift Records A New EP!"/>
        <s v="'Over the Top: The true-life tale of Dorothy Lawrence'"/>
        <s v="It's Now or Never for the Icarus Witch Project!"/>
        <s v="Sage King's Debut Album"/>
        <s v="Mouse^3"/>
        <s v="SPECTRUM &quot;Adventures in Light&quot; (Canceled)"/>
        <s v="Mrs Roosevelt Flies to London UK tour"/>
        <s v="Prowl Theatre Company"/>
        <s v="Mandy Harvey Christmas Album"/>
        <s v="The Great Party's Debut Album!"/>
        <s v="St. Michael Boat Parties - Halloween and Beyond!"/>
        <s v="Mahayla CD Pressing"/>
        <s v="I'M TWENTY SOMETHING"/>
        <s v="Interactive Global Domestic Violence Platform"/>
        <s v="Daughter Vision remix album on limited vinyl, cassette &amp; CD"/>
        <s v="Love Letters To My Children, directed by Charles J. Ouda"/>
        <s v="Some Dark, Beautiful Morning - Greg Byers' EP"/>
        <s v="When Johnny Comes Marching Home"/>
        <s v="Hopkins Sinfonia 2015 Season"/>
        <s v="The Guru releases &quot;Native Sun&quot;"/>
        <s v="Thank You For Smoking"/>
        <s v="Daemon's scale up - Brieuc Le Meur _ Berlin"/>
        <s v="A Saxidentals Music Video!!!"/>
        <s v="Glad Hearts New Album: Twenty Two - On Vinyl!"/>
        <s v="PORCHES. vs. THE U.S.A."/>
        <s v="Arnold's Happy Days Food Truck"/>
        <s v="CURVE: The debut album from Miroist needs awesome merch"/>
        <s v="Finish The Script! - A College Writing Course in Book Form"/>
        <s v="Citrus Heights Theatre In The Heights"/>
        <s v="test (Canceled)"/>
        <s v="PIGGYBACK Earbuds Designed for Sharing! (Canceled)"/>
        <s v="Devastated No Matter What"/>
        <s v="Caught off Guard"/>
        <s v="EUTCo presents 'One Flew Over the Cuckoo's Nest'"/>
        <s v="iolite the musical"/>
        <s v="GGC Productions 2016"/>
        <s v="A Happy Home for Hagan's House of Horrors (Canceled)"/>
        <s v="sandy mcknight records 3 new songs with your kind assistance"/>
        <s v="University of Utah presents V-Day 2015-The Vagina Monologues"/>
        <s v="Mr Mineshaft - A Play about Julius Eastman"/>
        <s v="Honorable Men - Poor Yorick's Players 2016 Season"/>
        <s v="Signum Indicators by Brighter Indication"/>
        <s v="Tales of a Dragon KNIGHT"/>
        <s v="Jericho Down Worship Album"/>
        <s v="From Digital to Reality - CD Printing for Three Albums"/>
        <s v="KISS ME GOODBYE - A REFRESHING VOICE IN INDIE FILMMAKING"/>
        <s v="Kafka on the Shore"/>
        <s v="Gooseberry Fool - Feature Film"/>
        <s v="The Little MAGIC Theatre"/>
        <s v="REBATEnsemble Presents: &quot;The Tempest&quot; by William Shakespeare"/>
        <s v="Catherine Kimbridge Chronicles - Live-Action SciFi TV Series"/>
        <s v="The Bohemian Balcony - A Creative Space For All"/>
        <s v="Sound Of Dobells"/>
        <s v="January's Story - A One Of A Kind Transgender Woman"/>
        <s v="Put Music in our Musical: Rosetown Playhouse"/>
        <s v="The Reinvention of Lily Johnson"/>
        <s v="Mary's Son"/>
        <s v="2016 Next Stage Residents Class Presents: When She Had Wings"/>
        <s v="Help Pat The Human Get A Tour Van!"/>
        <s v="Two Hundred Chocolate Truffles"/>
        <s v="Silent Valley : A Haunting"/>
        <s v="Magnetic Flowers Presents: Old, Cold. Losing It."/>
        <s v="The Lion Oh My - Our first full length release"/>
        <s v="Twelfth Night or What You Will"/>
        <s v="An Evening With Durang"/>
        <s v="Migrants' Theatre"/>
        <s v="SBYET 2016 Hairspray at the Lobero Theatre!"/>
        <s v="Intangible Animal's &quot;Oh The Humanity&quot; Tour"/>
        <s v="Tuskegee Redtails"/>
        <s v="Get Trip The Light Theatre's show to its 2nd London Stage!"/>
        <s v="HIS NAME IS ARTHUR HOLMBERG"/>
        <s v="Sylvia (a benefit show)"/>
        <s v="Uivo-fast,secure emergency contact system for your property"/>
        <s v="Spinning Wheel Youth Takeover"/>
        <s v="Does NY Heart Me? The Musical (Canceled)"/>
        <s v="Brouhaha (an Original Sitcom)"/>
        <s v="INVISIBLE HOUSE: a history of the world - new CD/Album"/>
        <s v="The Boy at the Edge of Everything NEXT STAGE RESIDENT SHOW"/>
        <s v="Paleo food as a Take Away-food, order and pay in the app"/>
        <s v="THE MOON PLAY"/>
        <s v="Grassroots Shakespeare Company â€¢ Arizona"/>
        <s v="The Untold Tales of the Brothers Grimm"/>
        <s v="Help Build PaperChase Version 3 !"/>
        <s v="Yummy Hugs-The Original Co-op, Pop-up Food Truck"/>
        <s v="J. Lee Vocque's BASED ON ACTUAL EVENTS"/>
        <s v="The Devil &amp; Me Debut Album, &quot;...It's Not A Dream&quot;"/>
        <s v="Fire in the Heart of the City"/>
        <s v="Miche Fambro - &quot;Forever Friday&quot; Jazz CD"/>
        <s v="A Reason To Breathe - DEBUT ALBUM"/>
        <s v="Quirky Bird Theatre's Young Actors on Tour"/>
        <s v="Pop Garden Radio Presents: Season 2 CD"/>
        <s v="Ukulele Songs from the Zombie Apocalypse"/>
        <s v="Better Than Ever Productions presents Geezer Game"/>
        <s v="The Girl Who Touched the Stars"/>
        <s v="Israel LÃ³pez @ Ojai Playwrights Conference"/>
        <s v="Oracle b*sides and Hawkeye Plainview present SUPER-WELLESIAN"/>
        <s v="PUNK ROCK"/>
        <s v="Nature Boy Explorer EP"/>
        <s v="CQ EAP Performing Arts 'THE LOFT'"/>
        <s v="SHADFLY - NEW PLAY AT THE ARTS PROJECT"/>
        <s v="A home for the arts on the Upper East Side/Yorkville"/>
        <s v="Joey De Noble needs YOUR help!"/>
        <s v="Kick Out a Record"/>
        <s v="The Honeymoon is Over - An Original Play by Zakry Fin"/>
        <s v="Farabel"/>
        <s v="Rovin' Okie's Fried Pies gourmet southern fried pies."/>
        <s v="Jestia and Raedon"/>
        <s v="Pine Tar Baseball: 1936 Negro League + 1960 Season"/>
        <s v="Snoremedy - The answer to a more restful night's sleep"/>
        <s v="The Sins of Seven Tables at the Edinburgh Fringe Festival"/>
        <s v="Harvest Grub Eatery...Mobile Eatery...Fresh Seasonal Grub!"/>
        <s v="The Piano Man"/>
        <s v="Whitehall Theatre Presents: Little Shop of Horrors"/>
        <s v="The World Upside Down: Portraits"/>
        <s v="Yashica TLR Cameras History -Playing Cards"/>
        <s v="Help me release my first 3 song EP!!"/>
        <s v="Little Red Brick House"/>
        <s v="As You Like It? by Purple Ostrich Productions"/>
        <s v="Mirror, mirror on the wall"/>
        <s v="Halfway, Nebraska"/>
        <s v="&quot;I Will Speak For Myself&quot;"/>
        <s v="Lestat - Midnight Toll Video"/>
        <s v="Boost Band: Wristband Phone Charger (Canceled)"/>
        <s v="Fitness, Boxing and Sports Wearable Sensor Technology"/>
        <s v="Kickstart my music career with 300 CDs"/>
        <s v="Arbor Oasis's First Album!"/>
        <s v="VST presents Sincerity Forever"/>
        <s v="JoyShtick Food Truck"/>
        <s v="Throw Like A Girl"/>
        <s v="2015 Philadelphia Premier: Bonhoeffer's Cost"/>
        <s v="GBS Detroit Presents My Pal Val"/>
        <s v="Tickets for the Tenderloin"/>
        <s v="&quot;So Amazing&quot; produced at the Kraine Theater NYC"/>
        <s v="Seven Minutes in Eternity"/>
        <s v="TRAVELING needs a Reading"/>
        <s v="History Grows: New K. Record"/>
        <s v="The Fairy Tale: A Little Daylight"/>
        <s v="World's Smallest Mp3 Player Earpiece Bible - Ohura Project"/>
        <s v="&quot;Someday Everyday&quot; Short Film"/>
        <s v="Montclair Shakespeare Series"/>
        <s v="Three for 5: A King's Story"/>
        <s v="crowd-funded public genome sequencing (Canceled)"/>
        <s v="Cinderella"/>
        <s v="The Philadelphia Opera Collective presents Susannah"/>
        <s v="Wavegarden in Marbella (MÃ¡laga)"/>
        <s v="The Last Five Years Distinction Project"/>
        <s v="Shakespeare's The Tempest: In-The-Round"/>
        <s v="Brentwood Theater Company needs a Rehearsal Space."/>
        <s v="A Fantastic Affair: Karl Barth in America 1962â€“Research"/>
        <s v="Gypsy Stage Presents &quot;The Importance of Being Earnest&quot;"/>
        <s v="Back To Blackbrick- A new play with live music"/>
        <s v="The Ruby Darlings Show"/>
        <s v="Bear. is recording their first ep!"/>
        <s v="'Pope Head' - The World Tour of Australia"/>
        <s v="Navajo Textile Project"/>
        <s v="ghost -- a music video"/>
        <s v="Bethlem"/>
        <s v="The Vagabond Halfback"/>
        <s v="Different is Dangerous"/>
        <s v="'The Float Lodge' - Duluth's First Premiere Float Center"/>
        <s v="Bitcoin Empire"/>
        <s v="The Respectful Prostitute"/>
        <s v="European Tour"/>
        <s v="Help SHE&amp;HER PRODUCTIONS raise money for our new space in the West Bottoms!!"/>
        <s v="Touring the United States This July"/>
        <s v="Vengeance Can Wait"/>
        <s v="A Kansas City Fringe Festival premiere: &quot;The Art is a Lie&quot;"/>
        <s v="The Glass Menagerie: Independent Student-Run Production"/>
        <s v="&quot;I Dreamed Last Night&quot; Album (Canceled)"/>
        <s v="Tennessee Williams' ONE ARM @ Minnesota Fringe"/>
        <s v="Toronto VR Co-Op"/>
        <s v="Race Bandit's Debut EP Validated"/>
        <s v="Body Armor - The Super Female Police Officer of the Future!!"/>
        <s v="&quot;She Has a Name&quot; on tour"/>
        <s v="HELP FLY RADIO FINISH THEIR FULL LENGTH ALBUM!"/>
        <s v="Avenues EP 2013"/>
        <s v="Redemption - Debut Multi-cultural Worship Album"/>
        <s v="HAIRcyclopedia Vol. 2 - The Vault"/>
        <s v="The Most Basic of Truths"/>
        <s v="Afraid Of Figs - Help Fund our New CD - &quot;SAFE&quot;"/>
        <s v="Peter Pan by J.M. Barrie @ Open Space Arts"/>
        <s v="Cassiopeia"/>
        <s v="Feels Like Coming Home Tour"/>
        <s v="Wess Meets West - Press Our New Album on CD!"/>
        <s v="Love Water Tour"/>
        <s v="Live DVD Concert by Twice As Good"/>
        <s v="Urban Roots SkatePark (Canceled)"/>
        <s v="In the Raw: the ink &amp; the Echo's debut album"/>
        <s v="Until I Gush Forth / Limited Edition Zine by Esthaem"/>
        <s v="All the Best, Jack"/>
        <s v="Let's Launch Disco Turtle Productions"/>
        <s v="Lemming Theatrical's Smell of the Kill"/>
        <s v="Geoff Zimmerman's Urban-Folk/ Indie-Rock Album"/>
        <s v="Darling Waste Trailer Bail Out!"/>
        <s v="The Black and White Theatre Company Inc."/>
        <s v="Sun Dryd Studios"/>
        <s v="Help Launch Cities and Saints Debut Album!"/>
        <s v="Building an interactive web-based health community."/>
        <s v="STEELcyclopedia - The Titans of Hard Rock"/>
        <s v="Annabel Lost"/>
        <s v="&quot;Final Day,&quot; A Dramatic Musical Play (Broadway,Theater, NYC)"/>
        <s v="Lemonymous 10th Anniversary Album Re-Release"/>
        <s v="SiMpLy FreSH fOoD TrUck"/>
        <s v="An Italian Adventure"/>
        <s v="The Munitionettes"/>
        <s v="HELP FUND SELF IMPLIED RESTRICTIONS DEBUT RELEASE"/>
        <s v="New  E.P. mastering and recording"/>
        <s v="Moments by eBurner"/>
        <s v="500 Views of Japan"/>
        <s v="Promised Land"/>
        <s v="First Draft Theatre"/>
        <s v="Company Company: Debut EP"/>
        <s v="Overtime Theater Spruce Up"/>
        <s v="The Pillowman Aberdeen"/>
        <s v="Sim Betting Football"/>
        <s v="Risotto fragole e champagne"/>
        <s v="TRUE WEST: Think, Dog! Productions"/>
        <s v="It's Okay To Wait"/>
        <s v="Closure - A Paul Haasch Music Video"/>
        <s v="Skelton-Luns CD/7&quot;             No Big Deal."/>
        <s v="A Simple Complex's 2013 CD Release Party DVD"/>
        <s v="Press Michael Zucker's 2012 album Technocracy on VINYL!"/>
        <s v="Journey to Japan"/>
        <s v="Oceana High School MAKER club requesting a 3D Printer"/>
        <s v="Shakespeare's Pericles, Prince of Tyre"/>
        <s v="The Canterbury Shakespeare Festival - first season"/>
        <s v="Built by UCF: St. Vincent and the Grenadines Chapter"/>
        <s v="GIVE ME &quot;One More&quot; The Single Release!"/>
        <s v="Hollow point 9, Sins Of Yesterday CD"/>
        <s v="&quot;Chuck J. Brubecker&quot;"/>
        <s v="Muscovado: BurntOut's new play about slavery in Barbados"/>
        <s v="Music Theatre of Idaho Presents &quot;A Year with Frog and Toad"/>
        <s v="Curtain up at the Shoebox Theatre!"/>
        <s v="Edfringe support - What a Gay Play"/>
        <s v="Sterling Lion Theater Company"/>
        <s v="With My Eyes Wide Open"/>
        <s v="Time at the Bar! The road to Edinburgh"/>
        <s v="The Great Gatsby at All-of-us Express Children's Theatre"/>
        <s v="Venus as Men"/>
        <s v="Portrait of Cuban Resilience: Faces and Voices of a Blockade"/>
        <s v="A New Case In Town | HAND Liberation | HANDL (Canceled)"/>
        <s v="Project Stardust Part 2"/>
        <s v="City of the Weak on Tour!"/>
        <s v="Thoroughly Modern Millie (Canceled)"/>
        <s v="Empanada Express Food Truck"/>
        <s v="SomnoScope"/>
        <s v="The Fall of Wallace Winter at the Plaza Theatre"/>
        <s v="Students building a near-space balloon with live video"/>
        <s v="Rounds. Set design campaign."/>
        <s v="&quot;Fortune's Child&quot; by Mark Scharf"/>
        <s v="Pushers"/>
        <s v="The Barrel Room Restaurant &amp; Tavern"/>
        <s v="Pie In Space!"/>
        <s v="The Ballad of Downtown Jake"/>
        <s v="Fishcakes"/>
        <s v="&quot;Hurt N' Wrong&quot; New Album Fundraiser!"/>
        <s v="MIRAMAR"/>
        <s v="&quot;Intrusive Thoughts&quot;: first full LP by The Reckless Scamps"/>
        <s v="Don Walrus wants to press a record!!"/>
        <s v="Peruvian King Food Truck"/>
        <s v="Theatre of the Black Butterfly's POOL (NO WATER)"/>
        <s v="S2SA - Sport to Strap Adapter for Samsung Gear S2 Sport (3G)"/>
        <s v="Support Catalan Drama: Skin in Flames, by Guillem Clua"/>
        <s v="Observations in 6x6"/>
        <s v="Shakespeare in the Park: Much Ado About Nothing"/>
        <s v="Oregon Babyâ„¢ Diapers"/>
        <s v="Treedom's NEW album fund!"/>
        <s v="Project Z-6463 - a 3D short movie by Chris Eller"/>
        <s v="Home (The Place Where My Stuff Resides)"/>
        <s v="SpecForce Rangers: Outlanders Phase 4"/>
        <s v="Publishing Book ll of The Merlin Chronicles Trilogy"/>
        <s v="&quot;Drakes Folly&quot;"/>
        <s v="How to Make Innovative Apple Watch Apps with WatchKit"/>
        <s v="India Meets String Quartet"/>
        <s v="Only Forever at The Hope Theatre"/>
        <s v="Give The Black Burro a Stable Stable"/>
        <s v="The River Runs Through Us, a Six-Part Public Radio Series"/>
        <s v="&quot;The Naked Pixel&quot; Ali Pakele"/>
        <s v="Million Dollar Rocket - New Project (Canceled)"/>
        <s v="BigBands XL for Apple Watch: Big Long Bands for Large Wrists"/>
        <s v="Be The Change ~ The Children's Campaign"/>
        <s v="'The Tempest' at the Minack Theatre Cornwall, July 2014"/>
        <s v="One Good Night by Aisling Caffrey"/>
        <s v="GoMote: a remote control for your smartphone"/>
        <s v="Pixel Shades by R A V E Z (Canceled)"/>
        <s v="MALTESE CROSS: The First Album"/>
        <s v="Cubs: an Original Work"/>
        <s v="&quot;If They Come Back&quot;"/>
        <s v="Training young artists! Act Yo' Age Theatre Co debut"/>
        <s v="Run Rwanda: A Photo Book showcasing contemporary Rwanda"/>
        <s v="QUANTUM KIDZ - 3D animated pilot - THE ULTIMATE GOAL"/>
        <s v="SemiYours"/>
        <s v="&quot;Something to See, Not to Say&quot; - Anemometer's First EP Album"/>
        <s v="White Mountain"/>
        <s v="With His Presence"/>
        <s v="Becoming - A Metaphysical Game About Mental Illness"/>
        <s v="Waving Goodbye"/>
        <s v="Goals not creeds"/>
        <s v="Until The End (PC, Mac, and Linux)"/>
        <s v="Healing"/>
        <s v="These Old Streets Album"/>
        <s v="Stop the tempo - ThÃ©Ã¢tre Prospero- salle intime"/>
        <s v="Marilyn Madness &amp; Me"/>
        <s v="'Gretel and Hansel' - A Children's Theatre Production"/>
        <s v="EL TORO SPEEDWRAPS - THE EVOLUTION OF SPORTS TRAINING"/>
        <s v="Honey Bees Children's Book: How to Save Our Food"/>
        <s v="SPEED OF LIGHT: Biggest Mystery of the Universe"/>
        <s v="Jon Udry's ABC Tour"/>
        <s v="The Merchant of Venice"/>
        <s v="Shemdegi Sadguri: photopoetic commentary on Eastern Europe"/>
        <s v="DE_dust2: Hacker's Wrath"/>
        <s v="SHS presents Rodgers and Hammerstein's Cinderella"/>
        <s v="GBS Detroit Presents The Skylit Letter"/>
        <s v="Beyond the Victory recording their debut EP"/>
        <s v="A Tale as Rich as Soil: Preserving Valmont's History"/>
        <s v="The Return of The Walthamstow Mysteries"/>
        <s v="Passing Shot: Dice Tennis Game"/>
        <s v="Our Band Van Needs Serious Repairs!!!"/>
        <s v="Keep The Prison Van Rolling"/>
        <s v="Itch + Scratch at Hackney Showroom"/>
        <s v="THE BACHELOR KNOWS NO BORDERS"/>
        <s v="Fusion in a Bubblegum Machine"/>
        <s v="The Gayatri Mantra for Jhansi, India"/>
        <s v="Verge of Strife - The life and poetry of Rupert Brooke"/>
        <s v="Kickstart for a Startup Nebraska Food Business"/>
        <s v="How many marbles do YOU have?"/>
        <s v="RAM- An independent writer's breakthrough tv production"/>
        <s v="The Imbalanced Heart of a Symmetric Mind (film)"/>
        <s v="The Complete Homilies of Blessed Oscar Romero: Volume 2"/>
        <s v="Ain't No Thang..."/>
        <s v="Petrification"/>
        <s v="LOPE ENAMORADO"/>
        <s v="Help Michael Trieb make CD's for his new EP!"/>
        <s v="Bustduck Theatre"/>
        <s v="And More Shenanigans Theatre Company"/>
        <s v="LaPorte Institute for Dramatic and Creative Arts"/>
        <s v="American Pride"/>
        <s v="William Shakespeare's The Tempest"/>
        <s v="Search every sneaker site and local store at once (Canceled)"/>
        <s v="Grind Violin: Analog DIYalog: Composers Vinyl Compilation"/>
        <s v="Buffer: Edinburgh Fringe 2014"/>
        <s v="After The End"/>
        <s v="The Laramie Project in Utah County"/>
        <s v="Honest Aesop's Fables - Tall tales for short people"/>
        <s v="HOWARD BARKER DOUBLE BILL - Arcola Theatre 2015"/>
        <s v="Lock&amp;Key Theatre present 'Timon of Athens'"/>
        <s v="DisChord"/>
        <s v="UnConventional - Worldcon 2011 Research"/>
        <s v="King Eider: Short Film"/>
        <s v="Manman doudou tÃ©moignage d'une mÃ¨re Album"/>
        <s v="The Rooftop"/>
        <s v="The Beautiful House"/>
        <s v="Defendant Maurice Chevalier"/>
        <s v="The Boogaloos need to record a 4-track CD of original music."/>
        <s v="NYPC's North American (+ Colombia!) Tour May 2014 - Part 2"/>
        <s v="A Midsummer Night's Dream"/>
        <s v="Origin - Cobrette Bardole's Sophomore Album!"/>
        <s v="SUPER NICE EP 2012"/>
        <s v="America is at the Mall: A Post 9/11 Happily  Never After"/>
        <s v="TheM"/>
        <s v="Acting V Senior Showcase"/>
        <s v="The Free Man - the story of Hurr"/>
        <s v="Urbania: Create the future"/>
        <s v="What a Zoo!"/>
        <s v="New Jerry Tachoir Group Recording"/>
        <s v="Good Men Wanted at ANT Fest"/>
        <s v="Live at the Speakeasy with Ryan Anderson"/>
        <s v="Pre-order DANCEHALL's first record!!!"/>
        <s v="DAZLN: NFC Nails that Light Up Holiday Parties!"/>
        <s v="Classical Music by Marquita"/>
        <s v="Immemorial"/>
        <s v="The Night Watch"/>
        <s v="The Divine Comedy Show"/>
        <s v="Chokehold"/>
        <s v="Pathfinder - Wearable Navigation for the Blind"/>
        <s v="A Stage for Stage Door Theater Company (Canceled)"/>
        <s v="DAY OF THE DOG by Blue Sparrow Theatre Company"/>
        <s v="Forsaken Angels-A New Play"/>
        <s v="Napoleon in Scotland / NapolÃ©on en Ecosse"/>
        <s v="Retro Rhapsody"/>
        <s v="i-Davit: Hands Free System for iPad/Tablets/Devices"/>
        <s v="old man's Gift"/>
        <s v="The Not So Curious Incident of the Man in the Green Volvo"/>
        <s v="Tarnish: A Fantasy Novel by J. D. Brink"/>
        <s v="MouseFighter invisible AIR mouse"/>
        <s v="Richie Ray finally records a new record!"/>
        <s v="Foolish Mortals present Shakespeare's Twelfth Night"/>
        <s v="Brevity: A Powerful Online Publishing Software! (Canceled)"/>
        <s v="The Lost Generation"/>
        <s v="Iplace itâ„¢ : The Phone Holding RFID Blocking Card Holder"/>
        <s v="Nemes wants you to be able to hear their new songs!"/>
        <s v="Completing &quot;God's Justice&quot;"/>
        <s v="Lovers and Poets- music video"/>
        <s v="Sirius Online, an indie Space MMO"/>
        <s v="West Canada - A Coffee Table Book"/>
        <s v="Little Clay Bible - Zacchaeus"/>
        <s v="The Reality Of Chronic Illness - The Book"/>
        <s v="Save 'The Stage Door'."/>
        <s v="Help us Make a Website Like Chegg but Free and wayyy Better!"/>
        <s v="Head Mounted Display Adapter for the dscvr VR Viewer"/>
        <s v="A Dream Play"/>
        <s v="Help take 'Conversations With Rats' to Edinburgh Fringe 2017"/>
        <s v="Face Off Theatre Company Inaugural Season 2015-2016"/>
        <s v="The Twilight Zone Play"/>
        <s v="The Drama Factory presents &quot; The Moon Princess &quot;"/>
        <s v="Photography from Below"/>
        <s v="All along the Control Tower"/>
        <s v="CHARM by Philip Dawkins"/>
        <s v="The Obsessive Line Collection (Canceled)"/>
        <s v="Straighter Road Album Fundraiser"/>
        <s v="COLLABORATION: WARHOL &amp; BASQUIAT"/>
        <s v="Ultramarine Girl: A Cup Full of Courage"/>
        <s v="Edward Albee's The Goat, or Who is Sylvia?"/>
        <s v="Fellatia's-Fantastic-Fun-Time-Show"/>
        <s v="Performing and Visual Arts Center, Rochester, NY"/>
        <s v="SNAKE EYES"/>
        <s v="Bring jazz legend Peter BrÃ¶tzmann to Minneapolis"/>
        <s v="Becoming Rainbow: A Music, Art &amp; Virtual Reality Experience"/>
        <s v="Shakespeare with Noodles:  Henry IV"/>
        <s v="A Facelift for the Facade--Spring Garden Mill, Newtown, PA"/>
        <s v="PETER PAN - a new play by Ebony Rattle"/>
        <s v="Angelix"/>
        <s v="Code Monkeys"/>
        <s v="California Dreamin' Tour 2015"/>
        <s v="Confused Disciples - &quot;Sleepamation&quot;"/>
        <s v="Heroines"/>
        <s v="Tibio - Spreading warmth in everyones home"/>
        <s v="Scraps"/>
        <s v="mini air- personal air conditioner"/>
        <s v="The Black Pearl Consuite at CoreCon VIII: On Ancient Seas"/>
        <s v="NewKings Album &quot;Rise Up&quot;"/>
        <s v="STETSON'S NEW EP"/>
        <s v="Blue Stockings @ The Cockpit Theatre"/>
        <s v="The World's Greatest Lover"/>
        <s v="CYRIL THE SQUIRREL a magical children's theatre tour"/>
        <s v="Young Philosophers Theater Company Winter Productions"/>
        <s v="The Academy: Mockumentary Sitcom TV Pilot"/>
        <s v="Luminite (LED lighting)"/>
        <s v="Jacs+Cam 2016 calendar"/>
        <s v="&quot;Miracle on 34th Street&quot; - We believe. Do you believe in us?"/>
        <s v="DIANA's &quot;Late: A Cowboy Song&quot; by Sarah Ruhl"/>
        <s v="Owl (Canceled)"/>
        <s v="Ted Lukas &amp; the Misled new CD - &quot;FEED&quot;"/>
        <s v="GBS Detroit Presents Hampshire"/>
        <s v="The Rabbit on the Moon"/>
        <s v="R.U.R. at New Muses Theatre Company"/>
        <s v="Who Said Theatre Presents: The Calm"/>
        <s v="Advanced Simulation Products - PC Gaming Controllers"/>
        <s v="A Grimm Night for Hans Christian Anderson"/>
        <s v="HELMER'S LOO"/>
        <s v="GBS Detroit Presents Shone Nuisance"/>
        <s v="Paper Tank Theater Music Madness Party"/>
        <s v="Montclair Shakespeare Series: A Midsummer Night's Dream"/>
        <s v="Project Starborn"/>
        <s v="The Offbeats Summer Tour 2012"/>
        <s v="Generations (Senior Project)"/>
        <s v="Sweeney Todd: The Panto at the Edinburgh Fringe!"/>
        <s v="Widow's Wedding Dress"/>
        <s v="Pueblo Underground Theater (Canceled)"/>
        <s v="Submarine: Diving Away From Adulthood"/>
        <s v="MEDiAN - The Colony (sci-fi exploration adventure game)"/>
        <s v="The Love Lounge"/>
        <s v="Good 'Ol Trumpet"/>
        <s v="Project Reconnect: WHERE WE ARE NOW"/>
        <s v="Felting tutorials - worldwide wool craft - translation"/>
        <s v="Blind Beggar Miniatures presents Second Chance Specials!"/>
        <s v="Celebrating Orlando's Historic Haunts Release"/>
        <s v="As the Naked Lead the Blind (Play)"/>
        <s v="Rose of June"/>
        <s v="American Presidents Naked"/>
        <s v="Randompics.net - Make It Fan Owned And Updated! (Canceled)"/>
        <s v="Airlock bike helmet"/>
        <s v="Spec Haus"/>
        <s v="Shock Treatment - The Sequel to Rocky Horror!"/>
        <s v="Stone Kings: From Creation To Devastation"/>
        <s v="ABRAcaPOCUS!!"/>
        <s v="Bad To The Cone Food Service ATX"/>
        <s v="E15 at The Pleasance and CPT"/>
        <s v="Julius Caesar - Which side will you choose?"/>
        <s v="The Zombie Next Door"/>
        <s v="Welcome to Jangala Tribal Warriors: Book One"/>
        <s v="THE DRESSER     TETCNY    The Ensemble Theatre Company of NY"/>
        <s v="The Youth Shakespeare Project 2014"/>
        <s v="The AOA Presents: The Maiden of Orleans"/>
        <s v="NO HOMO at Atwater Village Theatre"/>
        <s v="POP! Community Cabaret Presents..."/>
        <s v="L'oiseau la nuit - Court-mÃ©trage"/>
        <s v="The Penny Arcade Quartet's Christmas EP"/>
        <s v="The Last King of the I.D.A. (Minnesota Fringe)"/>
        <s v="Family"/>
        <s v="Unveiled Debut Album"/>
        <s v="Huevos Rancheros Video Game &quot;The Sabroso Showdown &quot;"/>
        <s v="the bridge"/>
        <s v="Collision Course"/>
        <s v="Lewis Robertson Band EP!"/>
        <s v="Nomadica All purpose backpack with battery"/>
        <s v="Anywhere but Here"/>
        <s v="Rules and Regulations"/>
        <s v="Join AT THE WAYSIDE For The &quot;Ready...Set...Snow Tour!&quot;"/>
        <s v="An Ordinary Toad's Extraordinary Night!"/>
        <s v="CAYCE"/>
        <s v="In the Hours Before the Bars Open, a play by Nate HarpÃ©l"/>
        <s v="&quot;A Measure of Normalcy&quot;"/>
        <s v="Yo Mama's Sauces &amp; Rubs"/>
        <s v="Repair Orwell's tour van for a West Coast Tour!"/>
        <s v="POWERHEAD - Wir wollen ins Studio!!!"/>
        <s v="ENDURING SONG"/>
        <s v="Popinjay Productions' The Odyssey"/>
        <s v="Tearing Down Cabrini-Green, a dynamic social commentary."/>
        <s v="Hell Has No Fury by TwentySomething @ Edinburgh Fringe"/>
        <s v="Down the Rabbit Hole"/>
        <s v="1001 Nights: Help bring this fascinating new play to the US"/>
        <s v="Adopt a School for Shared Shakes Artists in the Schools"/>
        <s v="Sleepy PIg Barbecue: Auburn's First BBQ Food Truck"/>
        <s v="A Flying Sausage Food Truck"/>
        <s v="Talk to Me Like The Rain and Let Me Listen"/>
        <s v="A History, w Nowell Edmurnds at the Edinburgh Fringe!"/>
        <s v="Scarlet Letters (a play with songs)"/>
        <s v="Charlie teaser completion"/>
        <s v="Henry V"/>
        <s v="Dante's Capstone Project: Who am I?"/>
        <s v="Kids Zone start up"/>
        <s v="Monk"/>
        <s v="Philly Jazz Fest - &quot;Remembering Grover&quot;"/>
        <s v="DIRTY LITTLE REBEL EP"/>
        <s v="Staged Reading of &quot;The Rise and Fall of Little Voice&quot;"/>
        <s v="MADE-UP: A Sitcom Theater Special"/>
        <s v="We Fly to Philly / Release new album / Tour west coast"/>
        <s v="Nathan Evans - Remove The Illusion EP "/>
        <s v="Moments of Passion"/>
        <s v="The Virgin of the Path"/>
        <s v="BLK/MTL the Illustrated Works of Carmine Diaz (Canceled)"/>
        <s v="Upstart Crows of Santa Fe Stage Weapons"/>
        <s v="SPILL - A verbatim show about sex"/>
        <s v="&quot;The Tale of The Cockatrice&quot; by Peafrog Puppetry"/>
        <s v="A wearable for elderly that detects falls and sends alerts (Canceled)"/>
        <s v="Help Get the Short Film Interior Design into Film Festivals!"/>
        <s v="Returning Home."/>
        <s v="Redemption - Short Film"/>
        <s v="Roman Dead (Canceled)"/>
        <s v="Black Swan Theories Debut CD"/>
        <s v="Something Precious"/>
        <s v="Les Miserables - Backing fund"/>
        <s v="Voices From The Future"/>
        <s v="1 in 3"/>
        <s v="Monster"/>
        <s v="fEast Theatre presents &quot;Winter '53&quot;, a new play by Rob John"/>
        <s v="Weald at The Finborough Theatre"/>
        <s v="MARSHA - a girl who does bad things"/>
        <s v="WHAT'S A NICE JEWISH GIRL DOING IN A PLACE LIKE THIS?"/>
        <s v="Anansi the Spider - An African Folktale"/>
        <s v="Mission Space"/>
        <s v="Motorcycle MacBeth...NOT your grandmother's Shakespeare!"/>
        <s v="Hippolytos - Polish Tour"/>
        <s v="Hurricanes and Coastal Storms- Chapel Studio Project"/>
        <s v="Solar PowerCap USB Cell Phone Charging Hats (Canceled)"/>
        <s v="&quot;The Colored Museum&quot; by George C. Wolfe"/>
        <s v="Seance Theatre Performs Noel Coward's Blithe Spirit"/>
        <s v="ZNITCH- The Evolution in Helmet Safety"/>
        <s v="Our Sacred Honor"/>
        <s v="Lost in the Shadows"/>
        <s v="Led Shirt - WiFi Controlled"/>
        <s v="Tesla's Electric Mist"/>
        <s v="URGENT: Help Us Replace Our Ramp!"/>
        <s v="ThreeWay - A new play about dating and relationships."/>
        <s v="WairConditioning"/>
        <s v="The Bill Cosby Assault, a play"/>
        <s v="CallMeGhost DEBUT ALBUM preorder!"/>
        <s v="Virtual Restart - Stock Market For You and Your Loved Ones"/>
        <s v="Star Wars: Insidious"/>
        <s v="Gotham Knight Terrors: Comedic Batman Short"/>
        <s v="Johnny's Food Truck a Puerto Rican and BBQ infusion"/>
        <s v="Help 95th St.Tacos get a food truck in Atlanta"/>
        <s v="Amateur production of The Blue Room by David Hare"/>
        <s v="Glenn Herman's EXPRESSIONS: The UnKnown"/>
        <s v="&quot;In the Heights&quot; at The University of Michigan"/>
        <s v="Comedy Of Errors: Antioch Community High School"/>
        <s v="Help Launch LZA Theatre! The Eisteddfod + A Woman Alone"/>
        <s v="The Masturbation Musical (Canceled)"/>
        <s v="Let There Be Light! (and you get to name a ghost too!)"/>
        <s v="Infectious, love at the end of the 21st century!"/>
        <s v="Romeo and Juliet: A Mesh-n-Groove Production"/>
        <s v="Book Tour &quot;Words of Fire! Women Loving Women in Latin Amer&quot;"/>
        <s v="Six Days in September: A Civil War Novel"/>
        <s v="ACOrN: A Crunch Or None --&gt; Edinburgh Fringe!"/>
        <s v="Terry Pratchett's Wyrd Sisters at Paeroa Little Theatre"/>
        <s v="Elevation Twelfth Night"/>
        <s v="See It My Way"/>
        <s v="Winter Tour"/>
        <s v="KindaQuirky (Canceled)"/>
        <s v="Better WiFi for today's Internet of Everything WiFi devices"/>
        <s v="Catsville High the Movie (Anti-Bullying) Teaser Trailer"/>
        <s v="Ninja Narwhal Coffee Company 13oz. Campfire Coffee Mug"/>
        <s v="CoreCon Asylum"/>
        <s v="Jason (Georgia on My Mind)"/>
        <s v="TUSENTACK THEATRE"/>
        <s v="The Pendulum Swings"/>
        <s v="Shakespeare in Sarajevo"/>
        <s v="MyBestInterest.org"/>
        <s v="The Imaginary A Musical"/>
        <s v="Innsmouth at 9000 ft. A Short Horror Film Project"/>
        <s v="Runers"/>
        <s v="Disaster Defender:Save lives in a game and in the Real World"/>
        <s v="Hung Yung Terrarist Needs to Order More Cassettes 4 Jacknife"/>
        <s v="FHE High School Presents: Snow Queen and Once On This Island"/>
        <s v="Superpowerless - Princess - Music Video"/>
        <s v="Corium"/>
        <s v="WHAT CAN I DO?..."/>
        <s v="Ultimate Political Selfie!"/>
        <s v="ibreatheFUR / He Can Jog split Cassette"/>
        <s v="Bump in the road short stop motion animation"/>
        <s v="The Modern Theater's 'Play It Forward' Fund"/>
        <s v="The Worlds First Fitness Shirt with Resistance the RS-1."/>
        <s v="CREATURES OF HABIT!"/>
        <s v="Video Game Store That Can Beat Out Any Other"/>
        <s v="Backdrops for Maplewood Barn Theatre Summer 2017 Production"/>
        <s v="Constellations by Nick Payne at the Nottingham New Theatre"/>
        <s v="Xtnd: Use your cell phone, tablet, or camera hands free"/>
        <s v="The Unknown Door"/>
        <s v="&quot;STUCK&quot; - Finishing Funds for a Sci-Fi Thriller Short Film"/>
        <s v="A-iEasyâ„¢ Smartphone Stand Holder | The End of Busy Hands."/>
        <s v="Esoteric Project Management"/>
        <s v="A Story Once Told"/>
        <s v="The Rest of Us Mini-Series"/>
        <s v="The Interviewer (Charity Movie)"/>
        <s v="FUEL FAKE NATIVES"/>
        <s v="Heroes Faith II (Superior Soldier)"/>
        <s v="Silenus March: A Novel"/>
        <s v="Special in a Bad Way"/>
        <s v="The Martin and Lewis Tribute Show"/>
        <s v="Theatre for Life, Youth Theatre Company, Southampton UK"/>
        <s v="Broken Alley â€”Â Year 3"/>
        <s v="DreamAfrica"/>
        <s v="AM 1610 :: The Station &gt;&gt; Live Studio Project &gt; Phase 1"/>
        <s v="'Patagonia' - by Robert George"/>
        <s v="Help us make &quot;The Odd Couple&quot; a show to remember."/>
        <s v="Aspiring storyteller: connecting the dots"/>
        <s v="Mine by Polly Teale A Paper Parachutes Production"/>
        <s v="Life of Change"/>
        <s v="Hamilton: A Different Perspective"/>
        <s v="Dust Bunnies &amp; the Carpet Rat publishing push"/>
        <s v="The Ultimate Learning Center"/>
        <s v="Wild Equus"/>
        <s v="Global Community Theater One."/>
        <s v="Russ Spiegel's Uncommon Knowledge: The Deep Brooklyn Suite"/>
        <s v="Tell the World - My journey from Islam to Christianity"/>
        <s v="MEDEA | A New Vision"/>
        <s v="She Kills Monsters"/>
        <s v="Katharsis Teatro en Navidad"/>
        <s v="The Silence at the Song's End"/>
        <s v="Organic in India"/>
        <s v="Picasso at The Lapin Agile, a play by Steve Martin"/>
        <s v="C.O.V.D.--A brand new board app game"/>
        <s v="LA VIE"/>
        <s v="Nanolution"/>
        <s v="Help Support Brad Dassey's Music"/>
        <s v="Awakening (Canceled)"/>
        <s v="The Observer Project 2016 (Canceled)"/>
        <s v="dasGROUP Theatre: Savage in Limbo"/>
        <s v="Dog sees God by Bert V. Royal @ FSU"/>
        <s v="Pie In Space! (Round 2)"/>
        <s v="Arabella makes her novel Pants On FIre! an audio book!"/>
        <s v="Happiest Show On Earth Production Sponsor"/>
        <s v="Smidlink Fun Ids.....search an Id, then message for free!"/>
        <s v="Kickstart a Traveling Heart (Canceled)"/>
        <s v="And That's How The Story Goes"/>
        <s v="AU Theatre Wing (Pygmalion Sound and Lighting Fees)"/>
        <s v="Welcome to the Future! &quot;UMEOS&quot; the Internet's You, Me, O.S."/>
        <s v="A GOOD MAN'S DECISION"/>
        <s v="The Nico Blues Recorded A Full-Length Album! Now Let's Master It!"/>
        <s v="The Animal Shelter Network website (Canceled)"/>
        <s v="Score"/>
        <s v="Threshold (Canceled)"/>
        <s v="Woodsy Owl Animation: Cartoons That Give A Hoot!"/>
        <s v="Dubai: A Synthetic City - Photobook &amp; Journal"/>
        <s v="Local Food Truck is Off the Hoof!"/>
        <s v="Save the Roxy Theatre in Bremerton WA"/>
        <s v="Purpose Built Liverpool Comedy Club, Restaurant &amp; Bar"/>
        <s v="First Solo Album - Siempre Filiberto"/>
        <s v="Africa Brass Master Class for youth"/>
        <s v="Phone Tags: lost and found stickers (Canceled)"/>
        <s v="Moving On"/>
        <s v="Letters to Daniel"/>
        <s v="fo/mo/deep heads back into the studio to record their 3rd CD"/>
        <s v="Food Truck Funding"/>
        <s v="For overseas shogi fans! Shogi novel translation project"/>
        <s v="Support new theatre piece IT DOESN'T MATTER"/>
        <s v="The Taming of the Shrew"/>
        <s v="Femme Fatality 'Stranger' T-shirt and/or Tote bag"/>
        <s v="Galaxy Express - The Play"/>
        <s v="REBATEnsemble Presents: ICONS - The Martin Show"/>
        <s v="Romeo and Juliet...Choose Your Own Ending"/>
        <s v="Losing Wings EP Release &amp; Our First Tour"/>
        <s v="CapitÃ¡n Kalani y el sindicato robÃ³tico"/>
        <s v="Lily and Memphs"/>
        <s v="Vertical Garden Prototype"/>
        <s v="cool air belt"/>
        <s v="The Scotty Karate Vinyl Round-Up (Scotch Bonnet)"/>
        <s v="The monster Inside"/>
        <s v="TiTraGO! your personal driver"/>
        <s v="Release the Skyline Album"/>
        <s v="Help Lions&amp;Creators print their album!"/>
        <s v="Take the Vagina Monologues to Main Street in Lexington, NC!"/>
        <s v="iShopGreen.ca - the green product marketplace (Canceled)"/>
        <s v="God Am"/>
        <s v="sloggoth"/>
        <s v="Wood Butcher's new music video- I Don't Wanna Party"/>
        <s v="BBB Kickstarter Two"/>
        <s v="Mobile Excellence Awards (Canceled)"/>
        <s v="STAGE READING for TETCNY"/>
        <s v="Kaylee's Senior Project"/>
        <s v="Mots Ã‰crits"/>
        <s v="spoken word pop-up:"/>
        <s v="Defiant Entertainment presents: The Park Bench"/>
        <s v="Mist Buddy Hydration/Misting Backpack"/>
        <s v="Palms Free Cell Phone Harness Holds Iphone Galaxy S Go Pro"/>
        <s v="Central Coast Theatre Community Website - Plays &amp; Auditions"/>
        <s v="Other Worlds - A Make 100 Project"/>
        <s v="SleepMode"/>
        <s v="Hen Harrier Wildlife Sanctuary"/>
        <s v="Dick Whittington - our 2016 community pantomime!"/>
        <s v="OmniTrade Apron"/>
        <s v="Fringe Fest: Take Comfort in Falling Forever"/>
        <s v="Good Evening, I'm Robert Service"/>
        <s v="Legend of Decay"/>
        <s v="The Bent King board game cafÃ© and wine lounge"/>
        <s v="Lets get 48/14 pressed!!!"/>
        <s v="KneeJack"/>
        <s v="Civil war battlefields and forts"/>
        <s v="Debut Studio EP // Sam Hibbard"/>
        <s v="BAMA Theatre Headset Campaign (Canceled)"/>
        <s v="Waiting for Godot - Blue Sky Theatre &amp; Arts"/>
        <s v="Nine Lives"/>
        <s v="Screening for Unapologetically Black the Movie"/>
        <s v="Liz's Bakery &amp; Barista on the Go.. (Canceled)"/>
        <s v="Red Planet (or One Way Ticket) Staged Reading"/>
        <s v="iHeart Pillow"/>
        <s v="INBED"/>
        <s v="Literacy for Brooklyn Kids"/>
        <s v="Children Must Run: An Original Musical"/>
        <s v="MTA's National Theatre Connections Show!"/>
        <s v="Lead Players Theatre Company"/>
        <s v="OneLifeMen - Jeu d' Aventure smartphone en Voxel Art"/>
        <s v="Business &amp; Entertainment In 3D World! (Canceled)"/>
        <s v="'GULF' - a new play by PIVOT THEATRE"/>
        <s v="Count Your Blessings - A Verbatim Performance"/>
        <s v="In Case Of Emergency (Canceled)"/>
        <s v="Macbeth For President 2016"/>
        <s v="&quot;THIS THING OF OURS&quot;"/>
        <s v="Cole - A Short Film."/>
        <s v="We CAN End Police Violence Against Our Dog's (Canceled)"/>
        <s v="&quot;Paper Chase&quot; Students can make family friendly short films."/>
        <s v="ShapeCase - Colorful Apple Watch Bumpers"/>
        <s v="Den-Mate: New EP and Tour"/>
        <s v="BugVibesâ„¢-Better Flowers, Plants, Trees with less Pesticides"/>
        <s v="Children's book app: &quot;The story of Setanta&quot;"/>
        <s v="I support Molding Heartz"/>
        <s v="Out of the Box: A Mime Story"/>
        <s v="Uscore - Am PC spielerisch forschen und dafÃ¼r belohnt werden"/>
        <s v="GUTS: Black Comedy"/>
        <s v="PSI - Role Playing Game"/>
        <s v="Chef Po's Food Truck"/>
        <s v="Images: Remembrances of the Holocaust-The Eva Schloss Story"/>
        <s v="Shakespeare!! To fund or not to fund, that is the Question?"/>
        <s v="RUSSIAN PLAY &quot;HOW TO BE BRAVE&quot;"/>
        <s v="Trillion: Feature Film"/>
        <s v="MAGGIE Film"/>
        <s v="Filthy - Short Film"/>
        <s v="Age of Spirit: The Battle in Heaven"/>
        <s v="Go Start A Biz"/>
        <s v="Miclop - Tu cabina profesional portÃ¡til (Canceled)"/>
        <s v="Broadcasts to Promote Human Freedom in South Florida"/>
        <s v="Coco Bowls (Canceled)"/>
        <s v="Escape from Reality's 1st Season &quot;Defying Gravity&quot;"/>
        <s v="WILDE TALES"/>
        <s v="An Evening of Radio"/>
        <s v="ThÃ©rÃ¨se Raquin at The Courtyard Theatre"/>
        <s v="Financement et aide Ã  la crÃ©ation"/>
        <s v="The Million Dollar Shot"/>
        <s v="Planet Snow Kids - an online global family of snow lovers."/>
        <s v="The Morgue"/>
        <s v="Message of Peace, Love &amp; Unity (Canceled)"/>
        <s v="3 Men and a Book"/>
        <s v="Royal Holloway's Drama Society Presents 'Posh'"/>
        <s v="SKIN - Wearable music remote control for your mobile phone"/>
        <s v="THE SNAIL: a comedy play at Hollywood Fringe Festival 2015"/>
        <s v="LED Electronic Dice: assembled or kit, Arduino compatible"/>
        <s v="Planet Venus"/>
        <s v="Pretty Kitty Fuzzy"/>
        <s v="DONE WITH DEATH"/>
        <s v="SnuG Watchbands for Moto360 smartwatch (Canceled)"/>
        <s v="Printing Soraya Yvette's Children's books"/>
        <s v="IHDC's 2017 Pantomime - Jack and the Beanstalk"/>
        <s v="DUALBAND, the Leather NFC Smart Watch Band"/>
        <s v="Stacey's $5 Dollar Hollar Food Truck Home of the Freak"/>
        <s v="Strawberry Bowl"/>
        <s v="Paria Exchange at Dave's Leicester Comedy Festival"/>
        <s v="The Worlds First Smart Laser Collar for Cats. Lazer Kitty"/>
        <s v="Justin &amp; Elly Heckel DEBUT ALBUM!"/>
        <s v="Head Cap - a 3rd party Iphone, Ipad, and touch app for the Battletech board game"/>
        <s v="Threads by David Lane at The Hope Theatre - 11-29 April"/>
        <s v="Run Away"/>
        <s v="Cielito Lindo (Pretty Little One)"/>
        <s v="Build a Search Engine and more - Web Engineering Course"/>
        <s v="150 Years of Awesome Canada: Trading Card Coffee Table Book (Canceled)"/>
        <s v="RISTMATEÂ®, smartphone wrist dock and much more. (Canceled)"/>
        <s v="THE WORSHIP ALBUM!"/>
        <s v="Project Hedwig and the Angry Inch"/>
        <s v="Community Theatre Project-Children's Show (Arthur)"/>
        <s v="THE GUINEAS SHOW"/>
        <s v="Stephen Colbert animated video"/>
        <s v="Lincoln High School presents: Little Shop of Horrors"/>
        <s v="For Colored Girl Play Production"/>
        <s v="Russell &amp; Sons Watches"/>
        <s v="#MYLifeMatters Radio Show &amp; Podcast (Canceled)"/>
        <s v="ZombieTime!"/>
        <s v="Ghost Pirate Cruise on the Hudson Sept. 3rd"/>
        <s v="Valkyrie Theatre Company"/>
        <s v="Afternoon of Shakuhachi and Koto Music - CD Project"/>
        <s v="Lunch For Tots"/>
        <s v="Sleep Lovers - By Daniel Modeste"/>
        <s v="Honeybee: The Animated Series Trailer"/>
        <s v="HORIZON: LIFE ENHANCED GLASSWARE"/>
        <s v="Sap Laughter : Merch Fundraiser!"/>
        <s v="LATENT TALENT: Leaping from de Poverty Line (Canceled)"/>
        <s v="Scenes and Things from New Orleans"/>
        <s v="The 'Theater of Community' Tour"/>
        <s v="Drowning -Short animated Film"/>
        <s v="Think Green, Think Tea Trike! - A mobile cafe &amp; online shop."/>
        <s v="Stage Play Production - &quot;I Love You to Death&quot;"/>
        <s v="The Dancing Elephant, Traditional Dosa and Indian Cuisine"/>
        <s v="MENTAL Play short-tour 2015!"/>
        <s v="MAMA BA-B: The Stage Play"/>
        <s v="Sustain: A Film About Survival"/>
        <s v="Braille Academy"/>
        <s v="The Big Band Theory Music Festival"/>
        <s v="A Book about Hidden Disease Causing Products we use Everyday"/>
        <s v="English translation of &quot;The Escape to Myanmar&quot;"/>
        <s v="Fabulous Foyer - where? At the Court Theatre in Christchurch"/>
        <s v="Balm in Gilead at Columbia"/>
        <s v="Technical Design for Liberty Lake Community Theatre"/>
        <s v="Secure Pet GPS Tracker - Every Moment Matters"/>
        <s v="Jazz For Everyone!"/>
        <s v="A fine blend of jazz, electronica, rock and spoken word"/>
        <s v="ruKus - the Net-a-thon: Fueling independence in music and art!"/>
        <s v="Virtual Reality - A play about autism, family and The Sims."/>
        <s v="DR. Mecurio's Mythical Marvels &amp; Beastiry"/>
        <s v="Hand Armor Liquid Chalk-Ultimate Sports Chalk Help Patent"/>
        <s v="Human Evolution (Canceled)"/>
        <s v="RETURNING AT A LATER DATE"/>
        <s v="My Insane Shakespeare"/>
        <s v="Mobile Coffee Cart with a Purpose"/>
        <s v="SWFTTR: Southwest Farm-to-Table Recipes"/>
        <s v="Convergence: Rift Wars"/>
        <s v="The Lizard King, a play by Jay Jeff Jones"/>
        <s v="&quot;SHERLOCK HOLMES AND THE SCARLET AVENGER&quot;"/>
        <s v="The Good Samaritan"/>
        <s v="Watermark the truth beneath the surface - Translate"/>
        <s v="Planes and Planets needs to get their EP finished!!"/>
        <s v="Finding Pets - Bringing Lost Pets Home (Canceled)"/>
        <s v="Roll The Dice Theatre Company"/>
        <s v="Quest Remnants of Chaos"/>
        <s v="Life Music-Healing through Song (Canceled)"/>
        <s v="Jury of Peers: A Novel of Online Justice"/>
        <s v="Theatre West97 - not-for-profit run Youth Theatre Program"/>
        <s v="Course: Learn Cryptography"/>
        <s v="Theaters in the Loop - Hearing Loop Installation Project"/>
        <s v="Antonym Theatre - &quot;STAIRCASES&quot;"/>
        <s v="Scorned: A LeKrista Scott, Vampire Hunted Novel"/>
        <s v="The London Jazz Machine  - Jazz greats musical project"/>
        <s v="2016 Calendar:  Wonders of Nature"/>
        <s v="Yorick and Company"/>
        <s v="Flush - David Dipper - Break Point Theatre"/>
        <s v="Backyard Zombies"/>
        <s v="Southern Utah University: V-Day 2015"/>
        <s v="SEVEN, a Documentary Play: North Carolina Premiere!"/>
        <s v="U City Jazz Festival, St. Louis, MO"/>
        <s v="&quot;Never Let Me Go&quot; CD Recording Project"/>
        <s v="LW - the cool luminescent band with a watch"/>
        <s v="I Wanted To See Boobs"/>
        <s v="The Dark Brotherhood  (from the makers of COPS: Skyrim)"/>
        <s v="Pedals and Effects Arena Corner"/>
        <s v="Burqa&amp;Rifle: A Drama: Two Women, Two Cultues, Two Histories"/>
        <s v="Sentient - The Web Series (Canceled)"/>
        <s v="The Woodlands Jazz Fest"/>
        <s v="BIGFOOT BBQ - Flavors As Big As Sasquatch Himself"/>
        <s v="Was ist das"/>
        <s v="Decree 770: Europa"/>
        <s v="Write Now 5"/>
        <s v="Stuck On An Eyeland"/>
        <s v="Covenant Kept - A Christian novel"/>
        <s v="ALIVE! Gospel Chorus debuts Feb 11th, 2017: &quot;Love is ALIVE!&quot;"/>
        <s v="Kids Radio Klassics and Kids Radio Theatre"/>
        <s v="The Diddlys &quot;Steam powered Superheroes&quot;"/>
        <s v="The JOkeress Going Live"/>
        <s v="Sometimes you don't need love (Canceled)"/>
        <s v="Rochester Needs a Dessert Food Truck (Canceled)"/>
        <s v="An Interview With Gaddafi - The Stage Play"/>
        <s v="Relaunching in May"/>
        <s v="3D Animation Story of an Ancient Hero: Fly Forward"/>
        <s v="&quot;Seven Zero Eight STL&quot; Burlesque, Restaurant, Pub and More!"/>
        <s v="THE ASCENDENCE SHIFT Feature Film (Canceled)"/>
        <s v="Privster.net - Privacy anywhere, whenever for free."/>
        <s v="Portraits of Resilience"/>
        <s v="Magic, Giggles and Love  A collection of children's poetry"/>
        <s v="&quot;Amp&quot; A Story About a Robot"/>
        <s v="4th Wall Theatre Project"/>
        <s v="The Sentinel &amp; The Showman"/>
        <s v="HUB Theatre Group presents John Logan's RED"/>
        <s v="Woman2Woman"/>
        <s v="'SCARAMOUCHE JONES'' by Justin Butcher"/>
        <s v="Whisper Me Happy Ever After (WMHEA)"/>
        <s v="Dewey Does 110 Animation"/>
        <s v="Cesar Chavez's First Music Album (Canceled)"/>
        <s v="DIY Garage"/>
        <s v="Teach Your Parents iPad (Canceled)"/>
        <s v="First jazz album for Multidirectional, Now printing time!"/>
        <s v="Elektra Bekent - Afstudeervoorstelling"/>
        <s v="SICKNESS 2014 Build Killian's Bike"/>
        <s v="Fate Fighters - The Ultimate Decision Maker"/>
        <s v="The Wedding"/>
        <s v="A Brief History of Musical Theatre..."/>
        <s v="Time Please Fringe"/>
        <s v="Fools Rush In: A Cabaret Benefiting BC/EFA Kickstarter"/>
        <s v="Tales Of Tameria - Dawning Light"/>
        <s v="Subtropisch zwemparadijs Tropicana"/>
        <s v="IRring - The Remote Control That fits on Your Finger"/>
        <s v="Destination Small Town &quot;Visitor Center&quot; To The Midwest"/>
        <s v="MAMA'Z BA-B: The StagePlay"/>
        <s v="Trumpy and Viola take to the Big Apple"/>
        <s v="Help fund Richard Sosa's &quot;FolkameriqueÃ±o&quot; CD"/>
        <s v="Slayers of The Dead AR- build your ultimate Zombie Fort"/>
        <s v="A Countrified Wedding: A Guide to an English Country Wedding"/>
        <s v="MathPlus Cards (FKA Random Math)"/>
        <s v="Read/Rehearse/Workshop Plays at Austin Playwrights Studio"/>
        <s v="RAIN | a theatrical production of life-changing proportions"/>
        <s v="Angels in Houston"/>
        <s v="The Mission - Please Check Back Soon (Canceled)"/>
        <s v="Seliges Theater presents &quot;The God of Carnage&quot;"/>
        <s v="sellorshopusa.com"/>
        <s v="Hattie Bee's Second Album"/>
        <s v="An album of 10 &quot;jazz art songs&quot; by Matthew John Mortimer"/>
        <s v="Beef Sticks, the Ultimate Protein Snack"/>
        <s v="Help CRB obtain 501(c)(3) status! (Canceled)"/>
        <s v="Burgers and Babes Food Truck (Canceled)"/>
        <s v="Pizza Delique"/>
        <s v="The Singing Teacher"/>
        <s v="Handee Job for PS4 Gets on Shark Tank"/>
        <s v="Sherri's Playhouse Present's A Heavenly Hand!"/>
        <s v="Shakulute (Shakuhachi mouthpiece for Alto Flute) (Canceled)"/>
        <s v="be back soon (Canceled)"/>
        <s v="Austen a New Musical Play"/>
        <s v="#CalExit...War of 2020 (Canceled)"/>
        <s v="Step-By-Step Guide On How To Stay Secure &amp; Anonymous Online"/>
        <s v="AZAMAR"/>
        <s v="VoxelMaze"/>
        <s v="Jimmy There and Back - Documentary Animation"/>
        <s v="Lifelike Figures Vinyl Pressing!"/>
        <s v="#noblurredlines"/>
        <s v="Leo's RainSong Artist program"/>
        <s v="A Tree is a Tree, no matter what you see.  CHILDREN'S BOOK"/>
        <s v="Terezin's The Fireflies"/>
        <s v="What a Gay Play - back, bigger and longer"/>
        <s v="The Bridge That Brought Us Over: The History of Gospel Music"/>
        <s v="'Time at the Bar!' - Written and directed by Kieran Mellish"/>
        <s v="Battle-Buddy â€“ Bringing gamers together"/>
        <s v="Gourmet Steak Hot Dogs By The Savage Wienerâ„¢"/>
        <s v="NZ Auction site.  No listing or success fees. Only $2 p/m"/>
        <s v="disCover: Napoli"/>
        <s v="Snag-A-Slip"/>
        <s v="Master Le Cosplay's: Avengers 2 Hulk Buster V2.0 Build"/>
        <s v="Buy beauty &amp; hair products 24/7 from a vending machine."/>
        <s v="Invisible Reins - Let your children roam free (Canceled)"/>
        <s v="BARNFEST 2015"/>
        <s v="Calvert HS Planetarium Restoration (Canceled)"/>
        <s v="Riders Registry &quot;Medical data of active people on a Dog Tag&quot;"/>
        <s v="The Bible translated into Emoticons"/>
        <s v="Downloads From My Mind - Science Fiction Short Stories"/>
        <s v="Bunyip Magic - Epic kids Adventures of the Mythical Bunyip!"/>
        <s v="Brothers in Arms Building Better Lives Workshop For Men"/>
        <s v="The Rights (and Wrongs) of Mary Wollstonecraft"/>
        <s v="Prehistoric Landing"/>
        <s v="The Paint Can Holder by U.S. Green Products"/>
        <s v="Arts in Conflict"/>
        <s v="Carbon mini bikes / race / MTB / FAT ~ Carbon tow placement"/>
        <s v="&quot;In My Own EYE &quot; a cabaret not to be missed"/>
        <s v="It's not easy being green: Costa Rican froglife"/>
        <s v="Tell'em I'm Gonna Make It"/>
        <s v="Charmaine (Daughter of Charlotte)"/>
        <s v="Anaheim California here we come but we need your help."/>
        <s v="Jazz CD:  Out of The Blue"/>
        <s v="Aeldengald Saga Book I"/>
        <s v="A FORK IN THE ROAD food truck"/>
        <s v="Its A Rib Thing"/>
        <s v="Freshie's Donuts Food Trailer"/>
        <s v="Vuzion: An Actual Overlaid Heads Up Display Wearable"/>
        <s v="LE NUVOLE DEL CIELO-CLOUDS OF THE SKY"/>
        <s v="Progressive King James Version New Testament"/>
        <s v="Tales of guns, gold and a beagle in the Old West"/>
        <s v="Reflecting Light Photo"/>
        <s v="The National Forests Passport Project (Canceled)"/>
        <s v="Lavvoro - A new LinkedIn and Facebook for the job market"/>
        <s v="The Sketchy Pelican (Canceled)"/>
        <s v="Jambie"/>
        <s v="Guardian Theatre, Arts in Education Theatre"/>
        <s v="Vote for Next Season's Shows!"/>
        <s v="Some Enchanted Evening UK TOUR"/>
        <s v="Mark Twain is Hell for the Company - Original Play"/>
        <s v="The Jennings Family Reunion"/>
        <s v="READY OR NOT HERE I COME"/>
        <s v="NTACTheatre - North Texas Actor's Collaborative Theatre"/>
        <s v="Those That Fly"/>
        <s v="Weather Men"/>
        <s v="ReminiSens Restaurant &amp; Theatre in Versailles"/>
        <s v="AirString"/>
        <s v="Freedom Train"/>
        <s v="Fantastic Mr Fox - Novus Theatre"/>
        <s v="Secret of Shahrazad (World Premier)"/>
        <s v="Fine Art Landscape 2015 Calendar"/>
        <s v="REBORN IN LOVE"/>
        <s v="Scenes from New Orleans"/>
        <s v="Dichotomy (Canceled)"/>
        <s v="STEM MARS Lander experience: https://youtu.be/n6avxUAKee0"/>
        <s v="Privileged Zone - Premium Social Network (Canceled)"/>
        <s v="BioToo - Emergency Temporary Tattoos"/>
        <s v="Help Fund Jason's Debut Jazz CD &quot;Exodus&quot;"/>
        <s v="MISTER BROWN"/>
        <s v="Empty Ramekins Catering Group"/>
        <s v="My Christmas Star"/>
        <s v="After The Blue"/>
        <s v="Cupcake Chaos"/>
        <s v="Take Tartuffe to Edinburgh Fringe Festival!"/>
        <s v="Expedition into the Empty Quarter - The Book (Canceled)"/>
        <s v="Psalms"/>
        <s v="Litter-Buddy"/>
        <s v="Wondrous Adventures: A Kid's Game"/>
        <s v="Army vs Aliens - Currently in Alpha"/>
        <s v="Jen bakes shortbread needs a commercial kitchen!"/>
        <s v="Cafe Nomad back on the road! Coffee van's poorly."/>
        <s v="Medieval Village"/>
        <s v="The Last Mice"/>
        <s v="Super Hi-Speed Road Strikers"/>
        <s v="TaxSaver USA Affordable Tax App Development and Launch"/>
        <s v="The Last Armada (Canceled)"/>
        <s v="Diggers Fall tactical multiplayer pc shooter"/>
        <s v="Unity, A Content Creators Toolkit"/>
        <s v="CAUCASUS - on the untrodden roads (Canceled)"/>
        <s v="MAGA Private Label Spicy Sauce"/>
        <s v="Julius Caesar"/>
        <s v="The Pelican, by August Strindberg"/>
        <s v="The Girl With(out) The Camera"/>
        <s v="Translation of an interactive eLearning-website for surgery"/>
        <s v="The Legend Of The Crimson Knight"/>
        <s v="Beyond the Pale"/>
        <s v="StreetskatePRO's  Knee, Shin, &amp; Ankle pad compression sleeve"/>
        <s v="The Floridian Food Truck"/>
        <s v="Indian Language Dictionary"/>
        <s v="The Town We Live In"/>
        <s v="The Prodigal Son"/>
        <s v="These Easy Days (Canceled)"/>
        <s v="Dugout Dogs, Americas love of hot dogs and baseball!"/>
        <s v="Jamaican food truck in Munich in the making! (Canceled)"/>
        <s v="Dusk Theatre Company presents... Macbeth Rebothered"/>
        <s v="The Love Shack"/>
        <s v="Funding for a new theater facility in Walker Minnesota"/>
        <s v="A play by Gabriel Kemlo about lost ideals, and new starts"/>
        <s v="Mac N Cheez Food Truck"/>
        <s v="Warren's / Adilyn's Rollin' Bistro"/>
        <s v="Ginger Binge's first album"/>
        <s v="General Treatise on Chess. Tactics. by R. Grau, translation"/>
        <s v="Fat daddy mac food truck"/>
        <s v="Make The Historic Dungeness Schoolhouse Stage ADA Accessible"/>
        <s v="Star Wars Fan Film (Canceled)"/>
        <s v="Allergy Friendly Restaurant Finder and Review Site"/>
        <s v="Foundations: 12 Songs in 2012"/>
        <s v="Prez Games: Do You Have What it Takes to Win the Presidency?"/>
        <s v="Holly's Hot Stuff"/>
        <s v="Hurricane Katrina 10th Anniversary: Brothers from the Bottom"/>
        <s v="Memoir of a Forgotten Past"/>
        <s v="Headaches - a play exploring the topic of mental health"/>
        <s v="MENTAL Play"/>
        <s v="The UnDiscovered Image"/>
        <s v="&quot;The Day That Shakespeare Died&quot; - The book and the play."/>
        <s v="Keyup.in - The gaming community that gives back."/>
        <s v="time-care.com - Helping People Remember The Simple Things"/>
        <s v="The Content of Character Book Series, Volume I, 1750 - 1940"/>
        <s v="Songs of Africa Ensemble Goodwill Africa Tour"/>
        <s v="Justin Cron's Sax Debut Album"/>
        <s v="Social behavior in technical communities"/>
        <s v="iPhanny"/>
        <s v="Kelli's Kitchen"/>
        <s v="Tonight I'll be April"/>
        <s v="Unconscious Subconscious"/>
        <s v="Chess puzzles in your pocket: a new eBook"/>
        <s v="(TBC) I'M JUST HERE TO BUY SOY SAUCE by Jingan Young"/>
        <s v="The NELSON RIDDLE SONGBOOK - Nelson Riddle Tribute Orchestra"/>
        <s v="Sideways Mohawk vs This Guy ( Comic eBook &amp; Cartoon Movie )"/>
        <s v="Kid's Connect (Connecting kids with sickness' together)"/>
        <s v="lumiglove"/>
        <s v="Truth, Dare, Promise to be Faithful Stage Play"/>
        <s v="In Love There's War"/>
        <s v="Get Affordable Website with Premium Hosting and Domain"/>
        <s v="Change the World through Color"/>
        <s v="ZoZo Skeleton Hand Planchette - Works with ANY Ouija Board"/>
        <s v="Grammar Land Performances"/>
        <s v="Lovers and Other Strangers at The Cockpit"/>
        <s v="The Grouch Who Couldn't Steal Christmas"/>
        <s v="Mathias Pizzeria - A Mobile Wood Fired Pizza Oven (Canceled)"/>
        <s v="The Black Woman's Attitude Stage Play"/>
        <s v="Alexis' Aggravation: Murder in the Southwest. A Crime Novel"/>
        <s v="Employ College 2K"/>
        <s v="T-Fighter: Code Name M - Mobile Edition"/>
        <s v="Crystal City Haunted Undergound"/>
        <s v="CheckMate Careers"/>
        <s v="Digitizing 8 Rare Siddha Yoga Books"/>
        <s v="Abstract Image Photography Coffee Table Book (Canceled)"/>
        <s v="PriceItUpPlease (Canceled)"/>
        <s v="Finit - Hashtag Chatting (Canceled)"/>
        <s v="Jolly's Hot Dogs An All-Beef Coney Dog"/>
        <s v="Get Your Life Back"/>
        <s v="Spring Awakening Presented by Catoctin Mountain Players"/>
        <s v="Deception Belt"/>
        <s v="Before You Sleep - A Survival Social Video Game"/>
        <s v="Native American Language Book for Children"/>
        <s v="Our Moon... A book on life for both parents and children."/>
        <s v="MY4FACES THE ANIMATED MOVIE"/>
        <s v="Lift Up Missions a Global Christian Online Platform"/>
        <s v="Cupcake Truck Unite"/>
        <s v="Lana - Short film"/>
        <s v="Glippets: The Aliens next door -  Animation from Comic Strip"/>
        <s v="World Defense : Tower Defense"/>
        <s v="Joy Full Noise!"/>
        <s v="Claws &amp; Fins"/>
        <s v="Metrospective - photography project"/>
        <s v="Build Phatboyz Food Truck (Canceled)"/>
        <s v="Moon Rocket Projo - Finally know the TRUTH about E.T."/>
        <s v="While the Stars Fall"/>
        <s v="REGIONRAT, the movie"/>
        <s v="Making The Choice"/>
        <s v="Discovering the Other Woman"/>
        <s v="'WORLD FRIENDS' - Changing the way children learn and play !"/>
        <s v="I'm Sticking With You."/>
        <s v="MADE online media platform for artists and creatives"/>
        <s v="This is NOT the Bible I was taught in Sunday School"/>
        <s v="TERESA ANN LAMIRAND'S DEBUT ALBUM &quot;MY LIFE UNFOLDING&quot;&quot;"/>
        <s v="The Art of You Too"/>
        <s v="Reality  Check (Canceled)"/>
        <s v="Trumperama"/>
        <s v="The Cold Spot Mobile Trailer"/>
        <s v="The Book Club Rebellion"/>
        <s v="North Cascades Bigfoot Photo Expedition"/>
        <s v="&quot;UNCOVERED ME&quot;"/>
        <s v="Small Animal Deterrent Latch (S.A.D.L.)"/>
        <s v="Shutters of Hope: The Real Faces of Infertility"/>
        <s v="3D Art for &quot;Extreme Hugtime Simulation Challenge&quot;"/>
        <s v="Space Shooter RPG+"/>
        <s v="Cykelauktion.com (Canceled)"/>
        <s v="Game Swapper (Canceled)"/>
        <s v="FOOD|Art"/>
        <s v="Barney's, deliciously New York - Vintage 1972 Chevy P10"/>
        <s v="Evie's Eats and Natural Treats Food Truck"/>
        <s v="El Carte 303"/>
        <s v="&quot;Un parco di Risate&quot; - open air theatre to save TKC"/>
        <s v="The Old Howard Theatre Company"/>
        <s v="Richard III - Presented by REBATEnsemble/Theatre Off Jackson"/>
        <s v="Jack and the Beanstalk, The Family Pantomime December 2015"/>
        <s v="Vestige"/>
        <s v="TWO for the PRICE OF ONE THEATRE"/>
        <s v="L.U.N.A. Theatre Company produces &quot;Steel Magnolias&quot;"/>
        <s v="I Died. Yesterday by Pamela Norton Docken"/>
        <s v="Dark Paradise"/>
        <s v="Rabbly"/>
        <s v="Carpe Diem Theater Troupe"/>
        <s v="Shell &amp; Paddy"/>
        <s v="The FunBunch Cartoon!!!"/>
        <s v="&quot;Cigarettes and Sunflowers&quot; first album by &quot;Memphis Lady&quot;"/>
        <s v="The Dreamer-An Original Jazz CD"/>
        <s v="The Quest To Save Hip Hop"/>
        <s v="Towers Of The Apocalypse"/>
        <s v="New iPad/iPhone game development software needed"/>
        <s v="1985 Video Game Museum/Arcade/Game Lounge/Event Center"/>
        <s v="Translation of the book &quot;He sees me with his Heart&quot;"/>
        <s v="Waistband: Solar Powered Vegan Quality of Life Truck"/>
        <s v="A Growing Adventure"/>
        <s v="Church Folk Can Be Dangerous People"/>
        <s v="The Pendulum Swings UK Theatre Tour/EdFringe"/>
        <s v="In The Time of New York"/>
        <s v="The Story of the 1914 Christmas Truce is coming to America"/>
        <s v="Moroccan National Debate Team"/>
        <s v="Help get &quot;Don't Look&quot; on Steam Greenlight!"/>
        <s v="J &amp; D Rolling Smoke BBQ expansion"/>
        <s v="Dad, we will get your AxleCrutch idea to the next level!"/>
        <s v="Strain Wars"/>
        <s v="Wild Men at the Bristol Cathedral"/>
        <s v="Sacrifice"/>
        <s v="Space Gangstars (Canceled)"/>
        <s v="Quantum Alterations: Sci-fi, Stop Motion &amp; Fantasy Fan Film"/>
        <s v="&quot;Antoine Roney Trio&quot; at Cuba's Havana Jazz Festival 2013"/>
        <s v="Takeshi Asai French Trio - a lingua franca to break barriers"/>
        <s v="A very effective CD-Book for the Bilingual Pre-Kinder Class!"/>
        <s v="Paintball: Beyond The Paint"/>
        <s v="Live to Learn, Learn to Fight, Fight to Live - The Karen"/>
        <s v="The Year of Sunsets"/>
        <s v="Chili dog"/>
        <s v="'Haunting Julia' by Alan Ayckbourn"/>
        <s v="Showroom"/>
        <s v="Pocket Monsters: A Musical Parody (Canceled)"/>
        <s v="Bringing more Art to the Community"/>
        <s v="Ez 2c 3D Viewers (Canceled)"/>
        <s v="GettingTeensSaved.org Play in Richmond, California 2016"/>
        <s v="The Vagina Monologues 2015"/>
        <s v="OTHELLO, by William Shakespeare ( FUNDRAISER)"/>
        <s v="The Red Card Blue Card Game"/>
        <s v="18&quot;, 45.7cm Telescope. The universe is for everyone!"/>
        <s v="Just Cereal - Mobile Cereal Bar"/>
        <s v="Learn U.S. Geography: Dreaming my way across The U.S."/>
        <s v="Business &amp; Event Directory in Kingston, Ontario"/>
        <s v="Help me build my Tiny House Cupcake Bakery - Phase 1"/>
        <s v="Super Natural Kooking"/>
        <s v="Lucy Wood's Calendar - English Countryside 2016"/>
        <s v="Messiah's Call &quot;He'll Do It Today&quot; 2014"/>
        <s v="Die Another Day 1st CD (Christian Rock)"/>
        <s v="Cook"/>
        <s v="Mrs. Brown and Her Lost Puppy."/>
        <s v="Grover Theatre Company (GTC)"/>
        <s v="BorikÃ©n: The Show"/>
        <s v="SUPER!: An Original Musical (KC Fringe 2015) (Canceled)"/>
        <s v="Produce BELLE DAME SANS MERCI a stage play"/>
        <s v="Producing a live album of our upcoming Europe tour"/>
        <s v="It's The GOD Complex"/>
        <s v="the Giant Turnip"/>
        <s v="Expansion of The Mortis Chronicles"/>
        <s v="Folk-Tales: What Stories Do Your Folks Tell?"/>
        <s v="&quot; Sweet O'l Mama &quot; Theater Production"/>
        <s v="The Grigori"/>
        <s v="Mail 4 Jail"/>
        <s v="The Great Dark (Canceled)"/>
        <s v="Galaxy Probe Kids"/>
        <s v="Funding the new album by Chris Reed and the Anime Raiders"/>
        <s v="Triad a new album by James Murrell"/>
        <s v="Heads Up! / Vai com Tudo! - Music &amp; Sports Education for All"/>
        <s v="Notorious P.I.G. Food Truck will bring gangsta food to YOU!!"/>
        <s v="The Grym Brothers Series"/>
        <s v="Just One Block: The Extraordinary Journey Around The Block"/>
        <s v="Et si Kiwwi vous trouvait un job ? (Canceled)"/>
        <s v="Sabroso On Wheels"/>
        <s v="Bowlz Cafe, Hull"/>
        <s v="KabarettstÃ¼ck &quot;Dicht in da Nochtschicht&quot;"/>
        <s v="Zachariah Sheldon: A musical to chill your blood"/>
        <s v="Pwincess"/>
        <s v="Become the subject of my next composition!"/>
        <s v="Girls, Ladies and Women - A Gospel Drama"/>
        <s v="We Don't Play Fight"/>
        <s v="GoSolo Hat for GoPro (Canceled)"/>
        <s v="psyÂ·choÂ·miÂ·metÂ·ic: The EsÂ·sence of Life (Canceled)"/>
        <s v="A Midsummer's Night's Dream"/>
        <s v="Baja Babes Shrimp Tacos wants to spread the taco love!"/>
        <s v="Jamboni Brothers Pizza Pilot"/>
        <s v="Unleashed Fitness"/>
        <s v="The HotSeat child safety carseat with temperature alarm"/>
        <s v="&quot;Hope Without Borders&quot; trilogy by I R Tyler, Chinese edition"/>
        <s v="PATH to Reading Brain Training"/>
        <s v="DeadRealm RPG Series for Android and iOS"/>
        <s v="Fresh fruit and veggies for the hood!"/>
        <s v="patent pending"/>
        <s v="Funding a home for our Children's Theater"/>
        <s v="Theater &amp; Arts &amp; Day Care (Canceled)"/>
        <s v="The Original Laughter Therapist"/>
        <s v="Harriet Tubman Woman Of Faith"/>
        <s v="Little Lamb Kidz - multi-faith characters in their 1st DVD"/>
        <s v="Darwin's Kiss"/>
        <s v="Deviations"/>
        <s v="Celebrating American Jazz &amp; Soul Music"/>
        <s v="London Revolution - Open World RPG Minecraft Server"/>
        <s v="Xeno - A Sci-Fi FPS"/>
        <s v="The Mean Green Purple Machine"/>
        <s v="Agni Varsha - opera by Vanraj Bhatia - world premiere"/>
        <s v="Claim Your Glacier: What's your legacy? Denali, AK"/>
        <s v="Phillip Michael Photography"/>
        <s v="Makayla's Quest"/>
        <s v="Scout's Honor"/>
        <s v="Dissertation (Canceled)"/>
        <s v="oToBOTS.com - Freedom from high cost auto repairs (Canceled)"/>
        <s v="Lone Pine Coffee Brewery"/>
        <s v="&quot;Sami j's Food Truck&quot;"/>
        <s v="How to Create Your Own Magic World. Toy-making guide."/>
        <s v="REDISCOVERING KIA THE PLAY"/>
        <s v="Bring the iconic story of Leontyne Price to the stage."/>
        <s v="Spiritual Enlightenment Center - Help raise our vibrations!"/>
        <s v="Nothing Up My Sleeves Tour: Summer 2016"/>
        <s v="Nothing Changes"/>
        <s v="Counting Stars"/>
        <s v="The Happy Family and Devoted Dreams new theater plays NYC"/>
        <s v="My Real Mother's Name is... (Canceled)"/>
        <s v="De Lewe: A Youth Movement(Traveling Show)"/>
        <s v="'Journey's End' Tour of Dorset commemorating WW1"/>
        <s v="The Great Elephant Repertory Company"/>
        <s v="ThÃ©Ã¢tre Polichinelle Show &quot;Clown-Ballet&quot;"/>
        <s v="Divine Connection Performing Arts Leadership Program"/>
        <s v="&quot;I'll Take You Back&quot; Animated Music Video"/>
        <s v="Xenu's Space Opera"/>
        <s v="Alice In Wonderland (Polish) ALICJA W KRAINIE CZARÃ“W"/>
        <s v="Terry Pratchett's Wyrd Sisters"/>
        <s v="In His Presence"/>
        <s v="ThÃ©Ã¢tre d'automates &quot;culture de vie&quot;"/>
        <s v="One Minute Gone: Manhattan Noir: a novel and backstory book"/>
        <s v="Project Revive: Protecting the Creative Impulse"/>
        <s v="toggleme. - the next phenom in mobile gaming"/>
        <s v="Angry words with Friends"/>
        <s v="It's so cute! - Great food!"/>
        <s v="the Savannah Disputation"/>
        <s v="New Edinburgh play"/>
        <s v="In the Land of Gold"/>
        <s v="Messages"/>
        <s v="Hart Blvd. A feature film by Andrew Greve"/>
        <s v="Mioti"/>
        <s v="Rolodex: One Contact List to Rule Them All"/>
        <s v="Angwish &quot;I Wanna Be Your Monkey&quot; Music Video"/>
        <s v="Ping"/>
        <s v="From student to beekeeper"/>
        <s v="The Flashing Lights"/>
        <s v="Equality Theatre"/>
        <s v="CONVERSATIONS WITH AN AVERAGE JOE"/>
        <s v="Women Beware Women"/>
        <s v="Rob Base Presents Unequally Yoked The Stage Play"/>
        <s v="A CRY FOR HELP"/>
        <s v="Central Ohio Astronomical Society Mobile Classroom"/>
        <s v="Just Bryan, a radio drama"/>
        <s v="W (Canceled)"/>
        <s v="The Torah: World's First Complete Musical Transcription"/>
        <s v="&quot;SHADY BIZZNESS' The Eminem Movie Beyond 8 Mile&quot;"/>
        <s v="FREE Shuttle Service in Downtown Los Angeles"/>
        <s v="Waddle Slide - An App for iPhone and Android"/>
        <s v="The Hounds of Reservoir - A Shakesperian Heist film"/>
        <s v="Something To Wear For Hearing Sounds By Feeling Vibrations"/>
        <s v="A day in the life of...(podcast) (Canceled)"/>
        <s v="Cyber Universe Online"/>
        <s v="Man Down! Translation project"/>
        <s v="My life, My travel, My past - time to share"/>
        <s v="Trilogy of Crystals, book 1, translation"/>
        <s v="Beginner's Guide to Fibromyalgia translation - fibromialgia"/>
        <s v="Follow in footsteps an awesome book adventure"/>
        <s v="Film Speed"/>
        <s v="Course: Create Complete Web Apps without Coding (Canceled)"/>
        <s v="Build Flying Saucer Artificial Intelligent from sea shell"/>
        <s v="My own musical"/>
        <s v="Help Save High School Theater"/>
        <s v="Caryl Churchill's 'Top Girls' - NSW HSC Text"/>
        <s v="PROJECT OLIVE OYL:  10 VOICE-OVER &quot;POPEYE&quot; Demo Series"/>
        <s v="weBuy Crowdsourced Shopping"/>
        <s v="The Alan Katz Show"/>
        <s v="Pariah"/>
        <s v="DOWNLOAD THE INTERNET,...."/>
        <s v="The Creature"/>
        <s v="Cardboard reality"/>
        <s v="Past"/>
        <s v="Otherkin The Animated Series"/>
        <s v="Tabla AEIOU One Handed Two Handed Keyboard Development Kit"/>
        <s v="Droplets"/>
        <s v="Terror Interceptor Mobile Video Game"/>
        <s v="The Heart of a P.K."/>
        <s v="Professional Venue for local artists!!"/>
        <s v="a feminine ending, brought to you by the East End Theatre Co"/>
        <s v="Attraction"/>
        <s v="GCU Follow Your Dreams Production"/>
        <s v="Time Live: A short film (Canceled)"/>
        <s v="SAMANTHA  SHADOW (Canceled)"/>
        <s v="Rosette: Sci-Fi/Action Feature Film to Cast Hollywood Talent"/>
        <s v="Invisible Scars"/>
        <s v="Bad Teddy Studios"/>
        <s v="Animated Stand-up Routines Shenanigans"/>
        <s v="Indian in Chelsea - Web Animated series"/>
        <s v="everydayrelay"/>
        <s v="scriptCall - The Personal Presentation Platform"/>
        <s v="All in One Cloud Business Management - Extendix Panel"/>
        <s v="Ecosteader (Canceled)"/>
        <s v="Donald Trump Presidential Stress Cube"/>
        <s v="CENTROPYMUSIC"/>
        <s v="Ben's Top 5 podcast (Canceled)"/>
        <s v="Rainbow Ball to the Iphone"/>
        <s v="TeleRide"/>
        <s v="GAMING TO LEARN"/>
        <s v="Mirlin's Sushi"/>
        <s v="Sunrises in the MidWest"/>
        <s v="coming apart at the stitches... (Canceled)"/>
        <s v="&quot;Holy Realm Music Group&quot; Anointed Purpose, Heavenly Good"/>
        <s v="Project: 20M813"/>
        <s v="Meme Wars - Dank Age"/>
        <s v="Charge Furniture"/>
        <s v="DodgeBall Blitz"/>
        <s v="WINTER WALK WITH ME ~ Hasenfang Album"/>
        <s v="Alcohol On Call (Canceled)"/>
        <s v="Projektwebseite (Canceled)"/>
        <s v="The first green Food Truck in Phnom Penh"/>
        <s v="Nana's Home Cooking on Wheels"/>
        <s v="C is for Crooked"/>
        <s v="Mystical Woods    Micheal learns a lesson.     (Thank-you)"/>
        <s v="The Dead Loss"/>
        <s v="Artists' tickets to VARIATIONS ON FAMILY"/>
        <s v="The Castle Project"/>
        <s v="Hip Justice Catmunity Center"/>
        <s v="Ant Farm Theatre Project (Canceled)"/>
        <s v="Marcus Rashad's &quot;The Domino Effect Stage Play&quot;"/>
        <s v="A Bite of a Snake Play"/>
        <s v="Hot Dogs a new play by Suhayla El-Bushra"/>
        <s v="Tyke Theatre Web Show"/>
        <s v="Duodeca"/>
        <s v="Hamlet by CattyWhamPuss (with non-traditional casting)"/>
        <s v="1000 words (Canceled)"/>
        <s v="Boys In The Arts Scholarship Program (Canceled)"/>
        <s v="Romeo and Juliet by Cry of Curs"/>
        <s v="The Escorts"/>
        <s v="Super Date, The Dating Game Show for Superheroes"/>
        <s v="WANTS (We Are Not The Same)"/>
        <s v="Age of Valor: Heritage - The Audio Drama"/>
        <s v="Langwiser - video lessons with native speaking teachers"/>
        <s v="Forever Man (short film) (Canceled)"/>
        <s v="Ducky Diapers"/>
        <s v="The Cat-Bath Contraption"/>
        <s v="Social Rewards - A new twist on social media (Canceled)"/>
        <s v="FBTR BBQ"/>
        <s v="The Divine Comedy- A New English Translation"/>
        <s v="Right Tracey!"/>
        <s v="Yada.Yada.Yada. An Unauthorized Seinfeld Event. 9 in 90"/>
        <s v="Patch Bo - Organic toons"/>
        <s v="Favowear - Shopping for your favorite clothes made simple"/>
        <s v="DigitaliBook free library"/>
        <s v="Podcast for fun! (Canceled)"/>
        <s v="Realidades del Hombre"/>
        <s v="The Panama Canal Bridge of the Americas"/>
        <s v="Alex and More"/>
        <s v="Avarimor Series (Audio Plays)"/>
        <s v="Midway: The Turning Point"/>
        <s v="Consumed"/>
        <s v="Fat Rich Bastards Animated videos"/>
        <s v="Swap Anything (Canceled)"/>
        <s v="Highland Sabre - A Black Beast Books Project"/>
        <s v="Help Jumpy Punch Prosper!!"/>
        <s v="A YouTube Gaming Channel"/>
        <s v="Island of Paws - A Dog and Cat RPG Game    0==]=====&gt;"/>
        <s v="Soulwalker"/>
        <s v="Thella's, food, tacos, burritos, health"/>
        <s v="Add your voice to Cellphonia 9/11 (Canceled)"/>
        <s v="Black Matter: Reality is in the eyes of the beholder"/>
        <s v="The Second Renaissance"/>
        <s v="The Sharper Image"/>
        <s v="Thundercreek Studios"/>
        <s v="Smokin' J's BBQ. food truck"/>
        <s v="Mexican food truck"/>
        <s v="Crazy Daisy Food Truck"/>
        <s v="Inspire Healthy Eating"/>
        <s v="TapiÃ³ca - Brazilian Street Food Truck"/>
        <s v="100, Acre Wood"/>
        <s v="An Original Theater Play Entitled &quot;The Art of Love&quot;"/>
        <s v="&quot;Buffalo Info.&quot; Directions-Events-Places Of Interest-History"/>
        <s v="The Rhythm of Revolution - Charity Musical Production"/>
        <s v="Hardcross"/>
        <s v="'Potter.' Funding 2015"/>
        <s v="Camp Curtain Call: Star Wars (A Parody)"/>
        <s v="Poles Apart - A Play in 2 Acts"/>
        <s v="Professor O'Hannigan's Time Machine (Student Directed)"/>
        <s v="Keto Advice (Canceled)"/>
        <s v="Gringo Loco Tacos Food Truck"/>
        <s v="THE RUNNING GAME"/>
        <s v="Oh! What a Lovely War - Salute the Centenary"/>
        <s v="Desperation Short Film"/>
        <s v="Planet Earth Superheroes"/>
        <s v="Smart 2-in-1 I-PHONE HANDLE/WALLETtm"/>
        <s v="Shakespeare in the Hood - Romeo and Juliet"/>
        <s v="Picturing Italy"/>
        <s v="Wriyon - WRIte Your Own (Canceled)"/>
        <s v="OPEN THE OLD &quot;RIGON&quot; THEATER"/>
        <s v="&quot;Sounds By The River&quot; ( Original Musical)"/>
        <s v="Black America from Prophets to Pimps"/>
        <s v="Invincible Diamonds: A Survivor's Guide"/>
        <s v="Blazed Donuts: An Orginial One Act"/>
        <s v="The Toy Box by Anthony H. Wallace"/>
        <s v="Shutupsystems.com Innapropriate Cartoon and Comics Dvd set"/>
        <s v="Pleero, A Technology Team Building Website (Canceled)"/>
        <s v="Summers' Love, A Cute and Funny Cinderella Love Story"/>
        <s v="Modern Literal Torah Translation (Canceled)"/>
        <s v="The Wonderful World of Princes &amp; Princesses"/>
        <s v="ZomBlock's"/>
        <s v="Demigods - Rise of the Children - Part 1 (Design)"/>
        <s v="Bee Bay Microjobs (Canceled)"/>
        <s v="Murphy's good eatin'"/>
        <s v="funding for bbq trailer"/>
        <s v="Raph the Ninja Giraffe"/>
        <s v="Little Nell's - a play"/>
        <s v="The Salem Haunted Magic Show"/>
        <s v="Create The Twisted Tree Theatre"/>
        <s v="Crosswalk Theatre - Starting Capital"/>
        <s v="Capricorn Horn- Entertainment for the World's Finest Gents"/>
        <s v="&quot;The Norwegians&quot; Midwestern Tour"/>
        <s v="MICRO-MISSION"/>
        <s v="IRL: Gamers Unite"/>
        <s v="The Ecstasy of Vengeance - Feature Length Film"/>
        <s v="The Man Who Loved Dinosaurs. Based on a true story."/>
        <s v="PokÃ©Movie - A PokÃ©monâ„¢ school project"/>
        <s v="TAO Mr. Fantastic!!"/>
        <s v="Airships and Anatasia: The Movie"/>
        <s v="hap's- Whats the program?"/>
        <s v="Chronicles - History by us, as we tell it, as we share it"/>
        <s v="TOC TOC TROC"/>
        <s v="RummageCity.com - Rummage sailing made easy!"/>
        <s v="Uthtopia"/>
        <s v="Talented Minds â­ï¸"/>
        <s v="HackersArchive.com"/>
        <s v="Get Neighborly"/>
        <s v="Big Data (Canceled)"/>
        <s v="pitchtograndma (Canceled)"/>
        <s v="Kids Educational Social Media Site (Canceled)"/>
        <s v="D-Pro Athletic Headband with Carbon Fiber"/>
        <s v="trustee"/>
        <s v="Start a New Podcast (Canceled)"/>
        <s v="Funding HyperLight Studios"/>
        <s v="Flying Turds"/>
        <s v="New Mario Bro's style game!"/>
        <s v="Future Belt (Canceled)"/>
        <s v="Existence Space and Office (English translation)"/>
        <s v="Database of Interlinear Greek Words"/>
        <s v="Perfume Collectibles - Vintage Bottles - History of Perfume"/>
        <s v="The Art of the Dill"/>
        <s v="Daddy"/>
        <s v="Nevada County Hearts"/>
        <s v="Aerial Photography :  Americas Most Impressive Structures"/>
        <s v="Dream TRIP to Tornado Alley"/>
        <s v="lyndale lewis and new vision prosper cd release"/>
        <s v="Preserving the DC Gospel Stars"/>
        <s v="New album - Prophetic guitar soundscapes, Volume 2"/>
        <s v="Street Prophet Los CD and new book"/>
        <s v="SWEET LOVE - a Lovely Christian WEDDING SONG Happy Marriage"/>
        <s v="Oddity Photography - help get us off the ground!"/>
        <s v="Nanaue eSports"/>
        <s v="Tired of Corporation Negotiation? THINK MIDDLE MEDIATION!"/>
        <s v="hot dog cart"/>
        <s v="Help starting a family owned food truck"/>
        <s v="Food Cart Tour With Raz Simone and Macklemore"/>
        <s v="Wraps in a snap. Fast lunch with a gourmet punch!"/>
        <s v="Premium Burgers"/>
        <s v="Drunken Wings"/>
        <s v="The Shirley Delicious Treats Food Truck Project"/>
        <s v="Mouth Watering Mobile Restaurant"/>
        <s v="Tac o' Relli's Behold the first smoked to order taco truck"/>
        <s v="The Boat That Couldn't Float"/>
        <s v="Strive"/>
        <s v="Hercules the Panto"/>
        <s v="Help Us Help Artists"/>
        <s v="Bungers surfing Museum"/>
        <s v="Cowes and The Sea"/>
        <s v="ROAD TO THE KINGDOM"/>
        <s v="Jeremy Kyle- The Opera"/>
        <s v="POE!"/>
        <s v="If the Shoe Fits"/>
        <s v="A Staged Reading of &quot;CALL ME TANIA&quot;"/>
        <s v="&quot;Trouble at the Gate&quot; play"/>
        <s v="What Dreams Were Made Of"/>
        <s v="The Container Play"/>
        <s v="JoLee Productions"/>
        <s v="Improv Patrol &quot;The Gift of Your Story is Our Script&quot;"/>
        <s v="&quot;The Divide&quot; A Great New Play To Tour the USA"/>
        <s v="South Florida Tours"/>
        <s v="Shakespeare In The Park"/>
        <s v="The Hostages"/>
        <s v="Ø¢Ù…ÙŠÙ† (Amen)"/>
        <s v="A Great New Controversial Play - &quot;The Divide&quot;.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Average Donation" numFmtId="0">
      <sharedItems containsString="0" containsBlank="1" containsNumber="1" minValue="0" maxValue="3304"/>
    </cacheField>
    <cacheField name="Date Created Conversion" numFmtId="0">
      <sharedItems containsNonDate="0" containsDate="1" containsString="0" containsBlank="1" minDate="1970-01-01T00:00:00" maxDate="2017-03-15T15:30:07" count="4115"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1970-01-01T00:00:00"/>
        <m/>
      </sharedItems>
      <fieldGroup par="20" base="16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1970" maxValue="2017" count="11">
        <n v="2016"/>
        <n v="2013"/>
        <n v="2014"/>
        <n v="2012"/>
        <n v="2015"/>
        <n v="2017"/>
        <n v="2011"/>
        <n v="2010"/>
        <n v="2009"/>
        <n v="1970"/>
        <m/>
      </sharedItems>
    </cacheField>
    <cacheField name="Quarters" numFmtId="0" databaseField="0">
      <fieldGroup base="16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2014"/>
    <x v="0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x v="0"/>
    <s v="hardware"/>
    <n v="88.601699999999994"/>
    <x v="0"/>
    <d v="2013-03-25T04:08:59"/>
    <x v="0"/>
  </r>
  <r>
    <n v="1012"/>
    <x v="1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x v="0"/>
    <s v="wearables"/>
    <n v="1389.3561999999999"/>
    <x v="1"/>
    <d v="2017-01-24T10:34:12"/>
    <x v="1"/>
  </r>
  <r>
    <n v="1971"/>
    <x v="2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x v="0"/>
    <s v="hardware"/>
    <n v="272.35590000000002"/>
    <x v="2"/>
    <d v="2013-11-15T04:00:00"/>
    <x v="2"/>
  </r>
  <r>
    <n v="2076"/>
    <x v="3"/>
    <s v="Wireless earbuds filled with sound, yet so small they are almost invisible!"/>
    <n v="179000"/>
    <n v="972594.99"/>
    <x v="0"/>
    <s v="GB"/>
    <s v="GBP"/>
    <n v="1406149689"/>
    <x v="3"/>
    <b v="0"/>
    <n v="8359"/>
    <b v="1"/>
    <x v="0"/>
    <s v="hardware"/>
    <n v="116.35299999999999"/>
    <x v="3"/>
    <d v="2014-07-23T21:08:09"/>
    <x v="0"/>
  </r>
  <r>
    <n v="1948"/>
    <x v="4"/>
    <s v="10 times more powerful than Raspberry Pi 3, x86 64-bit architecture"/>
    <n v="100000"/>
    <n v="800211"/>
    <x v="0"/>
    <s v="US"/>
    <s v="USD"/>
    <n v="1465232520"/>
    <x v="4"/>
    <b v="1"/>
    <n v="4245"/>
    <b v="1"/>
    <x v="0"/>
    <s v="hardware"/>
    <n v="188.5067"/>
    <x v="4"/>
    <d v="2016-06-06T17:02:00"/>
    <x v="0"/>
  </r>
  <r>
    <n v="2013"/>
    <x v="5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x v="0"/>
    <s v="hardware"/>
    <n v="173.5778"/>
    <x v="5"/>
    <d v="2016-07-08T23:03:34"/>
    <x v="1"/>
  </r>
  <r>
    <n v="1478"/>
    <x v="6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x v="1"/>
    <s v="radio &amp; podcasts"/>
    <n v="29.187200000000001"/>
    <x v="6"/>
    <d v="2013-05-14T20:55:13"/>
    <x v="3"/>
  </r>
  <r>
    <n v="1978"/>
    <x v="7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x v="0"/>
    <s v="hardware"/>
    <n v="1323.2539999999999"/>
    <x v="7"/>
    <d v="2012-06-12T07:00:00"/>
    <x v="0"/>
  </r>
  <r>
    <n v="1973"/>
    <x v="8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x v="0"/>
    <s v="hardware"/>
    <n v="247.94"/>
    <x v="8"/>
    <d v="2016-08-06T07:00:00"/>
    <x v="1"/>
  </r>
  <r>
    <n v="2064"/>
    <x v="9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x v="0"/>
    <s v="hardware"/>
    <n v="86.163799999999995"/>
    <x v="9"/>
    <d v="2013-05-31T12:00:00"/>
    <x v="0"/>
  </r>
  <r>
    <n v="1515"/>
    <x v="10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x v="2"/>
    <s v="photobooks"/>
    <n v="849.6703"/>
    <x v="10"/>
    <d v="2016-03-16T05:04:57"/>
    <x v="4"/>
  </r>
  <r>
    <n v="2011"/>
    <x v="11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x v="0"/>
    <s v="hardware"/>
    <n v="422.0206"/>
    <x v="11"/>
    <d v="2016-01-11T23:00:00"/>
    <x v="0"/>
  </r>
  <r>
    <n v="2070"/>
    <x v="12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x v="0"/>
    <s v="hardware"/>
    <n v="259.25420000000003"/>
    <x v="12"/>
    <d v="2016-06-28T15:45:23"/>
    <x v="0"/>
  </r>
  <r>
    <n v="1954"/>
    <x v="13"/>
    <s v="The First Home Battery System You Simply Plug in to Install"/>
    <n v="50000"/>
    <n v="349474"/>
    <x v="0"/>
    <s v="US"/>
    <s v="USD"/>
    <n v="1457758800"/>
    <x v="13"/>
    <b v="1"/>
    <n v="415"/>
    <b v="1"/>
    <x v="0"/>
    <s v="hardware"/>
    <n v="842.10599999999999"/>
    <x v="13"/>
    <d v="2016-03-12T05:00:00"/>
    <x v="4"/>
  </r>
  <r>
    <n v="1945"/>
    <x v="14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x v="0"/>
    <s v="hardware"/>
    <n v="511.7912"/>
    <x v="14"/>
    <d v="2015-07-12T06:02:38"/>
    <x v="0"/>
  </r>
  <r>
    <n v="2643"/>
    <x v="15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x v="0"/>
    <s v="space exploration"/>
    <n v="223.58250000000001"/>
    <x v="15"/>
    <d v="2016-12-21T07:59:00"/>
    <x v="2"/>
  </r>
  <r>
    <n v="1941"/>
    <x v="16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x v="0"/>
    <s v="hardware"/>
    <n v="64.570099999999996"/>
    <x v="16"/>
    <d v="2014-05-15T06:58:51"/>
    <x v="2"/>
  </r>
  <r>
    <n v="1944"/>
    <x v="17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x v="0"/>
    <s v="hardware"/>
    <n v="176.2002"/>
    <x v="17"/>
    <d v="2014-05-01T14:01:30"/>
    <x v="0"/>
  </r>
  <r>
    <n v="2611"/>
    <x v="18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x v="0"/>
    <s v="space exploration"/>
    <n v="83.802899999999994"/>
    <x v="18"/>
    <d v="2017-01-02T22:59:00"/>
    <x v="4"/>
  </r>
  <r>
    <n v="2034"/>
    <x v="19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x v="0"/>
    <s v="hardware"/>
    <n v="593.93619999999999"/>
    <x v="19"/>
    <d v="2015-05-07T06:58:00"/>
    <x v="4"/>
  </r>
  <r>
    <n v="642"/>
    <x v="20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x v="0"/>
    <s v="wearables"/>
    <n v="134.35919999999999"/>
    <x v="20"/>
    <d v="2015-08-19T15:37:54"/>
    <x v="4"/>
  </r>
  <r>
    <n v="2197"/>
    <x v="21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x v="3"/>
    <s v="tabletop games"/>
    <n v="65.891300000000001"/>
    <x v="21"/>
    <d v="2015-02-28T14:00:59"/>
    <x v="0"/>
  </r>
  <r>
    <n v="2250"/>
    <x v="22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x v="3"/>
    <s v="tabletop games"/>
    <n v="426.93169999999998"/>
    <x v="22"/>
    <d v="2016-12-03T01:07:53"/>
    <x v="0"/>
  </r>
  <r>
    <n v="1964"/>
    <x v="23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x v="0"/>
    <s v="hardware"/>
    <n v="180.75190000000001"/>
    <x v="23"/>
    <d v="2016-04-22T06:32:52"/>
    <x v="4"/>
  </r>
  <r>
    <n v="1979"/>
    <x v="24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x v="0"/>
    <s v="hardware"/>
    <n v="282.65969999999999"/>
    <x v="24"/>
    <d v="2015-11-19T04:59:00"/>
    <x v="4"/>
  </r>
  <r>
    <n v="2001"/>
    <x v="25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x v="0"/>
    <s v="hardware"/>
    <n v="128.3879"/>
    <x v="25"/>
    <d v="2015-06-12T20:00:00"/>
    <x v="2"/>
  </r>
  <r>
    <n v="1966"/>
    <x v="26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x v="0"/>
    <s v="hardware"/>
    <n v="136.64449999999999"/>
    <x v="26"/>
    <d v="2014-08-14T12:58:18"/>
    <x v="5"/>
  </r>
  <r>
    <n v="1917"/>
    <x v="27"/>
    <s v="Let's build a legendary brand altogether"/>
    <n v="390000"/>
    <n v="205025"/>
    <x v="2"/>
    <s v="HK"/>
    <s v="HKD"/>
    <n v="1486708133"/>
    <x v="27"/>
    <b v="0"/>
    <n v="70"/>
    <b v="0"/>
    <x v="0"/>
    <s v="gadgets"/>
    <n v="2928.9286000000002"/>
    <x v="27"/>
    <d v="2017-02-10T06:28:53"/>
    <x v="4"/>
  </r>
  <r>
    <n v="2187"/>
    <x v="28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x v="3"/>
    <s v="tabletop games"/>
    <n v="56.970399999999998"/>
    <x v="28"/>
    <d v="2015-04-03T03:59:00"/>
    <x v="4"/>
  </r>
  <r>
    <n v="1977"/>
    <x v="29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x v="0"/>
    <s v="hardware"/>
    <n v="245.02440000000001"/>
    <x v="29"/>
    <d v="2015-12-19T07:59:00"/>
    <x v="2"/>
  </r>
  <r>
    <n v="2225"/>
    <x v="30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x v="3"/>
    <s v="tabletop games"/>
    <n v="164.79650000000001"/>
    <x v="30"/>
    <d v="2014-09-21T19:00:15"/>
    <x v="0"/>
  </r>
  <r>
    <n v="2019"/>
    <x v="31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x v="0"/>
    <s v="hardware"/>
    <n v="108.96850000000001"/>
    <x v="31"/>
    <d v="2016-09-22T17:00:21"/>
    <x v="2"/>
  </r>
  <r>
    <n v="2327"/>
    <x v="32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x v="4"/>
    <s v="small batch"/>
    <n v="54.883200000000002"/>
    <x v="32"/>
    <d v="2014-08-26T22:00:40"/>
    <x v="0"/>
  </r>
  <r>
    <n v="2270"/>
    <x v="33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x v="3"/>
    <s v="tabletop games"/>
    <n v="107.8216"/>
    <x v="33"/>
    <d v="2017-01-10T21:59:00"/>
    <x v="0"/>
  </r>
  <r>
    <n v="1980"/>
    <x v="34"/>
    <s v="Multi-power charging that is smarter, stylish and designed for you."/>
    <n v="50000"/>
    <n v="177412.01"/>
    <x v="0"/>
    <s v="DE"/>
    <s v="EUR"/>
    <n v="1459684862"/>
    <x v="34"/>
    <b v="1"/>
    <n v="1945"/>
    <b v="1"/>
    <x v="0"/>
    <s v="hardware"/>
    <n v="91.214399999999998"/>
    <x v="34"/>
    <d v="2016-04-03T12:01:02"/>
    <x v="0"/>
  </r>
  <r>
    <n v="2052"/>
    <x v="35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x v="0"/>
    <s v="hardware"/>
    <n v="326.2921"/>
    <x v="35"/>
    <d v="2016-02-20T02:00:53"/>
    <x v="4"/>
  </r>
  <r>
    <n v="1956"/>
    <x v="36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x v="0"/>
    <s v="hardware"/>
    <n v="483.34249999999997"/>
    <x v="36"/>
    <d v="2015-04-18T21:10:05"/>
    <x v="3"/>
  </r>
  <r>
    <n v="371"/>
    <x v="37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x v="5"/>
    <s v="documentary"/>
    <n v="161.2552"/>
    <x v="37"/>
    <d v="2013-02-01T18:25:39"/>
    <x v="0"/>
  </r>
  <r>
    <n v="1943"/>
    <x v="38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x v="0"/>
    <s v="hardware"/>
    <n v="68.815600000000003"/>
    <x v="38"/>
    <d v="2016-08-11T06:28:36"/>
    <x v="0"/>
  </r>
  <r>
    <n v="2039"/>
    <x v="39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x v="0"/>
    <s v="hardware"/>
    <n v="449.26389999999998"/>
    <x v="39"/>
    <d v="2016-12-01T04:59:00"/>
    <x v="2"/>
  </r>
  <r>
    <n v="2983"/>
    <x v="40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x v="6"/>
    <s v="spaces"/>
    <n v="155.23830000000001"/>
    <x v="40"/>
    <d v="2014-11-11T16:10:36"/>
    <x v="5"/>
  </r>
  <r>
    <n v="326"/>
    <x v="41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x v="5"/>
    <s v="documentary"/>
    <n v="147.17169999999999"/>
    <x v="41"/>
    <d v="2017-03-14T22:57:00"/>
    <x v="4"/>
  </r>
  <r>
    <n v="2035"/>
    <x v="42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x v="0"/>
    <s v="hardware"/>
    <n v="262.15699999999998"/>
    <x v="42"/>
    <d v="2015-12-19T01:00:00"/>
    <x v="1"/>
  </r>
  <r>
    <n v="2075"/>
    <x v="43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x v="0"/>
    <s v="hardware"/>
    <n v="20.465900000000001"/>
    <x v="43"/>
    <d v="2013-07-25T16:21:28"/>
    <x v="3"/>
  </r>
  <r>
    <n v="1955"/>
    <x v="44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x v="0"/>
    <s v="hardware"/>
    <n v="577.27589999999998"/>
    <x v="44"/>
    <d v="2012-05-23T19:00:00"/>
    <x v="4"/>
  </r>
  <r>
    <n v="2023"/>
    <x v="45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x v="0"/>
    <s v="hardware"/>
    <n v="457.39089999999999"/>
    <x v="45"/>
    <d v="2015-06-11T10:05:53"/>
    <x v="4"/>
  </r>
  <r>
    <n v="2025"/>
    <x v="46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x v="0"/>
    <s v="hardware"/>
    <n v="220.7407"/>
    <x v="46"/>
    <d v="2015-06-11T04:25:46"/>
    <x v="4"/>
  </r>
  <r>
    <n v="2713"/>
    <x v="47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x v="6"/>
    <s v="spaces"/>
    <n v="108.0014"/>
    <x v="47"/>
    <d v="2015-12-24T15:41:24"/>
    <x v="4"/>
  </r>
  <r>
    <n v="2073"/>
    <x v="48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x v="0"/>
    <s v="hardware"/>
    <n v="324.69"/>
    <x v="48"/>
    <d v="2015-05-08T16:01:58"/>
    <x v="0"/>
  </r>
  <r>
    <n v="2009"/>
    <x v="49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x v="0"/>
    <s v="hardware"/>
    <n v="383.36430000000001"/>
    <x v="49"/>
    <d v="2016-11-23T08:45:43"/>
    <x v="0"/>
  </r>
  <r>
    <n v="204"/>
    <x v="50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x v="5"/>
    <s v="drama"/>
    <n v="117.6837"/>
    <x v="50"/>
    <d v="2016-08-04T14:00:03"/>
    <x v="4"/>
  </r>
  <r>
    <n v="1005"/>
    <x v="51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x v="0"/>
    <s v="wearables"/>
    <n v="932.31060000000002"/>
    <x v="51"/>
    <d v="2015-10-30T14:59:43"/>
    <x v="5"/>
  </r>
  <r>
    <n v="269"/>
    <x v="52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x v="5"/>
    <s v="documentary"/>
    <n v="92.2517"/>
    <x v="52"/>
    <d v="2017-02-22T04:43:42"/>
    <x v="0"/>
  </r>
  <r>
    <n v="1968"/>
    <x v="53"/>
    <s v="Bringing the advantages of wireless smart shifting to every cyclist. FITS ANY BIKE"/>
    <n v="50000"/>
    <n v="142483"/>
    <x v="0"/>
    <s v="US"/>
    <s v="USD"/>
    <n v="1480777515"/>
    <x v="53"/>
    <b v="1"/>
    <n v="510"/>
    <b v="1"/>
    <x v="0"/>
    <s v="hardware"/>
    <n v="279.3784"/>
    <x v="53"/>
    <d v="2016-12-03T15:05:15"/>
    <x v="2"/>
  </r>
  <r>
    <n v="298"/>
    <x v="54"/>
    <s v="The truth is, we all lie - and by &quot;we,&quot; we mean everyone!"/>
    <n v="126000"/>
    <n v="137254.84"/>
    <x v="0"/>
    <s v="US"/>
    <s v="USD"/>
    <n v="1399669200"/>
    <x v="54"/>
    <b v="1"/>
    <n v="2436"/>
    <b v="1"/>
    <x v="5"/>
    <s v="documentary"/>
    <n v="56.3444"/>
    <x v="54"/>
    <d v="2014-05-09T21:00:00"/>
    <x v="3"/>
  </r>
  <r>
    <n v="1465"/>
    <x v="55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x v="1"/>
    <s v="radio &amp; podcasts"/>
    <n v="52.622700000000002"/>
    <x v="55"/>
    <d v="2012-03-22T03:00:00"/>
    <x v="1"/>
  </r>
  <r>
    <n v="2242"/>
    <x v="56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x v="3"/>
    <s v="tabletop games"/>
    <n v="53.865299999999998"/>
    <x v="56"/>
    <d v="2013-11-27T03:02:00"/>
    <x v="0"/>
  </r>
  <r>
    <n v="2192"/>
    <x v="57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x v="3"/>
    <s v="tabletop games"/>
    <n v="40.070700000000002"/>
    <x v="57"/>
    <d v="2016-12-15T23:00:00"/>
    <x v="1"/>
  </r>
  <r>
    <n v="2048"/>
    <x v="58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x v="0"/>
    <s v="hardware"/>
    <n v="91.829899999999995"/>
    <x v="58"/>
    <d v="2013-05-23T15:38:11"/>
    <x v="0"/>
  </r>
  <r>
    <n v="2022"/>
    <x v="59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x v="0"/>
    <s v="hardware"/>
    <n v="385.0369"/>
    <x v="59"/>
    <d v="2016-06-11T13:39:32"/>
    <x v="2"/>
  </r>
  <r>
    <n v="2006"/>
    <x v="60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x v="0"/>
    <s v="hardware"/>
    <n v="408.9769"/>
    <x v="60"/>
    <d v="2014-12-03T13:00:45"/>
    <x v="2"/>
  </r>
  <r>
    <n v="389"/>
    <x v="61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x v="5"/>
    <s v="documentary"/>
    <n v="81.751099999999994"/>
    <x v="61"/>
    <d v="2014-03-07T22:59:00"/>
    <x v="4"/>
  </r>
  <r>
    <n v="2027"/>
    <x v="62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x v="0"/>
    <s v="hardware"/>
    <n v="223.09649999999999"/>
    <x v="62"/>
    <d v="2015-03-30T18:31:59"/>
    <x v="2"/>
  </r>
  <r>
    <n v="2004"/>
    <x v="63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x v="0"/>
    <s v="hardware"/>
    <n v="331.10239999999999"/>
    <x v="63"/>
    <d v="2014-07-10T14:31:03"/>
    <x v="2"/>
  </r>
  <r>
    <n v="280"/>
    <x v="64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x v="5"/>
    <s v="documentary"/>
    <n v="54.748899999999999"/>
    <x v="64"/>
    <d v="2014-05-30T14:10:35"/>
    <x v="0"/>
  </r>
  <r>
    <n v="1969"/>
    <x v="65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x v="0"/>
    <s v="hardware"/>
    <n v="61.375700000000002"/>
    <x v="65"/>
    <d v="2016-08-05T19:01:08"/>
    <x v="0"/>
  </r>
  <r>
    <n v="689"/>
    <x v="66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x v="0"/>
    <s v="wearables"/>
    <n v="343.14729999999997"/>
    <x v="66"/>
    <d v="2016-12-08T04:59:00"/>
    <x v="0"/>
  </r>
  <r>
    <n v="2062"/>
    <x v="67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x v="0"/>
    <s v="hardware"/>
    <n v="566.38919999999996"/>
    <x v="67"/>
    <d v="2016-03-24T08:11:38"/>
    <x v="4"/>
  </r>
  <r>
    <n v="332"/>
    <x v="68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x v="5"/>
    <s v="documentary"/>
    <n v="203.63059999999999"/>
    <x v="68"/>
    <d v="2015-10-28T08:00:00"/>
    <x v="0"/>
  </r>
  <r>
    <n v="3034"/>
    <x v="69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x v="6"/>
    <s v="spaces"/>
    <n v="89.314300000000003"/>
    <x v="69"/>
    <d v="2016-11-01T03:59:00"/>
    <x v="3"/>
  </r>
  <r>
    <n v="1961"/>
    <x v="70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x v="0"/>
    <s v="hardware"/>
    <n v="67.690200000000004"/>
    <x v="70"/>
    <d v="2012-10-06T03:59:00"/>
    <x v="3"/>
  </r>
  <r>
    <n v="2624"/>
    <x v="71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x v="0"/>
    <s v="space exploration"/>
    <n v="31.820499999999999"/>
    <x v="71"/>
    <d v="2012-09-13T10:07:02"/>
    <x v="0"/>
  </r>
  <r>
    <n v="2002"/>
    <x v="72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x v="0"/>
    <s v="hardware"/>
    <n v="78.834299999999999"/>
    <x v="72"/>
    <d v="2017-01-23T17:05:43"/>
    <x v="0"/>
  </r>
  <r>
    <n v="2605"/>
    <x v="73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x v="0"/>
    <s v="space exploration"/>
    <n v="60.965699999999998"/>
    <x v="73"/>
    <d v="2016-06-17T12:59:50"/>
    <x v="1"/>
  </r>
  <r>
    <n v="699"/>
    <x v="74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x v="0"/>
    <s v="wearables"/>
    <n v="120.3918"/>
    <x v="74"/>
    <d v="2013-11-22T16:00:00"/>
    <x v="3"/>
  </r>
  <r>
    <n v="2609"/>
    <x v="75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x v="0"/>
    <s v="space exploration"/>
    <n v="157.29349999999999"/>
    <x v="75"/>
    <d v="2012-07-15T05:42:31"/>
    <x v="0"/>
  </r>
  <r>
    <n v="1951"/>
    <x v="76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x v="0"/>
    <s v="hardware"/>
    <n v="127.36450000000001"/>
    <x v="76"/>
    <d v="2016-11-07T11:05:37"/>
    <x v="4"/>
  </r>
  <r>
    <n v="653"/>
    <x v="77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x v="0"/>
    <s v="wearables"/>
    <n v="95.830600000000004"/>
    <x v="77"/>
    <d v="2015-08-20T14:50:40"/>
    <x v="2"/>
  </r>
  <r>
    <n v="2245"/>
    <x v="78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x v="3"/>
    <s v="tabletop games"/>
    <n v="53.475299999999997"/>
    <x v="78"/>
    <d v="2014-02-21T18:00:00"/>
    <x v="0"/>
  </r>
  <r>
    <n v="2726"/>
    <x v="79"/>
    <s v="Krimston TWO: iPhone Dual SIM Case"/>
    <n v="100000"/>
    <n v="105745"/>
    <x v="0"/>
    <s v="US"/>
    <s v="USD"/>
    <n v="1461333311"/>
    <x v="79"/>
    <b v="0"/>
    <n v="404"/>
    <b v="1"/>
    <x v="0"/>
    <s v="hardware"/>
    <n v="261.745"/>
    <x v="79"/>
    <d v="2016-04-22T13:55:11"/>
    <x v="2"/>
  </r>
  <r>
    <n v="2336"/>
    <x v="80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x v="4"/>
    <s v="small batch"/>
    <n v="48.104599999999998"/>
    <x v="80"/>
    <d v="2014-03-08T22:11:35"/>
    <x v="4"/>
  </r>
  <r>
    <n v="2047"/>
    <x v="81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x v="0"/>
    <s v="hardware"/>
    <n v="227.85329999999999"/>
    <x v="81"/>
    <d v="2015-04-17T00:00:00"/>
    <x v="4"/>
  </r>
  <r>
    <n v="3838"/>
    <x v="82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x v="6"/>
    <s v="plays"/>
    <n v="1008.24"/>
    <x v="82"/>
    <d v="2015-05-22T17:03:29"/>
    <x v="1"/>
  </r>
  <r>
    <n v="1958"/>
    <x v="83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x v="0"/>
    <s v="hardware"/>
    <n v="74.107699999999994"/>
    <x v="83"/>
    <d v="2013-03-23T22:42:41"/>
    <x v="2"/>
  </r>
  <r>
    <n v="3557"/>
    <x v="84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x v="6"/>
    <s v="plays"/>
    <n v="179.27600000000001"/>
    <x v="84"/>
    <d v="2014-05-05T06:38:31"/>
    <x v="4"/>
  </r>
  <r>
    <n v="259"/>
    <x v="85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x v="5"/>
    <s v="documentary"/>
    <n v="105.0461"/>
    <x v="85"/>
    <d v="2015-04-08T17:42:49"/>
    <x v="0"/>
  </r>
  <r>
    <n v="978"/>
    <x v="86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x v="0"/>
    <s v="wearables"/>
    <n v="790.8374"/>
    <x v="86"/>
    <d v="2016-02-25T07:25:01"/>
    <x v="6"/>
  </r>
  <r>
    <n v="1950"/>
    <x v="87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x v="0"/>
    <s v="hardware"/>
    <n v="51.305399999999999"/>
    <x v="87"/>
    <d v="2011-04-22T04:21:13"/>
    <x v="0"/>
  </r>
  <r>
    <n v="2010"/>
    <x v="88"/>
    <s v="Weighitz are miniature smart scales designed to weigh anything in the home."/>
    <n v="30000"/>
    <n v="96015.9"/>
    <x v="0"/>
    <s v="US"/>
    <s v="USD"/>
    <n v="1471564491"/>
    <x v="88"/>
    <b v="1"/>
    <n v="1737"/>
    <b v="1"/>
    <x v="0"/>
    <s v="hardware"/>
    <n v="55.276899999999998"/>
    <x v="88"/>
    <d v="2016-08-18T23:54:51"/>
    <x v="4"/>
  </r>
  <r>
    <n v="2620"/>
    <x v="89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x v="0"/>
    <s v="space exploration"/>
    <n v="74.639499999999998"/>
    <x v="89"/>
    <d v="2015-10-11T01:00:00"/>
    <x v="1"/>
  </r>
  <r>
    <n v="2185"/>
    <x v="90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x v="3"/>
    <s v="tabletop games"/>
    <n v="149.03450000000001"/>
    <x v="90"/>
    <d v="2013-03-26T08:23:59"/>
    <x v="2"/>
  </r>
  <r>
    <n v="2710"/>
    <x v="91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x v="6"/>
    <s v="spaces"/>
    <n v="84.871499999999997"/>
    <x v="91"/>
    <d v="2014-08-09T02:00:00"/>
    <x v="1"/>
  </r>
  <r>
    <n v="2016"/>
    <x v="92"/>
    <s v="A smart, compact power supply designed to power anything, anywhere"/>
    <n v="10000"/>
    <n v="92154.22"/>
    <x v="0"/>
    <s v="US"/>
    <s v="USD"/>
    <n v="1362863299"/>
    <x v="92"/>
    <b v="1"/>
    <n v="479"/>
    <b v="1"/>
    <x v="0"/>
    <s v="hardware"/>
    <n v="192.3888"/>
    <x v="92"/>
    <d v="2013-03-09T21:08:19"/>
    <x v="4"/>
  </r>
  <r>
    <n v="1501"/>
    <x v="93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x v="2"/>
    <s v="photobooks"/>
    <n v="97.731099999999998"/>
    <x v="93"/>
    <d v="2015-07-08T14:00:23"/>
    <x v="6"/>
  </r>
  <r>
    <n v="248"/>
    <x v="94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x v="5"/>
    <s v="documentary"/>
    <n v="589.95209999999997"/>
    <x v="94"/>
    <d v="2012-01-07T18:35:09"/>
    <x v="0"/>
  </r>
  <r>
    <n v="3123"/>
    <x v="95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x v="6"/>
    <s v="spaces"/>
    <n v="244.80459999999999"/>
    <x v="95"/>
    <d v="2016-07-09T23:49:58"/>
    <x v="2"/>
  </r>
  <r>
    <n v="1336"/>
    <x v="96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x v="0"/>
    <s v="wearables"/>
    <n v="379.22770000000003"/>
    <x v="96"/>
    <d v="2014-12-17T20:43:48"/>
    <x v="2"/>
  </r>
  <r>
    <n v="1960"/>
    <x v="97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x v="0"/>
    <s v="hardware"/>
    <n v="2500.9697000000001"/>
    <x v="97"/>
    <d v="2014-12-21T08:42:21"/>
    <x v="4"/>
  </r>
  <r>
    <n v="387"/>
    <x v="98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x v="5"/>
    <s v="documentary"/>
    <n v="144.69040000000001"/>
    <x v="98"/>
    <d v="2015-08-15T06:00:00"/>
    <x v="0"/>
  </r>
  <r>
    <n v="1311"/>
    <x v="99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x v="0"/>
    <s v="wearables"/>
    <n v="800.7"/>
    <x v="99"/>
    <d v="2016-11-30T20:15:19"/>
    <x v="1"/>
  </r>
  <r>
    <n v="2065"/>
    <x v="100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x v="0"/>
    <s v="hardware"/>
    <n v="51.2121"/>
    <x v="100"/>
    <d v="2013-12-25T08:00:29"/>
    <x v="1"/>
  </r>
  <r>
    <n v="2310"/>
    <x v="101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x v="7"/>
    <s v="indie rock"/>
    <n v="64.816500000000005"/>
    <x v="101"/>
    <d v="2013-03-21T18:03:35"/>
    <x v="0"/>
  </r>
  <r>
    <n v="2072"/>
    <x v="102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x v="0"/>
    <s v="hardware"/>
    <n v="226.20859999999999"/>
    <x v="102"/>
    <d v="2016-05-07T13:57:12"/>
    <x v="4"/>
  </r>
  <r>
    <n v="328"/>
    <x v="103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x v="5"/>
    <s v="documentary"/>
    <n v="156.04580000000001"/>
    <x v="103"/>
    <d v="2015-11-01T04:00:00"/>
    <x v="4"/>
  </r>
  <r>
    <n v="1025"/>
    <x v="104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x v="7"/>
    <s v="electronic music"/>
    <n v="71.848600000000005"/>
    <x v="104"/>
    <d v="2015-03-16T19:00:37"/>
    <x v="1"/>
  </r>
  <r>
    <n v="2056"/>
    <x v="105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x v="0"/>
    <s v="hardware"/>
    <n v="138.49459999999999"/>
    <x v="105"/>
    <d v="2013-04-17T18:15:42"/>
    <x v="6"/>
  </r>
  <r>
    <n v="292"/>
    <x v="106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x v="5"/>
    <s v="documentary"/>
    <n v="154.42230000000001"/>
    <x v="106"/>
    <d v="2011-10-29T03:59:00"/>
    <x v="2"/>
  </r>
  <r>
    <n v="2267"/>
    <x v="10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x v="3"/>
    <s v="tabletop games"/>
    <n v="188.37870000000001"/>
    <x v="107"/>
    <d v="2014-12-21T01:00:00"/>
    <x v="0"/>
  </r>
  <r>
    <n v="2032"/>
    <x v="108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x v="0"/>
    <s v="hardware"/>
    <n v="143.21469999999999"/>
    <x v="108"/>
    <d v="2016-12-15T05:00:00"/>
    <x v="1"/>
  </r>
  <r>
    <n v="1974"/>
    <x v="109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x v="0"/>
    <s v="hardware"/>
    <n v="186.81389999999999"/>
    <x v="109"/>
    <d v="2013-08-19T08:01:09"/>
    <x v="2"/>
  </r>
  <r>
    <n v="644"/>
    <x v="110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x v="0"/>
    <s v="wearables"/>
    <n v="73.4863"/>
    <x v="110"/>
    <d v="2014-10-29T01:00:00"/>
    <x v="3"/>
  </r>
  <r>
    <n v="2030"/>
    <x v="111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x v="0"/>
    <s v="hardware"/>
    <n v="118.6144"/>
    <x v="111"/>
    <d v="2012-11-29T23:54:56"/>
    <x v="2"/>
  </r>
  <r>
    <n v="1967"/>
    <x v="112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x v="0"/>
    <s v="hardware"/>
    <n v="182.78020000000001"/>
    <x v="112"/>
    <d v="2014-05-01T15:55:29"/>
    <x v="1"/>
  </r>
  <r>
    <n v="2737"/>
    <x v="113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x v="0"/>
    <s v="hardware"/>
    <n v="161.88210000000001"/>
    <x v="113"/>
    <d v="2014-01-15T19:00:00"/>
    <x v="0"/>
  </r>
  <r>
    <n v="2339"/>
    <x v="114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x v="4"/>
    <s v="small batch"/>
    <n v="66.623199999999997"/>
    <x v="114"/>
    <d v="2016-12-19T07:59:00"/>
    <x v="2"/>
  </r>
  <r>
    <n v="1306"/>
    <x v="115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x v="0"/>
    <s v="wearables"/>
    <n v="201.60390000000001"/>
    <x v="115"/>
    <d v="2014-12-04T10:58:54"/>
    <x v="4"/>
  </r>
  <r>
    <n v="277"/>
    <x v="116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x v="5"/>
    <s v="documentary"/>
    <n v="75.444800000000001"/>
    <x v="116"/>
    <d v="2015-05-23T21:23:39"/>
    <x v="1"/>
  </r>
  <r>
    <n v="1952"/>
    <x v="117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x v="0"/>
    <s v="hardware"/>
    <n v="101.8553"/>
    <x v="117"/>
    <d v="2013-10-16T14:33:35"/>
    <x v="0"/>
  </r>
  <r>
    <n v="2193"/>
    <x v="118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x v="3"/>
    <s v="tabletop games"/>
    <n v="75.6477"/>
    <x v="118"/>
    <d v="2016-11-21T04:59:00"/>
    <x v="1"/>
  </r>
  <r>
    <n v="295"/>
    <x v="119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x v="5"/>
    <s v="documentary"/>
    <n v="100.08199999999999"/>
    <x v="119"/>
    <d v="2013-11-01T00:00:00"/>
    <x v="4"/>
  </r>
  <r>
    <n v="2018"/>
    <x v="120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x v="0"/>
    <s v="hardware"/>
    <n v="147.685"/>
    <x v="120"/>
    <d v="2015-08-13T08:46:49"/>
    <x v="5"/>
  </r>
  <r>
    <n v="1681"/>
    <x v="121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x v="7"/>
    <s v="faith"/>
    <n v="74.575100000000006"/>
    <x v="121"/>
    <d v="2017-03-29T02:00:00"/>
    <x v="0"/>
  </r>
  <r>
    <n v="1533"/>
    <x v="122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x v="2"/>
    <s v="photobooks"/>
    <n v="88.260800000000003"/>
    <x v="122"/>
    <d v="2016-05-02T03:59:00"/>
    <x v="4"/>
  </r>
  <r>
    <n v="1748"/>
    <x v="123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x v="2"/>
    <s v="photobooks"/>
    <n v="358.97239999999999"/>
    <x v="123"/>
    <d v="2015-09-02T22:49:03"/>
    <x v="4"/>
  </r>
  <r>
    <n v="2069"/>
    <x v="124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x v="0"/>
    <s v="hardware"/>
    <n v="244.1191"/>
    <x v="124"/>
    <d v="2016-01-02T23:19:51"/>
    <x v="2"/>
  </r>
  <r>
    <n v="2237"/>
    <x v="125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x v="3"/>
    <s v="tabletop games"/>
    <n v="64.625600000000006"/>
    <x v="125"/>
    <d v="2014-11-12T07:59:00"/>
    <x v="4"/>
  </r>
  <r>
    <n v="353"/>
    <x v="126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x v="5"/>
    <s v="documentary"/>
    <n v="103.5239"/>
    <x v="126"/>
    <d v="2015-11-19T20:00:19"/>
    <x v="2"/>
  </r>
  <r>
    <n v="1522"/>
    <x v="127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x v="2"/>
    <s v="photobooks"/>
    <n v="133.73920000000001"/>
    <x v="127"/>
    <d v="2014-10-17T19:55:39"/>
    <x v="4"/>
  </r>
  <r>
    <n v="2996"/>
    <x v="128"/>
    <s v="A permanent home for comedy in Connecticut in the heart of downtown Hartford."/>
    <n v="35000"/>
    <n v="60180"/>
    <x v="0"/>
    <s v="US"/>
    <s v="USD"/>
    <n v="1432677240"/>
    <x v="128"/>
    <b v="0"/>
    <n v="392"/>
    <b v="1"/>
    <x v="6"/>
    <s v="spaces"/>
    <n v="153.5204"/>
    <x v="128"/>
    <d v="2015-05-26T21:54:00"/>
    <x v="2"/>
  </r>
  <r>
    <n v="2031"/>
    <x v="129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x v="0"/>
    <s v="hardware"/>
    <n v="118.4547"/>
    <x v="129"/>
    <d v="2015-01-09T01:00:00"/>
    <x v="1"/>
  </r>
  <r>
    <n v="2049"/>
    <x v="130"/>
    <s v="Keyless. Alarm secured. GPS tracking."/>
    <n v="50000"/>
    <n v="60095.35"/>
    <x v="0"/>
    <s v="GB"/>
    <s v="GBP"/>
    <n v="1386025140"/>
    <x v="130"/>
    <b v="0"/>
    <n v="742"/>
    <b v="1"/>
    <x v="0"/>
    <s v="hardware"/>
    <n v="80.991"/>
    <x v="130"/>
    <d v="2013-12-02T22:59:00"/>
    <x v="2"/>
  </r>
  <r>
    <n v="1250"/>
    <x v="131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x v="7"/>
    <s v="rock"/>
    <n v="118.2008"/>
    <x v="131"/>
    <d v="2014-09-06T15:25:31"/>
    <x v="1"/>
  </r>
  <r>
    <n v="1480"/>
    <x v="132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x v="1"/>
    <s v="radio &amp; podcasts"/>
    <n v="92.157799999999995"/>
    <x v="132"/>
    <d v="2013-07-26T17:00:00"/>
    <x v="5"/>
  </r>
  <r>
    <n v="2725"/>
    <x v="133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x v="0"/>
    <s v="hardware"/>
    <n v="511.6549"/>
    <x v="133"/>
    <d v="2017-03-01T17:52:15"/>
    <x v="4"/>
  </r>
  <r>
    <n v="2077"/>
    <x v="134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x v="0"/>
    <s v="hardware"/>
    <n v="307.20209999999997"/>
    <x v="134"/>
    <d v="2015-06-05T21:00:00"/>
    <x v="6"/>
  </r>
  <r>
    <n v="258"/>
    <x v="135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x v="5"/>
    <s v="documentary"/>
    <n v="83.3459"/>
    <x v="135"/>
    <d v="2011-06-18T01:14:26"/>
    <x v="4"/>
  </r>
  <r>
    <n v="1017"/>
    <x v="136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x v="0"/>
    <s v="wearables"/>
    <n v="161.1183"/>
    <x v="136"/>
    <d v="2015-11-21T17:12:15"/>
    <x v="0"/>
  </r>
  <r>
    <n v="2271"/>
    <x v="137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x v="3"/>
    <s v="tabletop games"/>
    <n v="42.634"/>
    <x v="137"/>
    <d v="2016-12-10T00:00:04"/>
    <x v="1"/>
  </r>
  <r>
    <n v="1970"/>
    <x v="138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x v="0"/>
    <s v="hardware"/>
    <n v="80.727500000000006"/>
    <x v="138"/>
    <d v="2013-04-20T03:38:21"/>
    <x v="0"/>
  </r>
  <r>
    <n v="2071"/>
    <x v="139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x v="0"/>
    <s v="hardware"/>
    <n v="201.964"/>
    <x v="139"/>
    <d v="2016-10-02T06:41:24"/>
    <x v="2"/>
  </r>
  <r>
    <n v="3166"/>
    <x v="140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x v="6"/>
    <s v="plays"/>
    <n v="60.300899999999999"/>
    <x v="140"/>
    <d v="2014-11-26T07:59:00"/>
    <x v="1"/>
  </r>
  <r>
    <n v="393"/>
    <x v="141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x v="5"/>
    <s v="documentary"/>
    <n v="157.3305"/>
    <x v="141"/>
    <d v="2013-10-10T17:00:52"/>
    <x v="0"/>
  </r>
  <r>
    <n v="342"/>
    <x v="142"/>
    <s v="BREAKING A MONSTER needs your help to play in THEATERS!"/>
    <n v="55000"/>
    <n v="55201.52"/>
    <x v="0"/>
    <s v="US"/>
    <s v="USD"/>
    <n v="1461955465"/>
    <x v="142"/>
    <b v="1"/>
    <n v="325"/>
    <b v="1"/>
    <x v="5"/>
    <s v="documentary"/>
    <n v="169.85079999999999"/>
    <x v="142"/>
    <d v="2016-04-29T18:44:25"/>
    <x v="4"/>
  </r>
  <r>
    <n v="4"/>
    <x v="143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x v="5"/>
    <s v="television"/>
    <n v="190.55029999999999"/>
    <x v="143"/>
    <d v="2015-12-19T20:01:19"/>
    <x v="2"/>
  </r>
  <r>
    <n v="735"/>
    <x v="144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x v="1"/>
    <s v="nonfiction"/>
    <n v="234.80789999999999"/>
    <x v="144"/>
    <d v="2014-12-04T00:39:00"/>
    <x v="4"/>
  </r>
  <r>
    <n v="2733"/>
    <x v="145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x v="0"/>
    <s v="hardware"/>
    <n v="451.84030000000001"/>
    <x v="145"/>
    <d v="2015-04-10T05:32:54"/>
    <x v="0"/>
  </r>
  <r>
    <n v="2194"/>
    <x v="146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x v="3"/>
    <s v="tabletop games"/>
    <n v="61.203899999999997"/>
    <x v="146"/>
    <d v="2016-03-26T17:11:30"/>
    <x v="0"/>
  </r>
  <r>
    <n v="707"/>
    <x v="147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x v="0"/>
    <s v="wearables"/>
    <n v="117.6987"/>
    <x v="147"/>
    <d v="2017-01-01T15:55:27"/>
    <x v="4"/>
  </r>
  <r>
    <n v="2198"/>
    <x v="148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x v="3"/>
    <s v="tabletop games"/>
    <n v="81.654399999999995"/>
    <x v="148"/>
    <d v="2015-11-14T13:20:00"/>
    <x v="2"/>
  </r>
  <r>
    <n v="1949"/>
    <x v="149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x v="0"/>
    <s v="hardware"/>
    <n v="56.204999999999998"/>
    <x v="149"/>
    <d v="2014-07-10T10:09:11"/>
    <x v="4"/>
  </r>
  <r>
    <n v="3027"/>
    <x v="150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x v="6"/>
    <s v="spaces"/>
    <n v="164.3"/>
    <x v="150"/>
    <d v="2015-03-20T15:54:11"/>
    <x v="0"/>
  </r>
  <r>
    <n v="325"/>
    <x v="151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x v="5"/>
    <s v="documentary"/>
    <n v="70.921199999999999"/>
    <x v="151"/>
    <d v="2016-12-20T04:30:33"/>
    <x v="6"/>
  </r>
  <r>
    <n v="401"/>
    <x v="152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x v="5"/>
    <s v="documentary"/>
    <n v="711.04110000000003"/>
    <x v="152"/>
    <d v="2011-08-07T20:12:50"/>
    <x v="3"/>
  </r>
  <r>
    <n v="288"/>
    <x v="153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x v="5"/>
    <s v="documentary"/>
    <n v="115.4481"/>
    <x v="153"/>
    <d v="2012-06-26T04:03:13"/>
    <x v="0"/>
  </r>
  <r>
    <n v="358"/>
    <x v="154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x v="5"/>
    <s v="documentary"/>
    <n v="193.0487"/>
    <x v="154"/>
    <d v="2016-06-15T15:00:00"/>
    <x v="2"/>
  </r>
  <r>
    <n v="2998"/>
    <x v="155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x v="6"/>
    <s v="spaces"/>
    <n v="118.97110000000001"/>
    <x v="155"/>
    <d v="2014-06-16T04:25:00"/>
    <x v="4"/>
  </r>
  <r>
    <n v="3691"/>
    <x v="156"/>
    <s v="World Premiere of last play written by Amiri Baraka"/>
    <n v="40000"/>
    <n v="51184"/>
    <x v="0"/>
    <s v="US"/>
    <s v="USD"/>
    <n v="1425272340"/>
    <x v="156"/>
    <b v="0"/>
    <n v="274"/>
    <b v="1"/>
    <x v="6"/>
    <s v="plays"/>
    <n v="186.80289999999999"/>
    <x v="156"/>
    <d v="2015-03-02T04:59:00"/>
    <x v="0"/>
  </r>
  <r>
    <n v="1343"/>
    <x v="157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x v="0"/>
    <s v="wearables"/>
    <n v="158.35599999999999"/>
    <x v="157"/>
    <d v="2016-08-19T03:59:00"/>
    <x v="4"/>
  </r>
  <r>
    <n v="1210"/>
    <x v="158"/>
    <s v="En fotobok om livet i det enda andra GÃ¶teborg i vÃ¤rlden"/>
    <n v="20000"/>
    <n v="50863"/>
    <x v="0"/>
    <s v="SE"/>
    <s v="SEK"/>
    <n v="1433106000"/>
    <x v="158"/>
    <b v="0"/>
    <n v="103"/>
    <b v="1"/>
    <x v="2"/>
    <s v="photobooks"/>
    <n v="493.81549999999999"/>
    <x v="158"/>
    <d v="2015-05-31T21:00:00"/>
    <x v="0"/>
  </r>
  <r>
    <n v="2709"/>
    <x v="159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x v="6"/>
    <s v="spaces"/>
    <n v="164.94479999999999"/>
    <x v="159"/>
    <d v="2016-10-04T03:59:00"/>
    <x v="2"/>
  </r>
  <r>
    <n v="2308"/>
    <x v="160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x v="7"/>
    <s v="indie rock"/>
    <n v="82.496899999999997"/>
    <x v="160"/>
    <d v="2014-08-29T01:00:00"/>
    <x v="3"/>
  </r>
  <r>
    <n v="1957"/>
    <x v="161"/>
    <s v="An open hardware platform for the best microcontroller in the world."/>
    <n v="30000"/>
    <n v="50251.41"/>
    <x v="0"/>
    <s v="US"/>
    <s v="USD"/>
    <n v="1351304513"/>
    <x v="161"/>
    <b v="1"/>
    <n v="660"/>
    <b v="1"/>
    <x v="0"/>
    <s v="hardware"/>
    <n v="76.138499999999993"/>
    <x v="161"/>
    <d v="2012-10-27T02:21:53"/>
    <x v="0"/>
  </r>
  <r>
    <n v="333"/>
    <x v="162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x v="5"/>
    <s v="documentary"/>
    <n v="188.31200000000001"/>
    <x v="162"/>
    <d v="2016-04-07T14:16:31"/>
    <x v="2"/>
  </r>
  <r>
    <n v="1364"/>
    <x v="163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x v="7"/>
    <s v="rock"/>
    <n v="346.04169999999999"/>
    <x v="163"/>
    <d v="2015-01-07T16:41:46"/>
    <x v="4"/>
  </r>
  <r>
    <n v="1202"/>
    <x v="164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x v="2"/>
    <s v="photobooks"/>
    <n v="183.80439999999999"/>
    <x v="164"/>
    <d v="2015-06-27T06:55:54"/>
    <x v="2"/>
  </r>
  <r>
    <n v="12"/>
    <x v="165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x v="5"/>
    <s v="television"/>
    <n v="59.961300000000001"/>
    <x v="165"/>
    <d v="2014-07-16T03:00:00"/>
    <x v="4"/>
  </r>
  <r>
    <n v="2727"/>
    <x v="166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x v="0"/>
    <s v="hardware"/>
    <n v="69.760999999999996"/>
    <x v="166"/>
    <d v="2015-08-07T16:14:23"/>
    <x v="2"/>
  </r>
  <r>
    <n v="2060"/>
    <x v="167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x v="0"/>
    <s v="hardware"/>
    <n v="35.997100000000003"/>
    <x v="167"/>
    <d v="2014-07-23T15:25:50"/>
    <x v="3"/>
  </r>
  <r>
    <n v="2116"/>
    <x v="168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x v="7"/>
    <s v="indie rock"/>
    <n v="526.45650000000001"/>
    <x v="168"/>
    <d v="2012-10-02T18:40:03"/>
    <x v="1"/>
  </r>
  <r>
    <n v="1469"/>
    <x v="169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x v="1"/>
    <s v="radio &amp; podcasts"/>
    <n v="149.46420000000001"/>
    <x v="169"/>
    <d v="2013-02-15T14:21:49"/>
    <x v="4"/>
  </r>
  <r>
    <n v="641"/>
    <x v="170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x v="0"/>
    <s v="wearables"/>
    <n v="151.3175"/>
    <x v="170"/>
    <d v="2015-08-13T13:40:48"/>
    <x v="4"/>
  </r>
  <r>
    <n v="2050"/>
    <x v="171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x v="0"/>
    <s v="hardware"/>
    <n v="278.39409999999998"/>
    <x v="171"/>
    <d v="2015-05-31T01:42:58"/>
    <x v="4"/>
  </r>
  <r>
    <n v="1530"/>
    <x v="172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x v="2"/>
    <s v="photobooks"/>
    <n v="53.991999999999997"/>
    <x v="172"/>
    <d v="2015-10-23T18:24:55"/>
    <x v="2"/>
  </r>
  <r>
    <n v="1076"/>
    <x v="173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x v="3"/>
    <s v="video games"/>
    <n v="48.280999999999999"/>
    <x v="173"/>
    <d v="2014-09-11T09:04:10"/>
    <x v="0"/>
  </r>
  <r>
    <n v="2708"/>
    <x v="174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x v="6"/>
    <s v="spaces"/>
    <n v="44.464300000000001"/>
    <x v="174"/>
    <d v="2016-07-21T16:45:26"/>
    <x v="2"/>
  </r>
  <r>
    <n v="2925"/>
    <x v="175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x v="6"/>
    <s v="musical"/>
    <n v="231.6618"/>
    <x v="175"/>
    <d v="2014-09-11T14:01:08"/>
    <x v="3"/>
  </r>
  <r>
    <n v="1467"/>
    <x v="176"/>
    <s v="We are a new Spanish language podcast telling uniquely Latin American stories."/>
    <n v="40000"/>
    <n v="46032"/>
    <x v="0"/>
    <s v="US"/>
    <s v="USD"/>
    <n v="1332699285"/>
    <x v="176"/>
    <b v="1"/>
    <n v="600"/>
    <b v="1"/>
    <x v="1"/>
    <s v="radio &amp; podcasts"/>
    <n v="76.72"/>
    <x v="176"/>
    <d v="2012-03-25T18:14:45"/>
    <x v="1"/>
  </r>
  <r>
    <n v="2730"/>
    <x v="177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x v="0"/>
    <s v="hardware"/>
    <n v="67.417900000000003"/>
    <x v="177"/>
    <d v="2013-04-22T12:59:35"/>
    <x v="7"/>
  </r>
  <r>
    <n v="282"/>
    <x v="178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x v="5"/>
    <s v="documentary"/>
    <n v="254.38550000000001"/>
    <x v="178"/>
    <d v="2010-02-22T22:00:00"/>
    <x v="2"/>
  </r>
  <r>
    <n v="3004"/>
    <x v="179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x v="6"/>
    <s v="spaces"/>
    <n v="162.90969999999999"/>
    <x v="179"/>
    <d v="2014-11-15T22:08:44"/>
    <x v="5"/>
  </r>
  <r>
    <n v="2269"/>
    <x v="180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x v="3"/>
    <s v="tabletop games"/>
    <n v="49.934600000000003"/>
    <x v="180"/>
    <d v="2017-03-07T05:00:00"/>
    <x v="2"/>
  </r>
  <r>
    <n v="2033"/>
    <x v="181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x v="0"/>
    <s v="hardware"/>
    <n v="282.71519999999998"/>
    <x v="181"/>
    <d v="2014-04-26T01:58:38"/>
    <x v="4"/>
  </r>
  <r>
    <n v="347"/>
    <x v="182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x v="5"/>
    <s v="documentary"/>
    <n v="117.7736"/>
    <x v="182"/>
    <d v="2015-11-14T12:53:29"/>
    <x v="2"/>
  </r>
  <r>
    <n v="648"/>
    <x v="183"/>
    <s v="Get ready for the next product that you canâ€™t live without"/>
    <n v="35000"/>
    <n v="44388"/>
    <x v="0"/>
    <s v="US"/>
    <s v="USD"/>
    <n v="1413304708"/>
    <x v="183"/>
    <b v="0"/>
    <n v="27"/>
    <b v="1"/>
    <x v="0"/>
    <s v="wearables"/>
    <n v="1644"/>
    <x v="183"/>
    <d v="2014-10-14T16:38:28"/>
    <x v="5"/>
  </r>
  <r>
    <n v="340"/>
    <x v="184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x v="5"/>
    <s v="documentary"/>
    <n v="146.34780000000001"/>
    <x v="184"/>
    <d v="2017-03-08T21:00:00"/>
    <x v="0"/>
  </r>
  <r>
    <n v="351"/>
    <x v="185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x v="5"/>
    <s v="documentary"/>
    <n v="44.9129"/>
    <x v="185"/>
    <d v="2016-04-07T22:09:14"/>
    <x v="4"/>
  </r>
  <r>
    <n v="2059"/>
    <x v="186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x v="0"/>
    <s v="hardware"/>
    <n v="114.7653"/>
    <x v="186"/>
    <d v="2016-01-31T21:59:00"/>
    <x v="0"/>
  </r>
  <r>
    <n v="669"/>
    <x v="187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x v="0"/>
    <s v="wearables"/>
    <n v="1536.25"/>
    <x v="187"/>
    <d v="2016-07-06T15:00:58"/>
    <x v="0"/>
  </r>
  <r>
    <n v="331"/>
    <x v="188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x v="5"/>
    <s v="documentary"/>
    <n v="97.356200000000001"/>
    <x v="188"/>
    <d v="2016-06-17T13:57:14"/>
    <x v="0"/>
  </r>
  <r>
    <n v="2340"/>
    <x v="189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x v="4"/>
    <s v="small batch"/>
    <n v="104.9901"/>
    <x v="189"/>
    <d v="2016-10-30T15:25:38"/>
    <x v="4"/>
  </r>
  <r>
    <n v="2646"/>
    <x v="190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x v="0"/>
    <s v="space exploration"/>
    <n v="78.666200000000003"/>
    <x v="190"/>
    <d v="2015-09-09T07:31:09"/>
    <x v="0"/>
  </r>
  <r>
    <n v="3066"/>
    <x v="191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x v="6"/>
    <s v="spaces"/>
    <n v="2796.6667000000002"/>
    <x v="191"/>
    <d v="2016-07-10T05:28:57"/>
    <x v="6"/>
  </r>
  <r>
    <n v="284"/>
    <x v="192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x v="5"/>
    <s v="documentary"/>
    <n v="55.066400000000002"/>
    <x v="192"/>
    <d v="2012-01-21T17:43:00"/>
    <x v="5"/>
  </r>
  <r>
    <n v="2703"/>
    <x v="193"/>
    <s v="Â¡Tu nuevo espacio cultural multidisciplinario en el centro de Pachuca, Hidalgo"/>
    <n v="40000"/>
    <n v="41500"/>
    <x v="3"/>
    <s v="MX"/>
    <s v="MXN"/>
    <n v="1490196830"/>
    <x v="193"/>
    <b v="0"/>
    <n v="45"/>
    <b v="0"/>
    <x v="6"/>
    <s v="spaces"/>
    <n v="922.22220000000004"/>
    <x v="193"/>
    <d v="2017-03-22T15:33:50"/>
    <x v="2"/>
  </r>
  <r>
    <n v="241"/>
    <x v="194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x v="5"/>
    <s v="documentary"/>
    <n v="109.04259999999999"/>
    <x v="194"/>
    <d v="2014-12-21T16:45:04"/>
    <x v="4"/>
  </r>
  <r>
    <n v="2942"/>
    <x v="195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x v="6"/>
    <s v="spaces"/>
    <n v="202.2277"/>
    <x v="195"/>
    <d v="2015-12-16T20:18:00"/>
    <x v="2"/>
  </r>
  <r>
    <n v="355"/>
    <x v="196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x v="5"/>
    <s v="documentary"/>
    <n v="246.6061"/>
    <x v="196"/>
    <d v="2014-12-01T08:03:14"/>
    <x v="3"/>
  </r>
  <r>
    <n v="278"/>
    <x v="197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x v="5"/>
    <s v="documentary"/>
    <n v="97.816900000000004"/>
    <x v="197"/>
    <d v="2012-10-12T00:58:59"/>
    <x v="2"/>
  </r>
  <r>
    <n v="2443"/>
    <x v="198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x v="4"/>
    <s v="small batch"/>
    <n v="130.2347"/>
    <x v="198"/>
    <d v="2014-08-15T15:00:22"/>
    <x v="4"/>
  </r>
  <r>
    <n v="1315"/>
    <x v="199"/>
    <s v="Zoom will happen - THANK YOU! Received outside funding due amazing early success!"/>
    <n v="100000"/>
    <n v="40404"/>
    <x v="1"/>
    <s v="US"/>
    <s v="USD"/>
    <n v="1446771600"/>
    <x v="199"/>
    <b v="0"/>
    <n v="248"/>
    <b v="0"/>
    <x v="0"/>
    <s v="wearables"/>
    <n v="162.9194"/>
    <x v="199"/>
    <d v="2015-11-06T01:00:00"/>
    <x v="4"/>
  </r>
  <r>
    <n v="37"/>
    <x v="200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x v="5"/>
    <s v="television"/>
    <n v="159.5138"/>
    <x v="200"/>
    <d v="2015-02-27T16:37:59"/>
    <x v="4"/>
  </r>
  <r>
    <n v="1194"/>
    <x v="201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x v="2"/>
    <s v="photobooks"/>
    <n v="56.4146"/>
    <x v="201"/>
    <d v="2015-04-08T11:42:59"/>
    <x v="2"/>
  </r>
  <r>
    <n v="3648"/>
    <x v="202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x v="6"/>
    <s v="plays"/>
    <n v="550.04110000000003"/>
    <x v="202"/>
    <d v="2014-10-05T07:00:45"/>
    <x v="3"/>
  </r>
  <r>
    <n v="2045"/>
    <x v="203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x v="0"/>
    <s v="hardware"/>
    <n v="152.62360000000001"/>
    <x v="203"/>
    <d v="2012-07-09T02:07:27"/>
    <x v="5"/>
  </r>
  <r>
    <n v="961"/>
    <x v="204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x v="0"/>
    <s v="wearables"/>
    <n v="364.35449999999997"/>
    <x v="204"/>
    <d v="2017-02-20T19:00:00"/>
    <x v="0"/>
  </r>
  <r>
    <n v="1521"/>
    <x v="205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x v="2"/>
    <s v="photobooks"/>
    <n v="170.4468"/>
    <x v="205"/>
    <d v="2016-06-07T04:01:31"/>
    <x v="0"/>
  </r>
  <r>
    <n v="3547"/>
    <x v="206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x v="6"/>
    <s v="plays"/>
    <n v="119.1763"/>
    <x v="206"/>
    <d v="2016-05-14T03:59:00"/>
    <x v="2"/>
  </r>
  <r>
    <n v="2054"/>
    <x v="207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x v="0"/>
    <s v="hardware"/>
    <n v="64.020899999999997"/>
    <x v="207"/>
    <d v="2014-05-02T12:30:10"/>
    <x v="6"/>
  </r>
  <r>
    <n v="1476"/>
    <x v="208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x v="1"/>
    <s v="radio &amp; podcasts"/>
    <n v="43.333300000000001"/>
    <x v="208"/>
    <d v="2011-09-10T01:00:22"/>
    <x v="4"/>
  </r>
  <r>
    <n v="2280"/>
    <x v="209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x v="3"/>
    <s v="tabletop games"/>
    <n v="82.396900000000002"/>
    <x v="209"/>
    <d v="2015-09-17T14:59:51"/>
    <x v="2"/>
  </r>
  <r>
    <n v="2036"/>
    <x v="210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x v="0"/>
    <s v="hardware"/>
    <n v="46.580800000000004"/>
    <x v="210"/>
    <d v="2014-05-09T20:45:19"/>
    <x v="2"/>
  </r>
  <r>
    <n v="1215"/>
    <x v="211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x v="2"/>
    <s v="photobooks"/>
    <n v="71.591999999999999"/>
    <x v="211"/>
    <d v="2014-05-30T22:09:16"/>
    <x v="2"/>
  </r>
  <r>
    <n v="2706"/>
    <x v="212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x v="6"/>
    <s v="spaces"/>
    <n v="149.44489999999999"/>
    <x v="212"/>
    <d v="2014-10-16T06:59:00"/>
    <x v="4"/>
  </r>
  <r>
    <n v="1196"/>
    <x v="213"/>
    <s v="A book of male nudes photographed on location in Ibiza over the last 4 years."/>
    <n v="14500"/>
    <n v="39137"/>
    <x v="0"/>
    <s v="GB"/>
    <s v="GBP"/>
    <n v="1450467539"/>
    <x v="213"/>
    <b v="0"/>
    <n v="512"/>
    <b v="1"/>
    <x v="2"/>
    <s v="photobooks"/>
    <n v="76.439499999999995"/>
    <x v="213"/>
    <d v="2015-12-18T19:38:59"/>
    <x v="2"/>
  </r>
  <r>
    <n v="2602"/>
    <x v="214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x v="0"/>
    <s v="space exploration"/>
    <n v="80.022499999999994"/>
    <x v="214"/>
    <d v="2014-11-12T21:20:00"/>
    <x v="2"/>
  </r>
  <r>
    <n v="361"/>
    <x v="215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x v="5"/>
    <s v="documentary"/>
    <n v="109.8219"/>
    <x v="215"/>
    <d v="2014-11-23T01:01:46"/>
    <x v="3"/>
  </r>
  <r>
    <n v="1274"/>
    <x v="216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x v="7"/>
    <s v="rock"/>
    <n v="82.963300000000004"/>
    <x v="216"/>
    <d v="2012-08-30T16:33:45"/>
    <x v="3"/>
  </r>
  <r>
    <n v="366"/>
    <x v="217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x v="5"/>
    <s v="documentary"/>
    <n v="287.3134"/>
    <x v="217"/>
    <d v="2012-05-20T19:01:58"/>
    <x v="4"/>
  </r>
  <r>
    <n v="24"/>
    <x v="218"/>
    <s v="STL Up Late is a weekly late night comedy talk show for St. Louis television."/>
    <n v="35000"/>
    <n v="38082.69"/>
    <x v="0"/>
    <s v="US"/>
    <s v="USD"/>
    <n v="1442345940"/>
    <x v="218"/>
    <b v="0"/>
    <n v="574"/>
    <b v="1"/>
    <x v="5"/>
    <s v="television"/>
    <n v="66.346100000000007"/>
    <x v="218"/>
    <d v="2015-09-15T19:39:00"/>
    <x v="0"/>
  </r>
  <r>
    <n v="1197"/>
    <x v="219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x v="2"/>
    <s v="photobooks"/>
    <n v="121"/>
    <x v="219"/>
    <d v="2016-06-13T05:59:00"/>
    <x v="0"/>
  </r>
  <r>
    <n v="257"/>
    <x v="220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x v="5"/>
    <s v="documentary"/>
    <n v="66.704099999999997"/>
    <x v="220"/>
    <d v="2016-05-19T15:02:42"/>
    <x v="1"/>
  </r>
  <r>
    <n v="2005"/>
    <x v="221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x v="0"/>
    <s v="hardware"/>
    <n v="194.2619"/>
    <x v="221"/>
    <d v="2013-10-16T03:59:00"/>
    <x v="2"/>
  </r>
  <r>
    <n v="404"/>
    <x v="222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x v="5"/>
    <s v="documentary"/>
    <n v="133.1439"/>
    <x v="222"/>
    <d v="2014-02-05T23:04:00"/>
    <x v="0"/>
  </r>
  <r>
    <n v="321"/>
    <x v="223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x v="5"/>
    <s v="documentary"/>
    <n v="106.62309999999999"/>
    <x v="223"/>
    <d v="2016-11-08T11:43:06"/>
    <x v="4"/>
  </r>
  <r>
    <n v="2330"/>
    <x v="224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x v="4"/>
    <s v="small batch"/>
    <n v="219.9264"/>
    <x v="224"/>
    <d v="2015-12-25T00:00:00"/>
    <x v="1"/>
  </r>
  <r>
    <n v="330"/>
    <x v="225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x v="5"/>
    <s v="documentary"/>
    <n v="104.8235"/>
    <x v="225"/>
    <d v="2013-05-17T03:59:00"/>
    <x v="3"/>
  </r>
  <r>
    <n v="1256"/>
    <x v="22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x v="7"/>
    <s v="rock"/>
    <n v="98.030799999999999"/>
    <x v="226"/>
    <d v="2012-02-12T22:03:51"/>
    <x v="4"/>
  </r>
  <r>
    <n v="693"/>
    <x v="227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x v="0"/>
    <s v="wearables"/>
    <n v="119.38509999999999"/>
    <x v="227"/>
    <d v="2015-04-30T19:23:47"/>
    <x v="4"/>
  </r>
  <r>
    <n v="2989"/>
    <x v="228"/>
    <s v="Bring the movies back to Bethel, Maine."/>
    <n v="20000"/>
    <n v="35307"/>
    <x v="0"/>
    <s v="US"/>
    <s v="USD"/>
    <n v="1450673940"/>
    <x v="228"/>
    <b v="0"/>
    <n v="364"/>
    <b v="1"/>
    <x v="6"/>
    <s v="spaces"/>
    <n v="96.997299999999996"/>
    <x v="228"/>
    <d v="2015-12-21T04:59:00"/>
    <x v="5"/>
  </r>
  <r>
    <n v="2454"/>
    <x v="229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x v="4"/>
    <s v="small batch"/>
    <n v="271.5077"/>
    <x v="229"/>
    <d v="2017-03-11T04:50:08"/>
    <x v="4"/>
  </r>
  <r>
    <n v="3237"/>
    <x v="230"/>
    <s v="An annual campaign supporting our intensive for artists 25 and under."/>
    <n v="35000"/>
    <n v="35275.64"/>
    <x v="0"/>
    <s v="US"/>
    <s v="USD"/>
    <n v="1443499140"/>
    <x v="230"/>
    <b v="1"/>
    <n v="269"/>
    <b v="1"/>
    <x v="6"/>
    <s v="plays"/>
    <n v="131.1362"/>
    <x v="230"/>
    <d v="2015-09-29T03:59:00"/>
    <x v="4"/>
  </r>
  <r>
    <n v="998"/>
    <x v="231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x v="0"/>
    <s v="wearables"/>
    <n v="153.42789999999999"/>
    <x v="231"/>
    <d v="2015-11-19T05:03:21"/>
    <x v="4"/>
  </r>
  <r>
    <n v="3215"/>
    <x v="232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x v="6"/>
    <s v="plays"/>
    <n v="262.11189999999999"/>
    <x v="232"/>
    <d v="2015-09-10T03:59:00"/>
    <x v="0"/>
  </r>
  <r>
    <n v="2190"/>
    <x v="233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x v="3"/>
    <s v="tabletop games"/>
    <n v="65.318399999999997"/>
    <x v="233"/>
    <d v="2016-03-23T06:59:00"/>
    <x v="1"/>
  </r>
  <r>
    <n v="1472"/>
    <x v="234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x v="1"/>
    <s v="radio &amp; podcasts"/>
    <n v="103.2024"/>
    <x v="234"/>
    <d v="2013-10-16T13:01:43"/>
    <x v="0"/>
  </r>
  <r>
    <n v="2178"/>
    <x v="235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x v="7"/>
    <s v="rock"/>
    <n v="40.349200000000003"/>
    <x v="235"/>
    <d v="2017-01-18T15:16:37"/>
    <x v="4"/>
  </r>
  <r>
    <n v="344"/>
    <x v="236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x v="5"/>
    <s v="documentary"/>
    <n v="119.99299999999999"/>
    <x v="236"/>
    <d v="2015-06-01T02:20:00"/>
    <x v="2"/>
  </r>
  <r>
    <n v="1369"/>
    <x v="237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x v="7"/>
    <s v="rock"/>
    <n v="83.967100000000002"/>
    <x v="237"/>
    <d v="2014-04-11T14:15:46"/>
    <x v="3"/>
  </r>
  <r>
    <n v="1953"/>
    <x v="238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x v="0"/>
    <s v="hardware"/>
    <n v="230.55779999999999"/>
    <x v="238"/>
    <d v="2012-03-02T03:00:00"/>
    <x v="0"/>
  </r>
  <r>
    <n v="711"/>
    <x v="239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x v="0"/>
    <s v="wearables"/>
    <n v="99.973399999999998"/>
    <x v="239"/>
    <d v="2016-12-14T12:01:08"/>
    <x v="1"/>
  </r>
  <r>
    <n v="2038"/>
    <x v="240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x v="0"/>
    <s v="hardware"/>
    <n v="164.90690000000001"/>
    <x v="240"/>
    <d v="2013-07-01T18:00:00"/>
    <x v="4"/>
  </r>
  <r>
    <n v="1910"/>
    <x v="241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x v="0"/>
    <s v="gadgets"/>
    <n v="117.49469999999999"/>
    <x v="241"/>
    <d v="2015-10-31T22:45:00"/>
    <x v="1"/>
  </r>
  <r>
    <n v="1975"/>
    <x v="242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x v="0"/>
    <s v="hardware"/>
    <n v="131.98949999999999"/>
    <x v="242"/>
    <d v="2013-03-10T18:07:31"/>
    <x v="6"/>
  </r>
  <r>
    <n v="1477"/>
    <x v="243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x v="1"/>
    <s v="radio &amp; podcasts"/>
    <n v="90.495900000000006"/>
    <x v="243"/>
    <d v="2011-12-23T03:00:00"/>
    <x v="2"/>
  </r>
  <r>
    <n v="2026"/>
    <x v="244"/>
    <s v="MIDI Sprout enables plants to play synthesizers in real time."/>
    <n v="25000"/>
    <n v="33370.769999999997"/>
    <x v="0"/>
    <s v="US"/>
    <s v="USD"/>
    <n v="1398052740"/>
    <x v="244"/>
    <b v="1"/>
    <n v="454"/>
    <b v="1"/>
    <x v="0"/>
    <s v="hardware"/>
    <n v="73.503900000000002"/>
    <x v="244"/>
    <d v="2014-04-21T03:59:00"/>
    <x v="4"/>
  </r>
  <r>
    <n v="1471"/>
    <x v="245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x v="1"/>
    <s v="radio &amp; podcasts"/>
    <n v="96.877600000000001"/>
    <x v="245"/>
    <d v="2015-04-09T22:58:54"/>
    <x v="3"/>
  </r>
  <r>
    <n v="722"/>
    <x v="246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x v="1"/>
    <s v="nonfiction"/>
    <n v="215.72550000000001"/>
    <x v="246"/>
    <d v="2012-04-08T18:19:38"/>
    <x v="2"/>
  </r>
  <r>
    <n v="3029"/>
    <x v="247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x v="6"/>
    <s v="spaces"/>
    <n v="94.548900000000003"/>
    <x v="247"/>
    <d v="2014-11-18T04:35:00"/>
    <x v="0"/>
  </r>
  <r>
    <n v="854"/>
    <x v="248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x v="7"/>
    <s v="metal"/>
    <n v="65.862300000000005"/>
    <x v="248"/>
    <d v="2016-12-28T05:05:46"/>
    <x v="2"/>
  </r>
  <r>
    <n v="39"/>
    <x v="249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x v="5"/>
    <s v="television"/>
    <n v="150.89859999999999"/>
    <x v="249"/>
    <d v="2014-05-25T22:59:00"/>
    <x v="4"/>
  </r>
  <r>
    <n v="2607"/>
    <x v="250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x v="0"/>
    <s v="space exploration"/>
    <n v="81.949700000000007"/>
    <x v="250"/>
    <d v="2015-08-12T02:00:00"/>
    <x v="0"/>
  </r>
  <r>
    <n v="2610"/>
    <x v="251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x v="0"/>
    <s v="space exploration"/>
    <n v="55.758499999999998"/>
    <x v="251"/>
    <d v="2016-08-22T06:59:00"/>
    <x v="4"/>
  </r>
  <r>
    <n v="654"/>
    <x v="252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x v="0"/>
    <s v="wearables"/>
    <n v="31.663399999999999"/>
    <x v="252"/>
    <d v="2015-07-08T22:58:33"/>
    <x v="1"/>
  </r>
  <r>
    <n v="285"/>
    <x v="253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x v="5"/>
    <s v="documentary"/>
    <n v="56.901400000000002"/>
    <x v="253"/>
    <d v="2013-09-19T18:08:48"/>
    <x v="1"/>
  </r>
  <r>
    <n v="2239"/>
    <x v="254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x v="3"/>
    <s v="tabletop games"/>
    <n v="75.132999999999996"/>
    <x v="254"/>
    <d v="2013-12-01T04:02:00"/>
    <x v="2"/>
  </r>
  <r>
    <n v="18"/>
    <x v="255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x v="5"/>
    <s v="television"/>
    <n v="93.264099999999999"/>
    <x v="255"/>
    <d v="2014-09-17T13:00:56"/>
    <x v="0"/>
  </r>
  <r>
    <n v="3282"/>
    <x v="256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x v="6"/>
    <s v="plays"/>
    <n v="134.2637"/>
    <x v="256"/>
    <d v="2016-04-29T04:39:48"/>
    <x v="0"/>
  </r>
  <r>
    <n v="2715"/>
    <x v="257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x v="6"/>
    <s v="spaces"/>
    <n v="57.631"/>
    <x v="257"/>
    <d v="2016-02-21T09:33:48"/>
    <x v="1"/>
  </r>
  <r>
    <n v="3036"/>
    <x v="258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x v="6"/>
    <s v="spaces"/>
    <n v="96.300899999999999"/>
    <x v="258"/>
    <d v="2013-08-16T11:59:00"/>
    <x v="1"/>
  </r>
  <r>
    <n v="250"/>
    <x v="259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x v="5"/>
    <s v="documentary"/>
    <n v="72.482799999999997"/>
    <x v="259"/>
    <d v="2013-06-06T13:34:51"/>
    <x v="2"/>
  </r>
  <r>
    <n v="2298"/>
    <x v="260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x v="7"/>
    <s v="rock"/>
    <n v="109.45140000000001"/>
    <x v="260"/>
    <d v="2014-03-26T19:10:33"/>
    <x v="1"/>
  </r>
  <r>
    <n v="271"/>
    <x v="261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x v="5"/>
    <s v="documentary"/>
    <n v="109.4216"/>
    <x v="261"/>
    <d v="2014-01-02T08:00:00"/>
    <x v="4"/>
  </r>
  <r>
    <n v="1534"/>
    <x v="262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x v="2"/>
    <s v="photobooks"/>
    <n v="84.905100000000004"/>
    <x v="262"/>
    <d v="2015-09-04T16:11:02"/>
    <x v="2"/>
  </r>
  <r>
    <n v="2731"/>
    <x v="263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x v="0"/>
    <s v="hardware"/>
    <n v="845.70270000000005"/>
    <x v="263"/>
    <d v="2014-10-18T04:00:00"/>
    <x v="3"/>
  </r>
  <r>
    <n v="2017"/>
    <x v="264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x v="0"/>
    <s v="hardware"/>
    <n v="73.416899999999998"/>
    <x v="264"/>
    <d v="2012-03-24T04:00:00"/>
    <x v="2"/>
  </r>
  <r>
    <n v="1112"/>
    <x v="265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x v="3"/>
    <s v="video games"/>
    <n v="100.2337"/>
    <x v="265"/>
    <d v="2015-01-19T08:30:00"/>
    <x v="2"/>
  </r>
  <r>
    <n v="3425"/>
    <x v="266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x v="6"/>
    <s v="plays"/>
    <n v="297.02980000000002"/>
    <x v="266"/>
    <d v="2014-10-04T14:48:56"/>
    <x v="2"/>
  </r>
  <r>
    <n v="43"/>
    <x v="267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x v="5"/>
    <s v="television"/>
    <n v="117.3612"/>
    <x v="267"/>
    <d v="2014-07-13T00:00:00"/>
    <x v="2"/>
  </r>
  <r>
    <n v="1518"/>
    <x v="268"/>
    <s v="A photobook of Robin Schwartz's ongoing series with her daughter Amelia."/>
    <n v="15000"/>
    <n v="30805"/>
    <x v="0"/>
    <s v="US"/>
    <s v="USD"/>
    <n v="1401565252"/>
    <x v="268"/>
    <b v="1"/>
    <n v="236"/>
    <b v="1"/>
    <x v="2"/>
    <s v="photobooks"/>
    <n v="130.52969999999999"/>
    <x v="268"/>
    <d v="2014-05-31T19:40:52"/>
    <x v="0"/>
  </r>
  <r>
    <n v="983"/>
    <x v="269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x v="0"/>
    <s v="wearables"/>
    <n v="171.79329999999999"/>
    <x v="269"/>
    <d v="2016-08-23T20:54:00"/>
    <x v="0"/>
  </r>
  <r>
    <n v="2459"/>
    <x v="270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x v="4"/>
    <s v="small batch"/>
    <n v="108.7766"/>
    <x v="270"/>
    <d v="2016-03-23T14:18:05"/>
    <x v="0"/>
  </r>
  <r>
    <n v="3224"/>
    <x v="271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x v="6"/>
    <s v="plays"/>
    <n v="141.71299999999999"/>
    <x v="271"/>
    <d v="2017-01-10T05:00:00"/>
    <x v="2"/>
  </r>
  <r>
    <n v="343"/>
    <x v="272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x v="5"/>
    <s v="documentary"/>
    <n v="58.4133"/>
    <x v="272"/>
    <d v="2014-11-14T03:00:00"/>
    <x v="0"/>
  </r>
  <r>
    <n v="370"/>
    <x v="273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x v="5"/>
    <s v="documentary"/>
    <n v="709.41859999999997"/>
    <x v="273"/>
    <d v="2017-01-06T19:05:00"/>
    <x v="2"/>
  </r>
  <r>
    <n v="1253"/>
    <x v="274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x v="7"/>
    <s v="rock"/>
    <n v="42.733199999999997"/>
    <x v="274"/>
    <d v="2014-09-03T18:48:27"/>
    <x v="0"/>
  </r>
  <r>
    <n v="2057"/>
    <x v="275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x v="0"/>
    <s v="hardware"/>
    <n v="45.547800000000002"/>
    <x v="275"/>
    <d v="2016-02-26T11:52:12"/>
    <x v="1"/>
  </r>
  <r>
    <n v="411"/>
    <x v="276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x v="5"/>
    <s v="documentary"/>
    <n v="125.7884"/>
    <x v="276"/>
    <d v="2013-12-22T05:00:00"/>
    <x v="1"/>
  </r>
  <r>
    <n v="2231"/>
    <x v="277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x v="3"/>
    <s v="tabletop games"/>
    <n v="27.226600000000001"/>
    <x v="277"/>
    <d v="2013-06-25T05:00:00"/>
    <x v="4"/>
  </r>
  <r>
    <n v="2728"/>
    <x v="278"/>
    <s v="SSD, WiFi, RTC w/Battery and high power USB all in one shield."/>
    <n v="15000"/>
    <n v="30274"/>
    <x v="0"/>
    <s v="US"/>
    <s v="USD"/>
    <n v="1451485434"/>
    <x v="278"/>
    <b v="0"/>
    <n v="392"/>
    <b v="1"/>
    <x v="0"/>
    <s v="hardware"/>
    <n v="77.229600000000005"/>
    <x v="278"/>
    <d v="2015-12-30T14:23:54"/>
    <x v="1"/>
  </r>
  <r>
    <n v="317"/>
    <x v="279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x v="5"/>
    <s v="documentary"/>
    <n v="95.699399999999997"/>
    <x v="279"/>
    <d v="2013-12-11T16:14:43"/>
    <x v="4"/>
  </r>
  <r>
    <n v="2442"/>
    <x v="280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x v="4"/>
    <s v="small batch"/>
    <n v="81.252700000000004"/>
    <x v="280"/>
    <d v="2015-03-19T15:00:28"/>
    <x v="4"/>
  </r>
  <r>
    <n v="658"/>
    <x v="281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x v="0"/>
    <s v="wearables"/>
    <n v="109.337"/>
    <x v="281"/>
    <d v="2015-07-26T18:00:00"/>
    <x v="4"/>
  </r>
  <r>
    <n v="150"/>
    <x v="282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x v="5"/>
    <s v="science fiction"/>
    <n v="449.43279999999999"/>
    <x v="282"/>
    <d v="2015-05-26T03:53:02"/>
    <x v="1"/>
  </r>
  <r>
    <n v="2037"/>
    <x v="283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x v="0"/>
    <s v="hardware"/>
    <n v="70.0411"/>
    <x v="283"/>
    <d v="2013-12-30T06:02:33"/>
    <x v="4"/>
  </r>
  <r>
    <n v="1536"/>
    <x v="284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x v="2"/>
    <s v="photobooks"/>
    <n v="66.0154"/>
    <x v="284"/>
    <d v="2015-08-27T19:15:10"/>
    <x v="2"/>
  </r>
  <r>
    <n v="2717"/>
    <x v="285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x v="6"/>
    <s v="spaces"/>
    <n v="92.387699999999995"/>
    <x v="285"/>
    <d v="2014-12-06T22:57:29"/>
    <x v="2"/>
  </r>
  <r>
    <n v="3009"/>
    <x v="286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x v="6"/>
    <s v="spaces"/>
    <n v="233.89840000000001"/>
    <x v="286"/>
    <d v="2014-11-26T14:40:40"/>
    <x v="3"/>
  </r>
  <r>
    <n v="296"/>
    <x v="287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x v="5"/>
    <s v="documentary"/>
    <n v="230.08949999999999"/>
    <x v="287"/>
    <d v="2012-09-07T11:24:43"/>
    <x v="0"/>
  </r>
  <r>
    <n v="2720"/>
    <x v="288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x v="6"/>
    <s v="spaces"/>
    <n v="170.6994"/>
    <x v="288"/>
    <d v="2016-11-11T12:10:53"/>
    <x v="3"/>
  </r>
  <r>
    <n v="263"/>
    <x v="289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x v="5"/>
    <s v="documentary"/>
    <n v="30.654499999999999"/>
    <x v="289"/>
    <d v="2012-09-27T22:54:54"/>
    <x v="4"/>
  </r>
  <r>
    <n v="336"/>
    <x v="290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x v="5"/>
    <s v="documentary"/>
    <n v="59.249000000000002"/>
    <x v="290"/>
    <d v="2015-11-13T15:18:38"/>
    <x v="0"/>
  </r>
  <r>
    <n v="2714"/>
    <x v="291"/>
    <s v="The Crane will be the new home for independent theater in Northeast Minneapolis"/>
    <n v="25000"/>
    <n v="29089"/>
    <x v="0"/>
    <s v="US"/>
    <s v="USD"/>
    <n v="1476486000"/>
    <x v="291"/>
    <b v="1"/>
    <n v="305"/>
    <b v="1"/>
    <x v="6"/>
    <s v="spaces"/>
    <n v="95.373800000000003"/>
    <x v="291"/>
    <d v="2016-10-14T23:00:00"/>
    <x v="0"/>
  </r>
  <r>
    <n v="979"/>
    <x v="292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x v="0"/>
    <s v="wearables"/>
    <n v="301.93920000000003"/>
    <x v="292"/>
    <d v="2016-06-20T18:59:00"/>
    <x v="4"/>
  </r>
  <r>
    <n v="2079"/>
    <x v="293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x v="0"/>
    <s v="hardware"/>
    <n v="47.474499999999999"/>
    <x v="293"/>
    <d v="2015-06-25T19:00:00"/>
    <x v="5"/>
  </r>
  <r>
    <n v="2268"/>
    <x v="294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x v="3"/>
    <s v="tabletop games"/>
    <n v="148.08250000000001"/>
    <x v="294"/>
    <d v="2017-03-12T01:58:35"/>
    <x v="0"/>
  </r>
  <r>
    <n v="350"/>
    <x v="295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x v="5"/>
    <s v="documentary"/>
    <n v="129.81899999999999"/>
    <x v="295"/>
    <d v="2016-09-11T03:59:00"/>
    <x v="4"/>
  </r>
  <r>
    <n v="2616"/>
    <x v="296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x v="0"/>
    <s v="space exploration"/>
    <n v="120.30880000000001"/>
    <x v="296"/>
    <d v="2015-08-25T23:52:09"/>
    <x v="0"/>
  </r>
  <r>
    <n v="32"/>
    <x v="297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x v="5"/>
    <s v="television"/>
    <n v="320.44940000000003"/>
    <x v="297"/>
    <d v="2016-05-13T03:59:00"/>
    <x v="0"/>
  </r>
  <r>
    <n v="2184"/>
    <x v="298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x v="3"/>
    <s v="tabletop games"/>
    <n v="107.04510000000001"/>
    <x v="298"/>
    <d v="2016-01-25T16:00:00"/>
    <x v="2"/>
  </r>
  <r>
    <n v="1475"/>
    <x v="299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x v="1"/>
    <s v="radio &amp; podcasts"/>
    <n v="64.173400000000001"/>
    <x v="299"/>
    <d v="2014-12-20T04:59:00"/>
    <x v="2"/>
  </r>
  <r>
    <n v="3014"/>
    <x v="300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x v="6"/>
    <s v="spaces"/>
    <n v="50.764800000000001"/>
    <x v="300"/>
    <d v="2014-11-05T05:00:00"/>
    <x v="3"/>
  </r>
  <r>
    <n v="2202"/>
    <x v="301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x v="7"/>
    <s v="electronic music"/>
    <n v="39.066899999999997"/>
    <x v="301"/>
    <d v="2012-11-01T20:22:48"/>
    <x v="1"/>
  </r>
  <r>
    <n v="2707"/>
    <x v="302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x v="6"/>
    <s v="spaces"/>
    <n v="71.237499999999997"/>
    <x v="302"/>
    <d v="2013-05-27T06:59:00"/>
    <x v="4"/>
  </r>
  <r>
    <n v="254"/>
    <x v="303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x v="5"/>
    <s v="documentary"/>
    <n v="89.386399999999995"/>
    <x v="303"/>
    <d v="2015-10-17T02:00:00"/>
    <x v="4"/>
  </r>
  <r>
    <n v="216"/>
    <x v="304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x v="5"/>
    <s v="drama"/>
    <n v="331.53829999999999"/>
    <x v="304"/>
    <d v="2015-04-22T22:00:37"/>
    <x v="4"/>
  </r>
  <r>
    <n v="1526"/>
    <x v="305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x v="2"/>
    <s v="photobooks"/>
    <n v="98.839299999999994"/>
    <x v="305"/>
    <d v="2016-01-19T06:37:27"/>
    <x v="0"/>
  </r>
  <r>
    <n v="2987"/>
    <x v="306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x v="6"/>
    <s v="spaces"/>
    <n v="104.15170000000001"/>
    <x v="306"/>
    <d v="2016-10-13T00:00:00"/>
    <x v="2"/>
  </r>
  <r>
    <n v="3211"/>
    <x v="307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x v="6"/>
    <s v="plays"/>
    <n v="85.531099999999995"/>
    <x v="307"/>
    <d v="2014-08-15T02:00:00"/>
    <x v="0"/>
  </r>
  <r>
    <n v="1539"/>
    <x v="308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x v="2"/>
    <s v="photobooks"/>
    <n v="95.764899999999997"/>
    <x v="308"/>
    <d v="2017-01-03T22:03:39"/>
    <x v="1"/>
  </r>
  <r>
    <n v="3035"/>
    <x v="309"/>
    <s v="Help create a permanent home for live comedy shows and classes in Downtown RVA."/>
    <n v="25000"/>
    <n v="27196.71"/>
    <x v="0"/>
    <s v="US"/>
    <s v="USD"/>
    <n v="1367674009"/>
    <x v="309"/>
    <b v="0"/>
    <n v="307"/>
    <b v="1"/>
    <x v="6"/>
    <s v="spaces"/>
    <n v="88.5886"/>
    <x v="309"/>
    <d v="2013-05-04T13:26:49"/>
    <x v="0"/>
  </r>
  <r>
    <n v="1217"/>
    <x v="310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x v="2"/>
    <s v="photobooks"/>
    <n v="148.57380000000001"/>
    <x v="310"/>
    <d v="2016-07-14T19:25:40"/>
    <x v="0"/>
  </r>
  <r>
    <n v="322"/>
    <x v="311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x v="5"/>
    <s v="documentary"/>
    <n v="145.04300000000001"/>
    <x v="311"/>
    <d v="2016-05-13T13:40:48"/>
    <x v="5"/>
  </r>
  <r>
    <n v="279"/>
    <x v="312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x v="5"/>
    <s v="documentary"/>
    <n v="87.685599999999994"/>
    <x v="312"/>
    <d v="2017-02-27T02:01:00"/>
    <x v="4"/>
  </r>
  <r>
    <n v="1514"/>
    <x v="313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x v="2"/>
    <s v="photobooks"/>
    <n v="151.24430000000001"/>
    <x v="313"/>
    <d v="2015-09-27T14:20:40"/>
    <x v="4"/>
  </r>
  <r>
    <n v="2332"/>
    <x v="314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x v="4"/>
    <s v="small batch"/>
    <n v="75.502799999999993"/>
    <x v="314"/>
    <d v="2015-02-06T15:04:31"/>
    <x v="2"/>
  </r>
  <r>
    <n v="385"/>
    <x v="315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x v="5"/>
    <s v="documentary"/>
    <n v="111.7954"/>
    <x v="315"/>
    <d v="2014-11-21T15:01:41"/>
    <x v="2"/>
  </r>
  <r>
    <n v="2329"/>
    <x v="316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x v="4"/>
    <s v="small batch"/>
    <n v="211.84"/>
    <x v="316"/>
    <d v="2014-07-17T14:59:06"/>
    <x v="4"/>
  </r>
  <r>
    <n v="643"/>
    <x v="317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x v="0"/>
    <s v="wearables"/>
    <n v="174.02629999999999"/>
    <x v="317"/>
    <d v="2015-05-31T15:24:35"/>
    <x v="3"/>
  </r>
  <r>
    <n v="287"/>
    <x v="318"/>
    <s v="War is hell. Why would anyone want to spend their weekends there?"/>
    <n v="15000"/>
    <n v="26445"/>
    <x v="0"/>
    <s v="US"/>
    <s v="USD"/>
    <n v="1351828800"/>
    <x v="318"/>
    <b v="1"/>
    <n v="290"/>
    <b v="1"/>
    <x v="5"/>
    <s v="documentary"/>
    <n v="91.189700000000002"/>
    <x v="318"/>
    <d v="2012-11-02T04:00:00"/>
    <x v="6"/>
  </r>
  <r>
    <n v="730"/>
    <x v="319"/>
    <s v="A Massive but Cheerful Online Digital Archive of Surfing"/>
    <n v="20000"/>
    <n v="26438"/>
    <x v="0"/>
    <s v="US"/>
    <s v="USD"/>
    <n v="1323280391"/>
    <x v="319"/>
    <b v="0"/>
    <n v="265"/>
    <b v="1"/>
    <x v="1"/>
    <s v="nonfiction"/>
    <n v="99.766000000000005"/>
    <x v="319"/>
    <d v="2011-12-07T17:53:11"/>
    <x v="2"/>
  </r>
  <r>
    <n v="293"/>
    <x v="320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x v="5"/>
    <s v="documentary"/>
    <n v="201.22139999999999"/>
    <x v="320"/>
    <d v="2014-04-20T16:01:54"/>
    <x v="0"/>
  </r>
  <r>
    <n v="670"/>
    <x v="321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x v="0"/>
    <s v="wearables"/>
    <n v="84.996799999999993"/>
    <x v="321"/>
    <d v="2016-06-19T08:10:00"/>
    <x v="0"/>
  </r>
  <r>
    <n v="2068"/>
    <x v="322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x v="0"/>
    <s v="hardware"/>
    <n v="346.13119999999998"/>
    <x v="322"/>
    <d v="2016-10-20T20:11:55"/>
    <x v="0"/>
  </r>
  <r>
    <n v="2078"/>
    <x v="323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x v="0"/>
    <s v="hardware"/>
    <n v="546.6875"/>
    <x v="323"/>
    <d v="2016-12-18T18:30:57"/>
    <x v="3"/>
  </r>
  <r>
    <n v="1657"/>
    <x v="324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x v="7"/>
    <s v="pop"/>
    <n v="118.7034"/>
    <x v="324"/>
    <d v="2012-05-24T18:46:08"/>
    <x v="3"/>
  </r>
  <r>
    <n v="381"/>
    <x v="325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x v="5"/>
    <s v="documentary"/>
    <n v="104.31270000000001"/>
    <x v="325"/>
    <d v="2012-07-30T05:00:00"/>
    <x v="4"/>
  </r>
  <r>
    <n v="357"/>
    <x v="326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x v="5"/>
    <s v="documentary"/>
    <n v="86.138599999999997"/>
    <x v="326"/>
    <d v="2015-04-24T05:19:57"/>
    <x v="0"/>
  </r>
  <r>
    <n v="1219"/>
    <x v="327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x v="2"/>
    <s v="photobooks"/>
    <n v="102.8617"/>
    <x v="327"/>
    <d v="2016-10-20T11:05:13"/>
    <x v="4"/>
  </r>
  <r>
    <n v="2924"/>
    <x v="328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x v="6"/>
    <s v="musical"/>
    <n v="175.5102"/>
    <x v="328"/>
    <d v="2015-05-09T03:59:00"/>
    <x v="1"/>
  </r>
  <r>
    <n v="2493"/>
    <x v="329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x v="7"/>
    <s v="indie rock"/>
    <n v="99.382199999999997"/>
    <x v="329"/>
    <d v="2013-04-29T04:02:20"/>
    <x v="5"/>
  </r>
  <r>
    <n v="960"/>
    <x v="330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x v="0"/>
    <s v="wearables"/>
    <n v="136.46279999999999"/>
    <x v="330"/>
    <d v="2017-03-14T14:02:35"/>
    <x v="2"/>
  </r>
  <r>
    <n v="243"/>
    <x v="331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x v="5"/>
    <s v="documentary"/>
    <n v="78.195099999999996"/>
    <x v="331"/>
    <d v="2014-02-22T01:08:24"/>
    <x v="1"/>
  </r>
  <r>
    <n v="1258"/>
    <x v="332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x v="7"/>
    <s v="rock"/>
    <n v="38.1755"/>
    <x v="332"/>
    <d v="2013-08-31T14:40:12"/>
    <x v="2"/>
  </r>
  <r>
    <n v="2335"/>
    <x v="333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x v="4"/>
    <s v="small batch"/>
    <n v="115.6923"/>
    <x v="333"/>
    <d v="2014-06-11T13:44:03"/>
    <x v="4"/>
  </r>
  <r>
    <n v="2328"/>
    <x v="334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x v="4"/>
    <s v="small batch"/>
    <n v="47.383600000000001"/>
    <x v="334"/>
    <d v="2015-06-14T18:45:37"/>
    <x v="6"/>
  </r>
  <r>
    <n v="300"/>
    <x v="335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x v="5"/>
    <s v="documentary"/>
    <n v="85.337800000000001"/>
    <x v="335"/>
    <d v="2011-04-24T23:02:18"/>
    <x v="2"/>
  </r>
  <r>
    <n v="3250"/>
    <x v="336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x v="6"/>
    <s v="plays"/>
    <n v="119.1925"/>
    <x v="336"/>
    <d v="2014-11-05T18:48:44"/>
    <x v="2"/>
  </r>
  <r>
    <n v="359"/>
    <x v="337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x v="5"/>
    <s v="documentary"/>
    <n v="84.023200000000003"/>
    <x v="337"/>
    <d v="2014-11-14T05:12:00"/>
    <x v="3"/>
  </r>
  <r>
    <n v="315"/>
    <x v="338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x v="5"/>
    <s v="documentary"/>
    <n v="200.88890000000001"/>
    <x v="338"/>
    <d v="2012-08-22T18:32:14"/>
    <x v="1"/>
  </r>
  <r>
    <n v="1095"/>
    <x v="339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x v="3"/>
    <s v="video games"/>
    <n v="267.80849999999998"/>
    <x v="339"/>
    <d v="2013-08-30T12:53:40"/>
    <x v="2"/>
  </r>
  <r>
    <n v="651"/>
    <x v="340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x v="0"/>
    <s v="wearables"/>
    <n v="239.35239999999999"/>
    <x v="340"/>
    <d v="2014-12-13T00:25:11"/>
    <x v="0"/>
  </r>
  <r>
    <n v="2984"/>
    <x v="341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x v="6"/>
    <s v="spaces"/>
    <n v="115.0826"/>
    <x v="341"/>
    <d v="2016-08-24T06:41:21"/>
    <x v="2"/>
  </r>
  <r>
    <n v="2232"/>
    <x v="342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x v="3"/>
    <s v="tabletop games"/>
    <n v="25.091100000000001"/>
    <x v="342"/>
    <d v="2014-07-19T03:00:00"/>
    <x v="5"/>
  </r>
  <r>
    <n v="1337"/>
    <x v="343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x v="0"/>
    <s v="wearables"/>
    <n v="176.36429999999999"/>
    <x v="343"/>
    <d v="2017-03-03T13:51:19"/>
    <x v="4"/>
  </r>
  <r>
    <n v="515"/>
    <x v="344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x v="5"/>
    <s v="animation"/>
    <n v="725.02940000000001"/>
    <x v="344"/>
    <d v="2015-12-29T11:46:41"/>
    <x v="0"/>
  </r>
  <r>
    <n v="2252"/>
    <x v="345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x v="3"/>
    <s v="tabletop games"/>
    <n v="98.413700000000006"/>
    <x v="345"/>
    <d v="2016-08-06T07:52:18"/>
    <x v="1"/>
  </r>
  <r>
    <n v="307"/>
    <x v="346"/>
    <s v="Why is grammar important?"/>
    <n v="22000"/>
    <n v="24490"/>
    <x v="0"/>
    <s v="US"/>
    <s v="USD"/>
    <n v="1360276801"/>
    <x v="346"/>
    <b v="1"/>
    <n v="576"/>
    <b v="1"/>
    <x v="5"/>
    <s v="documentary"/>
    <n v="42.517400000000002"/>
    <x v="346"/>
    <d v="2013-02-07T22:40:01"/>
    <x v="0"/>
  </r>
  <r>
    <n v="3259"/>
    <x v="347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x v="6"/>
    <s v="plays"/>
    <n v="251.7381"/>
    <x v="347"/>
    <d v="2016-10-01T03:59:00"/>
    <x v="1"/>
  </r>
  <r>
    <n v="1275"/>
    <x v="348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x v="7"/>
    <s v="rock"/>
    <n v="62.522100000000002"/>
    <x v="348"/>
    <d v="2013-08-07T20:49:47"/>
    <x v="0"/>
  </r>
  <r>
    <n v="2224"/>
    <x v="349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x v="3"/>
    <s v="tabletop games"/>
    <n v="82.145300000000006"/>
    <x v="349"/>
    <d v="2016-10-29T19:00:00"/>
    <x v="2"/>
  </r>
  <r>
    <n v="1517"/>
    <x v="350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x v="2"/>
    <s v="photobooks"/>
    <n v="39.507300000000001"/>
    <x v="350"/>
    <d v="2014-12-06T06:00:00"/>
    <x v="0"/>
  </r>
  <r>
    <n v="1532"/>
    <x v="351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x v="2"/>
    <s v="photobooks"/>
    <n v="82.316299999999998"/>
    <x v="351"/>
    <d v="2016-02-15T15:00:00"/>
    <x v="2"/>
  </r>
  <r>
    <n v="1963"/>
    <x v="352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x v="0"/>
    <s v="hardware"/>
    <n v="117.6"/>
    <x v="352"/>
    <d v="2014-09-16T10:18:54"/>
    <x v="2"/>
  </r>
  <r>
    <n v="684"/>
    <x v="353"/>
    <s v="Arcus gives your fingers super powers."/>
    <n v="320000"/>
    <n v="23948"/>
    <x v="2"/>
    <s v="US"/>
    <s v="USD"/>
    <n v="1406257200"/>
    <x v="353"/>
    <b v="0"/>
    <n v="135"/>
    <b v="0"/>
    <x v="0"/>
    <s v="wearables"/>
    <n v="177.39259999999999"/>
    <x v="353"/>
    <d v="2014-07-25T03:00:00"/>
    <x v="0"/>
  </r>
  <r>
    <n v="1024"/>
    <x v="354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x v="7"/>
    <s v="electronic music"/>
    <n v="388.97620000000001"/>
    <x v="354"/>
    <d v="2016-01-31T13:56:03"/>
    <x v="0"/>
  </r>
  <r>
    <n v="2457"/>
    <x v="355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x v="4"/>
    <s v="small batch"/>
    <n v="189.75810000000001"/>
    <x v="355"/>
    <d v="2016-03-24T13:27:36"/>
    <x v="2"/>
  </r>
  <r>
    <n v="3147"/>
    <x v="356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x v="6"/>
    <s v="plays"/>
    <n v="110.35209999999999"/>
    <x v="356"/>
    <d v="2014-11-07T00:15:55"/>
    <x v="3"/>
  </r>
  <r>
    <n v="2024"/>
    <x v="357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x v="0"/>
    <s v="hardware"/>
    <n v="222.9905"/>
    <x v="357"/>
    <d v="2012-08-13T03:00:00"/>
    <x v="2"/>
  </r>
  <r>
    <n v="3017"/>
    <x v="358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x v="6"/>
    <s v="spaces"/>
    <n v="146.44649999999999"/>
    <x v="358"/>
    <d v="2014-08-20T20:24:03"/>
    <x v="2"/>
  </r>
  <r>
    <n v="1523"/>
    <x v="359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x v="2"/>
    <s v="photobooks"/>
    <n v="95.834000000000003"/>
    <x v="359"/>
    <d v="2014-12-23T00:00:00"/>
    <x v="5"/>
  </r>
  <r>
    <n v="1184"/>
    <x v="360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x v="2"/>
    <s v="photobooks"/>
    <n v="61.5627"/>
    <x v="360"/>
    <d v="2017-02-06T14:23:31"/>
    <x v="0"/>
  </r>
  <r>
    <n v="3001"/>
    <x v="361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x v="6"/>
    <s v="spaces"/>
    <n v="131.37719999999999"/>
    <x v="361"/>
    <d v="2016-07-13T21:29:42"/>
    <x v="4"/>
  </r>
  <r>
    <n v="2631"/>
    <x v="362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x v="0"/>
    <s v="space exploration"/>
    <n v="80.185500000000005"/>
    <x v="362"/>
    <d v="2015-08-30T04:03:47"/>
    <x v="0"/>
  </r>
  <r>
    <n v="2188"/>
    <x v="363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x v="3"/>
    <s v="tabletop games"/>
    <n v="44.056399999999996"/>
    <x v="363"/>
    <d v="2016-10-25T17:00:00"/>
    <x v="0"/>
  </r>
  <r>
    <n v="2734"/>
    <x v="364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x v="0"/>
    <s v="hardware"/>
    <n v="138.6687"/>
    <x v="364"/>
    <d v="2016-10-13T21:59:00"/>
    <x v="4"/>
  </r>
  <r>
    <n v="418"/>
    <x v="365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x v="5"/>
    <s v="documentary"/>
    <n v="216.75"/>
    <x v="365"/>
    <d v="2015-07-23T06:46:37"/>
    <x v="2"/>
  </r>
  <r>
    <n v="384"/>
    <x v="366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x v="5"/>
    <s v="documentary"/>
    <n v="58.540500000000002"/>
    <x v="366"/>
    <d v="2015-01-06T18:45:47"/>
    <x v="1"/>
  </r>
  <r>
    <n v="1267"/>
    <x v="367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x v="7"/>
    <s v="rock"/>
    <n v="140.8553"/>
    <x v="367"/>
    <d v="2013-07-24T14:02:38"/>
    <x v="2"/>
  </r>
  <r>
    <n v="27"/>
    <x v="368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x v="5"/>
    <s v="television"/>
    <n v="148.9667"/>
    <x v="368"/>
    <d v="2014-11-16T04:57:13"/>
    <x v="0"/>
  </r>
  <r>
    <n v="1502"/>
    <x v="369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x v="2"/>
    <s v="photobooks"/>
    <n v="67.835899999999995"/>
    <x v="369"/>
    <d v="2016-03-25T22:00:00"/>
    <x v="0"/>
  </r>
  <r>
    <n v="1746"/>
    <x v="370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x v="2"/>
    <s v="photobooks"/>
    <n v="207.61680000000001"/>
    <x v="370"/>
    <d v="2016-11-24T02:00:00"/>
    <x v="0"/>
  </r>
  <r>
    <n v="1223"/>
    <x v="371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x v="2"/>
    <s v="photobooks"/>
    <n v="116.21469999999999"/>
    <x v="371"/>
    <d v="2016-11-10T05:15:09"/>
    <x v="0"/>
  </r>
  <r>
    <n v="2674"/>
    <x v="372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x v="0"/>
    <s v="makerspaces"/>
    <n v="128.6199"/>
    <x v="372"/>
    <d v="2016-07-05T04:59:00"/>
    <x v="0"/>
  </r>
  <r>
    <n v="2186"/>
    <x v="373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x v="3"/>
    <s v="tabletop games"/>
    <n v="55.956600000000002"/>
    <x v="373"/>
    <d v="2016-09-07T02:00:00"/>
    <x v="0"/>
  </r>
  <r>
    <n v="1297"/>
    <x v="374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x v="6"/>
    <s v="plays"/>
    <n v="92.037800000000004"/>
    <x v="374"/>
    <d v="2016-05-01T17:55:58"/>
    <x v="4"/>
  </r>
  <r>
    <n v="3245"/>
    <x v="375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x v="6"/>
    <s v="plays"/>
    <n v="81.125900000000001"/>
    <x v="375"/>
    <d v="2015-06-12T02:00:00"/>
    <x v="5"/>
  </r>
  <r>
    <n v="2168"/>
    <x v="376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x v="7"/>
    <s v="rock"/>
    <n v="64.366699999999994"/>
    <x v="376"/>
    <d v="2017-02-10T05:00:00"/>
    <x v="4"/>
  </r>
  <r>
    <n v="2621"/>
    <x v="377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x v="0"/>
    <s v="space exploration"/>
    <n v="47.058100000000003"/>
    <x v="377"/>
    <d v="2015-05-21T17:56:28"/>
    <x v="0"/>
  </r>
  <r>
    <n v="1193"/>
    <x v="378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x v="2"/>
    <s v="photobooks"/>
    <n v="79.966999999999999"/>
    <x v="378"/>
    <d v="2016-04-09T17:37:33"/>
    <x v="1"/>
  </r>
  <r>
    <n v="3039"/>
    <x v="379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x v="6"/>
    <s v="spaces"/>
    <n v="92.130399999999995"/>
    <x v="379"/>
    <d v="2013-12-29T07:59:00"/>
    <x v="6"/>
  </r>
  <r>
    <n v="2091"/>
    <x v="380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x v="7"/>
    <s v="indie rock"/>
    <n v="88.147199999999998"/>
    <x v="380"/>
    <d v="2011-03-01T20:00:00"/>
    <x v="3"/>
  </r>
  <r>
    <n v="275"/>
    <x v="381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x v="5"/>
    <s v="documentary"/>
    <n v="65.298199999999994"/>
    <x v="381"/>
    <d v="2012-11-10T01:46:06"/>
    <x v="5"/>
  </r>
  <r>
    <n v="1509"/>
    <x v="382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x v="2"/>
    <s v="photobooks"/>
    <n v="110.39400000000001"/>
    <x v="382"/>
    <d v="2017-02-14T22:59:00"/>
    <x v="0"/>
  </r>
  <r>
    <n v="1537"/>
    <x v="383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x v="2"/>
    <s v="photobooks"/>
    <n v="96.375"/>
    <x v="383"/>
    <d v="2016-08-06T18:00:00"/>
    <x v="2"/>
  </r>
  <r>
    <n v="3229"/>
    <x v="384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x v="6"/>
    <s v="plays"/>
    <n v="106.797"/>
    <x v="384"/>
    <d v="2014-11-20T07:59:58"/>
    <x v="3"/>
  </r>
  <r>
    <n v="261"/>
    <x v="385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x v="5"/>
    <s v="documentary"/>
    <n v="97.636399999999995"/>
    <x v="385"/>
    <d v="2012-06-07T14:55:00"/>
    <x v="3"/>
  </r>
  <r>
    <n v="309"/>
    <x v="386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x v="5"/>
    <s v="documentary"/>
    <n v="89.957999999999998"/>
    <x v="386"/>
    <d v="2012-09-03T18:02:14"/>
    <x v="0"/>
  </r>
  <r>
    <n v="1906"/>
    <x v="387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x v="0"/>
    <s v="gadgets"/>
    <n v="215.95959999999999"/>
    <x v="387"/>
    <d v="2016-06-23T16:06:23"/>
    <x v="0"/>
  </r>
  <r>
    <n v="399"/>
    <x v="388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x v="5"/>
    <s v="documentary"/>
    <n v="224.8526"/>
    <x v="388"/>
    <d v="2016-12-14T12:00:00"/>
    <x v="4"/>
  </r>
  <r>
    <n v="2662"/>
    <x v="389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x v="0"/>
    <s v="makerspaces"/>
    <n v="267"/>
    <x v="389"/>
    <d v="2015-08-21T17:55:13"/>
    <x v="4"/>
  </r>
  <r>
    <n v="320"/>
    <x v="390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x v="5"/>
    <s v="documentary"/>
    <n v="134.91139999999999"/>
    <x v="390"/>
    <d v="2015-12-22T23:00:00"/>
    <x v="4"/>
  </r>
  <r>
    <n v="1019"/>
    <x v="391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x v="0"/>
    <s v="wearables"/>
    <n v="53.25"/>
    <x v="391"/>
    <d v="2015-02-04T23:22:29"/>
    <x v="2"/>
  </r>
  <r>
    <n v="1775"/>
    <x v="392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x v="2"/>
    <s v="photobooks"/>
    <n v="170.62899999999999"/>
    <x v="392"/>
    <d v="2014-10-24T23:26:00"/>
    <x v="0"/>
  </r>
  <r>
    <n v="2157"/>
    <x v="393"/>
    <s v="Gamers and 90's fans unite in this small tale of epic proportions!"/>
    <n v="75000"/>
    <n v="21144"/>
    <x v="2"/>
    <s v="US"/>
    <s v="USD"/>
    <n v="1482479940"/>
    <x v="393"/>
    <b v="0"/>
    <n v="57"/>
    <b v="0"/>
    <x v="3"/>
    <s v="video games"/>
    <n v="370.94740000000002"/>
    <x v="393"/>
    <d v="2016-12-23T07:59:00"/>
    <x v="4"/>
  </r>
  <r>
    <n v="2663"/>
    <x v="394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x v="0"/>
    <s v="makerspaces"/>
    <n v="373.55799999999999"/>
    <x v="394"/>
    <d v="2015-09-04T15:00:00"/>
    <x v="3"/>
  </r>
  <r>
    <n v="2604"/>
    <x v="395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x v="0"/>
    <s v="space exploration"/>
    <n v="64.933300000000003"/>
    <x v="395"/>
    <d v="2012-04-29T01:13:43"/>
    <x v="6"/>
  </r>
  <r>
    <n v="311"/>
    <x v="396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x v="5"/>
    <s v="documentary"/>
    <n v="138.8022"/>
    <x v="396"/>
    <d v="2012-01-01T07:59:00"/>
    <x v="2"/>
  </r>
  <r>
    <n v="2535"/>
    <x v="397"/>
    <s v="Mark Hayes: Requiem Recording"/>
    <n v="20000"/>
    <n v="20755"/>
    <x v="0"/>
    <s v="US"/>
    <s v="USD"/>
    <n v="1417463945"/>
    <x v="397"/>
    <b v="0"/>
    <n v="78"/>
    <b v="1"/>
    <x v="7"/>
    <s v="classical music"/>
    <n v="266.08969999999999"/>
    <x v="397"/>
    <d v="2014-12-01T19:59:05"/>
    <x v="3"/>
  </r>
  <r>
    <n v="1846"/>
    <x v="398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x v="7"/>
    <s v="rock"/>
    <n v="98.990399999999994"/>
    <x v="398"/>
    <d v="2012-12-15T15:36:17"/>
    <x v="4"/>
  </r>
  <r>
    <n v="2223"/>
    <x v="399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x v="3"/>
    <s v="tabletop games"/>
    <n v="206.31"/>
    <x v="399"/>
    <d v="2015-06-27T15:22:48"/>
    <x v="6"/>
  </r>
  <r>
    <n v="283"/>
    <x v="400"/>
    <s v="What is the impact of survivorship on the human condition?"/>
    <n v="18000"/>
    <n v="20569.05"/>
    <x v="0"/>
    <s v="US"/>
    <s v="USD"/>
    <n v="1306904340"/>
    <x v="400"/>
    <b v="1"/>
    <n v="202"/>
    <b v="1"/>
    <x v="5"/>
    <s v="documentary"/>
    <n v="101.827"/>
    <x v="400"/>
    <d v="2011-06-01T04:59:00"/>
    <x v="0"/>
  </r>
  <r>
    <n v="1004"/>
    <x v="401"/>
    <s v="Harnessing wearable technology as a powerful defense for food-allergy children."/>
    <n v="25000"/>
    <n v="20552"/>
    <x v="1"/>
    <s v="US"/>
    <s v="USD"/>
    <n v="1455814827"/>
    <x v="401"/>
    <b v="0"/>
    <n v="95"/>
    <b v="0"/>
    <x v="0"/>
    <s v="wearables"/>
    <n v="216.33680000000001"/>
    <x v="401"/>
    <d v="2016-02-18T17:00:27"/>
    <x v="2"/>
  </r>
  <r>
    <n v="1508"/>
    <x v="402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x v="2"/>
    <s v="photobooks"/>
    <n v="97.113699999999994"/>
    <x v="402"/>
    <d v="2014-06-27T14:44:41"/>
    <x v="1"/>
  </r>
  <r>
    <n v="2227"/>
    <x v="403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x v="3"/>
    <s v="tabletop games"/>
    <n v="67.970100000000002"/>
    <x v="403"/>
    <d v="2013-11-13T20:22:35"/>
    <x v="0"/>
  </r>
  <r>
    <n v="1269"/>
    <x v="404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x v="7"/>
    <s v="rock"/>
    <n v="99.155299999999997"/>
    <x v="404"/>
    <d v="2016-04-16T00:00:00"/>
    <x v="4"/>
  </r>
  <r>
    <n v="1216"/>
    <x v="405"/>
    <s v="A fine art photography book taking a new look at the art of bonsai."/>
    <n v="14000"/>
    <n v="20398"/>
    <x v="0"/>
    <s v="US"/>
    <s v="USD"/>
    <n v="1443826980"/>
    <x v="405"/>
    <b v="0"/>
    <n v="222"/>
    <b v="1"/>
    <x v="2"/>
    <s v="photobooks"/>
    <n v="91.882900000000006"/>
    <x v="405"/>
    <d v="2015-10-02T23:03:00"/>
    <x v="0"/>
  </r>
  <r>
    <n v="3253"/>
    <x v="406"/>
    <s v="Can you ever truly feel what someone else is feeling?_x000a_Do you want to?"/>
    <n v="20000"/>
    <n v="20365"/>
    <x v="0"/>
    <s v="US"/>
    <s v="USD"/>
    <n v="1473306300"/>
    <x v="406"/>
    <b v="1"/>
    <n v="115"/>
    <b v="1"/>
    <x v="6"/>
    <s v="plays"/>
    <n v="177.08699999999999"/>
    <x v="406"/>
    <d v="2016-09-08T03:45:00"/>
    <x v="1"/>
  </r>
  <r>
    <n v="2538"/>
    <x v="407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x v="7"/>
    <s v="classical music"/>
    <n v="109.9631"/>
    <x v="407"/>
    <d v="2013-02-24T04:59:00"/>
    <x v="0"/>
  </r>
  <r>
    <n v="1351"/>
    <x v="408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x v="1"/>
    <s v="nonfiction"/>
    <n v="168.77500000000001"/>
    <x v="408"/>
    <d v="2016-02-12T17:45:44"/>
    <x v="2"/>
  </r>
  <r>
    <n v="21"/>
    <x v="409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x v="5"/>
    <s v="television"/>
    <n v="199.90100000000001"/>
    <x v="409"/>
    <d v="2014-09-26T15:03:09"/>
    <x v="4"/>
  </r>
  <r>
    <n v="297"/>
    <x v="410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x v="5"/>
    <s v="documentary"/>
    <n v="141.7465"/>
    <x v="410"/>
    <d v="2015-05-01T03:59:00"/>
    <x v="6"/>
  </r>
  <r>
    <n v="391"/>
    <x v="411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x v="5"/>
    <s v="documentary"/>
    <n v="104.2591"/>
    <x v="411"/>
    <d v="2011-12-18T00:59:00"/>
    <x v="0"/>
  </r>
  <r>
    <n v="3236"/>
    <x v="412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x v="6"/>
    <s v="plays"/>
    <n v="182.9091"/>
    <x v="412"/>
    <d v="2016-12-28T22:00:33"/>
    <x v="4"/>
  </r>
  <r>
    <n v="725"/>
    <x v="413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x v="1"/>
    <s v="nonfiction"/>
    <n v="143.3571"/>
    <x v="413"/>
    <d v="2015-12-13T15:01:52"/>
    <x v="2"/>
  </r>
  <r>
    <n v="1828"/>
    <x v="414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x v="7"/>
    <s v="rock"/>
    <n v="417.33330000000001"/>
    <x v="414"/>
    <d v="2014-05-09T22:00:00"/>
    <x v="4"/>
  </r>
  <r>
    <n v="59"/>
    <x v="415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x v="5"/>
    <s v="television"/>
    <n v="606.82240000000002"/>
    <x v="415"/>
    <d v="2015-09-14T21:00:00"/>
    <x v="4"/>
  </r>
  <r>
    <n v="3219"/>
    <x v="416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x v="6"/>
    <s v="plays"/>
    <n v="168.25210000000001"/>
    <x v="416"/>
    <d v="2015-03-22T22:35:47"/>
    <x v="4"/>
  </r>
  <r>
    <n v="2235"/>
    <x v="417"/>
    <s v="An amazing set of sceneries to create unique atmospheres for your tabletop gaming."/>
    <n v="13000"/>
    <n v="19931"/>
    <x v="0"/>
    <s v="CA"/>
    <s v="CAD"/>
    <n v="1427585511"/>
    <x v="417"/>
    <b v="0"/>
    <n v="147"/>
    <b v="1"/>
    <x v="3"/>
    <s v="tabletop games"/>
    <n v="135.58500000000001"/>
    <x v="417"/>
    <d v="2015-03-28T23:31:51"/>
    <x v="2"/>
  </r>
  <r>
    <n v="42"/>
    <x v="418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x v="5"/>
    <s v="television"/>
    <n v="117.51479999999999"/>
    <x v="418"/>
    <d v="2014-12-28T15:20:26"/>
    <x v="5"/>
  </r>
  <r>
    <n v="1000"/>
    <x v="419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x v="0"/>
    <s v="wearables"/>
    <n v="3304"/>
    <x v="419"/>
    <d v="2017-03-15T00:26:00"/>
    <x v="3"/>
  </r>
  <r>
    <n v="2158"/>
    <x v="420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x v="3"/>
    <s v="video games"/>
    <n v="63.569499999999998"/>
    <x v="420"/>
    <d v="2013-02-04T20:29:34"/>
    <x v="0"/>
  </r>
  <r>
    <n v="952"/>
    <x v="421"/>
    <s v="Audionoggin: Wireless personal surround sound for the athlete in everyone."/>
    <n v="49000"/>
    <n v="19572"/>
    <x v="2"/>
    <s v="US"/>
    <s v="USD"/>
    <n v="1479483812"/>
    <x v="421"/>
    <b v="0"/>
    <n v="196"/>
    <b v="0"/>
    <x v="0"/>
    <s v="wearables"/>
    <n v="99.857100000000003"/>
    <x v="421"/>
    <d v="2016-11-18T15:43:32"/>
    <x v="5"/>
  </r>
  <r>
    <n v="1512"/>
    <x v="422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x v="2"/>
    <s v="photobooks"/>
    <n v="58.379100000000001"/>
    <x v="422"/>
    <d v="2017-02-05T16:25:39"/>
    <x v="0"/>
  </r>
  <r>
    <n v="2226"/>
    <x v="423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x v="3"/>
    <s v="tabletop games"/>
    <n v="60.820300000000003"/>
    <x v="423"/>
    <d v="2016-02-12T04:59:00"/>
    <x v="2"/>
  </r>
  <r>
    <n v="680"/>
    <x v="424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x v="0"/>
    <s v="wearables"/>
    <n v="150.65119999999999"/>
    <x v="424"/>
    <d v="2014-09-17T12:02:11"/>
    <x v="2"/>
  </r>
  <r>
    <n v="959"/>
    <x v="425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x v="0"/>
    <s v="wearables"/>
    <n v="113.62569999999999"/>
    <x v="425"/>
    <d v="2015-01-19T04:11:05"/>
    <x v="4"/>
  </r>
  <r>
    <n v="2247"/>
    <x v="426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x v="3"/>
    <s v="tabletop games"/>
    <n v="50.852600000000002"/>
    <x v="426"/>
    <d v="2015-07-29T15:59:25"/>
    <x v="2"/>
  </r>
  <r>
    <n v="1962"/>
    <x v="427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x v="0"/>
    <s v="hardware"/>
    <n v="63.047400000000003"/>
    <x v="427"/>
    <d v="2014-05-13T18:43:56"/>
    <x v="0"/>
  </r>
  <r>
    <n v="951"/>
    <x v="428"/>
    <s v="Revolutionizing the way we walk our dogs!"/>
    <n v="50000"/>
    <n v="19195"/>
    <x v="2"/>
    <s v="US"/>
    <s v="USD"/>
    <n v="1465054872"/>
    <x v="428"/>
    <b v="0"/>
    <n v="121"/>
    <b v="0"/>
    <x v="0"/>
    <s v="wearables"/>
    <n v="158.63640000000001"/>
    <x v="428"/>
    <d v="2016-06-04T15:41:12"/>
    <x v="4"/>
  </r>
  <r>
    <n v="1529"/>
    <x v="429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x v="2"/>
    <s v="photobooks"/>
    <n v="135.66669999999999"/>
    <x v="429"/>
    <d v="2015-03-19T14:05:20"/>
    <x v="1"/>
  </r>
  <r>
    <n v="414"/>
    <x v="430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x v="5"/>
    <s v="documentary"/>
    <n v="91.480800000000002"/>
    <x v="430"/>
    <d v="2013-10-12T01:31:05"/>
    <x v="4"/>
  </r>
  <r>
    <n v="657"/>
    <x v="431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x v="0"/>
    <s v="wearables"/>
    <n v="190.4545"/>
    <x v="431"/>
    <d v="2015-12-23T20:17:52"/>
    <x v="0"/>
  </r>
  <r>
    <n v="2244"/>
    <x v="432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x v="3"/>
    <s v="tabletop games"/>
    <n v="65.003399999999999"/>
    <x v="432"/>
    <d v="2016-10-16T20:30:00"/>
    <x v="0"/>
  </r>
  <r>
    <n v="2259"/>
    <x v="433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x v="3"/>
    <s v="tabletop games"/>
    <n v="90.635900000000007"/>
    <x v="433"/>
    <d v="2016-12-08T19:18:56"/>
    <x v="6"/>
  </r>
  <r>
    <n v="392"/>
    <x v="434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x v="5"/>
    <s v="documentary"/>
    <n v="90.616500000000002"/>
    <x v="434"/>
    <d v="2011-09-08T03:00:00"/>
    <x v="0"/>
  </r>
  <r>
    <n v="2718"/>
    <x v="435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x v="6"/>
    <s v="spaces"/>
    <n v="125.97969999999999"/>
    <x v="435"/>
    <d v="2016-05-03T23:00:00"/>
    <x v="2"/>
  </r>
  <r>
    <n v="1520"/>
    <x v="436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x v="2"/>
    <s v="photobooks"/>
    <n v="111.5269"/>
    <x v="436"/>
    <d v="2014-12-19T04:00:00"/>
    <x v="1"/>
  </r>
  <r>
    <n v="1282"/>
    <x v="437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x v="7"/>
    <s v="rock"/>
    <n v="67.671499999999995"/>
    <x v="437"/>
    <d v="2013-12-09T04:59:00"/>
    <x v="0"/>
  </r>
  <r>
    <n v="1516"/>
    <x v="438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x v="2"/>
    <s v="photobooks"/>
    <n v="159.2414"/>
    <x v="438"/>
    <d v="2016-10-06T14:00:00"/>
    <x v="2"/>
  </r>
  <r>
    <n v="2305"/>
    <x v="439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x v="7"/>
    <s v="indie rock"/>
    <n v="109.1078"/>
    <x v="439"/>
    <d v="2014-08-08T18:00:00"/>
    <x v="2"/>
  </r>
  <r>
    <n v="3019"/>
    <x v="440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x v="6"/>
    <s v="spaces"/>
    <n v="80.464600000000004"/>
    <x v="440"/>
    <d v="2014-05-27T03:00:00"/>
    <x v="4"/>
  </r>
  <r>
    <n v="2664"/>
    <x v="441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x v="0"/>
    <s v="makerspaces"/>
    <n v="174.0385"/>
    <x v="441"/>
    <d v="2015-12-09T06:59:00"/>
    <x v="1"/>
  </r>
  <r>
    <n v="256"/>
    <x v="442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x v="5"/>
    <s v="documentary"/>
    <n v="65.756399999999999"/>
    <x v="442"/>
    <d v="2013-03-16T18:27:47"/>
    <x v="2"/>
  </r>
  <r>
    <n v="1504"/>
    <x v="443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x v="2"/>
    <s v="photobooks"/>
    <n v="67.159899999999993"/>
    <x v="443"/>
    <d v="2014-06-10T08:33:00"/>
    <x v="5"/>
  </r>
  <r>
    <n v="2608"/>
    <x v="444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x v="0"/>
    <s v="space exploration"/>
    <n v="58.927599999999998"/>
    <x v="444"/>
    <d v="2017-03-15T00:00:00"/>
    <x v="7"/>
  </r>
  <r>
    <n v="299"/>
    <x v="445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x v="5"/>
    <s v="documentary"/>
    <n v="73.341200000000001"/>
    <x v="445"/>
    <d v="2010-11-17T06:24:20"/>
    <x v="4"/>
  </r>
  <r>
    <n v="345"/>
    <x v="446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x v="5"/>
    <s v="documentary"/>
    <n v="99.860299999999995"/>
    <x v="446"/>
    <d v="2015-05-20T22:39:50"/>
    <x v="7"/>
  </r>
  <r>
    <n v="313"/>
    <x v="447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x v="5"/>
    <s v="documentary"/>
    <n v="80.202699999999993"/>
    <x v="447"/>
    <d v="2010-08-11T15:59:00"/>
    <x v="2"/>
  </r>
  <r>
    <n v="2633"/>
    <x v="448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x v="0"/>
    <s v="space exploration"/>
    <n v="89.100499999999997"/>
    <x v="448"/>
    <d v="2014-02-27T23:00:00"/>
    <x v="2"/>
  </r>
  <r>
    <n v="1540"/>
    <x v="449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x v="2"/>
    <s v="photobooks"/>
    <n v="180.40819999999999"/>
    <x v="449"/>
    <d v="2014-11-26T01:15:00"/>
    <x v="0"/>
  </r>
  <r>
    <n v="1341"/>
    <x v="450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x v="0"/>
    <s v="wearables"/>
    <n v="382.3913"/>
    <x v="450"/>
    <d v="2016-10-01T14:58:37"/>
    <x v="0"/>
  </r>
  <r>
    <n v="993"/>
    <x v="451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x v="0"/>
    <s v="wearables"/>
    <n v="89.596900000000005"/>
    <x v="451"/>
    <d v="2016-11-12T05:00:00"/>
    <x v="4"/>
  </r>
  <r>
    <n v="1852"/>
    <x v="452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x v="7"/>
    <s v="rock"/>
    <n v="133.93129999999999"/>
    <x v="452"/>
    <d v="2015-04-25T00:00:00"/>
    <x v="4"/>
  </r>
  <r>
    <n v="821"/>
    <x v="453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x v="7"/>
    <s v="rock"/>
    <n v="224.12819999999999"/>
    <x v="453"/>
    <d v="2015-05-04T04:01:00"/>
    <x v="2"/>
  </r>
  <r>
    <n v="3187"/>
    <x v="454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x v="6"/>
    <s v="plays"/>
    <n v="71.491799999999998"/>
    <x v="454"/>
    <d v="2014-08-04T15:59:33"/>
    <x v="3"/>
  </r>
  <r>
    <n v="379"/>
    <x v="455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x v="5"/>
    <s v="documentary"/>
    <n v="116.8591"/>
    <x v="455"/>
    <d v="2012-05-03T16:31:12"/>
    <x v="0"/>
  </r>
  <r>
    <n v="1207"/>
    <x v="456"/>
    <s v="A humanistic photo book about ancestral &amp; post-modern Italy."/>
    <n v="16700"/>
    <n v="17396"/>
    <x v="0"/>
    <s v="IT"/>
    <s v="EUR"/>
    <n v="1459418400"/>
    <x v="456"/>
    <b v="0"/>
    <n v="141"/>
    <b v="1"/>
    <x v="2"/>
    <s v="photobooks"/>
    <n v="123.3759"/>
    <x v="456"/>
    <d v="2016-03-31T10:00:00"/>
    <x v="1"/>
  </r>
  <r>
    <n v="1938"/>
    <x v="457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x v="7"/>
    <s v="indie rock"/>
    <n v="152.54390000000001"/>
    <x v="457"/>
    <d v="2013-07-02T05:00:00"/>
    <x v="3"/>
  </r>
  <r>
    <n v="1890"/>
    <x v="458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x v="7"/>
    <s v="indie rock"/>
    <n v="70.528999999999996"/>
    <x v="458"/>
    <d v="2012-12-15T18:52:08"/>
    <x v="0"/>
  </r>
  <r>
    <n v="2041"/>
    <x v="459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x v="0"/>
    <s v="hardware"/>
    <n v="143.97499999999999"/>
    <x v="459"/>
    <d v="2016-11-10T13:37:07"/>
    <x v="4"/>
  </r>
  <r>
    <n v="1466"/>
    <x v="460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x v="1"/>
    <s v="radio &amp; podcasts"/>
    <n v="69.598299999999995"/>
    <x v="460"/>
    <d v="2016-01-12T05:00:00"/>
    <x v="2"/>
  </r>
  <r>
    <n v="2612"/>
    <x v="461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x v="0"/>
    <s v="space exploration"/>
    <n v="58.422199999999997"/>
    <x v="461"/>
    <d v="2015-01-09T03:26:10"/>
    <x v="3"/>
  </r>
  <r>
    <n v="2108"/>
    <x v="462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x v="7"/>
    <s v="indie rock"/>
    <n v="89.895300000000006"/>
    <x v="462"/>
    <d v="2012-09-10T03:55:00"/>
    <x v="5"/>
  </r>
  <r>
    <n v="2656"/>
    <x v="463"/>
    <s v="MoonWatcher will be bringing the Moon closer to all of us."/>
    <n v="150000"/>
    <n v="17155"/>
    <x v="1"/>
    <s v="US"/>
    <s v="USD"/>
    <n v="1489345200"/>
    <x v="463"/>
    <b v="0"/>
    <n v="152"/>
    <b v="0"/>
    <x v="0"/>
    <s v="space exploration"/>
    <n v="112.8618"/>
    <x v="463"/>
    <d v="2017-03-12T19:00:00"/>
    <x v="2"/>
  </r>
  <r>
    <n v="316"/>
    <x v="464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x v="5"/>
    <s v="documentary"/>
    <n v="108.0127"/>
    <x v="464"/>
    <d v="2014-12-11T04:59:00"/>
    <x v="4"/>
  </r>
  <r>
    <n v="346"/>
    <x v="465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x v="5"/>
    <s v="documentary"/>
    <n v="90.579099999999997"/>
    <x v="465"/>
    <d v="2015-10-14T12:00:21"/>
    <x v="0"/>
  </r>
  <r>
    <n v="955"/>
    <x v="466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x v="0"/>
    <s v="wearables"/>
    <n v="182.62370000000001"/>
    <x v="466"/>
    <d v="2016-09-13T07:05:00"/>
    <x v="3"/>
  </r>
  <r>
    <n v="1972"/>
    <x v="467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x v="0"/>
    <s v="hardware"/>
    <n v="70.848699999999994"/>
    <x v="467"/>
    <d v="2012-11-18T01:17:24"/>
    <x v="2"/>
  </r>
  <r>
    <n v="2723"/>
    <x v="468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x v="0"/>
    <s v="hardware"/>
    <n v="95.488600000000005"/>
    <x v="468"/>
    <d v="2014-12-31T21:08:08"/>
    <x v="4"/>
  </r>
  <r>
    <n v="1203"/>
    <x v="469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x v="2"/>
    <s v="photobooks"/>
    <n v="165.34649999999999"/>
    <x v="469"/>
    <d v="2015-05-31T14:45:27"/>
    <x v="7"/>
  </r>
  <r>
    <n v="1280"/>
    <x v="470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x v="7"/>
    <s v="rock"/>
    <n v="127.9752"/>
    <x v="470"/>
    <d v="2011-03-01T18:10:54"/>
    <x v="0"/>
  </r>
  <r>
    <n v="1505"/>
    <x v="471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x v="2"/>
    <s v="photobooks"/>
    <n v="48.037700000000001"/>
    <x v="471"/>
    <d v="2016-03-22T20:01:00"/>
    <x v="0"/>
  </r>
  <r>
    <n v="338"/>
    <x v="472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x v="5"/>
    <s v="documentary"/>
    <n v="70.000200000000007"/>
    <x v="472"/>
    <d v="2016-09-03T01:00:00"/>
    <x v="4"/>
  </r>
  <r>
    <n v="3043"/>
    <x v="473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x v="6"/>
    <s v="spaces"/>
    <n v="128.91409999999999"/>
    <x v="473"/>
    <d v="2015-04-16T02:50:00"/>
    <x v="4"/>
  </r>
  <r>
    <n v="3402"/>
    <x v="474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x v="6"/>
    <s v="plays"/>
    <n v="99.787899999999993"/>
    <x v="474"/>
    <d v="2015-11-12T02:31:00"/>
    <x v="1"/>
  </r>
  <r>
    <n v="286"/>
    <x v="475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x v="5"/>
    <s v="documentary"/>
    <n v="121.28149999999999"/>
    <x v="475"/>
    <d v="2013-03-25T18:35:24"/>
    <x v="5"/>
  </r>
  <r>
    <n v="3128"/>
    <x v="476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x v="6"/>
    <s v="plays"/>
    <n v="139.23929999999999"/>
    <x v="476"/>
    <d v="2017-03-16T18:49:01"/>
    <x v="4"/>
  </r>
  <r>
    <n v="2044"/>
    <x v="477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x v="0"/>
    <s v="hardware"/>
    <n v="90.177800000000005"/>
    <x v="477"/>
    <d v="2015-06-13T16:25:14"/>
    <x v="6"/>
  </r>
  <r>
    <n v="1257"/>
    <x v="478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x v="7"/>
    <s v="rock"/>
    <n v="92.1023"/>
    <x v="478"/>
    <d v="2011-04-03T01:03:10"/>
    <x v="0"/>
  </r>
  <r>
    <n v="1753"/>
    <x v="479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x v="2"/>
    <s v="photobooks"/>
    <n v="462.8571"/>
    <x v="479"/>
    <d v="2016-03-21T16:59:28"/>
    <x v="2"/>
  </r>
  <r>
    <n v="1510"/>
    <x v="480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x v="2"/>
    <s v="photobooks"/>
    <n v="39.915100000000002"/>
    <x v="480"/>
    <d v="2014-07-19T09:14:38"/>
    <x v="1"/>
  </r>
  <r>
    <n v="240"/>
    <x v="481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x v="5"/>
    <s v="documentary"/>
    <n v="117.8476"/>
    <x v="481"/>
    <d v="2013-05-05T17:00:11"/>
    <x v="3"/>
  </r>
  <r>
    <n v="396"/>
    <x v="482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x v="5"/>
    <s v="documentary"/>
    <n v="81.6327"/>
    <x v="482"/>
    <d v="2012-07-07T13:33:26"/>
    <x v="0"/>
  </r>
  <r>
    <n v="2196"/>
    <x v="483"/>
    <s v="Race your friends in style with this classic Grand Prix game."/>
    <n v="14000"/>
    <n v="15937"/>
    <x v="0"/>
    <s v="US"/>
    <s v="USD"/>
    <n v="1480662000"/>
    <x v="483"/>
    <b v="0"/>
    <n v="234"/>
    <b v="1"/>
    <x v="3"/>
    <s v="tabletop games"/>
    <n v="68.106800000000007"/>
    <x v="483"/>
    <d v="2016-12-02T07:00:00"/>
    <x v="4"/>
  </r>
  <r>
    <n v="2666"/>
    <x v="484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x v="0"/>
    <s v="makerspaces"/>
    <n v="77.327699999999993"/>
    <x v="484"/>
    <d v="2015-09-25T21:00:00"/>
    <x v="3"/>
  </r>
  <r>
    <n v="1277"/>
    <x v="485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x v="7"/>
    <s v="rock"/>
    <n v="38.543900000000001"/>
    <x v="485"/>
    <d v="2012-09-04T13:29:07"/>
    <x v="0"/>
  </r>
  <r>
    <n v="2257"/>
    <x v="486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x v="3"/>
    <s v="tabletop games"/>
    <n v="94.1036"/>
    <x v="486"/>
    <d v="2016-06-19T23:00:00"/>
    <x v="5"/>
  </r>
  <r>
    <n v="1304"/>
    <x v="487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x v="0"/>
    <s v="wearables"/>
    <n v="152.4135"/>
    <x v="487"/>
    <d v="2017-03-13T03:40:05"/>
    <x v="4"/>
  </r>
  <r>
    <n v="2618"/>
    <x v="488"/>
    <s v="LTD ED COLLECTIBLE SPACE ART FEAT. ASTRONAUTS"/>
    <n v="15000"/>
    <n v="15808"/>
    <x v="0"/>
    <s v="US"/>
    <s v="USD"/>
    <n v="1449000061"/>
    <x v="488"/>
    <b v="1"/>
    <n v="77"/>
    <b v="1"/>
    <x v="0"/>
    <s v="space exploration"/>
    <n v="205.2987"/>
    <x v="488"/>
    <d v="2015-12-01T20:01:01"/>
    <x v="0"/>
  </r>
  <r>
    <n v="2995"/>
    <x v="489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x v="6"/>
    <s v="spaces"/>
    <n v="63.228900000000003"/>
    <x v="489"/>
    <d v="2017-01-19T15:57:51"/>
    <x v="2"/>
  </r>
  <r>
    <n v="2182"/>
    <x v="490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x v="3"/>
    <s v="tabletop games"/>
    <n v="44.171300000000002"/>
    <x v="490"/>
    <d v="2014-10-02T21:37:05"/>
    <x v="1"/>
  </r>
  <r>
    <n v="289"/>
    <x v="491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x v="5"/>
    <s v="documentary"/>
    <n v="67.771600000000007"/>
    <x v="491"/>
    <d v="2013-11-02T10:57:14"/>
    <x v="0"/>
  </r>
  <r>
    <n v="3274"/>
    <x v="492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x v="6"/>
    <s v="plays"/>
    <n v="54.912599999999998"/>
    <x v="492"/>
    <d v="2016-03-15T21:00:00"/>
    <x v="4"/>
  </r>
  <r>
    <n v="534"/>
    <x v="493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x v="6"/>
    <s v="plays"/>
    <n v="327.08330000000001"/>
    <x v="493"/>
    <d v="2015-11-01T23:00:00"/>
    <x v="4"/>
  </r>
  <r>
    <n v="3013"/>
    <x v="494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x v="6"/>
    <s v="spaces"/>
    <n v="146.69159999999999"/>
    <x v="494"/>
    <d v="2015-06-21T20:04:09"/>
    <x v="0"/>
  </r>
  <r>
    <n v="3304"/>
    <x v="495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x v="6"/>
    <s v="plays"/>
    <n v="89.585700000000003"/>
    <x v="495"/>
    <d v="2016-12-22T14:59:12"/>
    <x v="2"/>
  </r>
  <r>
    <n v="1959"/>
    <x v="496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x v="0"/>
    <s v="hardware"/>
    <n v="36.965699999999998"/>
    <x v="496"/>
    <d v="2014-10-01T00:00:00"/>
    <x v="4"/>
  </r>
  <r>
    <n v="1511"/>
    <x v="497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x v="2"/>
    <s v="photobooks"/>
    <n v="75.975700000000003"/>
    <x v="497"/>
    <d v="2015-11-18T15:00:04"/>
    <x v="3"/>
  </r>
  <r>
    <n v="795"/>
    <x v="498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x v="7"/>
    <s v="rock"/>
    <n v="85.054299999999998"/>
    <x v="498"/>
    <d v="2012-04-07T04:59:00"/>
    <x v="8"/>
  </r>
  <r>
    <n v="2316"/>
    <x v="499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x v="7"/>
    <s v="indie rock"/>
    <n v="78.031999999999996"/>
    <x v="499"/>
    <d v="2009-12-09T18:24:00"/>
    <x v="0"/>
  </r>
  <r>
    <n v="3779"/>
    <x v="500"/>
    <s v="A fresh, re-telling of the Jesus story for a new generation."/>
    <n v="15000"/>
    <n v="15597"/>
    <x v="0"/>
    <s v="US"/>
    <s v="USD"/>
    <n v="1459010340"/>
    <x v="500"/>
    <b v="0"/>
    <n v="115"/>
    <b v="1"/>
    <x v="6"/>
    <s v="musical"/>
    <n v="135.62610000000001"/>
    <x v="500"/>
    <d v="2016-03-26T16:39:00"/>
    <x v="2"/>
  </r>
  <r>
    <n v="365"/>
    <x v="501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x v="5"/>
    <s v="documentary"/>
    <n v="239.9385"/>
    <x v="501"/>
    <d v="2014-02-28T14:33:19"/>
    <x v="3"/>
  </r>
  <r>
    <n v="1631"/>
    <x v="502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x v="7"/>
    <s v="rock"/>
    <n v="117.2256"/>
    <x v="502"/>
    <d v="2012-10-12T20:37:41"/>
    <x v="4"/>
  </r>
  <r>
    <n v="1220"/>
    <x v="503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x v="2"/>
    <s v="photobooks"/>
    <n v="111.1786"/>
    <x v="503"/>
    <d v="2015-08-25T15:05:12"/>
    <x v="4"/>
  </r>
  <r>
    <n v="3411"/>
    <x v="504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x v="6"/>
    <s v="plays"/>
    <n v="199.16669999999999"/>
    <x v="504"/>
    <d v="2015-10-08T00:32:52"/>
    <x v="0"/>
  </r>
  <r>
    <n v="1208"/>
    <x v="505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x v="2"/>
    <s v="photobooks"/>
    <n v="207.0667"/>
    <x v="505"/>
    <d v="2016-03-24T16:01:04"/>
    <x v="4"/>
  </r>
  <r>
    <n v="1218"/>
    <x v="506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x v="2"/>
    <s v="photobooks"/>
    <n v="174.21350000000001"/>
    <x v="506"/>
    <d v="2015-11-01T03:00:00"/>
    <x v="0"/>
  </r>
  <r>
    <n v="3235"/>
    <x v="507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x v="6"/>
    <s v="plays"/>
    <n v="85.5304"/>
    <x v="507"/>
    <d v="2016-07-01T08:20:51"/>
    <x v="4"/>
  </r>
  <r>
    <n v="3272"/>
    <x v="508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x v="6"/>
    <s v="plays"/>
    <n v="106.5034"/>
    <x v="508"/>
    <d v="2015-11-06T13:00:09"/>
    <x v="1"/>
  </r>
  <r>
    <n v="301"/>
    <x v="509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x v="5"/>
    <s v="documentary"/>
    <n v="61.496200000000002"/>
    <x v="509"/>
    <d v="2013-03-19T16:42:15"/>
    <x v="2"/>
  </r>
  <r>
    <n v="698"/>
    <x v="510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x v="0"/>
    <s v="wearables"/>
    <n v="530.68970000000002"/>
    <x v="510"/>
    <d v="2014-09-18T02:00:00"/>
    <x v="4"/>
  </r>
  <r>
    <n v="1293"/>
    <x v="511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x v="6"/>
    <s v="plays"/>
    <n v="127.79170000000001"/>
    <x v="511"/>
    <d v="2015-11-14T17:49:31"/>
    <x v="5"/>
  </r>
  <r>
    <n v="3338"/>
    <x v="512"/>
    <s v="Join Estelle Parsons in support of Theater That Looks and Sounds Like America"/>
    <n v="15000"/>
    <n v="15327"/>
    <x v="0"/>
    <s v="US"/>
    <s v="USD"/>
    <n v="1487944080"/>
    <x v="512"/>
    <b v="0"/>
    <n v="112"/>
    <b v="1"/>
    <x v="6"/>
    <s v="plays"/>
    <n v="136.84819999999999"/>
    <x v="512"/>
    <d v="2017-02-24T13:48:00"/>
    <x v="1"/>
  </r>
  <r>
    <n v="1854"/>
    <x v="513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x v="7"/>
    <s v="rock"/>
    <n v="88.037599999999998"/>
    <x v="513"/>
    <d v="2013-05-24T00:30:37"/>
    <x v="4"/>
  </r>
  <r>
    <n v="3267"/>
    <x v="514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x v="6"/>
    <s v="plays"/>
    <n v="53.177100000000003"/>
    <x v="514"/>
    <d v="2015-07-17T18:11:00"/>
    <x v="4"/>
  </r>
  <r>
    <n v="57"/>
    <x v="515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x v="5"/>
    <s v="television"/>
    <n v="221.52170000000001"/>
    <x v="515"/>
    <d v="2015-04-25T19:59:22"/>
    <x v="4"/>
  </r>
  <r>
    <n v="1792"/>
    <x v="516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x v="2"/>
    <s v="photobooks"/>
    <n v="109.9353"/>
    <x v="516"/>
    <d v="2015-08-10T06:59:00"/>
    <x v="7"/>
  </r>
  <r>
    <n v="246"/>
    <x v="517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x v="5"/>
    <s v="documentary"/>
    <n v="68.488799999999998"/>
    <x v="517"/>
    <d v="2010-12-18T09:43:25"/>
    <x v="0"/>
  </r>
  <r>
    <n v="3286"/>
    <x v="518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x v="6"/>
    <s v="plays"/>
    <n v="125.123"/>
    <x v="518"/>
    <d v="2016-08-15T20:09:42"/>
    <x v="2"/>
  </r>
  <r>
    <n v="2450"/>
    <x v="519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x v="4"/>
    <s v="small batch"/>
    <n v="149.31399999999999"/>
    <x v="519"/>
    <d v="2014-10-28T03:11:00"/>
    <x v="2"/>
  </r>
  <r>
    <n v="1830"/>
    <x v="520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x v="7"/>
    <s v="rock"/>
    <n v="67.389399999999995"/>
    <x v="520"/>
    <d v="2014-02-24T16:25:07"/>
    <x v="2"/>
  </r>
  <r>
    <n v="1461"/>
    <x v="521"/>
    <s v="Series 2 of Relatively Prime, a podcast of stories from the Mathematical Domain"/>
    <n v="15000"/>
    <n v="15186.69"/>
    <x v="0"/>
    <s v="US"/>
    <s v="USD"/>
    <n v="1413849600"/>
    <x v="521"/>
    <b v="1"/>
    <n v="340"/>
    <b v="1"/>
    <x v="1"/>
    <s v="radio &amp; podcasts"/>
    <n v="44.666699999999999"/>
    <x v="521"/>
    <d v="2014-10-21T00:00:00"/>
    <x v="2"/>
  </r>
  <r>
    <n v="2338"/>
    <x v="522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x v="4"/>
    <s v="small batch"/>
    <n v="123.3455"/>
    <x v="522"/>
    <d v="2014-06-29T21:31:24"/>
    <x v="5"/>
  </r>
  <r>
    <n v="3220"/>
    <x v="523"/>
    <s v="A sci-fi thriller for the stage opening March 10 in Los Angeles."/>
    <n v="15000"/>
    <n v="15126"/>
    <x v="0"/>
    <s v="US"/>
    <s v="USD"/>
    <n v="1489352400"/>
    <x v="523"/>
    <b v="1"/>
    <n v="59"/>
    <b v="1"/>
    <x v="6"/>
    <s v="plays"/>
    <n v="256.37290000000002"/>
    <x v="523"/>
    <d v="2017-03-12T21:00:00"/>
    <x v="0"/>
  </r>
  <r>
    <n v="538"/>
    <x v="524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x v="6"/>
    <s v="plays"/>
    <n v="252.01669999999999"/>
    <x v="524"/>
    <d v="2016-05-13T19:04:23"/>
    <x v="6"/>
  </r>
  <r>
    <n v="832"/>
    <x v="525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x v="7"/>
    <s v="rock"/>
    <n v="97.993899999999996"/>
    <x v="525"/>
    <d v="2012-01-21T08:13:00"/>
    <x v="2"/>
  </r>
  <r>
    <n v="3046"/>
    <x v="526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x v="6"/>
    <s v="spaces"/>
    <n v="259.94830000000002"/>
    <x v="526"/>
    <d v="2014-09-10T04:52:00"/>
    <x v="0"/>
  </r>
  <r>
    <n v="2236"/>
    <x v="527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x v="3"/>
    <s v="tabletop games"/>
    <n v="22.116199999999999"/>
    <x v="527"/>
    <d v="2016-02-01T14:48:43"/>
    <x v="6"/>
  </r>
  <r>
    <n v="242"/>
    <x v="528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x v="5"/>
    <s v="documentary"/>
    <n v="73.019800000000004"/>
    <x v="528"/>
    <d v="2011-12-20T11:49:50"/>
    <x v="5"/>
  </r>
  <r>
    <n v="1"/>
    <x v="529"/>
    <s v="A Hannibal TV Show Fan Convention and Art Collective"/>
    <n v="10275"/>
    <n v="14653"/>
    <x v="0"/>
    <s v="US"/>
    <s v="USD"/>
    <n v="1488464683"/>
    <x v="529"/>
    <b v="0"/>
    <n v="79"/>
    <b v="1"/>
    <x v="5"/>
    <s v="television"/>
    <n v="185.48099999999999"/>
    <x v="529"/>
    <d v="2017-03-02T14:24:43"/>
    <x v="4"/>
  </r>
  <r>
    <n v="688"/>
    <x v="530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x v="0"/>
    <s v="wearables"/>
    <n v="405.5"/>
    <x v="530"/>
    <d v="2015-10-15T02:30:53"/>
    <x v="3"/>
  </r>
  <r>
    <n v="1607"/>
    <x v="531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x v="7"/>
    <s v="rock"/>
    <n v="70.785399999999996"/>
    <x v="531"/>
    <d v="2012-06-14T19:24:11"/>
    <x v="2"/>
  </r>
  <r>
    <n v="3163"/>
    <x v="532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x v="6"/>
    <s v="plays"/>
    <n v="200.6944"/>
    <x v="532"/>
    <d v="2014-06-15T18:05:25"/>
    <x v="1"/>
  </r>
  <r>
    <n v="790"/>
    <x v="533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x v="7"/>
    <s v="rock"/>
    <n v="92.547799999999995"/>
    <x v="533"/>
    <d v="2013-02-01T01:08:59"/>
    <x v="0"/>
  </r>
  <r>
    <n v="1334"/>
    <x v="534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x v="0"/>
    <s v="wearables"/>
    <n v="51.822499999999998"/>
    <x v="534"/>
    <d v="2016-03-11T18:34:47"/>
    <x v="2"/>
  </r>
  <r>
    <n v="2137"/>
    <x v="535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x v="3"/>
    <s v="video games"/>
    <n v="26.5974"/>
    <x v="535"/>
    <d v="2014-12-05T18:30:29"/>
    <x v="1"/>
  </r>
  <r>
    <n v="2732"/>
    <x v="536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x v="0"/>
    <s v="hardware"/>
    <n v="97.191800000000001"/>
    <x v="536"/>
    <d v="2013-05-28T00:00:00"/>
    <x v="1"/>
  </r>
  <r>
    <n v="318"/>
    <x v="537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x v="5"/>
    <s v="documentary"/>
    <n v="49.880299999999998"/>
    <x v="537"/>
    <d v="2013-03-26T23:55:51"/>
    <x v="4"/>
  </r>
  <r>
    <n v="51"/>
    <x v="538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x v="5"/>
    <s v="television"/>
    <n v="118.3361"/>
    <x v="538"/>
    <d v="2015-08-10T22:17:17"/>
    <x v="2"/>
  </r>
  <r>
    <n v="2021"/>
    <x v="539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x v="0"/>
    <s v="hardware"/>
    <n v="147.94739999999999"/>
    <x v="539"/>
    <d v="2014-09-24T01:41:37"/>
    <x v="5"/>
  </r>
  <r>
    <n v="969"/>
    <x v="540"/>
    <s v="Geek &amp; Chic Smart Jewelry Collection, Wearables Meet Style!"/>
    <n v="30000"/>
    <n v="14000"/>
    <x v="2"/>
    <s v="MX"/>
    <s v="MXN"/>
    <n v="1486624607"/>
    <x v="540"/>
    <b v="0"/>
    <n v="11"/>
    <b v="0"/>
    <x v="0"/>
    <s v="wearables"/>
    <n v="1272.7273"/>
    <x v="540"/>
    <d v="2017-02-09T07:16:47"/>
    <x v="1"/>
  </r>
  <r>
    <n v="1268"/>
    <x v="541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x v="7"/>
    <s v="rock"/>
    <n v="76.923100000000005"/>
    <x v="541"/>
    <d v="2013-09-20T20:17:27"/>
    <x v="2"/>
  </r>
  <r>
    <n v="1279"/>
    <x v="542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x v="7"/>
    <s v="rock"/>
    <n v="73.355400000000003"/>
    <x v="542"/>
    <d v="2014-03-24T01:22:50"/>
    <x v="1"/>
  </r>
  <r>
    <n v="1976"/>
    <x v="543"/>
    <s v="Can you help us make an ultra bright white one a reality?"/>
    <n v="4000"/>
    <n v="13864"/>
    <x v="0"/>
    <s v="GB"/>
    <s v="GBP"/>
    <n v="1373751325"/>
    <x v="543"/>
    <b v="1"/>
    <n v="473"/>
    <b v="1"/>
    <x v="0"/>
    <s v="hardware"/>
    <n v="29.3108"/>
    <x v="543"/>
    <d v="2013-07-13T21:35:25"/>
    <x v="2"/>
  </r>
  <r>
    <n v="1770"/>
    <x v="544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x v="2"/>
    <s v="photobooks"/>
    <n v="150.5"/>
    <x v="544"/>
    <d v="2014-10-14T18:43:14"/>
    <x v="4"/>
  </r>
  <r>
    <n v="377"/>
    <x v="545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x v="5"/>
    <s v="documentary"/>
    <n v="103.218"/>
    <x v="545"/>
    <d v="2015-11-14T07:01:00"/>
    <x v="1"/>
  </r>
  <r>
    <n v="2229"/>
    <x v="546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x v="3"/>
    <s v="tabletop games"/>
    <n v="25.4255"/>
    <x v="546"/>
    <d v="2013-09-03T04:00:00"/>
    <x v="4"/>
  </r>
  <r>
    <n v="545"/>
    <x v="547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x v="0"/>
    <s v="web"/>
    <n v="402.70589999999999"/>
    <x v="547"/>
    <d v="2015-11-15T15:13:09"/>
    <x v="4"/>
  </r>
  <r>
    <n v="2521"/>
    <x v="548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x v="7"/>
    <s v="classical music"/>
    <n v="103.68170000000001"/>
    <x v="548"/>
    <d v="2015-10-13T23:13:41"/>
    <x v="4"/>
  </r>
  <r>
    <n v="1352"/>
    <x v="549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x v="1"/>
    <s v="nonfiction"/>
    <n v="59.973599999999998"/>
    <x v="549"/>
    <d v="2015-09-05T03:59:00"/>
    <x v="4"/>
  </r>
  <r>
    <n v="2272"/>
    <x v="550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x v="3"/>
    <s v="tabletop games"/>
    <n v="14.370799999999999"/>
    <x v="550"/>
    <d v="2015-12-07T16:47:16"/>
    <x v="0"/>
  </r>
  <r>
    <n v="2240"/>
    <x v="551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x v="3"/>
    <s v="tabletop games"/>
    <n v="140.97919999999999"/>
    <x v="551"/>
    <d v="2016-04-22T19:49:04"/>
    <x v="4"/>
  </r>
  <r>
    <n v="1195"/>
    <x v="552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x v="2"/>
    <s v="photobooks"/>
    <n v="79.411799999999999"/>
    <x v="552"/>
    <d v="2015-12-20T09:00:00"/>
    <x v="1"/>
  </r>
  <r>
    <n v="1855"/>
    <x v="553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x v="7"/>
    <s v="rock"/>
    <n v="70.576800000000006"/>
    <x v="553"/>
    <d v="2014-01-06T12:55:40"/>
    <x v="3"/>
  </r>
  <r>
    <n v="413"/>
    <x v="554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x v="5"/>
    <s v="documentary"/>
    <n v="78.660799999999995"/>
    <x v="554"/>
    <d v="2012-07-19T21:03:31"/>
    <x v="4"/>
  </r>
  <r>
    <n v="1204"/>
    <x v="555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x v="2"/>
    <s v="photobooks"/>
    <n v="234.7895"/>
    <x v="555"/>
    <d v="2015-12-04T05:00:00"/>
    <x v="7"/>
  </r>
  <r>
    <n v="1254"/>
    <x v="556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x v="7"/>
    <s v="rock"/>
    <n v="94.489400000000003"/>
    <x v="556"/>
    <d v="2011-01-01T04:59:00"/>
    <x v="0"/>
  </r>
  <r>
    <n v="1007"/>
    <x v="557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x v="0"/>
    <s v="wearables"/>
    <n v="174.94739999999999"/>
    <x v="557"/>
    <d v="2016-12-14T15:00:23"/>
    <x v="1"/>
  </r>
  <r>
    <n v="741"/>
    <x v="558"/>
    <s v="A revolutionary digital mapping project of the Vilna Ghetto"/>
    <n v="13000"/>
    <n v="13293.8"/>
    <x v="0"/>
    <s v="US"/>
    <s v="USD"/>
    <n v="1370964806"/>
    <x v="558"/>
    <b v="0"/>
    <n v="94"/>
    <b v="1"/>
    <x v="1"/>
    <s v="nonfiction"/>
    <n v="141.42339999999999"/>
    <x v="558"/>
    <d v="2013-06-11T15:33:26"/>
    <x v="2"/>
  </r>
  <r>
    <n v="2337"/>
    <x v="559"/>
    <s v="We make small batch, locally sourced bitters and shrubs for cocktails and cooking."/>
    <n v="12000"/>
    <n v="13279"/>
    <x v="0"/>
    <s v="US"/>
    <s v="USD"/>
    <n v="1403796143"/>
    <x v="559"/>
    <b v="1"/>
    <n v="179"/>
    <b v="1"/>
    <x v="4"/>
    <s v="small batch"/>
    <n v="74.184399999999997"/>
    <x v="559"/>
    <d v="2014-06-26T15:22:23"/>
    <x v="4"/>
  </r>
  <r>
    <n v="2199"/>
    <x v="560"/>
    <s v="A new strategic board game designed to flip out your opponent."/>
    <n v="9000"/>
    <n v="13228"/>
    <x v="0"/>
    <s v="IE"/>
    <s v="EUR"/>
    <n v="1444903198"/>
    <x v="560"/>
    <b v="1"/>
    <n v="251"/>
    <b v="1"/>
    <x v="3"/>
    <s v="tabletop games"/>
    <n v="52.7012"/>
    <x v="560"/>
    <d v="2015-10-15T09:59:58"/>
    <x v="4"/>
  </r>
  <r>
    <n v="1185"/>
    <x v="561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x v="2"/>
    <s v="photobooks"/>
    <n v="118.73869999999999"/>
    <x v="561"/>
    <d v="2015-06-08T04:00:00"/>
    <x v="4"/>
  </r>
  <r>
    <n v="3254"/>
    <x v="562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x v="6"/>
    <s v="plays"/>
    <n v="70.771500000000003"/>
    <x v="562"/>
    <d v="2015-03-26T01:03:29"/>
    <x v="0"/>
  </r>
  <r>
    <n v="3044"/>
    <x v="563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x v="6"/>
    <s v="spaces"/>
    <n v="84.108999999999995"/>
    <x v="563"/>
    <d v="2016-02-02T17:26:38"/>
    <x v="6"/>
  </r>
  <r>
    <n v="1965"/>
    <x v="564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x v="0"/>
    <s v="hardware"/>
    <n v="127.32040000000001"/>
    <x v="564"/>
    <d v="2012-01-12T01:00:00"/>
    <x v="4"/>
  </r>
  <r>
    <n v="1205"/>
    <x v="565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x v="2"/>
    <s v="photobooks"/>
    <n v="211.48390000000001"/>
    <x v="565"/>
    <d v="2015-06-13T12:09:11"/>
    <x v="4"/>
  </r>
  <r>
    <n v="368"/>
    <x v="566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x v="5"/>
    <s v="documentary"/>
    <n v="81.849100000000007"/>
    <x v="566"/>
    <d v="2015-03-15T13:32:02"/>
    <x v="2"/>
  </r>
  <r>
    <n v="267"/>
    <x v="567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x v="5"/>
    <s v="documentary"/>
    <n v="78.578400000000002"/>
    <x v="567"/>
    <d v="2014-06-25T10:51:39"/>
    <x v="7"/>
  </r>
  <r>
    <n v="397"/>
    <x v="568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x v="5"/>
    <s v="documentary"/>
    <n v="56.46"/>
    <x v="568"/>
    <d v="2010-09-01T03:44:00"/>
    <x v="4"/>
  </r>
  <r>
    <n v="1309"/>
    <x v="569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x v="0"/>
    <s v="wearables"/>
    <n v="367.97140000000002"/>
    <x v="569"/>
    <d v="2015-10-15T21:11:08"/>
    <x v="1"/>
  </r>
  <r>
    <n v="80"/>
    <x v="570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x v="5"/>
    <s v="shorts"/>
    <n v="273.82979999999998"/>
    <x v="570"/>
    <d v="2013-12-10T02:00:56"/>
    <x v="4"/>
  </r>
  <r>
    <n v="613"/>
    <x v="571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x v="0"/>
    <s v="web"/>
    <n v="105.93389999999999"/>
    <x v="571"/>
    <d v="2015-10-01T04:59:00"/>
    <x v="4"/>
  </r>
  <r>
    <n v="3256"/>
    <x v="572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x v="6"/>
    <s v="plays"/>
    <n v="72.761399999999995"/>
    <x v="572"/>
    <d v="2015-06-11T03:59:00"/>
    <x v="4"/>
  </r>
  <r>
    <n v="753"/>
    <x v="573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x v="1"/>
    <s v="nonfiction"/>
    <n v="492.30770000000001"/>
    <x v="573"/>
    <d v="2015-02-14T14:09:51"/>
    <x v="4"/>
  </r>
  <r>
    <n v="2803"/>
    <x v="574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x v="6"/>
    <s v="plays"/>
    <n v="90.744699999999995"/>
    <x v="574"/>
    <d v="2015-07-16T00:00:00"/>
    <x v="0"/>
  </r>
  <r>
    <n v="677"/>
    <x v="575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x v="0"/>
    <s v="wearables"/>
    <n v="133.25"/>
    <x v="575"/>
    <d v="2016-06-28T09:41:35"/>
    <x v="2"/>
  </r>
  <r>
    <n v="3005"/>
    <x v="576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x v="6"/>
    <s v="spaces"/>
    <n v="108.2424"/>
    <x v="576"/>
    <d v="2014-10-06T16:11:45"/>
    <x v="2"/>
  </r>
  <r>
    <n v="3242"/>
    <x v="577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x v="6"/>
    <s v="plays"/>
    <n v="69.565100000000001"/>
    <x v="577"/>
    <d v="2014-09-19T18:08:12"/>
    <x v="6"/>
  </r>
  <r>
    <n v="308"/>
    <x v="578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x v="5"/>
    <s v="documentary"/>
    <n v="62.712899999999998"/>
    <x v="578"/>
    <d v="2011-03-10T16:40:10"/>
    <x v="0"/>
  </r>
  <r>
    <n v="2722"/>
    <x v="579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x v="0"/>
    <s v="hardware"/>
    <n v="68.254099999999994"/>
    <x v="579"/>
    <d v="2017-01-29T20:34:13"/>
    <x v="2"/>
  </r>
  <r>
    <n v="3262"/>
    <x v="580"/>
    <s v="A one-woman theatrical exploration of the prison system and its inhabitants."/>
    <n v="12200"/>
    <n v="12571"/>
    <x v="0"/>
    <s v="US"/>
    <s v="USD"/>
    <n v="1419220800"/>
    <x v="580"/>
    <b v="1"/>
    <n v="134"/>
    <b v="1"/>
    <x v="6"/>
    <s v="plays"/>
    <n v="93.813400000000001"/>
    <x v="580"/>
    <d v="2014-12-22T04:00:00"/>
    <x v="3"/>
  </r>
  <r>
    <n v="825"/>
    <x v="581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x v="7"/>
    <s v="rock"/>
    <n v="126.8081"/>
    <x v="581"/>
    <d v="2012-10-29T07:21:24"/>
    <x v="2"/>
  </r>
  <r>
    <n v="4022"/>
    <x v="582"/>
    <s v="Help us produce a video of the first Original Pronunciation Merchant of Venice."/>
    <n v="18000"/>
    <n v="12521"/>
    <x v="2"/>
    <s v="US"/>
    <s v="USD"/>
    <n v="1422759240"/>
    <x v="582"/>
    <b v="0"/>
    <n v="197"/>
    <b v="0"/>
    <x v="6"/>
    <s v="plays"/>
    <n v="63.558399999999999"/>
    <x v="582"/>
    <d v="2015-02-01T02:54:00"/>
    <x v="0"/>
  </r>
  <r>
    <n v="1313"/>
    <x v="583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x v="0"/>
    <s v="wearables"/>
    <n v="102.0164"/>
    <x v="583"/>
    <d v="2016-03-03T17:01:54"/>
    <x v="1"/>
  </r>
  <r>
    <n v="1401"/>
    <x v="584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x v="7"/>
    <s v="rock"/>
    <n v="51.720799999999997"/>
    <x v="584"/>
    <d v="2013-05-26T23:54:34"/>
    <x v="5"/>
  </r>
  <r>
    <n v="1749"/>
    <x v="585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x v="2"/>
    <s v="photobooks"/>
    <n v="94.736599999999996"/>
    <x v="585"/>
    <d v="2017-03-01T19:00:00"/>
    <x v="6"/>
  </r>
  <r>
    <n v="1843"/>
    <x v="586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x v="7"/>
    <s v="rock"/>
    <n v="92.541899999999998"/>
    <x v="586"/>
    <d v="2011-02-20T23:52:34"/>
    <x v="4"/>
  </r>
  <r>
    <n v="2042"/>
    <x v="587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x v="0"/>
    <s v="hardware"/>
    <n v="88.235699999999994"/>
    <x v="587"/>
    <d v="2016-01-22T16:59:34"/>
    <x v="2"/>
  </r>
  <r>
    <n v="3677"/>
    <x v="588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x v="6"/>
    <s v="plays"/>
    <n v="62.052799999999998"/>
    <x v="588"/>
    <d v="2014-07-03T03:59:00"/>
    <x v="0"/>
  </r>
  <r>
    <n v="532"/>
    <x v="589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x v="6"/>
    <s v="plays"/>
    <n v="71.242800000000003"/>
    <x v="589"/>
    <d v="2016-05-13T00:10:08"/>
    <x v="3"/>
  </r>
  <r>
    <n v="3024"/>
    <x v="590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x v="6"/>
    <s v="spaces"/>
    <n v="67.697800000000001"/>
    <x v="590"/>
    <d v="2012-10-06T23:51:15"/>
    <x v="4"/>
  </r>
  <r>
    <n v="3214"/>
    <x v="591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x v="6"/>
    <s v="plays"/>
    <n v="106.57389999999999"/>
    <x v="591"/>
    <d v="2016-01-05T23:55:00"/>
    <x v="2"/>
  </r>
  <r>
    <n v="3218"/>
    <x v="592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x v="6"/>
    <s v="plays"/>
    <n v="66.587000000000003"/>
    <x v="592"/>
    <d v="2014-12-31T00:00:00"/>
    <x v="0"/>
  </r>
  <r>
    <n v="1763"/>
    <x v="593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x v="2"/>
    <s v="photobooks"/>
    <n v="103.6356"/>
    <x v="593"/>
    <d v="2016-10-23T20:50:40"/>
    <x v="0"/>
  </r>
  <r>
    <n v="3468"/>
    <x v="594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x v="6"/>
    <s v="plays"/>
    <n v="716.35289999999998"/>
    <x v="594"/>
    <d v="2016-09-21T03:00:00"/>
    <x v="4"/>
  </r>
  <r>
    <n v="360"/>
    <x v="595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x v="5"/>
    <s v="documentary"/>
    <n v="139.82759999999999"/>
    <x v="595"/>
    <d v="2015-07-23T03:11:00"/>
    <x v="0"/>
  </r>
  <r>
    <n v="2985"/>
    <x v="596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x v="6"/>
    <s v="spaces"/>
    <n v="109.5946"/>
    <x v="596"/>
    <d v="2016-10-31T04:00:00"/>
    <x v="1"/>
  </r>
  <r>
    <n v="2046"/>
    <x v="597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x v="0"/>
    <s v="hardware"/>
    <n v="55.8065"/>
    <x v="597"/>
    <d v="2013-05-23T04:07:24"/>
    <x v="2"/>
  </r>
  <r>
    <n v="2606"/>
    <x v="598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x v="0"/>
    <s v="space exploration"/>
    <n v="31.444199999999999"/>
    <x v="598"/>
    <d v="2014-04-29T17:06:22"/>
    <x v="4"/>
  </r>
  <r>
    <n v="3248"/>
    <x v="599"/>
    <s v="Honest Accomplice Theatre produces theatre for social change."/>
    <n v="12000"/>
    <n v="12095"/>
    <x v="0"/>
    <s v="US"/>
    <s v="USD"/>
    <n v="1428178757"/>
    <x v="599"/>
    <b v="1"/>
    <n v="200"/>
    <b v="1"/>
    <x v="6"/>
    <s v="plays"/>
    <n v="60.475000000000001"/>
    <x v="599"/>
    <d v="2015-04-04T20:19:17"/>
    <x v="4"/>
  </r>
  <r>
    <n v="28"/>
    <x v="600"/>
    <s v="John and Brian are on a quest to change people's lives and rehabilitate dogs."/>
    <n v="12000"/>
    <n v="12042"/>
    <x v="0"/>
    <s v="US"/>
    <s v="USD"/>
    <n v="1450307284"/>
    <x v="600"/>
    <b v="0"/>
    <n v="71"/>
    <b v="1"/>
    <x v="5"/>
    <s v="television"/>
    <n v="169.60560000000001"/>
    <x v="600"/>
    <d v="2015-12-16T23:08:04"/>
    <x v="0"/>
  </r>
  <r>
    <n v="840"/>
    <x v="601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x v="7"/>
    <s v="metal"/>
    <n v="63.377200000000002"/>
    <x v="601"/>
    <d v="2016-09-24T05:26:27"/>
    <x v="2"/>
  </r>
  <r>
    <n v="16"/>
    <x v="602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x v="5"/>
    <s v="television"/>
    <n v="171.84289999999999"/>
    <x v="602"/>
    <d v="2014-06-16T05:30:00"/>
    <x v="5"/>
  </r>
  <r>
    <n v="349"/>
    <x v="603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x v="5"/>
    <s v="documentary"/>
    <n v="71.899299999999997"/>
    <x v="603"/>
    <d v="2017-02-24T11:58:28"/>
    <x v="2"/>
  </r>
  <r>
    <n v="1513"/>
    <x v="604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x v="2"/>
    <s v="photobooks"/>
    <n v="55.820900000000002"/>
    <x v="604"/>
    <d v="2014-07-16T15:17:46"/>
    <x v="4"/>
  </r>
  <r>
    <n v="49"/>
    <x v="605"/>
    <s v="Driving Jersey is real people telling real stories."/>
    <n v="12000"/>
    <n v="12000"/>
    <x v="0"/>
    <s v="US"/>
    <s v="USD"/>
    <n v="1445660045"/>
    <x v="605"/>
    <b v="0"/>
    <n v="87"/>
    <b v="1"/>
    <x v="5"/>
    <s v="television"/>
    <n v="137.93100000000001"/>
    <x v="605"/>
    <d v="2015-10-24T04:14:05"/>
    <x v="2"/>
  </r>
  <r>
    <n v="362"/>
    <x v="606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x v="5"/>
    <s v="documentary"/>
    <n v="139.53489999999999"/>
    <x v="606"/>
    <d v="2014-08-08T00:00:00"/>
    <x v="2"/>
  </r>
  <r>
    <n v="525"/>
    <x v="607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x v="6"/>
    <s v="plays"/>
    <n v="1000"/>
    <x v="607"/>
    <d v="2014-09-13T09:37:21"/>
    <x v="4"/>
  </r>
  <r>
    <n v="2716"/>
    <x v="608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x v="6"/>
    <s v="spaces"/>
    <n v="64.160499999999999"/>
    <x v="608"/>
    <d v="2015-10-08T07:59:53"/>
    <x v="3"/>
  </r>
  <r>
    <n v="2277"/>
    <x v="609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x v="3"/>
    <s v="tabletop games"/>
    <n v="57.932400000000001"/>
    <x v="609"/>
    <d v="2012-02-27T16:17:03"/>
    <x v="2"/>
  </r>
  <r>
    <n v="217"/>
    <x v="610"/>
    <s v="A roadmovie by paw"/>
    <n v="100000"/>
    <n v="11943"/>
    <x v="2"/>
    <s v="SE"/>
    <s v="SEK"/>
    <n v="1419780149"/>
    <x v="610"/>
    <b v="0"/>
    <n v="38"/>
    <b v="0"/>
    <x v="5"/>
    <s v="drama"/>
    <n v="314.28949999999998"/>
    <x v="610"/>
    <d v="2014-12-28T15:22:29"/>
    <x v="0"/>
  </r>
  <r>
    <n v="1780"/>
    <x v="611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x v="2"/>
    <s v="photobooks"/>
    <n v="78.440799999999996"/>
    <x v="611"/>
    <d v="2016-07-02T14:25:10"/>
    <x v="2"/>
  </r>
  <r>
    <n v="3481"/>
    <x v="612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x v="6"/>
    <s v="plays"/>
    <n v="125.0526"/>
    <x v="612"/>
    <d v="2015-01-02T05:56:28"/>
    <x v="2"/>
  </r>
  <r>
    <n v="671"/>
    <x v="613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x v="0"/>
    <s v="wearables"/>
    <n v="788.53330000000005"/>
    <x v="613"/>
    <d v="2015-01-14T04:00:00"/>
    <x v="2"/>
  </r>
  <r>
    <n v="1834"/>
    <x v="614"/>
    <s v="Help us fund our first tour and promote our new EP!"/>
    <n v="10000"/>
    <n v="11805"/>
    <x v="0"/>
    <s v="US"/>
    <s v="USD"/>
    <n v="1422140895"/>
    <x v="614"/>
    <b v="0"/>
    <n v="90"/>
    <b v="1"/>
    <x v="7"/>
    <s v="rock"/>
    <n v="131.16669999999999"/>
    <x v="614"/>
    <d v="2015-01-24T23:08:15"/>
    <x v="4"/>
  </r>
  <r>
    <n v="655"/>
    <x v="615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x v="0"/>
    <s v="wearables"/>
    <n v="42.886899999999997"/>
    <x v="615"/>
    <d v="2015-03-12T21:58:32"/>
    <x v="2"/>
  </r>
  <r>
    <n v="3316"/>
    <x v="616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x v="6"/>
    <s v="plays"/>
    <n v="93.977400000000003"/>
    <x v="616"/>
    <d v="2014-08-08T13:54:00"/>
    <x v="4"/>
  </r>
  <r>
    <n v="2012"/>
    <x v="617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x v="0"/>
    <s v="hardware"/>
    <n v="64.180300000000003"/>
    <x v="617"/>
    <d v="2015-02-05T19:44:01"/>
    <x v="4"/>
  </r>
  <r>
    <n v="2228"/>
    <x v="618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x v="3"/>
    <s v="tabletop games"/>
    <n v="81.561800000000005"/>
    <x v="618"/>
    <d v="2015-08-16T06:40:36"/>
    <x v="5"/>
  </r>
  <r>
    <n v="1028"/>
    <x v="619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x v="7"/>
    <s v="electronic music"/>
    <n v="45.988199999999999"/>
    <x v="619"/>
    <d v="2017-03-06T20:00:00"/>
    <x v="2"/>
  </r>
  <r>
    <n v="999"/>
    <x v="620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x v="0"/>
    <s v="wearables"/>
    <n v="292.07499999999999"/>
    <x v="620"/>
    <d v="2014-11-13T08:02:00"/>
    <x v="2"/>
  </r>
  <r>
    <n v="352"/>
    <x v="621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x v="5"/>
    <s v="documentary"/>
    <n v="40.755200000000002"/>
    <x v="621"/>
    <d v="2014-10-08T04:01:08"/>
    <x v="3"/>
  </r>
  <r>
    <n v="1625"/>
    <x v="622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x v="7"/>
    <s v="rock"/>
    <n v="112.0192"/>
    <x v="622"/>
    <d v="2012-09-11T16:47:33"/>
    <x v="4"/>
  </r>
  <r>
    <n v="0"/>
    <x v="623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x v="5"/>
    <s v="television"/>
    <n v="63.9176"/>
    <x v="623"/>
    <d v="2015-07-23T03:00:00"/>
    <x v="2"/>
  </r>
  <r>
    <n v="52"/>
    <x v="624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x v="5"/>
    <s v="television"/>
    <n v="223.48079999999999"/>
    <x v="624"/>
    <d v="2014-07-17T16:50:46"/>
    <x v="5"/>
  </r>
  <r>
    <n v="1808"/>
    <x v="625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x v="2"/>
    <s v="photobooks"/>
    <n v="120.77079999999999"/>
    <x v="625"/>
    <d v="2017-02-11T16:20:30"/>
    <x v="7"/>
  </r>
  <r>
    <n v="2007"/>
    <x v="626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x v="0"/>
    <s v="hardware"/>
    <n v="84.459299999999999"/>
    <x v="626"/>
    <d v="2010-08-24T04:00:00"/>
    <x v="2"/>
  </r>
  <r>
    <n v="2331"/>
    <x v="627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x v="4"/>
    <s v="small batch"/>
    <n v="40.795400000000001"/>
    <x v="627"/>
    <d v="2014-08-18T00:08:10"/>
    <x v="5"/>
  </r>
  <r>
    <n v="2451"/>
    <x v="628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x v="4"/>
    <s v="small batch"/>
    <n v="62.069899999999997"/>
    <x v="628"/>
    <d v="2017-03-05T21:48:10"/>
    <x v="4"/>
  </r>
  <r>
    <n v="3712"/>
    <x v="629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x v="6"/>
    <s v="plays"/>
    <n v="110.86539999999999"/>
    <x v="629"/>
    <d v="2015-05-31T06:59:00"/>
    <x v="4"/>
  </r>
  <r>
    <n v="2635"/>
    <x v="630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x v="0"/>
    <s v="space exploration"/>
    <n v="136.90479999999999"/>
    <x v="630"/>
    <d v="2015-03-09T21:49:21"/>
    <x v="3"/>
  </r>
  <r>
    <n v="1270"/>
    <x v="631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x v="7"/>
    <s v="rock"/>
    <n v="67.881699999999995"/>
    <x v="631"/>
    <d v="2012-03-25T19:34:02"/>
    <x v="0"/>
  </r>
  <r>
    <n v="1317"/>
    <x v="632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x v="0"/>
    <s v="wearables"/>
    <n v="603.52629999999999"/>
    <x v="632"/>
    <d v="2016-07-21T14:00:00"/>
    <x v="0"/>
  </r>
  <r>
    <n v="3389"/>
    <x v="633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x v="6"/>
    <s v="plays"/>
    <n v="184.67740000000001"/>
    <x v="633"/>
    <d v="2016-06-03T13:31:22"/>
    <x v="4"/>
  </r>
  <r>
    <n v="3090"/>
    <x v="634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x v="6"/>
    <s v="spaces"/>
    <n v="1270.2221999999999"/>
    <x v="634"/>
    <d v="2015-05-01T18:39:05"/>
    <x v="2"/>
  </r>
  <r>
    <n v="2251"/>
    <x v="635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x v="3"/>
    <s v="tabletop games"/>
    <n v="23.808700000000002"/>
    <x v="635"/>
    <d v="2014-08-16T08:17:57"/>
    <x v="0"/>
  </r>
  <r>
    <n v="1397"/>
    <x v="636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x v="7"/>
    <s v="rock"/>
    <n v="72.057000000000002"/>
    <x v="636"/>
    <d v="2016-10-27T21:19:00"/>
    <x v="3"/>
  </r>
  <r>
    <n v="2103"/>
    <x v="637"/>
    <s v="Indie rocker, Matthew Moon, has something to share with you..."/>
    <n v="7777"/>
    <n v="11364"/>
    <x v="0"/>
    <s v="US"/>
    <s v="USD"/>
    <n v="1352488027"/>
    <x v="637"/>
    <b v="0"/>
    <n v="115"/>
    <b v="1"/>
    <x v="7"/>
    <s v="indie rock"/>
    <n v="98.817400000000006"/>
    <x v="637"/>
    <d v="2012-11-09T19:07:07"/>
    <x v="4"/>
  </r>
  <r>
    <n v="2966"/>
    <x v="638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x v="6"/>
    <s v="plays"/>
    <n v="88.773399999999995"/>
    <x v="638"/>
    <d v="2015-09-16T17:43:32"/>
    <x v="2"/>
  </r>
  <r>
    <n v="1399"/>
    <x v="639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x v="7"/>
    <s v="rock"/>
    <n v="61.701099999999997"/>
    <x v="639"/>
    <d v="2014-10-07T00:06:13"/>
    <x v="1"/>
  </r>
  <r>
    <n v="736"/>
    <x v="640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x v="1"/>
    <s v="nonfiction"/>
    <n v="105.0463"/>
    <x v="640"/>
    <d v="2013-11-21T04:59:00"/>
    <x v="2"/>
  </r>
  <r>
    <n v="3209"/>
    <x v="641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x v="6"/>
    <s v="plays"/>
    <n v="50.158000000000001"/>
    <x v="641"/>
    <d v="2014-06-20T23:00:00"/>
    <x v="0"/>
  </r>
  <r>
    <n v="2255"/>
    <x v="642"/>
    <s v="This is the second set of 5 expansions for our route-building game, Jet Set!"/>
    <n v="3950"/>
    <n v="11323"/>
    <x v="0"/>
    <s v="US"/>
    <s v="USD"/>
    <n v="1462661451"/>
    <x v="642"/>
    <b v="0"/>
    <n v="271"/>
    <b v="1"/>
    <x v="3"/>
    <s v="tabletop games"/>
    <n v="41.782299999999999"/>
    <x v="642"/>
    <d v="2016-05-07T22:50:51"/>
    <x v="7"/>
  </r>
  <r>
    <n v="249"/>
    <x v="643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x v="5"/>
    <s v="documentary"/>
    <n v="48.051099999999998"/>
    <x v="643"/>
    <d v="2010-08-22T17:40:00"/>
    <x v="2"/>
  </r>
  <r>
    <n v="1946"/>
    <x v="644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x v="0"/>
    <s v="hardware"/>
    <n v="160.44290000000001"/>
    <x v="644"/>
    <d v="2014-04-20T02:36:01"/>
    <x v="2"/>
  </r>
  <r>
    <n v="400"/>
    <x v="645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x v="5"/>
    <s v="documentary"/>
    <n v="181.13310000000001"/>
    <x v="645"/>
    <d v="2014-05-17T03:30:00"/>
    <x v="4"/>
  </r>
  <r>
    <n v="3079"/>
    <x v="646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x v="6"/>
    <s v="spaces"/>
    <n v="415.77780000000001"/>
    <x v="646"/>
    <d v="2015-03-22T16:07:15"/>
    <x v="0"/>
  </r>
  <r>
    <n v="1222"/>
    <x v="647"/>
    <s v="Project Pilgrim is my effort to work towards normalizing mental health."/>
    <n v="4000"/>
    <n v="11215"/>
    <x v="0"/>
    <s v="CA"/>
    <s v="CAD"/>
    <n v="1459483200"/>
    <x v="647"/>
    <b v="0"/>
    <n v="138"/>
    <b v="1"/>
    <x v="2"/>
    <s v="photobooks"/>
    <n v="81.268100000000004"/>
    <x v="647"/>
    <d v="2016-04-01T04:00:00"/>
    <x v="4"/>
  </r>
  <r>
    <n v="1029"/>
    <x v="648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x v="7"/>
    <s v="electronic music"/>
    <n v="79.2624"/>
    <x v="648"/>
    <d v="2015-04-04T21:59:00"/>
    <x v="4"/>
  </r>
  <r>
    <n v="1379"/>
    <x v="649"/>
    <s v="---------The long-awaited debut full-length from Justin Ruddy--------"/>
    <n v="10000"/>
    <n v="11160"/>
    <x v="0"/>
    <s v="US"/>
    <s v="USD"/>
    <n v="1433504876"/>
    <x v="649"/>
    <b v="0"/>
    <n v="151"/>
    <b v="1"/>
    <x v="7"/>
    <s v="rock"/>
    <n v="73.907300000000006"/>
    <x v="649"/>
    <d v="2015-06-05T11:47:56"/>
    <x v="4"/>
  </r>
  <r>
    <n v="3246"/>
    <x v="650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x v="6"/>
    <s v="plays"/>
    <n v="57.626899999999999"/>
    <x v="650"/>
    <d v="2015-09-12T03:59:00"/>
    <x v="6"/>
  </r>
  <r>
    <n v="69"/>
    <x v="651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x v="5"/>
    <s v="shorts"/>
    <n v="62.327100000000002"/>
    <x v="651"/>
    <d v="2011-10-02T06:59:00"/>
    <x v="0"/>
  </r>
  <r>
    <n v="55"/>
    <x v="652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x v="5"/>
    <s v="television"/>
    <n v="128.95349999999999"/>
    <x v="652"/>
    <d v="2016-05-27T23:15:16"/>
    <x v="1"/>
  </r>
  <r>
    <n v="1939"/>
    <x v="653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x v="7"/>
    <s v="indie rock"/>
    <n v="115.3125"/>
    <x v="653"/>
    <d v="2013-03-10T22:38:28"/>
    <x v="4"/>
  </r>
  <r>
    <n v="2793"/>
    <x v="654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x v="6"/>
    <s v="plays"/>
    <n v="151.4623"/>
    <x v="654"/>
    <d v="2015-07-21T10:03:25"/>
    <x v="4"/>
  </r>
  <r>
    <n v="3620"/>
    <x v="655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x v="6"/>
    <s v="plays"/>
    <n v="56.066000000000003"/>
    <x v="655"/>
    <d v="2015-03-05T04:00:00"/>
    <x v="2"/>
  </r>
  <r>
    <n v="2673"/>
    <x v="656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x v="0"/>
    <s v="makerspaces"/>
    <n v="167.1515"/>
    <x v="656"/>
    <d v="2014-10-29T22:45:00"/>
    <x v="1"/>
  </r>
  <r>
    <n v="2721"/>
    <x v="657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x v="0"/>
    <s v="hardware"/>
    <n v="40.762099999999997"/>
    <x v="657"/>
    <d v="2013-09-06T19:00:00"/>
    <x v="3"/>
  </r>
  <r>
    <n v="1644"/>
    <x v="658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x v="7"/>
    <s v="pop"/>
    <n v="85.546899999999994"/>
    <x v="658"/>
    <d v="2012-11-22T02:26:00"/>
    <x v="0"/>
  </r>
  <r>
    <n v="1795"/>
    <x v="659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x v="2"/>
    <s v="photobooks"/>
    <n v="133.90119999999999"/>
    <x v="659"/>
    <d v="2016-10-14T16:00:00"/>
    <x v="4"/>
  </r>
  <r>
    <n v="2200"/>
    <x v="660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x v="3"/>
    <s v="tabletop games"/>
    <n v="41.228099999999998"/>
    <x v="660"/>
    <d v="2015-07-06T03:00:00"/>
    <x v="2"/>
  </r>
  <r>
    <n v="672"/>
    <x v="661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x v="0"/>
    <s v="wearables"/>
    <n v="50.297699999999999"/>
    <x v="661"/>
    <d v="2015-01-01T04:59:00"/>
    <x v="3"/>
  </r>
  <r>
    <n v="395"/>
    <x v="662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x v="5"/>
    <s v="documentary"/>
    <n v="58.719799999999999"/>
    <x v="662"/>
    <d v="2012-04-27T21:32:00"/>
    <x v="0"/>
  </r>
  <r>
    <n v="2264"/>
    <x v="663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x v="3"/>
    <s v="tabletop games"/>
    <n v="24.2742"/>
    <x v="663"/>
    <d v="2016-05-23T03:00:00"/>
    <x v="2"/>
  </r>
  <r>
    <n v="2449"/>
    <x v="664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x v="4"/>
    <s v="small batch"/>
    <n v="90"/>
    <x v="664"/>
    <d v="2014-11-30T04:25:15"/>
    <x v="2"/>
  </r>
  <r>
    <n v="3893"/>
    <x v="665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x v="6"/>
    <s v="plays"/>
    <n v="128.27379999999999"/>
    <x v="665"/>
    <d v="2014-07-01T06:00:00"/>
    <x v="4"/>
  </r>
  <r>
    <n v="1031"/>
    <x v="666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x v="7"/>
    <s v="electronic music"/>
    <n v="108.48480000000001"/>
    <x v="666"/>
    <d v="2015-12-16T18:20:10"/>
    <x v="2"/>
  </r>
  <r>
    <n v="2614"/>
    <x v="667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x v="0"/>
    <s v="space exploration"/>
    <n v="107.1"/>
    <x v="667"/>
    <d v="2014-04-30T05:00:00"/>
    <x v="2"/>
  </r>
  <r>
    <n v="2230"/>
    <x v="668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x v="3"/>
    <s v="tabletop games"/>
    <n v="21.498000000000001"/>
    <x v="668"/>
    <d v="2014-04-25T21:08:47"/>
    <x v="4"/>
  </r>
  <r>
    <n v="2963"/>
    <x v="669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x v="6"/>
    <s v="plays"/>
    <n v="109.03060000000001"/>
    <x v="669"/>
    <d v="2015-07-02T11:17:04"/>
    <x v="0"/>
  </r>
  <r>
    <n v="2447"/>
    <x v="670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x v="4"/>
    <s v="small batch"/>
    <n v="31.691400000000002"/>
    <x v="670"/>
    <d v="2016-11-12T04:00:00"/>
    <x v="0"/>
  </r>
  <r>
    <n v="656"/>
    <x v="671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x v="0"/>
    <s v="wearables"/>
    <n v="122.73560000000001"/>
    <x v="671"/>
    <d v="2016-04-17T18:18:39"/>
    <x v="4"/>
  </r>
  <r>
    <n v="734"/>
    <x v="672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x v="1"/>
    <s v="nonfiction"/>
    <n v="187.19300000000001"/>
    <x v="672"/>
    <d v="2015-05-09T05:00:00"/>
    <x v="7"/>
  </r>
  <r>
    <n v="260"/>
    <x v="673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x v="5"/>
    <s v="documentary"/>
    <n v="120.9091"/>
    <x v="673"/>
    <d v="2010-07-17T09:59:00"/>
    <x v="3"/>
  </r>
  <r>
    <n v="1630"/>
    <x v="674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x v="7"/>
    <s v="rock"/>
    <n v="84.206299999999999"/>
    <x v="674"/>
    <d v="2012-03-02T06:59:00"/>
    <x v="4"/>
  </r>
  <r>
    <n v="2818"/>
    <x v="675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x v="6"/>
    <s v="plays"/>
    <n v="103.95099999999999"/>
    <x v="675"/>
    <d v="2015-09-23T14:21:26"/>
    <x v="0"/>
  </r>
  <r>
    <n v="749"/>
    <x v="676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x v="1"/>
    <s v="nonfiction"/>
    <n v="95.9636"/>
    <x v="676"/>
    <d v="2017-01-28T22:35:30"/>
    <x v="7"/>
  </r>
  <r>
    <n v="1891"/>
    <x v="677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x v="7"/>
    <s v="indie rock"/>
    <n v="87.958299999999994"/>
    <x v="677"/>
    <d v="2010-07-22T06:00:00"/>
    <x v="2"/>
  </r>
  <r>
    <n v="3434"/>
    <x v="678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x v="6"/>
    <s v="plays"/>
    <n v="62.827399999999997"/>
    <x v="678"/>
    <d v="2014-07-10T09:07:49"/>
    <x v="4"/>
  </r>
  <r>
    <n v="1021"/>
    <x v="679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x v="7"/>
    <s v="electronic music"/>
    <n v="22.079699999999999"/>
    <x v="679"/>
    <d v="2015-10-17T04:00:00"/>
    <x v="4"/>
  </r>
  <r>
    <n v="329"/>
    <x v="680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x v="5"/>
    <s v="documentary"/>
    <n v="63.173699999999997"/>
    <x v="680"/>
    <d v="2015-11-07T04:00:00"/>
    <x v="1"/>
  </r>
  <r>
    <n v="417"/>
    <x v="681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x v="5"/>
    <s v="documentary"/>
    <n v="202.42310000000001"/>
    <x v="681"/>
    <d v="2013-04-08T04:33:00"/>
    <x v="0"/>
  </r>
  <r>
    <n v="1373"/>
    <x v="682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x v="7"/>
    <s v="rock"/>
    <n v="201.94229999999999"/>
    <x v="682"/>
    <d v="2016-12-30T22:50:33"/>
    <x v="0"/>
  </r>
  <r>
    <n v="3507"/>
    <x v="683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x v="6"/>
    <s v="plays"/>
    <n v="145"/>
    <x v="683"/>
    <d v="2016-05-31T22:08:57"/>
    <x v="3"/>
  </r>
  <r>
    <n v="2296"/>
    <x v="684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x v="7"/>
    <s v="rock"/>
    <n v="71.965500000000006"/>
    <x v="684"/>
    <d v="2012-02-23T17:33:46"/>
    <x v="1"/>
  </r>
  <r>
    <n v="2051"/>
    <x v="685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x v="0"/>
    <s v="hardware"/>
    <n v="43.094999999999999"/>
    <x v="685"/>
    <d v="2013-12-26T00:32:17"/>
    <x v="3"/>
  </r>
  <r>
    <n v="1616"/>
    <x v="686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x v="7"/>
    <s v="rock"/>
    <n v="66.369399999999999"/>
    <x v="686"/>
    <d v="2012-11-22T22:00:00"/>
    <x v="2"/>
  </r>
  <r>
    <n v="3"/>
    <x v="687"/>
    <s v="We already produced the *very* beginning of this story. Help us to see it through?"/>
    <n v="10000"/>
    <n v="10390"/>
    <x v="0"/>
    <s v="US"/>
    <s v="USD"/>
    <n v="1407414107"/>
    <x v="687"/>
    <b v="0"/>
    <n v="150"/>
    <b v="1"/>
    <x v="5"/>
    <s v="television"/>
    <n v="69.2667"/>
    <x v="687"/>
    <d v="2014-08-07T12:21:47"/>
    <x v="5"/>
  </r>
  <r>
    <n v="2997"/>
    <x v="688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x v="6"/>
    <s v="spaces"/>
    <n v="90.2"/>
    <x v="688"/>
    <d v="2017-02-27T04:59:00"/>
    <x v="2"/>
  </r>
  <r>
    <n v="1933"/>
    <x v="689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x v="7"/>
    <s v="indie rock"/>
    <n v="94.054500000000004"/>
    <x v="689"/>
    <d v="2014-09-27T03:08:27"/>
    <x v="0"/>
  </r>
  <r>
    <n v="3463"/>
    <x v="690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x v="6"/>
    <s v="plays"/>
    <n v="90.684200000000004"/>
    <x v="690"/>
    <d v="2016-10-11T03:59:00"/>
    <x v="1"/>
  </r>
  <r>
    <n v="367"/>
    <x v="691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x v="5"/>
    <s v="documentary"/>
    <n v="86.848799999999997"/>
    <x v="691"/>
    <d v="2013-05-01T04:59:00"/>
    <x v="4"/>
  </r>
  <r>
    <n v="348"/>
    <x v="692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x v="5"/>
    <s v="documentary"/>
    <n v="86.554599999999994"/>
    <x v="692"/>
    <d v="2015-08-21T14:05:16"/>
    <x v="2"/>
  </r>
  <r>
    <n v="3173"/>
    <x v="693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x v="6"/>
    <s v="plays"/>
    <n v="139.1892"/>
    <x v="693"/>
    <d v="2014-09-26T21:04:52"/>
    <x v="2"/>
  </r>
  <r>
    <n v="3358"/>
    <x v="694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x v="6"/>
    <s v="plays"/>
    <n v="63.574100000000001"/>
    <x v="694"/>
    <d v="2014-11-19T08:27:59"/>
    <x v="2"/>
  </r>
  <r>
    <n v="58"/>
    <x v="695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x v="5"/>
    <s v="television"/>
    <n v="137.2133"/>
    <x v="695"/>
    <d v="2014-11-19T18:52:52"/>
    <x v="4"/>
  </r>
  <r>
    <n v="1751"/>
    <x v="696"/>
    <s v="Photographs and stories culled from 10 years of road trips through rural Greece"/>
    <n v="10000"/>
    <n v="10290"/>
    <x v="0"/>
    <s v="US"/>
    <s v="USD"/>
    <n v="1426787123"/>
    <x v="696"/>
    <b v="0"/>
    <n v="61"/>
    <b v="1"/>
    <x v="2"/>
    <s v="photobooks"/>
    <n v="168.6885"/>
    <x v="696"/>
    <d v="2015-03-19T17:45:23"/>
    <x v="2"/>
  </r>
  <r>
    <n v="3766"/>
    <x v="697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x v="6"/>
    <s v="musical"/>
    <n v="106.9272"/>
    <x v="697"/>
    <d v="2014-07-03T04:00:45"/>
    <x v="0"/>
  </r>
  <r>
    <n v="1393"/>
    <x v="698"/>
    <s v="Rock n' Roll tales of our times"/>
    <n v="10000"/>
    <n v="10235"/>
    <x v="0"/>
    <s v="US"/>
    <s v="USD"/>
    <n v="1470068523"/>
    <x v="698"/>
    <b v="0"/>
    <n v="52"/>
    <b v="1"/>
    <x v="7"/>
    <s v="rock"/>
    <n v="196.82689999999999"/>
    <x v="698"/>
    <d v="2016-08-01T16:22:03"/>
    <x v="4"/>
  </r>
  <r>
    <n v="3714"/>
    <x v="699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x v="6"/>
    <s v="plays"/>
    <n v="105.5155"/>
    <x v="699"/>
    <d v="2015-05-26T03:59:00"/>
    <x v="4"/>
  </r>
  <r>
    <n v="1349"/>
    <x v="700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x v="1"/>
    <s v="nonfiction"/>
    <n v="59.360500000000002"/>
    <x v="700"/>
    <d v="2015-12-16T06:59:00"/>
    <x v="1"/>
  </r>
  <r>
    <n v="1617"/>
    <x v="701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x v="7"/>
    <s v="rock"/>
    <n v="64.6203"/>
    <x v="701"/>
    <d v="2013-11-01T19:00:00"/>
    <x v="3"/>
  </r>
  <r>
    <n v="2478"/>
    <x v="702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x v="7"/>
    <s v="indie rock"/>
    <n v="129.1139"/>
    <x v="702"/>
    <d v="2013-01-13T22:48:33"/>
    <x v="7"/>
  </r>
  <r>
    <n v="2472"/>
    <x v="703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x v="7"/>
    <s v="indie rock"/>
    <n v="97.903999999999996"/>
    <x v="703"/>
    <d v="2010-09-04T01:03:00"/>
    <x v="4"/>
  </r>
  <r>
    <n v="3298"/>
    <x v="704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x v="6"/>
    <s v="plays"/>
    <n v="141.29169999999999"/>
    <x v="704"/>
    <d v="2015-09-13T00:00:00"/>
    <x v="2"/>
  </r>
  <r>
    <n v="3524"/>
    <x v="705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x v="6"/>
    <s v="plays"/>
    <n v="137.2432"/>
    <x v="705"/>
    <d v="2014-09-13T04:00:00"/>
    <x v="1"/>
  </r>
  <r>
    <n v="796"/>
    <x v="706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x v="7"/>
    <s v="rock"/>
    <n v="112.61109999999999"/>
    <x v="706"/>
    <d v="2013-09-15T21:10:00"/>
    <x v="0"/>
  </r>
  <r>
    <n v="3575"/>
    <x v="707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x v="6"/>
    <s v="plays"/>
    <n v="99.343100000000007"/>
    <x v="707"/>
    <d v="2016-08-11T03:59:00"/>
    <x v="4"/>
  </r>
  <r>
    <n v="334"/>
    <x v="708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x v="5"/>
    <s v="documentary"/>
    <n v="146.65219999999999"/>
    <x v="708"/>
    <d v="2015-05-15T19:00:00"/>
    <x v="4"/>
  </r>
  <r>
    <n v="3421"/>
    <x v="709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x v="6"/>
    <s v="plays"/>
    <n v="103.21429999999999"/>
    <x v="709"/>
    <d v="2015-03-04T18:59:23"/>
    <x v="4"/>
  </r>
  <r>
    <n v="54"/>
    <x v="710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x v="5"/>
    <s v="television"/>
    <n v="194.23079999999999"/>
    <x v="710"/>
    <d v="2015-12-25T17:07:01"/>
    <x v="4"/>
  </r>
  <r>
    <n v="2930"/>
    <x v="711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x v="6"/>
    <s v="musical"/>
    <n v="162.77420000000001"/>
    <x v="711"/>
    <d v="2015-05-07T14:01:04"/>
    <x v="0"/>
  </r>
  <r>
    <n v="3022"/>
    <x v="712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x v="6"/>
    <s v="spaces"/>
    <n v="162.7097"/>
    <x v="712"/>
    <d v="2016-08-27T22:53:29"/>
    <x v="5"/>
  </r>
  <r>
    <n v="527"/>
    <x v="713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x v="6"/>
    <s v="plays"/>
    <n v="63.829099999999997"/>
    <x v="713"/>
    <d v="2017-02-17T16:05:00"/>
    <x v="0"/>
  </r>
  <r>
    <n v="1674"/>
    <x v="714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x v="7"/>
    <s v="pop"/>
    <n v="89.247799999999998"/>
    <x v="714"/>
    <d v="2016-08-18T06:59:00"/>
    <x v="0"/>
  </r>
  <r>
    <n v="1750"/>
    <x v="715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x v="2"/>
    <s v="photobooks"/>
    <n v="80.647999999999996"/>
    <x v="715"/>
    <d v="2016-04-19T20:05:04"/>
    <x v="2"/>
  </r>
  <r>
    <n v="1278"/>
    <x v="716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x v="7"/>
    <s v="rock"/>
    <n v="53.005299999999998"/>
    <x v="716"/>
    <d v="2014-06-25T02:00:00"/>
    <x v="6"/>
  </r>
  <r>
    <n v="3153"/>
    <x v="717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x v="6"/>
    <s v="plays"/>
    <n v="41.773899999999998"/>
    <x v="717"/>
    <d v="2011-05-01T04:59:00"/>
    <x v="0"/>
  </r>
  <r>
    <n v="3455"/>
    <x v="718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x v="6"/>
    <s v="plays"/>
    <n v="145.86959999999999"/>
    <x v="718"/>
    <d v="2016-10-13T18:00:27"/>
    <x v="3"/>
  </r>
  <r>
    <n v="302"/>
    <x v="719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x v="5"/>
    <s v="documentary"/>
    <n v="93.018500000000003"/>
    <x v="719"/>
    <d v="2012-02-24T20:33:58"/>
    <x v="2"/>
  </r>
  <r>
    <n v="2055"/>
    <x v="720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x v="0"/>
    <s v="hardware"/>
    <n v="99.455399999999997"/>
    <x v="720"/>
    <d v="2014-12-03T04:00:00"/>
    <x v="5"/>
  </r>
  <r>
    <n v="1691"/>
    <x v="721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x v="7"/>
    <s v="faith"/>
    <n v="264.26319999999998"/>
    <x v="721"/>
    <d v="2017-04-03T01:00:00"/>
    <x v="2"/>
  </r>
  <r>
    <n v="3400"/>
    <x v="722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x v="6"/>
    <s v="plays"/>
    <n v="118.1294"/>
    <x v="722"/>
    <d v="2014-08-28T22:53:34"/>
    <x v="2"/>
  </r>
  <r>
    <n v="3406"/>
    <x v="723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x v="6"/>
    <s v="plays"/>
    <n v="110.2308"/>
    <x v="723"/>
    <d v="2014-07-16T11:49:36"/>
    <x v="4"/>
  </r>
  <r>
    <n v="2811"/>
    <x v="724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x v="6"/>
    <s v="plays"/>
    <n v="92.842600000000004"/>
    <x v="724"/>
    <d v="2015-02-23T11:55:03"/>
    <x v="0"/>
  </r>
  <r>
    <n v="3288"/>
    <x v="725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x v="6"/>
    <s v="plays"/>
    <n v="48.437100000000001"/>
    <x v="725"/>
    <d v="2016-06-20T23:00:00"/>
    <x v="2"/>
  </r>
  <r>
    <n v="2539"/>
    <x v="726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x v="7"/>
    <s v="classical music"/>
    <n v="169.9153"/>
    <x v="726"/>
    <d v="2015-02-02T21:39:12"/>
    <x v="1"/>
  </r>
  <r>
    <n v="1836"/>
    <x v="727"/>
    <s v="Help fund our 2013 Sound &amp; Lighting Touring rig!"/>
    <n v="5000"/>
    <n v="10017"/>
    <x v="0"/>
    <s v="US"/>
    <s v="USD"/>
    <n v="1361129129"/>
    <x v="727"/>
    <b v="0"/>
    <n v="55"/>
    <b v="1"/>
    <x v="7"/>
    <s v="rock"/>
    <n v="182.12729999999999"/>
    <x v="727"/>
    <d v="2013-02-17T19:25:29"/>
    <x v="2"/>
  </r>
  <r>
    <n v="721"/>
    <x v="728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x v="1"/>
    <s v="nonfiction"/>
    <n v="84.142899999999997"/>
    <x v="728"/>
    <d v="2014-08-01T13:43:27"/>
    <x v="6"/>
  </r>
  <r>
    <n v="1633"/>
    <x v="729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x v="7"/>
    <s v="rock"/>
    <n v="172.41380000000001"/>
    <x v="729"/>
    <d v="2012-01-16T05:00:00"/>
    <x v="4"/>
  </r>
  <r>
    <n v="2990"/>
    <x v="730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x v="6"/>
    <s v="spaces"/>
    <n v="370.37040000000002"/>
    <x v="730"/>
    <d v="2016-01-07T13:47:00"/>
    <x v="0"/>
  </r>
  <r>
    <n v="1137"/>
    <x v="731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x v="3"/>
    <s v="mobile games"/>
    <n v="253.20509999999999"/>
    <x v="731"/>
    <d v="2016-04-23T19:40:21"/>
    <x v="2"/>
  </r>
  <r>
    <n v="2736"/>
    <x v="732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x v="0"/>
    <s v="hardware"/>
    <n v="169.5172"/>
    <x v="732"/>
    <d v="2014-04-23T15:59:33"/>
    <x v="2"/>
  </r>
  <r>
    <n v="3241"/>
    <x v="733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x v="6"/>
    <s v="plays"/>
    <n v="58.688600000000001"/>
    <x v="733"/>
    <d v="2014-10-14T06:59:00"/>
    <x v="3"/>
  </r>
  <r>
    <n v="305"/>
    <x v="734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x v="5"/>
    <s v="documentary"/>
    <n v="51.7196"/>
    <x v="734"/>
    <d v="2012-03-10T15:07:29"/>
    <x v="6"/>
  </r>
  <r>
    <n v="1468"/>
    <x v="735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x v="1"/>
    <s v="radio &amp; podcasts"/>
    <n v="33.191099999999999"/>
    <x v="735"/>
    <d v="2011-06-12T00:20:49"/>
    <x v="0"/>
  </r>
  <r>
    <n v="1189"/>
    <x v="736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x v="2"/>
    <s v="photobooks"/>
    <n v="112.7907"/>
    <x v="736"/>
    <d v="2016-06-29T23:29:55"/>
    <x v="1"/>
  </r>
  <r>
    <n v="1266"/>
    <x v="737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x v="7"/>
    <s v="rock"/>
    <n v="190.9"/>
    <x v="737"/>
    <d v="2014-01-11T21:02:25"/>
    <x v="4"/>
  </r>
  <r>
    <n v="2828"/>
    <x v="738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x v="6"/>
    <s v="plays"/>
    <n v="98.309299999999993"/>
    <x v="738"/>
    <d v="2015-10-02T23:00:00"/>
    <x v="2"/>
  </r>
  <r>
    <n v="3433"/>
    <x v="739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x v="6"/>
    <s v="plays"/>
    <n v="134.1549"/>
    <x v="739"/>
    <d v="2014-06-17T03:00:00"/>
    <x v="2"/>
  </r>
  <r>
    <n v="739"/>
    <x v="740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x v="1"/>
    <s v="nonfiction"/>
    <n v="68.345299999999995"/>
    <x v="740"/>
    <d v="2014-08-11T12:03:49"/>
    <x v="2"/>
  </r>
  <r>
    <n v="1366"/>
    <x v="741"/>
    <s v="A musical memorial for Alexi Petersen."/>
    <n v="7500"/>
    <n v="9486.69"/>
    <x v="0"/>
    <s v="US"/>
    <s v="USD"/>
    <n v="1417049663"/>
    <x v="741"/>
    <b v="0"/>
    <n v="147"/>
    <b v="1"/>
    <x v="7"/>
    <s v="rock"/>
    <n v="64.535300000000007"/>
    <x v="741"/>
    <d v="2014-11-27T00:54:23"/>
    <x v="4"/>
  </r>
  <r>
    <n v="1783"/>
    <x v="742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x v="2"/>
    <s v="photobooks"/>
    <n v="51.226999999999997"/>
    <x v="742"/>
    <d v="2015-05-21T22:47:58"/>
    <x v="0"/>
  </r>
  <r>
    <n v="1800"/>
    <x v="743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x v="2"/>
    <s v="photobooks"/>
    <n v="83.716800000000006"/>
    <x v="743"/>
    <d v="2016-10-10T14:32:50"/>
    <x v="4"/>
  </r>
  <r>
    <n v="1747"/>
    <x v="744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x v="2"/>
    <s v="photobooks"/>
    <n v="59.408799999999999"/>
    <x v="744"/>
    <d v="2015-11-13T15:00:00"/>
    <x v="3"/>
  </r>
  <r>
    <n v="3155"/>
    <x v="745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x v="6"/>
    <s v="plays"/>
    <n v="31.209399999999999"/>
    <x v="745"/>
    <d v="2012-12-20T11:58:45"/>
    <x v="0"/>
  </r>
  <r>
    <n v="1817"/>
    <x v="746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x v="2"/>
    <s v="photobooks"/>
    <n v="94.19"/>
    <x v="746"/>
    <d v="2017-01-30T06:59:00"/>
    <x v="4"/>
  </r>
  <r>
    <n v="1754"/>
    <x v="747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x v="2"/>
    <s v="photobooks"/>
    <n v="104.38890000000001"/>
    <x v="747"/>
    <d v="2015-04-03T20:02:33"/>
    <x v="4"/>
  </r>
  <r>
    <n v="398"/>
    <x v="748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x v="5"/>
    <s v="documentary"/>
    <n v="140.1045"/>
    <x v="748"/>
    <d v="2015-04-29T19:02:06"/>
    <x v="2"/>
  </r>
  <r>
    <n v="2311"/>
    <x v="749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x v="7"/>
    <s v="indie rock"/>
    <n v="90.096199999999996"/>
    <x v="749"/>
    <d v="2014-05-07T00:06:29"/>
    <x v="0"/>
  </r>
  <r>
    <n v="1376"/>
    <x v="750"/>
    <s v="Dead Pirates are planning a second pressing of HIGHMARE LP, who wants one ?"/>
    <n v="3700"/>
    <n v="9342"/>
    <x v="0"/>
    <s v="GB"/>
    <s v="GBP"/>
    <n v="1480784606"/>
    <x v="750"/>
    <b v="0"/>
    <n v="168"/>
    <b v="1"/>
    <x v="7"/>
    <s v="rock"/>
    <n v="55.607100000000003"/>
    <x v="750"/>
    <d v="2016-12-03T17:03:26"/>
    <x v="2"/>
  </r>
  <r>
    <n v="1519"/>
    <x v="751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x v="2"/>
    <s v="photobooks"/>
    <n v="64.156899999999993"/>
    <x v="751"/>
    <d v="2014-06-20T21:59:00"/>
    <x v="5"/>
  </r>
  <r>
    <n v="2243"/>
    <x v="752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x v="3"/>
    <s v="tabletop games"/>
    <n v="4.5712999999999999"/>
    <x v="752"/>
    <d v="2017-03-13T03:00:00"/>
    <x v="7"/>
  </r>
  <r>
    <n v="252"/>
    <x v="753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x v="5"/>
    <s v="documentary"/>
    <n v="85.444400000000002"/>
    <x v="753"/>
    <d v="2010-06-01T03:59:00"/>
    <x v="4"/>
  </r>
  <r>
    <n v="1895"/>
    <x v="754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x v="7"/>
    <s v="indie rock"/>
    <n v="196.34039999999999"/>
    <x v="754"/>
    <d v="2015-10-20T17:55:22"/>
    <x v="1"/>
  </r>
  <r>
    <n v="2090"/>
    <x v="755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x v="7"/>
    <s v="indie rock"/>
    <n v="57.520200000000003"/>
    <x v="755"/>
    <d v="2013-02-24T09:09:15"/>
    <x v="4"/>
  </r>
  <r>
    <n v="3041"/>
    <x v="756"/>
    <s v="Privet! Hello! Bon Jour! We are the Arlekin Players Theatre and we need a home."/>
    <n v="8300"/>
    <n v="9170"/>
    <x v="0"/>
    <s v="US"/>
    <s v="USD"/>
    <n v="1453323048"/>
    <x v="756"/>
    <b v="0"/>
    <n v="95"/>
    <b v="1"/>
    <x v="6"/>
    <s v="spaces"/>
    <n v="96.526300000000006"/>
    <x v="756"/>
    <d v="2016-01-20T20:50:48"/>
    <x v="2"/>
  </r>
  <r>
    <n v="1850"/>
    <x v="757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x v="7"/>
    <s v="rock"/>
    <n v="51.044699999999999"/>
    <x v="757"/>
    <d v="2014-07-10T23:01:40"/>
    <x v="6"/>
  </r>
  <r>
    <n v="1615"/>
    <x v="758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x v="7"/>
    <s v="rock"/>
    <n v="67.132400000000004"/>
    <x v="758"/>
    <d v="2011-12-13T02:13:16"/>
    <x v="0"/>
  </r>
  <r>
    <n v="3360"/>
    <x v="759"/>
    <s v="World Premiere, an M1 Singapore Fringe Festival 2017 commission."/>
    <n v="9000"/>
    <n v="9124"/>
    <x v="0"/>
    <s v="SG"/>
    <s v="SGD"/>
    <n v="1481731140"/>
    <x v="759"/>
    <b v="0"/>
    <n v="72"/>
    <b v="1"/>
    <x v="6"/>
    <s v="plays"/>
    <n v="126.7222"/>
    <x v="759"/>
    <d v="2016-12-14T15:59:00"/>
    <x v="4"/>
  </r>
  <r>
    <n v="1198"/>
    <x v="760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x v="2"/>
    <s v="photobooks"/>
    <n v="54.616799999999998"/>
    <x v="760"/>
    <d v="2015-12-31T03:00:00"/>
    <x v="4"/>
  </r>
  <r>
    <n v="1187"/>
    <x v="761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x v="2"/>
    <s v="photobooks"/>
    <n v="130.15710000000001"/>
    <x v="761"/>
    <d v="2015-05-17T18:00:00"/>
    <x v="0"/>
  </r>
  <r>
    <n v="7"/>
    <x v="762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x v="5"/>
    <s v="television"/>
    <n v="159.8246"/>
    <x v="762"/>
    <d v="2016-07-05T01:07:47"/>
    <x v="7"/>
  </r>
  <r>
    <n v="363"/>
    <x v="7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x v="5"/>
    <s v="documentary"/>
    <n v="347.84620000000001"/>
    <x v="763"/>
    <d v="2010-05-02T19:22:00"/>
    <x v="2"/>
  </r>
  <r>
    <n v="2029"/>
    <x v="764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x v="0"/>
    <s v="hardware"/>
    <n v="96.063800000000001"/>
    <x v="764"/>
    <d v="2014-08-27T00:31:21"/>
    <x v="4"/>
  </r>
  <r>
    <n v="2253"/>
    <x v="765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x v="3"/>
    <s v="tabletop games"/>
    <n v="107.3214"/>
    <x v="765"/>
    <d v="2015-11-18T16:09:07"/>
    <x v="1"/>
  </r>
  <r>
    <n v="312"/>
    <x v="766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x v="5"/>
    <s v="documentary"/>
    <n v="61.301400000000001"/>
    <x v="766"/>
    <d v="2013-04-14T21:03:52"/>
    <x v="2"/>
  </r>
  <r>
    <n v="708"/>
    <x v="767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x v="0"/>
    <s v="wearables"/>
    <n v="23.948499999999999"/>
    <x v="767"/>
    <d v="2014-09-13T13:56:40"/>
    <x v="0"/>
  </r>
  <r>
    <n v="1385"/>
    <x v="768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x v="7"/>
    <s v="rock"/>
    <n v="65.914100000000005"/>
    <x v="768"/>
    <d v="2016-04-29T12:11:00"/>
    <x v="0"/>
  </r>
  <r>
    <n v="679"/>
    <x v="769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x v="0"/>
    <s v="wearables"/>
    <n v="93.904300000000006"/>
    <x v="769"/>
    <d v="2016-09-03T16:41:49"/>
    <x v="0"/>
  </r>
  <r>
    <n v="219"/>
    <x v="770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x v="5"/>
    <s v="drama"/>
    <n v="115.9868"/>
    <x v="770"/>
    <d v="2016-04-01T06:59:00"/>
    <x v="5"/>
  </r>
  <r>
    <n v="2183"/>
    <x v="771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x v="3"/>
    <s v="tabletop games"/>
    <n v="31.566299999999998"/>
    <x v="771"/>
    <d v="2017-02-09T05:00:00"/>
    <x v="3"/>
  </r>
  <r>
    <n v="2313"/>
    <x v="772"/>
    <s v="A Sunny Day in Glasgow are recording a new album and we need your help!"/>
    <n v="5000"/>
    <n v="8792.02"/>
    <x v="0"/>
    <s v="US"/>
    <s v="USD"/>
    <n v="1336086026"/>
    <x v="772"/>
    <b v="1"/>
    <n v="157"/>
    <b v="1"/>
    <x v="7"/>
    <s v="indie rock"/>
    <n v="56.000100000000003"/>
    <x v="772"/>
    <d v="2012-05-03T23:00:26"/>
    <x v="5"/>
  </r>
  <r>
    <n v="2991"/>
    <x v="773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x v="6"/>
    <s v="spaces"/>
    <n v="94.408600000000007"/>
    <x v="773"/>
    <d v="2017-01-27T20:05:30"/>
    <x v="4"/>
  </r>
  <r>
    <n v="46"/>
    <x v="774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x v="5"/>
    <s v="television"/>
    <n v="194.4444"/>
    <x v="774"/>
    <d v="2015-12-15T23:09:34"/>
    <x v="4"/>
  </r>
  <r>
    <n v="2973"/>
    <x v="775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x v="6"/>
    <s v="plays"/>
    <n v="264.8485"/>
    <x v="775"/>
    <d v="2016-01-01T04:00:00"/>
    <x v="6"/>
  </r>
  <r>
    <n v="1936"/>
    <x v="776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x v="7"/>
    <s v="indie rock"/>
    <n v="60.268999999999998"/>
    <x v="776"/>
    <d v="2011-12-06T05:59:00"/>
    <x v="4"/>
  </r>
  <r>
    <n v="335"/>
    <x v="777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x v="5"/>
    <s v="documentary"/>
    <n v="109.1875"/>
    <x v="777"/>
    <d v="2015-05-08T22:00:00"/>
    <x v="5"/>
  </r>
  <r>
    <n v="1684"/>
    <x v="778"/>
    <s v="New Music from Marty Mikles!  A new EP all about God's Goodness &amp; Mercy."/>
    <n v="8000"/>
    <n v="8730"/>
    <x v="3"/>
    <s v="US"/>
    <s v="USD"/>
    <n v="1489775641"/>
    <x v="778"/>
    <b v="0"/>
    <n v="101"/>
    <b v="0"/>
    <x v="7"/>
    <s v="faith"/>
    <n v="86.435599999999994"/>
    <x v="778"/>
    <d v="2017-03-17T18:34:01"/>
    <x v="2"/>
  </r>
  <r>
    <n v="3631"/>
    <x v="779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x v="6"/>
    <s v="musical"/>
    <n v="147.88140000000001"/>
    <x v="779"/>
    <d v="2014-09-23T03:59:00"/>
    <x v="2"/>
  </r>
  <r>
    <n v="3016"/>
    <x v="780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x v="6"/>
    <s v="spaces"/>
    <n v="242.27780000000001"/>
    <x v="780"/>
    <d v="2014-07-18T13:09:12"/>
    <x v="6"/>
  </r>
  <r>
    <n v="1653"/>
    <x v="781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x v="7"/>
    <s v="pop"/>
    <n v="51.854300000000002"/>
    <x v="781"/>
    <d v="2011-04-24T20:01:36"/>
    <x v="0"/>
  </r>
  <r>
    <n v="3302"/>
    <x v="782"/>
    <s v="FilosofÃ­a de los anÃ³nimos"/>
    <n v="8400"/>
    <n v="8685"/>
    <x v="0"/>
    <s v="ES"/>
    <s v="EUR"/>
    <n v="1481099176"/>
    <x v="782"/>
    <b v="0"/>
    <n v="50"/>
    <b v="1"/>
    <x v="6"/>
    <s v="plays"/>
    <n v="173.7"/>
    <x v="782"/>
    <d v="2016-12-07T08:26:16"/>
    <x v="4"/>
  </r>
  <r>
    <n v="2263"/>
    <x v="783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x v="3"/>
    <s v="tabletop games"/>
    <n v="144.4333"/>
    <x v="783"/>
    <d v="2015-01-31T19:58:33"/>
    <x v="4"/>
  </r>
  <r>
    <n v="2445"/>
    <x v="784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x v="4"/>
    <s v="small batch"/>
    <n v="75.130399999999995"/>
    <x v="784"/>
    <d v="2015-09-26T04:33:41"/>
    <x v="4"/>
  </r>
  <r>
    <n v="324"/>
    <x v="785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x v="5"/>
    <s v="documentary"/>
    <n v="105.3171"/>
    <x v="785"/>
    <d v="2015-08-01T15:01:48"/>
    <x v="4"/>
  </r>
  <r>
    <n v="1013"/>
    <x v="786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x v="0"/>
    <s v="wearables"/>
    <n v="95.911100000000005"/>
    <x v="786"/>
    <d v="2015-12-29T20:00:00"/>
    <x v="2"/>
  </r>
  <r>
    <n v="3006"/>
    <x v="787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x v="6"/>
    <s v="spaces"/>
    <n v="88.866"/>
    <x v="787"/>
    <d v="2014-12-14T18:09:51"/>
    <x v="4"/>
  </r>
  <r>
    <n v="2690"/>
    <x v="788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x v="4"/>
    <s v="food trucks"/>
    <n v="72.762699999999995"/>
    <x v="788"/>
    <d v="2015-06-03T02:31:16"/>
    <x v="4"/>
  </r>
  <r>
    <n v="56"/>
    <x v="789"/>
    <s v="We want to see more women's cycling on TV - and we need your help to make it happen!"/>
    <n v="8000"/>
    <n v="8581"/>
    <x v="0"/>
    <s v="GB"/>
    <s v="GBP"/>
    <n v="1433779200"/>
    <x v="789"/>
    <b v="0"/>
    <n v="174"/>
    <b v="1"/>
    <x v="5"/>
    <s v="television"/>
    <n v="49.316099999999999"/>
    <x v="789"/>
    <d v="2015-06-08T16:00:00"/>
    <x v="0"/>
  </r>
  <r>
    <n v="2460"/>
    <x v="790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x v="4"/>
    <s v="small batch"/>
    <n v="125.9853"/>
    <x v="790"/>
    <d v="2017-01-03T04:17:00"/>
    <x v="6"/>
  </r>
  <r>
    <n v="255"/>
    <x v="791"/>
    <s v="xoxosms is a documentary about first love, long distance and Skype."/>
    <n v="8000"/>
    <n v="8538.66"/>
    <x v="0"/>
    <s v="US"/>
    <s v="USD"/>
    <n v="1300275482"/>
    <x v="791"/>
    <b v="1"/>
    <n v="188"/>
    <b v="1"/>
    <x v="5"/>
    <s v="documentary"/>
    <n v="45.418399999999998"/>
    <x v="791"/>
    <d v="2011-03-16T11:38:02"/>
    <x v="4"/>
  </r>
  <r>
    <n v="1043"/>
    <x v="792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x v="8"/>
    <s v="audio"/>
    <n v="29.2363"/>
    <x v="792"/>
    <d v="2015-05-20T06:04:15"/>
    <x v="2"/>
  </r>
  <r>
    <n v="3776"/>
    <x v="793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x v="6"/>
    <s v="musical"/>
    <n v="90.819100000000006"/>
    <x v="793"/>
    <d v="2014-08-01T01:00:00"/>
    <x v="4"/>
  </r>
  <r>
    <n v="36"/>
    <x v="794"/>
    <s v="A modern day priest makes an unusual discovery, setting off a chain of events."/>
    <n v="6000"/>
    <n v="8529"/>
    <x v="0"/>
    <s v="US"/>
    <s v="USD"/>
    <n v="1428128525"/>
    <x v="794"/>
    <b v="0"/>
    <n v="44"/>
    <b v="1"/>
    <x v="5"/>
    <s v="television"/>
    <n v="193.8409"/>
    <x v="794"/>
    <d v="2015-04-04T06:22:05"/>
    <x v="2"/>
  </r>
  <r>
    <n v="6"/>
    <x v="795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x v="5"/>
    <s v="television"/>
    <n v="146.8793"/>
    <x v="795"/>
    <d v="2014-06-14T01:44:10"/>
    <x v="4"/>
  </r>
  <r>
    <n v="3064"/>
    <x v="796"/>
    <s v="An epicenter for connection, creation and expression of the community."/>
    <n v="75000"/>
    <n v="8471"/>
    <x v="2"/>
    <s v="US"/>
    <s v="USD"/>
    <n v="1448175540"/>
    <x v="796"/>
    <b v="0"/>
    <n v="72"/>
    <b v="0"/>
    <x v="6"/>
    <s v="spaces"/>
    <n v="117.6528"/>
    <x v="796"/>
    <d v="2015-11-22T06:59:00"/>
    <x v="5"/>
  </r>
  <r>
    <n v="1528"/>
    <x v="797"/>
    <s v="A book of street photos from around Shibuya that I've made between 2011-2016."/>
    <n v="3000"/>
    <n v="8447"/>
    <x v="0"/>
    <s v="US"/>
    <s v="USD"/>
    <n v="1485907200"/>
    <x v="797"/>
    <b v="1"/>
    <n v="160"/>
    <b v="1"/>
    <x v="2"/>
    <s v="photobooks"/>
    <n v="52.793799999999997"/>
    <x v="797"/>
    <d v="2017-02-01T00:00:00"/>
    <x v="6"/>
  </r>
  <r>
    <n v="794"/>
    <x v="798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x v="7"/>
    <s v="rock"/>
    <n v="158.9623"/>
    <x v="798"/>
    <d v="2011-09-05T17:06:00"/>
    <x v="0"/>
  </r>
  <r>
    <n v="3028"/>
    <x v="799"/>
    <s v="We have a space! Help us fill it with a stage, chairs, gear and audiences' laughter!"/>
    <n v="5000"/>
    <n v="8401"/>
    <x v="0"/>
    <s v="US"/>
    <s v="USD"/>
    <n v="1471242025"/>
    <x v="799"/>
    <b v="0"/>
    <n v="99"/>
    <b v="1"/>
    <x v="6"/>
    <s v="spaces"/>
    <n v="84.858599999999996"/>
    <x v="799"/>
    <d v="2016-08-15T06:20:25"/>
    <x v="0"/>
  </r>
  <r>
    <n v="2446"/>
    <x v="800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x v="4"/>
    <s v="small batch"/>
    <n v="75.666700000000006"/>
    <x v="800"/>
    <d v="2016-11-26T15:27:51"/>
    <x v="6"/>
  </r>
  <r>
    <n v="806"/>
    <x v="801"/>
    <s v="Help Golden Animals finish their NEW Album!"/>
    <n v="8000"/>
    <n v="8355"/>
    <x v="0"/>
    <s v="US"/>
    <s v="USD"/>
    <n v="1315413339"/>
    <x v="801"/>
    <b v="0"/>
    <n v="71"/>
    <b v="1"/>
    <x v="7"/>
    <s v="rock"/>
    <n v="117.67610000000001"/>
    <x v="801"/>
    <d v="2011-09-07T16:35:39"/>
    <x v="1"/>
  </r>
  <r>
    <n v="1382"/>
    <x v="802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x v="7"/>
    <s v="rock"/>
    <n v="56.412199999999999"/>
    <x v="802"/>
    <d v="2013-05-06T19:12:16"/>
    <x v="0"/>
  </r>
  <r>
    <n v="3339"/>
    <x v="803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x v="6"/>
    <s v="plays"/>
    <n v="177.61699999999999"/>
    <x v="803"/>
    <d v="2016-07-28T15:58:38"/>
    <x v="2"/>
  </r>
  <r>
    <n v="3048"/>
    <x v="804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x v="6"/>
    <s v="spaces"/>
    <n v="177.0213"/>
    <x v="804"/>
    <d v="2014-12-31T21:22:00"/>
    <x v="1"/>
  </r>
  <r>
    <n v="485"/>
    <x v="805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x v="5"/>
    <s v="animation"/>
    <n v="66.520099999999999"/>
    <x v="805"/>
    <d v="2013-05-17T12:08:19"/>
    <x v="6"/>
  </r>
  <r>
    <n v="1942"/>
    <x v="806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x v="0"/>
    <s v="hardware"/>
    <n v="87.436000000000007"/>
    <x v="806"/>
    <d v="2011-07-04T19:52:20"/>
    <x v="4"/>
  </r>
  <r>
    <n v="2233"/>
    <x v="807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x v="3"/>
    <s v="tabletop games"/>
    <n v="21.2302"/>
    <x v="807"/>
    <d v="2015-12-14T00:00:00"/>
    <x v="1"/>
  </r>
  <r>
    <n v="2533"/>
    <x v="808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x v="7"/>
    <s v="classical music"/>
    <n v="61.029400000000003"/>
    <x v="808"/>
    <d v="2013-03-01T18:01:08"/>
    <x v="0"/>
  </r>
  <r>
    <n v="1760"/>
    <x v="809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x v="2"/>
    <s v="photobooks"/>
    <n v="81.097999999999999"/>
    <x v="809"/>
    <d v="2016-02-25T16:08:33"/>
    <x v="2"/>
  </r>
  <r>
    <n v="2596"/>
    <x v="810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x v="4"/>
    <s v="food trucks"/>
    <n v="305.77780000000001"/>
    <x v="810"/>
    <d v="2014-08-07T15:56:49"/>
    <x v="1"/>
  </r>
  <r>
    <n v="3169"/>
    <x v="811"/>
    <s v="We're bringing The Window to the Cherry Lane Theater in January 2014."/>
    <n v="8000"/>
    <n v="8241"/>
    <x v="0"/>
    <s v="US"/>
    <s v="USD"/>
    <n v="1386910740"/>
    <x v="811"/>
    <b v="1"/>
    <n v="82"/>
    <b v="1"/>
    <x v="6"/>
    <s v="plays"/>
    <n v="100.5"/>
    <x v="811"/>
    <d v="2013-12-13T04:59:00"/>
    <x v="2"/>
  </r>
  <r>
    <n v="2939"/>
    <x v="812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x v="6"/>
    <s v="musical"/>
    <n v="329.2"/>
    <x v="812"/>
    <d v="2014-08-28T01:00:00"/>
    <x v="4"/>
  </r>
  <r>
    <n v="3243"/>
    <x v="813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x v="6"/>
    <s v="plays"/>
    <n v="115.8732"/>
    <x v="813"/>
    <d v="2015-10-09T00:00:00"/>
    <x v="2"/>
  </r>
  <r>
    <n v="2797"/>
    <x v="814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x v="6"/>
    <s v="plays"/>
    <n v="87.357600000000005"/>
    <x v="814"/>
    <d v="2014-07-08T22:34:00"/>
    <x v="6"/>
  </r>
  <r>
    <n v="1662"/>
    <x v="815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x v="7"/>
    <s v="pop"/>
    <n v="132.43549999999999"/>
    <x v="815"/>
    <d v="2011-12-31T05:45:36"/>
    <x v="6"/>
  </r>
  <r>
    <n v="1668"/>
    <x v="816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x v="7"/>
    <s v="pop"/>
    <n v="70.784499999999994"/>
    <x v="816"/>
    <d v="2011-11-28T04:35:39"/>
    <x v="0"/>
  </r>
  <r>
    <n v="3586"/>
    <x v="817"/>
    <s v="See Theatre In A New Light"/>
    <n v="7500"/>
    <n v="8207"/>
    <x v="0"/>
    <s v="US"/>
    <s v="USD"/>
    <n v="1474649070"/>
    <x v="817"/>
    <b v="0"/>
    <n v="54"/>
    <b v="1"/>
    <x v="6"/>
    <s v="plays"/>
    <n v="151.98150000000001"/>
    <x v="817"/>
    <d v="2016-09-23T16:44:30"/>
    <x v="4"/>
  </r>
  <r>
    <n v="1805"/>
    <x v="818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x v="2"/>
    <s v="photobooks"/>
    <n v="67.139300000000006"/>
    <x v="818"/>
    <d v="2015-10-02T18:00:00"/>
    <x v="4"/>
  </r>
  <r>
    <n v="1434"/>
    <x v="819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x v="1"/>
    <s v="translations"/>
    <n v="744.54549999999995"/>
    <x v="819"/>
    <d v="2015-06-08T15:00:00"/>
    <x v="2"/>
  </r>
  <r>
    <n v="2260"/>
    <x v="820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x v="3"/>
    <s v="tabletop games"/>
    <n v="97.297600000000003"/>
    <x v="820"/>
    <d v="2014-03-26T23:24:10"/>
    <x v="2"/>
  </r>
  <r>
    <n v="2929"/>
    <x v="821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x v="6"/>
    <s v="musical"/>
    <n v="255.17339999999999"/>
    <x v="821"/>
    <d v="2014-05-25T13:32:38"/>
    <x v="1"/>
  </r>
  <r>
    <n v="1464"/>
    <x v="822"/>
    <s v="The Best Science Media on the Web"/>
    <n v="5000"/>
    <n v="8160"/>
    <x v="0"/>
    <s v="US"/>
    <s v="USD"/>
    <n v="1361029958"/>
    <x v="822"/>
    <b v="1"/>
    <n v="234"/>
    <b v="1"/>
    <x v="1"/>
    <s v="radio &amp; podcasts"/>
    <n v="34.8718"/>
    <x v="822"/>
    <d v="2013-02-16T15:52:38"/>
    <x v="2"/>
  </r>
  <r>
    <n v="1262"/>
    <x v="823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x v="7"/>
    <s v="rock"/>
    <n v="77.638099999999994"/>
    <x v="823"/>
    <d v="2014-02-16T18:18:12"/>
    <x v="6"/>
  </r>
  <r>
    <n v="2015"/>
    <x v="824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x v="0"/>
    <s v="hardware"/>
    <n v="50.222299999999997"/>
    <x v="824"/>
    <d v="2011-09-09T21:02:43"/>
    <x v="4"/>
  </r>
  <r>
    <n v="3269"/>
    <x v="825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x v="6"/>
    <s v="plays"/>
    <n v="116"/>
    <x v="825"/>
    <d v="2015-06-16T11:00:00"/>
    <x v="4"/>
  </r>
  <r>
    <n v="3662"/>
    <x v="826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x v="6"/>
    <s v="plays"/>
    <n v="202.85"/>
    <x v="826"/>
    <d v="2015-03-31T04:16:54"/>
    <x v="4"/>
  </r>
  <r>
    <n v="3326"/>
    <x v="827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x v="6"/>
    <s v="plays"/>
    <n v="142.2807"/>
    <x v="827"/>
    <d v="2015-03-08T16:08:25"/>
    <x v="0"/>
  </r>
  <r>
    <n v="2221"/>
    <x v="828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x v="3"/>
    <s v="tabletop games"/>
    <n v="37.197200000000002"/>
    <x v="828"/>
    <d v="2016-04-23T00:00:00"/>
    <x v="3"/>
  </r>
  <r>
    <n v="2499"/>
    <x v="829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x v="7"/>
    <s v="indie rock"/>
    <n v="47.676499999999997"/>
    <x v="829"/>
    <d v="2012-12-31T18:00:00"/>
    <x v="4"/>
  </r>
  <r>
    <n v="1661"/>
    <x v="830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x v="7"/>
    <s v="pop"/>
    <n v="80.178200000000004"/>
    <x v="830"/>
    <d v="2016-01-17T21:00:00"/>
    <x v="1"/>
  </r>
  <r>
    <n v="1626"/>
    <x v="831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x v="7"/>
    <s v="rock"/>
    <n v="74.953699999999998"/>
    <x v="831"/>
    <d v="2013-12-01T21:21:07"/>
    <x v="4"/>
  </r>
  <r>
    <n v="2441"/>
    <x v="832"/>
    <s v="YOU can help Alchemy Pops POP up on a street near you!"/>
    <n v="7500"/>
    <n v="8091"/>
    <x v="0"/>
    <s v="US"/>
    <s v="USD"/>
    <n v="1437627540"/>
    <x v="832"/>
    <b v="0"/>
    <n v="109"/>
    <b v="1"/>
    <x v="4"/>
    <s v="small batch"/>
    <n v="74.229399999999998"/>
    <x v="832"/>
    <d v="2015-07-23T04:59:00"/>
    <x v="4"/>
  </r>
  <r>
    <n v="3377"/>
    <x v="833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x v="6"/>
    <s v="plays"/>
    <n v="104.98699999999999"/>
    <x v="833"/>
    <d v="2015-03-20T16:56:00"/>
    <x v="7"/>
  </r>
  <r>
    <n v="1606"/>
    <x v="834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x v="7"/>
    <s v="rock"/>
    <n v="87.829700000000003"/>
    <x v="834"/>
    <d v="2011-03-24T01:40:38"/>
    <x v="1"/>
  </r>
  <r>
    <n v="1064"/>
    <x v="835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x v="3"/>
    <s v="video games"/>
    <n v="65.666700000000006"/>
    <x v="835"/>
    <d v="2013-07-07T05:28:23"/>
    <x v="4"/>
  </r>
  <r>
    <n v="2127"/>
    <x v="836"/>
    <s v="Three Monkeys is an audio adventure game for PC."/>
    <n v="28000"/>
    <n v="8076"/>
    <x v="2"/>
    <s v="GB"/>
    <s v="GBP"/>
    <n v="1426158463"/>
    <x v="836"/>
    <b v="0"/>
    <n v="236"/>
    <b v="0"/>
    <x v="3"/>
    <s v="video games"/>
    <n v="34.220300000000002"/>
    <x v="836"/>
    <d v="2015-03-12T11:07:43"/>
    <x v="1"/>
  </r>
  <r>
    <n v="2120"/>
    <x v="837"/>
    <s v="&lt;3_x000a_Coming in from outer space. Help Hearty Har record their 1st album!!"/>
    <n v="8000"/>
    <n v="8070.43"/>
    <x v="0"/>
    <s v="US"/>
    <s v="USD"/>
    <n v="1388617736"/>
    <x v="837"/>
    <b v="0"/>
    <n v="69"/>
    <b v="1"/>
    <x v="7"/>
    <s v="indie rock"/>
    <n v="116.9628"/>
    <x v="837"/>
    <d v="2014-01-01T23:08:56"/>
    <x v="5"/>
  </r>
  <r>
    <n v="2241"/>
    <x v="838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x v="3"/>
    <s v="tabletop games"/>
    <n v="49.4724"/>
    <x v="838"/>
    <d v="2017-03-02T19:51:40"/>
    <x v="1"/>
  </r>
  <r>
    <n v="816"/>
    <x v="839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x v="7"/>
    <s v="rock"/>
    <n v="39.31"/>
    <x v="839"/>
    <d v="2013-04-09T06:30:00"/>
    <x v="6"/>
  </r>
  <r>
    <n v="1827"/>
    <x v="840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x v="7"/>
    <s v="rock"/>
    <n v="83.885400000000004"/>
    <x v="840"/>
    <d v="2011-03-03T07:49:21"/>
    <x v="1"/>
  </r>
  <r>
    <n v="419"/>
    <x v="841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x v="5"/>
    <s v="documentary"/>
    <n v="110.0685"/>
    <x v="841"/>
    <d v="2013-06-29T20:13:07"/>
    <x v="3"/>
  </r>
  <r>
    <n v="2525"/>
    <x v="842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x v="7"/>
    <s v="classical music"/>
    <n v="100.325"/>
    <x v="842"/>
    <d v="2012-06-28T20:16:11"/>
    <x v="0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7"/>
    <s v="metal"/>
    <n v="63.102400000000003"/>
    <x v="843"/>
    <d v="2016-12-08T08:00:00"/>
    <x v="2"/>
  </r>
  <r>
    <n v="2975"/>
    <x v="84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x v="6"/>
    <s v="plays"/>
    <n v="70.885000000000005"/>
    <x v="844"/>
    <d v="2014-11-27T03:00:00"/>
    <x v="4"/>
  </r>
  <r>
    <n v="1186"/>
    <x v="845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x v="2"/>
    <s v="photobooks"/>
    <n v="65.081299999999999"/>
    <x v="845"/>
    <d v="2015-06-01T22:42:00"/>
    <x v="4"/>
  </r>
  <r>
    <n v="3376"/>
    <x v="846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x v="6"/>
    <s v="plays"/>
    <n v="421.1053"/>
    <x v="846"/>
    <d v="2015-04-25T15:49:54"/>
    <x v="3"/>
  </r>
  <r>
    <n v="373"/>
    <x v="847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x v="5"/>
    <s v="documentary"/>
    <n v="89.887600000000006"/>
    <x v="847"/>
    <d v="2012-07-18T21:53:18"/>
    <x v="0"/>
  </r>
  <r>
    <n v="1745"/>
    <x v="848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x v="2"/>
    <s v="photobooks"/>
    <n v="89.674199999999999"/>
    <x v="848"/>
    <d v="2016-12-22T02:00:00"/>
    <x v="2"/>
  </r>
  <r>
    <n v="3765"/>
    <x v="849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x v="6"/>
    <s v="musical"/>
    <n v="74.224299999999999"/>
    <x v="849"/>
    <d v="2014-07-30T18:38:02"/>
    <x v="3"/>
  </r>
  <r>
    <n v="1658"/>
    <x v="850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x v="7"/>
    <s v="pop"/>
    <n v="74.149500000000003"/>
    <x v="850"/>
    <d v="2012-12-18T14:20:00"/>
    <x v="6"/>
  </r>
  <r>
    <n v="728"/>
    <x v="851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x v="1"/>
    <s v="nonfiction"/>
    <n v="60.903500000000001"/>
    <x v="851"/>
    <d v="2011-08-21T20:05:57"/>
    <x v="4"/>
  </r>
  <r>
    <n v="3107"/>
    <x v="852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x v="6"/>
    <s v="spaces"/>
    <n v="272.58620000000002"/>
    <x v="852"/>
    <d v="2015-05-11T19:32:31"/>
    <x v="3"/>
  </r>
  <r>
    <n v="3154"/>
    <x v="853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x v="6"/>
    <s v="plays"/>
    <n v="64.268299999999996"/>
    <x v="853"/>
    <d v="2012-04-01T20:00:58"/>
    <x v="4"/>
  </r>
  <r>
    <n v="3266"/>
    <x v="854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x v="6"/>
    <s v="plays"/>
    <n v="48.325200000000002"/>
    <x v="854"/>
    <d v="2015-06-12T21:00:00"/>
    <x v="3"/>
  </r>
  <r>
    <n v="304"/>
    <x v="855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x v="5"/>
    <s v="documentary"/>
    <n v="106.4324"/>
    <x v="855"/>
    <d v="2012-09-01T02:00:00"/>
    <x v="0"/>
  </r>
  <r>
    <n v="1330"/>
    <x v="856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x v="0"/>
    <s v="wearables"/>
    <n v="157.46"/>
    <x v="856"/>
    <d v="2016-07-02T04:00:00"/>
    <x v="2"/>
  </r>
  <r>
    <n v="3363"/>
    <x v="857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x v="6"/>
    <s v="plays"/>
    <n v="302.30770000000001"/>
    <x v="857"/>
    <d v="2014-08-19T16:00:00"/>
    <x v="6"/>
  </r>
  <r>
    <n v="374"/>
    <x v="858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x v="5"/>
    <s v="documentary"/>
    <n v="45.051699999999997"/>
    <x v="858"/>
    <d v="2011-09-16T21:20:31"/>
    <x v="0"/>
  </r>
  <r>
    <n v="894"/>
    <x v="859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x v="7"/>
    <s v="indie rock"/>
    <n v="147.81129999999999"/>
    <x v="859"/>
    <d v="2016-06-05T23:33:30"/>
    <x v="4"/>
  </r>
  <r>
    <n v="2729"/>
    <x v="860"/>
    <s v="A luggage that is more than a luggage! It is what you want it to be."/>
    <n v="7500"/>
    <n v="7833"/>
    <x v="0"/>
    <s v="US"/>
    <s v="USD"/>
    <n v="1430459197"/>
    <x v="860"/>
    <b v="0"/>
    <n v="23"/>
    <b v="1"/>
    <x v="0"/>
    <s v="hardware"/>
    <n v="340.5652"/>
    <x v="860"/>
    <d v="2015-05-01T05:46:37"/>
    <x v="4"/>
  </r>
  <r>
    <n v="3534"/>
    <x v="861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x v="6"/>
    <s v="plays"/>
    <n v="38.284300000000002"/>
    <x v="861"/>
    <d v="2015-10-01T15:00:23"/>
    <x v="5"/>
  </r>
  <r>
    <n v="2261"/>
    <x v="862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x v="3"/>
    <s v="tabletop games"/>
    <n v="37.119"/>
    <x v="862"/>
    <d v="2017-02-14T17:23:40"/>
    <x v="0"/>
  </r>
  <r>
    <n v="1305"/>
    <x v="863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x v="0"/>
    <s v="wearables"/>
    <n v="90.616299999999995"/>
    <x v="863"/>
    <d v="2016-07-21T17:30:00"/>
    <x v="1"/>
  </r>
  <r>
    <n v="791"/>
    <x v="864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x v="7"/>
    <s v="rock"/>
    <n v="60.859400000000001"/>
    <x v="864"/>
    <d v="2013-11-13T05:59:00"/>
    <x v="6"/>
  </r>
  <r>
    <n v="2461"/>
    <x v="865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x v="7"/>
    <s v="indie rock"/>
    <n v="90.523300000000006"/>
    <x v="865"/>
    <d v="2011-10-01T03:00:00"/>
    <x v="1"/>
  </r>
  <r>
    <n v="480"/>
    <x v="866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x v="5"/>
    <s v="animation"/>
    <n v="55.457099999999997"/>
    <x v="866"/>
    <d v="2013-08-09T12:00:15"/>
    <x v="1"/>
  </r>
  <r>
    <n v="1281"/>
    <x v="867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x v="7"/>
    <s v="rock"/>
    <n v="104.72969999999999"/>
    <x v="867"/>
    <d v="2013-07-28T17:50:36"/>
    <x v="2"/>
  </r>
  <r>
    <n v="1027"/>
    <x v="868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x v="7"/>
    <s v="electronic music"/>
    <n v="69.666700000000006"/>
    <x v="868"/>
    <d v="2014-10-23T00:49:07"/>
    <x v="2"/>
  </r>
  <r>
    <n v="364"/>
    <x v="869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x v="5"/>
    <s v="documentary"/>
    <n v="68.241600000000005"/>
    <x v="869"/>
    <d v="2014-06-21T03:59:00"/>
    <x v="0"/>
  </r>
  <r>
    <n v="356"/>
    <x v="87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x v="5"/>
    <s v="documentary"/>
    <n v="79.401300000000006"/>
    <x v="870"/>
    <d v="2016-03-16T18:16:33"/>
    <x v="6"/>
  </r>
  <r>
    <n v="107"/>
    <x v="871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x v="5"/>
    <s v="shorts"/>
    <n v="111.3768"/>
    <x v="871"/>
    <d v="2011-04-24T23:34:47"/>
    <x v="5"/>
  </r>
  <r>
    <n v="3293"/>
    <x v="872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x v="6"/>
    <s v="plays"/>
    <n v="84.285700000000006"/>
    <x v="872"/>
    <d v="2017-03-04T10:12:32"/>
    <x v="7"/>
  </r>
  <r>
    <n v="102"/>
    <x v="873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x v="5"/>
    <s v="shorts"/>
    <n v="117.92310000000001"/>
    <x v="873"/>
    <d v="2010-12-23T03:08:53"/>
    <x v="2"/>
  </r>
  <r>
    <n v="132"/>
    <x v="874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x v="5"/>
    <s v="science fiction"/>
    <n v="94.506200000000007"/>
    <x v="874"/>
    <d v="2014-11-07T20:30:07"/>
    <x v="1"/>
  </r>
  <r>
    <n v="1271"/>
    <x v="875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x v="7"/>
    <s v="rock"/>
    <n v="246.2903"/>
    <x v="875"/>
    <d v="2013-11-13T17:24:19"/>
    <x v="2"/>
  </r>
  <r>
    <n v="2524"/>
    <x v="876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x v="7"/>
    <s v="classical music"/>
    <n v="177.20930000000001"/>
    <x v="876"/>
    <d v="2014-12-21T04:30:00"/>
    <x v="0"/>
  </r>
  <r>
    <n v="3171"/>
    <x v="877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x v="6"/>
    <s v="plays"/>
    <n v="65.102599999999995"/>
    <x v="877"/>
    <d v="2016-05-06T14:35:58"/>
    <x v="3"/>
  </r>
  <r>
    <n v="3002"/>
    <x v="878"/>
    <s v="Make the workshop/ small stage space at Jimmy's No 43 even better than before!"/>
    <n v="7000"/>
    <n v="7595.43"/>
    <x v="0"/>
    <s v="US"/>
    <s v="USD"/>
    <n v="1356552252"/>
    <x v="878"/>
    <b v="0"/>
    <n v="104"/>
    <b v="1"/>
    <x v="6"/>
    <s v="spaces"/>
    <n v="73.033000000000001"/>
    <x v="878"/>
    <d v="2012-12-26T20:04:12"/>
    <x v="3"/>
  </r>
  <r>
    <n v="2613"/>
    <x v="879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x v="0"/>
    <s v="space exploration"/>
    <n v="270.57139999999998"/>
    <x v="879"/>
    <d v="2012-09-21T19:38:14"/>
    <x v="2"/>
  </r>
  <r>
    <n v="1361"/>
    <x v="880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x v="1"/>
    <s v="nonfiction"/>
    <n v="28.6326"/>
    <x v="880"/>
    <d v="2014-06-21T17:12:52"/>
    <x v="2"/>
  </r>
  <r>
    <n v="3025"/>
    <x v="881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x v="6"/>
    <s v="spaces"/>
    <n v="52.103400000000001"/>
    <x v="881"/>
    <d v="2014-05-30T16:00:00"/>
    <x v="5"/>
  </r>
  <r>
    <n v="3144"/>
    <x v="882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x v="6"/>
    <s v="plays"/>
    <n v="251.33330000000001"/>
    <x v="882"/>
    <d v="2017-03-19T06:00:00"/>
    <x v="3"/>
  </r>
  <r>
    <n v="483"/>
    <x v="883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x v="5"/>
    <s v="animation"/>
    <n v="51.224499999999999"/>
    <x v="883"/>
    <d v="2013-01-29T04:44:32"/>
    <x v="2"/>
  </r>
  <r>
    <n v="65"/>
    <x v="884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x v="5"/>
    <s v="shorts"/>
    <n v="132.05260000000001"/>
    <x v="884"/>
    <d v="2014-08-11T05:59:00"/>
    <x v="3"/>
  </r>
  <r>
    <n v="1656"/>
    <x v="885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x v="7"/>
    <s v="pop"/>
    <n v="156.77330000000001"/>
    <x v="885"/>
    <d v="2012-12-13T22:17:32"/>
    <x v="4"/>
  </r>
  <r>
    <n v="1365"/>
    <x v="886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x v="7"/>
    <s v="rock"/>
    <n v="81.739099999999993"/>
    <x v="886"/>
    <d v="2015-03-16T16:35:52"/>
    <x v="0"/>
  </r>
  <r>
    <n v="2248"/>
    <x v="887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x v="3"/>
    <s v="tabletop games"/>
    <n v="58.632800000000003"/>
    <x v="887"/>
    <d v="2016-12-14T21:01:18"/>
    <x v="0"/>
  </r>
  <r>
    <n v="2857"/>
    <x v="888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x v="6"/>
    <s v="plays"/>
    <n v="500"/>
    <x v="888"/>
    <d v="2017-02-20T18:00:00"/>
    <x v="4"/>
  </r>
  <r>
    <n v="1371"/>
    <x v="889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x v="7"/>
    <s v="rock"/>
    <n v="107.0714"/>
    <x v="889"/>
    <d v="2015-05-07T18:12:22"/>
    <x v="1"/>
  </r>
  <r>
    <n v="2040"/>
    <x v="890"/>
    <s v="4.29 Billion+ Capacitor Combinations._x000a_No Coding Required."/>
    <n v="3000"/>
    <n v="7445.14"/>
    <x v="0"/>
    <s v="US"/>
    <s v="USD"/>
    <n v="1384557303"/>
    <x v="890"/>
    <b v="1"/>
    <n v="271"/>
    <b v="1"/>
    <x v="0"/>
    <s v="hardware"/>
    <n v="27.472799999999999"/>
    <x v="890"/>
    <d v="2013-11-15T23:15:03"/>
    <x v="2"/>
  </r>
  <r>
    <n v="1765"/>
    <x v="891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x v="2"/>
    <s v="photobooks"/>
    <n v="72.169700000000006"/>
    <x v="891"/>
    <d v="2014-08-13T23:31:52"/>
    <x v="1"/>
  </r>
  <r>
    <n v="61"/>
    <x v="892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x v="5"/>
    <s v="shorts"/>
    <n v="322.3913"/>
    <x v="892"/>
    <d v="2013-06-06T19:32:37"/>
    <x v="3"/>
  </r>
  <r>
    <n v="2085"/>
    <x v="893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x v="7"/>
    <s v="indie rock"/>
    <n v="89.301199999999994"/>
    <x v="893"/>
    <d v="2012-07-15T20:03:07"/>
    <x v="0"/>
  </r>
  <r>
    <n v="2738"/>
    <x v="894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x v="0"/>
    <s v="hardware"/>
    <n v="493.13330000000002"/>
    <x v="894"/>
    <d v="2016-11-06T03:26:44"/>
    <x v="6"/>
  </r>
  <r>
    <n v="724"/>
    <x v="895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x v="1"/>
    <s v="nonfiction"/>
    <n v="51.629399999999997"/>
    <x v="895"/>
    <d v="2011-06-30T15:19:23"/>
    <x v="2"/>
  </r>
  <r>
    <n v="3258"/>
    <x v="896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x v="6"/>
    <s v="plays"/>
    <n v="98.2"/>
    <x v="896"/>
    <d v="2015-01-08T21:17:41"/>
    <x v="4"/>
  </r>
  <r>
    <n v="1077"/>
    <x v="897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x v="3"/>
    <s v="video games"/>
    <n v="43.975999999999999"/>
    <x v="897"/>
    <d v="2016-01-14T04:00:11"/>
    <x v="2"/>
  </r>
  <r>
    <n v="2113"/>
    <x v="898"/>
    <s v="Help us fund our second full-length album Honeycomb!"/>
    <n v="7000"/>
    <n v="7340"/>
    <x v="0"/>
    <s v="US"/>
    <s v="USD"/>
    <n v="1411505176"/>
    <x v="898"/>
    <b v="0"/>
    <n v="107"/>
    <b v="1"/>
    <x v="7"/>
    <s v="indie rock"/>
    <n v="68.598100000000002"/>
    <x v="898"/>
    <d v="2014-09-23T20:46:16"/>
    <x v="1"/>
  </r>
  <r>
    <n v="2735"/>
    <x v="899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x v="0"/>
    <s v="hardware"/>
    <n v="21.6401"/>
    <x v="899"/>
    <d v="2013-03-13T20:00:00"/>
    <x v="4"/>
  </r>
  <r>
    <n v="2724"/>
    <x v="900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x v="0"/>
    <s v="hardware"/>
    <n v="7.1902999999999997"/>
    <x v="900"/>
    <d v="2015-08-15T07:50:59"/>
    <x v="3"/>
  </r>
  <r>
    <n v="2294"/>
    <x v="901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x v="7"/>
    <s v="rock"/>
    <n v="65.214600000000004"/>
    <x v="901"/>
    <d v="2013-01-20T17:21:20"/>
    <x v="1"/>
  </r>
  <r>
    <n v="2712"/>
    <x v="902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x v="6"/>
    <s v="spaces"/>
    <n v="50.531500000000001"/>
    <x v="902"/>
    <d v="2013-07-13T18:00:00"/>
    <x v="2"/>
  </r>
  <r>
    <n v="3612"/>
    <x v="903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x v="6"/>
    <s v="plays"/>
    <n v="126.66670000000001"/>
    <x v="903"/>
    <d v="2014-06-09T17:26:51"/>
    <x v="1"/>
  </r>
  <r>
    <n v="1346"/>
    <x v="904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x v="1"/>
    <s v="nonfiction"/>
    <n v="48.4497"/>
    <x v="904"/>
    <d v="2013-06-27T01:49:11"/>
    <x v="1"/>
  </r>
  <r>
    <n v="834"/>
    <x v="905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x v="7"/>
    <s v="rock"/>
    <n v="96.08"/>
    <x v="905"/>
    <d v="2013-07-01T03:59:00"/>
    <x v="2"/>
  </r>
  <r>
    <n v="1538"/>
    <x v="906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x v="2"/>
    <s v="photobooks"/>
    <n v="156.1739"/>
    <x v="906"/>
    <d v="2015-01-22T18:46:10"/>
    <x v="4"/>
  </r>
  <r>
    <n v="3071"/>
    <x v="907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x v="6"/>
    <s v="spaces"/>
    <n v="61.307699999999997"/>
    <x v="907"/>
    <d v="2015-04-21T05:59:00"/>
    <x v="4"/>
  </r>
  <r>
    <n v="3228"/>
    <x v="908"/>
    <s v="A Season of Powerful Women. A Season of Defiance."/>
    <n v="7000"/>
    <n v="7164"/>
    <x v="0"/>
    <s v="US"/>
    <s v="USD"/>
    <n v="1450328340"/>
    <x v="908"/>
    <b v="1"/>
    <n v="37"/>
    <b v="1"/>
    <x v="6"/>
    <s v="plays"/>
    <n v="193.6216"/>
    <x v="908"/>
    <d v="2015-12-17T04:59:00"/>
    <x v="6"/>
  </r>
  <r>
    <n v="369"/>
    <x v="909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x v="5"/>
    <s v="documentary"/>
    <n v="42.875"/>
    <x v="909"/>
    <d v="2012-01-15T13:14:29"/>
    <x v="3"/>
  </r>
  <r>
    <n v="786"/>
    <x v="910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x v="7"/>
    <s v="rock"/>
    <n v="162.27269999999999"/>
    <x v="910"/>
    <d v="2012-05-11T15:47:00"/>
    <x v="2"/>
  </r>
  <r>
    <n v="2784"/>
    <x v="911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x v="6"/>
    <s v="plays"/>
    <n v="66.111099999999993"/>
    <x v="911"/>
    <d v="2014-10-29T18:54:03"/>
    <x v="6"/>
  </r>
  <r>
    <n v="3182"/>
    <x v="912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x v="6"/>
    <s v="plays"/>
    <n v="46.7682"/>
    <x v="912"/>
    <d v="2012-01-31T17:00:00"/>
    <x v="6"/>
  </r>
  <r>
    <n v="2303"/>
    <x v="913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x v="7"/>
    <s v="indie rock"/>
    <n v="68.481700000000004"/>
    <x v="913"/>
    <d v="2011-12-13T03:39:56"/>
    <x v="6"/>
  </r>
  <r>
    <n v="113"/>
    <x v="914"/>
    <s v="A living memorial for all those dealing with trauma, grief and loss."/>
    <n v="5000"/>
    <n v="7050"/>
    <x v="0"/>
    <s v="US"/>
    <s v="USD"/>
    <n v="1312642800"/>
    <x v="914"/>
    <b v="0"/>
    <n v="78"/>
    <b v="1"/>
    <x v="5"/>
    <s v="shorts"/>
    <n v="90.384600000000006"/>
    <x v="914"/>
    <d v="2011-08-06T15:00:00"/>
    <x v="4"/>
  </r>
  <r>
    <n v="3020"/>
    <x v="915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x v="6"/>
    <s v="spaces"/>
    <n v="234.66669999999999"/>
    <x v="915"/>
    <d v="2015-08-14T20:18:53"/>
    <x v="2"/>
  </r>
  <r>
    <n v="1622"/>
    <x v="916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x v="7"/>
    <s v="rock"/>
    <n v="107.9846"/>
    <x v="916"/>
    <d v="2014-12-17T07:59:00"/>
    <x v="4"/>
  </r>
  <r>
    <n v="3527"/>
    <x v="917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x v="6"/>
    <s v="plays"/>
    <n v="81.569800000000001"/>
    <x v="917"/>
    <d v="2015-07-11T03:59:00"/>
    <x v="0"/>
  </r>
  <r>
    <n v="2043"/>
    <x v="918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x v="0"/>
    <s v="hardware"/>
    <n v="36.3264"/>
    <x v="918"/>
    <d v="2016-12-11T04:59:00"/>
    <x v="2"/>
  </r>
  <r>
    <n v="747"/>
    <x v="919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x v="1"/>
    <s v="nonfiction"/>
    <n v="127.32729999999999"/>
    <x v="919"/>
    <d v="2015-01-15T10:54:00"/>
    <x v="0"/>
  </r>
  <r>
    <n v="1026"/>
    <x v="920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x v="7"/>
    <s v="electronic music"/>
    <n v="57.381799999999998"/>
    <x v="920"/>
    <d v="2016-03-31T08:46:56"/>
    <x v="0"/>
  </r>
  <r>
    <n v="513"/>
    <x v="921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x v="5"/>
    <s v="animation"/>
    <n v="102.3824"/>
    <x v="921"/>
    <d v="2016-08-15T07:00:00"/>
    <x v="2"/>
  </r>
  <r>
    <n v="972"/>
    <x v="922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x v="0"/>
    <s v="wearables"/>
    <n v="153.88890000000001"/>
    <x v="922"/>
    <d v="2014-09-04T06:59:00"/>
    <x v="1"/>
  </r>
  <r>
    <n v="89"/>
    <x v="923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x v="5"/>
    <s v="shorts"/>
    <n v="123.28570000000001"/>
    <x v="923"/>
    <d v="2013-06-02T18:03:12"/>
    <x v="1"/>
  </r>
  <r>
    <n v="2212"/>
    <x v="924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x v="7"/>
    <s v="electronic music"/>
    <n v="55.796700000000001"/>
    <x v="924"/>
    <d v="2013-11-04T01:00:00"/>
    <x v="0"/>
  </r>
  <r>
    <n v="1375"/>
    <x v="925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x v="7"/>
    <s v="rock"/>
    <n v="62.871600000000001"/>
    <x v="925"/>
    <d v="2017-01-15T01:35:19"/>
    <x v="0"/>
  </r>
  <r>
    <n v="1030"/>
    <x v="926"/>
    <s v="Help fund the latest Gothsicles mega-album, I FEEL SICLE!"/>
    <n v="2000"/>
    <n v="6842"/>
    <x v="0"/>
    <s v="US"/>
    <s v="USD"/>
    <n v="1473680149"/>
    <x v="926"/>
    <b v="0"/>
    <n v="159"/>
    <b v="1"/>
    <x v="7"/>
    <s v="electronic music"/>
    <n v="43.031399999999998"/>
    <x v="926"/>
    <d v="2016-09-12T11:35:49"/>
    <x v="4"/>
  </r>
  <r>
    <n v="3189"/>
    <x v="927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x v="6"/>
    <s v="musical"/>
    <n v="356.84210000000002"/>
    <x v="927"/>
    <d v="2015-05-24T08:18:52"/>
    <x v="0"/>
  </r>
  <r>
    <n v="1797"/>
    <x v="928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x v="2"/>
    <s v="photobooks"/>
    <n v="48.25"/>
    <x v="928"/>
    <d v="2016-12-15T13:39:49"/>
    <x v="0"/>
  </r>
  <r>
    <n v="1388"/>
    <x v="929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x v="7"/>
    <s v="rock"/>
    <n v="60.181899999999999"/>
    <x v="929"/>
    <d v="2016-10-17T16:14:00"/>
    <x v="7"/>
  </r>
  <r>
    <n v="247"/>
    <x v="930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x v="5"/>
    <s v="documentary"/>
    <n v="108.1452"/>
    <x v="930"/>
    <d v="2010-10-16T03:39:00"/>
    <x v="0"/>
  </r>
  <r>
    <n v="1677"/>
    <x v="931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x v="7"/>
    <s v="pop"/>
    <n v="159.52379999999999"/>
    <x v="931"/>
    <d v="2016-04-16T05:59:00"/>
    <x v="4"/>
  </r>
  <r>
    <n v="442"/>
    <x v="932"/>
    <s v="Doomsday is here"/>
    <n v="17000"/>
    <n v="6691"/>
    <x v="2"/>
    <s v="US"/>
    <s v="USD"/>
    <n v="1424380783"/>
    <x v="932"/>
    <b v="0"/>
    <n v="17"/>
    <b v="0"/>
    <x v="5"/>
    <s v="animation"/>
    <n v="393.58819999999997"/>
    <x v="932"/>
    <d v="2015-02-19T21:19:43"/>
    <x v="4"/>
  </r>
  <r>
    <n v="3062"/>
    <x v="933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x v="6"/>
    <s v="spaces"/>
    <n v="99.761200000000002"/>
    <x v="933"/>
    <d v="2015-09-30T18:00:00"/>
    <x v="1"/>
  </r>
  <r>
    <n v="2301"/>
    <x v="934"/>
    <s v="We are America's first trock band, and we're ready to bring you our first album!"/>
    <n v="5000"/>
    <n v="6680.22"/>
    <x v="0"/>
    <s v="US"/>
    <s v="USD"/>
    <n v="1371785496"/>
    <x v="934"/>
    <b v="1"/>
    <n v="211"/>
    <b v="1"/>
    <x v="7"/>
    <s v="indie rock"/>
    <n v="31.659800000000001"/>
    <x v="934"/>
    <d v="2013-06-21T03:31:36"/>
    <x v="0"/>
  </r>
  <r>
    <n v="944"/>
    <x v="935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x v="0"/>
    <s v="wearables"/>
    <n v="69.406300000000002"/>
    <x v="935"/>
    <d v="2016-04-18T14:00:00"/>
    <x v="0"/>
  </r>
  <r>
    <n v="3786"/>
    <x v="936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x v="6"/>
    <s v="musical"/>
    <n v="93.774600000000007"/>
    <x v="936"/>
    <d v="2016-05-27T00:54:35"/>
    <x v="0"/>
  </r>
  <r>
    <n v="323"/>
    <x v="937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x v="5"/>
    <s v="documentary"/>
    <n v="114.58620000000001"/>
    <x v="937"/>
    <d v="2016-12-21T07:59:00"/>
    <x v="0"/>
  </r>
  <r>
    <n v="1213"/>
    <x v="938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x v="2"/>
    <s v="photobooks"/>
    <n v="61.527799999999999"/>
    <x v="938"/>
    <d v="2017-01-31T18:08:20"/>
    <x v="2"/>
  </r>
  <r>
    <n v="3109"/>
    <x v="939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x v="6"/>
    <s v="spaces"/>
    <n v="58.184199999999997"/>
    <x v="939"/>
    <d v="2014-08-28T03:00:10"/>
    <x v="8"/>
  </r>
  <r>
    <n v="281"/>
    <x v="940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x v="5"/>
    <s v="documentary"/>
    <n v="83.953400000000002"/>
    <x v="940"/>
    <d v="2009-08-10T19:26:00"/>
    <x v="0"/>
  </r>
  <r>
    <n v="3279"/>
    <x v="941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x v="6"/>
    <s v="plays"/>
    <n v="105.2063"/>
    <x v="941"/>
    <d v="2016-04-01T01:27:39"/>
    <x v="2"/>
  </r>
  <r>
    <n v="987"/>
    <x v="942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x v="0"/>
    <s v="wearables"/>
    <n v="161.21950000000001"/>
    <x v="942"/>
    <d v="2014-06-23T07:04:10"/>
    <x v="3"/>
  </r>
  <r>
    <n v="2547"/>
    <x v="943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x v="7"/>
    <s v="classical music"/>
    <n v="49.194000000000003"/>
    <x v="943"/>
    <d v="2012-04-04T17:33:23"/>
    <x v="0"/>
  </r>
  <r>
    <n v="1009"/>
    <x v="944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x v="0"/>
    <s v="wearables"/>
    <n v="65"/>
    <x v="944"/>
    <d v="2016-06-19T14:30:46"/>
    <x v="4"/>
  </r>
  <r>
    <n v="2550"/>
    <x v="945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x v="7"/>
    <s v="classical music"/>
    <n v="43.7"/>
    <x v="945"/>
    <d v="2015-10-08T03:59:00"/>
    <x v="2"/>
  </r>
  <r>
    <n v="471"/>
    <x v="946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x v="5"/>
    <s v="animation"/>
    <n v="38.476500000000001"/>
    <x v="946"/>
    <d v="2014-04-19T16:19:39"/>
    <x v="0"/>
  </r>
  <r>
    <n v="2719"/>
    <x v="947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x v="6"/>
    <s v="spaces"/>
    <n v="94.637699999999995"/>
    <x v="947"/>
    <d v="2016-04-17T23:44:54"/>
    <x v="4"/>
  </r>
  <r>
    <n v="1744"/>
    <x v="948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x v="2"/>
    <s v="photobooks"/>
    <n v="93.071399999999997"/>
    <x v="948"/>
    <d v="2015-03-08T13:31:17"/>
    <x v="4"/>
  </r>
  <r>
    <n v="954"/>
    <x v="949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x v="0"/>
    <s v="wearables"/>
    <n v="89.191800000000001"/>
    <x v="949"/>
    <d v="2015-08-20T20:00:39"/>
    <x v="2"/>
  </r>
  <r>
    <n v="1897"/>
    <x v="950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x v="7"/>
    <s v="indie rock"/>
    <n v="35.551900000000003"/>
    <x v="950"/>
    <d v="2014-03-04T21:00:00"/>
    <x v="4"/>
  </r>
  <r>
    <n v="3310"/>
    <x v="951"/>
    <s v="A new play about coming coming home, recovery, and trying to find God in the process."/>
    <n v="6500"/>
    <n v="6505"/>
    <x v="0"/>
    <s v="US"/>
    <s v="USD"/>
    <n v="1444169825"/>
    <x v="951"/>
    <b v="0"/>
    <n v="31"/>
    <b v="1"/>
    <x v="6"/>
    <s v="plays"/>
    <n v="209.83869999999999"/>
    <x v="951"/>
    <d v="2015-10-06T22:17:05"/>
    <x v="0"/>
  </r>
  <r>
    <n v="1034"/>
    <x v="952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x v="7"/>
    <s v="electronic music"/>
    <n v="39.157200000000003"/>
    <x v="952"/>
    <d v="2016-08-05T03:59:00"/>
    <x v="4"/>
  </r>
  <r>
    <n v="2530"/>
    <x v="953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x v="7"/>
    <s v="classical music"/>
    <n v="135.41669999999999"/>
    <x v="953"/>
    <d v="2015-04-20T04:50:00"/>
    <x v="4"/>
  </r>
  <r>
    <n v="339"/>
    <x v="954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x v="5"/>
    <s v="documentary"/>
    <n v="72.865200000000002"/>
    <x v="954"/>
    <d v="2015-04-29T18:14:28"/>
    <x v="4"/>
  </r>
  <r>
    <n v="1396"/>
    <x v="955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x v="7"/>
    <s v="rock"/>
    <n v="88.191800000000001"/>
    <x v="955"/>
    <d v="2015-02-13T23:58:02"/>
    <x v="1"/>
  </r>
  <r>
    <n v="2309"/>
    <x v="956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x v="7"/>
    <s v="indie rock"/>
    <n v="59.817500000000003"/>
    <x v="956"/>
    <d v="2013-03-09T23:42:17"/>
    <x v="4"/>
  </r>
  <r>
    <n v="86"/>
    <x v="957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x v="5"/>
    <s v="shorts"/>
    <n v="375.7647"/>
    <x v="957"/>
    <d v="2015-12-27T14:20:45"/>
    <x v="4"/>
  </r>
  <r>
    <n v="2629"/>
    <x v="958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x v="0"/>
    <s v="space exploration"/>
    <n v="63.87"/>
    <x v="958"/>
    <d v="2015-05-14T12:55:22"/>
    <x v="2"/>
  </r>
  <r>
    <n v="1088"/>
    <x v="959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x v="3"/>
    <s v="video games"/>
    <n v="43.417299999999997"/>
    <x v="959"/>
    <d v="2014-04-24T19:11:07"/>
    <x v="0"/>
  </r>
  <r>
    <n v="1566"/>
    <x v="960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x v="1"/>
    <s v="art books"/>
    <n v="108.0508"/>
    <x v="960"/>
    <d v="2016-07-27T22:00:00"/>
    <x v="6"/>
  </r>
  <r>
    <n v="2284"/>
    <x v="961"/>
    <s v="The Vinyl Skyway reunite to make a third album. "/>
    <n v="6000"/>
    <n v="6373.27"/>
    <x v="0"/>
    <s v="US"/>
    <s v="USD"/>
    <n v="1299902400"/>
    <x v="961"/>
    <b v="0"/>
    <n v="59"/>
    <b v="1"/>
    <x v="7"/>
    <s v="rock"/>
    <n v="108.0215"/>
    <x v="961"/>
    <d v="2011-03-12T04:00:00"/>
    <x v="5"/>
  </r>
  <r>
    <n v="1209"/>
    <x v="962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x v="2"/>
    <s v="photobooks"/>
    <n v="138.26089999999999"/>
    <x v="962"/>
    <d v="2017-02-25T20:18:25"/>
    <x v="2"/>
  </r>
  <r>
    <n v="2970"/>
    <x v="963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x v="6"/>
    <s v="plays"/>
    <n v="69.890100000000004"/>
    <x v="963"/>
    <d v="2014-07-18T16:04:11"/>
    <x v="0"/>
  </r>
  <r>
    <n v="388"/>
    <x v="964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x v="5"/>
    <s v="documentary"/>
    <n v="88.845100000000002"/>
    <x v="964"/>
    <d v="2016-07-28T01:49:40"/>
    <x v="0"/>
  </r>
  <r>
    <n v="2868"/>
    <x v="965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x v="6"/>
    <s v="plays"/>
    <n v="105.02930000000001"/>
    <x v="965"/>
    <d v="2016-10-05T19:50:54"/>
    <x v="4"/>
  </r>
  <r>
    <n v="2176"/>
    <x v="966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x v="7"/>
    <s v="rock"/>
    <n v="88.746499999999997"/>
    <x v="966"/>
    <d v="2015-05-02T15:11:49"/>
    <x v="6"/>
  </r>
  <r>
    <n v="731"/>
    <x v="967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x v="1"/>
    <s v="nonfiction"/>
    <n v="88.732399999999998"/>
    <x v="967"/>
    <d v="2012-01-22T06:00:00"/>
    <x v="4"/>
  </r>
  <r>
    <n v="2807"/>
    <x v="968"/>
    <s v="Bringing Shakespeare back to the Playwrights"/>
    <n v="5000"/>
    <n v="6300"/>
    <x v="0"/>
    <s v="US"/>
    <s v="USD"/>
    <n v="1435611438"/>
    <x v="968"/>
    <b v="0"/>
    <n v="93"/>
    <b v="1"/>
    <x v="6"/>
    <s v="plays"/>
    <n v="67.741900000000001"/>
    <x v="968"/>
    <d v="2015-06-29T20:57:18"/>
    <x v="0"/>
  </r>
  <r>
    <n v="3102"/>
    <x v="969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x v="6"/>
    <s v="spaces"/>
    <n v="69.533299999999997"/>
    <x v="969"/>
    <d v="2016-08-23T08:10:18"/>
    <x v="3"/>
  </r>
  <r>
    <n v="2529"/>
    <x v="970"/>
    <s v="Opera. Short. New."/>
    <n v="6000"/>
    <n v="6257"/>
    <x v="0"/>
    <s v="US"/>
    <s v="USD"/>
    <n v="1332636975"/>
    <x v="970"/>
    <b v="0"/>
    <n v="76"/>
    <b v="1"/>
    <x v="7"/>
    <s v="classical music"/>
    <n v="82.328900000000004"/>
    <x v="970"/>
    <d v="2012-03-25T00:56:15"/>
    <x v="3"/>
  </r>
  <r>
    <n v="274"/>
    <x v="971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x v="5"/>
    <s v="documentary"/>
    <n v="55.221200000000003"/>
    <x v="971"/>
    <d v="2012-04-05T06:59:00"/>
    <x v="3"/>
  </r>
  <r>
    <n v="1643"/>
    <x v="972"/>
    <s v="This Is All Now is putting out a brand new record, and we need YOUR help to do it!"/>
    <n v="5000"/>
    <n v="6235"/>
    <x v="0"/>
    <s v="US"/>
    <s v="USD"/>
    <n v="1348516012"/>
    <x v="972"/>
    <b v="0"/>
    <n v="37"/>
    <b v="1"/>
    <x v="7"/>
    <s v="pop"/>
    <n v="168.51349999999999"/>
    <x v="972"/>
    <d v="2012-09-24T19:46:52"/>
    <x v="2"/>
  </r>
  <r>
    <n v="1629"/>
    <x v="973"/>
    <s v="Help Off The Turnpike release new music, and set fire to everything!"/>
    <n v="6000"/>
    <n v="6220"/>
    <x v="0"/>
    <s v="US"/>
    <s v="USD"/>
    <n v="1392929333"/>
    <x v="973"/>
    <b v="0"/>
    <n v="82"/>
    <b v="1"/>
    <x v="7"/>
    <s v="rock"/>
    <n v="75.853700000000003"/>
    <x v="973"/>
    <d v="2014-02-20T20:48:53"/>
    <x v="1"/>
  </r>
  <r>
    <n v="1356"/>
    <x v="974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x v="1"/>
    <s v="nonfiction"/>
    <n v="71.443200000000004"/>
    <x v="974"/>
    <d v="2013-07-05T00:56:00"/>
    <x v="4"/>
  </r>
  <r>
    <n v="3424"/>
    <x v="975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x v="6"/>
    <s v="plays"/>
    <n v="81.776300000000006"/>
    <x v="975"/>
    <d v="2015-02-05T06:59:00"/>
    <x v="5"/>
  </r>
  <r>
    <n v="1524"/>
    <x v="976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x v="2"/>
    <s v="photobooks"/>
    <n v="221.78569999999999"/>
    <x v="976"/>
    <d v="2017-02-20T12:01:30"/>
    <x v="4"/>
  </r>
  <r>
    <n v="3239"/>
    <x v="977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x v="6"/>
    <s v="plays"/>
    <n v="59.701700000000002"/>
    <x v="977"/>
    <d v="2015-10-25T23:59:00"/>
    <x v="0"/>
  </r>
  <r>
    <n v="850"/>
    <x v="978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x v="7"/>
    <s v="metal"/>
    <n v="46.669199999999996"/>
    <x v="978"/>
    <d v="2016-04-25T04:59:00"/>
    <x v="6"/>
  </r>
  <r>
    <n v="1934"/>
    <x v="979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x v="7"/>
    <s v="indie rock"/>
    <n v="80.2727"/>
    <x v="979"/>
    <d v="2011-12-25T05:00:00"/>
    <x v="2"/>
  </r>
  <r>
    <n v="3574"/>
    <x v="980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x v="6"/>
    <s v="plays"/>
    <n v="136.77780000000001"/>
    <x v="980"/>
    <d v="2014-11-13T23:37:28"/>
    <x v="0"/>
  </r>
  <r>
    <n v="1201"/>
    <x v="981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x v="2"/>
    <s v="photobooks"/>
    <n v="55.3718"/>
    <x v="981"/>
    <d v="2016-07-15T14:34:06"/>
    <x v="0"/>
  </r>
  <r>
    <n v="4033"/>
    <x v="982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x v="6"/>
    <s v="plays"/>
    <n v="65.340299999999999"/>
    <x v="982"/>
    <d v="2016-10-02T09:00:00"/>
    <x v="2"/>
  </r>
  <r>
    <n v="1318"/>
    <x v="983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x v="0"/>
    <s v="wearables"/>
    <n v="45.407400000000003"/>
    <x v="983"/>
    <d v="2015-01-11T01:02:52"/>
    <x v="2"/>
  </r>
  <r>
    <n v="737"/>
    <x v="984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x v="1"/>
    <s v="nonfiction"/>
    <n v="56.666699999999999"/>
    <x v="984"/>
    <d v="2014-02-14T20:00:00"/>
    <x v="2"/>
  </r>
  <r>
    <n v="701"/>
    <x v="985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x v="0"/>
    <s v="wearables"/>
    <n v="291.33330000000001"/>
    <x v="985"/>
    <d v="2014-07-23T15:54:40"/>
    <x v="0"/>
  </r>
  <r>
    <n v="2548"/>
    <x v="98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x v="7"/>
    <s v="classical music"/>
    <n v="165.16220000000001"/>
    <x v="986"/>
    <d v="2016-09-30T04:27:00"/>
    <x v="6"/>
  </r>
  <r>
    <n v="1251"/>
    <x v="987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x v="7"/>
    <s v="rock"/>
    <n v="82.540499999999994"/>
    <x v="987"/>
    <d v="2011-09-25T19:32:47"/>
    <x v="2"/>
  </r>
  <r>
    <n v="833"/>
    <x v="988"/>
    <s v="This is an American rock album."/>
    <n v="6000"/>
    <n v="6100"/>
    <x v="0"/>
    <s v="US"/>
    <s v="USD"/>
    <n v="1397941475"/>
    <x v="988"/>
    <b v="0"/>
    <n v="41"/>
    <b v="1"/>
    <x v="7"/>
    <s v="rock"/>
    <n v="148.78049999999999"/>
    <x v="988"/>
    <d v="2014-04-19T21:04:35"/>
    <x v="4"/>
  </r>
  <r>
    <n v="3342"/>
    <x v="989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x v="6"/>
    <s v="plays"/>
    <n v="78.205100000000002"/>
    <x v="989"/>
    <d v="2015-04-01T04:59:00"/>
    <x v="1"/>
  </r>
  <r>
    <n v="408"/>
    <x v="990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x v="5"/>
    <s v="documentary"/>
    <n v="160.16470000000001"/>
    <x v="990"/>
    <d v="2013-11-05T18:39:50"/>
    <x v="3"/>
  </r>
  <r>
    <n v="802"/>
    <x v="991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x v="7"/>
    <s v="rock"/>
    <n v="81.066699999999997"/>
    <x v="991"/>
    <d v="2012-09-17T04:05:00"/>
    <x v="4"/>
  </r>
  <r>
    <n v="3281"/>
    <x v="992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x v="6"/>
    <s v="plays"/>
    <n v="129.36170000000001"/>
    <x v="992"/>
    <d v="2015-09-02T00:28:25"/>
    <x v="6"/>
  </r>
  <r>
    <n v="2092"/>
    <x v="993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x v="7"/>
    <s v="indie rock"/>
    <n v="110.4909"/>
    <x v="993"/>
    <d v="2011-10-07T16:58:52"/>
    <x v="1"/>
  </r>
  <r>
    <n v="1255"/>
    <x v="994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x v="7"/>
    <s v="rock"/>
    <n v="55.697200000000002"/>
    <x v="994"/>
    <d v="2013-12-01T21:17:32"/>
    <x v="4"/>
  </r>
  <r>
    <n v="2697"/>
    <x v="995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x v="4"/>
    <s v="food trucks"/>
    <n v="116.5577"/>
    <x v="995"/>
    <d v="2015-08-02T22:00:00"/>
    <x v="3"/>
  </r>
  <r>
    <n v="1621"/>
    <x v="996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x v="7"/>
    <s v="rock"/>
    <n v="163.78380000000001"/>
    <x v="996"/>
    <d v="2012-05-28T03:59:00"/>
    <x v="2"/>
  </r>
  <r>
    <n v="14"/>
    <x v="997"/>
    <s v="A highly charged post apocalyptic sci fi series that pulls no punches!"/>
    <n v="6000"/>
    <n v="6056"/>
    <x v="0"/>
    <s v="AU"/>
    <s v="AUD"/>
    <n v="1405259940"/>
    <x v="997"/>
    <b v="0"/>
    <n v="41"/>
    <b v="1"/>
    <x v="5"/>
    <s v="television"/>
    <n v="147.7073"/>
    <x v="997"/>
    <d v="2014-07-13T13:59:00"/>
    <x v="8"/>
  </r>
  <r>
    <n v="2318"/>
    <x v="99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x v="7"/>
    <s v="indie rock"/>
    <n v="37.134999999999998"/>
    <x v="998"/>
    <d v="2009-09-26T03:59:00"/>
    <x v="7"/>
  </r>
  <r>
    <n v="2304"/>
    <x v="999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x v="7"/>
    <s v="indie rock"/>
    <n v="53.469200000000001"/>
    <x v="999"/>
    <d v="2011-01-01T04:59:00"/>
    <x v="6"/>
  </r>
  <r>
    <n v="1605"/>
    <x v="1000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x v="7"/>
    <s v="rock"/>
    <n v="137.3091"/>
    <x v="1000"/>
    <d v="2011-08-01T07:00:00"/>
    <x v="6"/>
  </r>
  <r>
    <n v="1858"/>
    <x v="1001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x v="7"/>
    <s v="rock"/>
    <n v="40.5473"/>
    <x v="1001"/>
    <d v="2011-12-16T05:48:41"/>
    <x v="0"/>
  </r>
  <r>
    <n v="2189"/>
    <x v="1002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x v="3"/>
    <s v="tabletop games"/>
    <n v="68.625"/>
    <x v="1002"/>
    <d v="2016-04-21T22:00:00"/>
    <x v="4"/>
  </r>
  <r>
    <n v="523"/>
    <x v="1003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x v="6"/>
    <s v="plays"/>
    <n v="71.785700000000006"/>
    <x v="1003"/>
    <d v="2015-09-21T03:11:16"/>
    <x v="4"/>
  </r>
  <r>
    <n v="1200"/>
    <x v="1004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x v="2"/>
    <s v="photobooks"/>
    <n v="58.533999999999999"/>
    <x v="1004"/>
    <d v="2015-04-16T11:27:36"/>
    <x v="4"/>
  </r>
  <r>
    <n v="3750"/>
    <x v="100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x v="6"/>
    <s v="musical"/>
    <n v="215.25"/>
    <x v="1005"/>
    <d v="2015-02-10T07:59:00"/>
    <x v="0"/>
  </r>
  <r>
    <n v="11"/>
    <x v="1006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x v="5"/>
    <s v="television"/>
    <n v="80.333299999999994"/>
    <x v="1006"/>
    <d v="2016-08-22T03:00:00"/>
    <x v="0"/>
  </r>
  <r>
    <n v="1743"/>
    <x v="1007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x v="2"/>
    <s v="photobooks"/>
    <n v="89.925399999999996"/>
    <x v="1007"/>
    <d v="2016-08-27T03:59:00"/>
    <x v="3"/>
  </r>
  <r>
    <n v="2098"/>
    <x v="1008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x v="7"/>
    <s v="indie rock"/>
    <n v="188.125"/>
    <x v="1008"/>
    <d v="2012-03-08T02:43:55"/>
    <x v="0"/>
  </r>
  <r>
    <n v="845"/>
    <x v="1009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x v="7"/>
    <s v="metal"/>
    <n v="34.005699999999997"/>
    <x v="1009"/>
    <d v="2016-09-05T03:59:00"/>
    <x v="0"/>
  </r>
  <r>
    <n v="1321"/>
    <x v="1010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x v="0"/>
    <s v="wearables"/>
    <n v="859.85709999999995"/>
    <x v="1010"/>
    <d v="2016-12-23T17:58:57"/>
    <x v="4"/>
  </r>
  <r>
    <n v="3213"/>
    <x v="1011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x v="6"/>
    <s v="plays"/>
    <n v="127.8085"/>
    <x v="1011"/>
    <d v="2015-07-26T18:19:19"/>
    <x v="1"/>
  </r>
  <r>
    <n v="291"/>
    <x v="1012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x v="5"/>
    <s v="documentary"/>
    <n v="46.882800000000003"/>
    <x v="1012"/>
    <d v="2013-05-01T00:01:00"/>
    <x v="4"/>
  </r>
  <r>
    <n v="3384"/>
    <x v="1013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x v="6"/>
    <s v="plays"/>
    <n v="93.760300000000001"/>
    <x v="1013"/>
    <d v="2015-11-21T03:00:00"/>
    <x v="0"/>
  </r>
  <r>
    <n v="45"/>
    <x v="1014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x v="5"/>
    <s v="television"/>
    <n v="98.360699999999994"/>
    <x v="1014"/>
    <d v="2016-04-27T14:58:27"/>
    <x v="6"/>
  </r>
  <r>
    <n v="262"/>
    <x v="1015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x v="5"/>
    <s v="documentary"/>
    <n v="41.379300000000001"/>
    <x v="1015"/>
    <d v="2011-02-26T05:57:08"/>
    <x v="1"/>
  </r>
  <r>
    <n v="2496"/>
    <x v="1016"/>
    <s v="Be a part of making the first Lynn Haven album, &quot;Fair Weather Friends.&quot;"/>
    <n v="6000"/>
    <n v="6000"/>
    <x v="0"/>
    <s v="US"/>
    <s v="USD"/>
    <n v="1364597692"/>
    <x v="1016"/>
    <b v="0"/>
    <n v="10"/>
    <b v="1"/>
    <x v="7"/>
    <s v="indie rock"/>
    <n v="600"/>
    <x v="1016"/>
    <d v="2013-03-29T22:54:52"/>
    <x v="4"/>
  </r>
  <r>
    <n v="2822"/>
    <x v="1017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x v="6"/>
    <s v="plays"/>
    <n v="63.829799999999999"/>
    <x v="1017"/>
    <d v="2015-03-27T15:24:52"/>
    <x v="2"/>
  </r>
  <r>
    <n v="3332"/>
    <x v="1018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x v="6"/>
    <s v="plays"/>
    <n v="72.289199999999994"/>
    <x v="1018"/>
    <d v="2014-07-19T20:38:50"/>
    <x v="2"/>
  </r>
  <r>
    <n v="1348"/>
    <x v="1019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x v="1"/>
    <s v="nonfiction"/>
    <n v="230.19229999999999"/>
    <x v="1019"/>
    <d v="2014-12-18T12:08:53"/>
    <x v="5"/>
  </r>
  <r>
    <n v="3233"/>
    <x v="1020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x v="6"/>
    <s v="plays"/>
    <n v="97.376999999999995"/>
    <x v="1020"/>
    <d v="2017-03-02T19:19:15"/>
    <x v="0"/>
  </r>
  <r>
    <n v="2063"/>
    <x v="1021"/>
    <s v="Build a professional grade Linux CNC control with Beaglebone black and our CNC cape."/>
    <n v="4000"/>
    <n v="5922"/>
    <x v="0"/>
    <s v="DE"/>
    <s v="EUR"/>
    <n v="1463333701"/>
    <x v="1021"/>
    <b v="0"/>
    <n v="49"/>
    <b v="1"/>
    <x v="0"/>
    <s v="hardware"/>
    <n v="120.8571"/>
    <x v="1021"/>
    <d v="2016-05-15T17:35:01"/>
    <x v="3"/>
  </r>
  <r>
    <n v="264"/>
    <x v="1022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x v="5"/>
    <s v="documentary"/>
    <n v="64.945099999999996"/>
    <x v="1022"/>
    <d v="2012-05-11T14:53:15"/>
    <x v="1"/>
  </r>
  <r>
    <n v="2249"/>
    <x v="1023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x v="3"/>
    <s v="tabletop games"/>
    <n v="32.816699999999997"/>
    <x v="1023"/>
    <d v="2013-04-02T15:52:45"/>
    <x v="3"/>
  </r>
  <r>
    <n v="276"/>
    <x v="1024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x v="5"/>
    <s v="documentary"/>
    <n v="95.225800000000007"/>
    <x v="1024"/>
    <d v="2012-04-28T00:57:54"/>
    <x v="4"/>
  </r>
  <r>
    <n v="1814"/>
    <x v="1025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x v="2"/>
    <s v="photobooks"/>
    <n v="42.1571"/>
    <x v="1025"/>
    <d v="2015-02-28T07:32:16"/>
    <x v="2"/>
  </r>
  <r>
    <n v="2653"/>
    <x v="1026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x v="0"/>
    <s v="space exploration"/>
    <n v="83.942899999999995"/>
    <x v="1026"/>
    <d v="2014-06-13T04:00:00"/>
    <x v="2"/>
  </r>
  <r>
    <n v="1180"/>
    <x v="1027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x v="4"/>
    <s v="food trucks"/>
    <n v="69.117599999999996"/>
    <x v="1027"/>
    <d v="2014-06-28T19:21:54"/>
    <x v="0"/>
  </r>
  <r>
    <n v="1032"/>
    <x v="1028"/>
    <s v="Ideal for living rooms and open spaces."/>
    <n v="5400"/>
    <n v="5858.84"/>
    <x v="0"/>
    <s v="US"/>
    <s v="USD"/>
    <n v="1466697625"/>
    <x v="1028"/>
    <b v="0"/>
    <n v="96"/>
    <b v="1"/>
    <x v="7"/>
    <s v="electronic music"/>
    <n v="61.029600000000002"/>
    <x v="1028"/>
    <d v="2016-06-23T16:00:25"/>
    <x v="0"/>
  </r>
  <r>
    <n v="3089"/>
    <x v="1029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x v="6"/>
    <s v="spaces"/>
    <n v="130.0889"/>
    <x v="1029"/>
    <d v="2016-07-09T01:59:00"/>
    <x v="4"/>
  </r>
  <r>
    <n v="3553"/>
    <x v="1030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x v="6"/>
    <s v="plays"/>
    <n v="56.201900000000002"/>
    <x v="1030"/>
    <d v="2015-08-12T00:00:00"/>
    <x v="0"/>
  </r>
  <r>
    <n v="2799"/>
    <x v="1031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x v="6"/>
    <s v="plays"/>
    <n v="44.859499999999997"/>
    <x v="1031"/>
    <d v="2016-06-17T16:00:00"/>
    <x v="3"/>
  </r>
  <r>
    <n v="839"/>
    <x v="1032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x v="7"/>
    <s v="rock"/>
    <n v="60.7378"/>
    <x v="1032"/>
    <d v="2012-09-22T18:19:16"/>
    <x v="2"/>
  </r>
  <r>
    <n v="844"/>
    <x v="1033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x v="7"/>
    <s v="metal"/>
    <n v="36.628900000000002"/>
    <x v="1033"/>
    <d v="2014-11-01T04:59:00"/>
    <x v="4"/>
  </r>
  <r>
    <n v="3655"/>
    <x v="1034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x v="6"/>
    <s v="plays"/>
    <n v="73.582300000000004"/>
    <x v="1034"/>
    <d v="2015-07-18T06:59:00"/>
    <x v="0"/>
  </r>
  <r>
    <n v="1757"/>
    <x v="1035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x v="2"/>
    <s v="photobooks"/>
    <n v="414.28570000000002"/>
    <x v="1035"/>
    <d v="2017-01-28T19:29:00"/>
    <x v="4"/>
  </r>
  <r>
    <n v="3249"/>
    <x v="1036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x v="6"/>
    <s v="plays"/>
    <n v="65.579499999999996"/>
    <x v="1036"/>
    <d v="2015-06-20T17:55:14"/>
    <x v="0"/>
  </r>
  <r>
    <n v="1307"/>
    <x v="1037"/>
    <s v="Get VR to Everyone with Mailable, Ready to Use Viewers"/>
    <n v="50000"/>
    <n v="5757"/>
    <x v="1"/>
    <s v="US"/>
    <s v="USD"/>
    <n v="1455710679"/>
    <x v="1037"/>
    <b v="0"/>
    <n v="45"/>
    <b v="0"/>
    <x v="0"/>
    <s v="wearables"/>
    <n v="127.9333"/>
    <x v="1037"/>
    <d v="2016-02-17T12:04:39"/>
    <x v="2"/>
  </r>
  <r>
    <n v="3456"/>
    <x v="1038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x v="6"/>
    <s v="plays"/>
    <n v="358.6875"/>
    <x v="1038"/>
    <d v="2014-08-01T06:59:00"/>
    <x v="4"/>
  </r>
  <r>
    <n v="1367"/>
    <x v="1039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x v="7"/>
    <s v="rock"/>
    <n v="63.477800000000002"/>
    <x v="1039"/>
    <d v="2015-11-14T01:04:10"/>
    <x v="1"/>
  </r>
  <r>
    <n v="3158"/>
    <x v="1040"/>
    <s v="A 40s crime-noir play using nursery rhyme characters."/>
    <n v="5000"/>
    <n v="5700"/>
    <x v="0"/>
    <s v="US"/>
    <s v="USD"/>
    <n v="1374523752"/>
    <x v="1040"/>
    <b v="1"/>
    <n v="69"/>
    <b v="1"/>
    <x v="6"/>
    <s v="plays"/>
    <n v="82.608699999999999"/>
    <x v="1040"/>
    <d v="2013-07-22T20:09:12"/>
    <x v="4"/>
  </r>
  <r>
    <n v="2967"/>
    <x v="1041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x v="6"/>
    <s v="plays"/>
    <n v="80.225399999999993"/>
    <x v="1041"/>
    <d v="2015-03-09T03:44:52"/>
    <x v="2"/>
  </r>
  <r>
    <n v="922"/>
    <x v="1042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x v="7"/>
    <s v="jazz"/>
    <n v="189.33330000000001"/>
    <x v="1042"/>
    <d v="2014-10-01T12:43:13"/>
    <x v="2"/>
  </r>
  <r>
    <n v="3361"/>
    <x v="1043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x v="6"/>
    <s v="plays"/>
    <n v="83.426500000000004"/>
    <x v="1043"/>
    <d v="2014-09-01T15:59:00"/>
    <x v="4"/>
  </r>
  <r>
    <n v="3554"/>
    <x v="1044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x v="6"/>
    <s v="plays"/>
    <n v="107.0021"/>
    <x v="1044"/>
    <d v="2015-02-11T17:00:00"/>
    <x v="0"/>
  </r>
  <r>
    <n v="1344"/>
    <x v="1045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x v="1"/>
    <s v="nonfiction"/>
    <n v="40.762599999999999"/>
    <x v="1045"/>
    <d v="2016-06-30T18:57:19"/>
    <x v="4"/>
  </r>
  <r>
    <n v="2812"/>
    <x v="1046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x v="6"/>
    <s v="plays"/>
    <n v="68.253"/>
    <x v="1046"/>
    <d v="2015-04-06T04:00:00"/>
    <x v="4"/>
  </r>
  <r>
    <n v="380"/>
    <x v="1047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x v="5"/>
    <s v="documentary"/>
    <n v="115.5102"/>
    <x v="1047"/>
    <d v="2016-01-23T17:16:32"/>
    <x v="0"/>
  </r>
  <r>
    <n v="1756"/>
    <x v="1048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x v="2"/>
    <s v="photobooks"/>
    <n v="47.13"/>
    <x v="1048"/>
    <d v="2016-08-29T04:01:09"/>
    <x v="6"/>
  </r>
  <r>
    <n v="118"/>
    <x v="1049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x v="5"/>
    <s v="shorts"/>
    <n v="144.91229999999999"/>
    <x v="1049"/>
    <d v="2011-07-29T01:17:16"/>
    <x v="0"/>
  </r>
  <r>
    <n v="2164"/>
    <x v="1050"/>
    <s v="South Florida roots country/rock outfit's long awaited debut record"/>
    <n v="5500"/>
    <n v="5645"/>
    <x v="0"/>
    <s v="US"/>
    <s v="USD"/>
    <n v="1466827140"/>
    <x v="1050"/>
    <b v="0"/>
    <n v="83"/>
    <b v="1"/>
    <x v="7"/>
    <s v="rock"/>
    <n v="68.012"/>
    <x v="1050"/>
    <d v="2016-06-25T03:59:00"/>
    <x v="2"/>
  </r>
  <r>
    <n v="3489"/>
    <x v="1051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x v="6"/>
    <s v="plays"/>
    <n v="78.263900000000007"/>
    <x v="1051"/>
    <d v="2014-05-24T21:00:00"/>
    <x v="8"/>
  </r>
  <r>
    <n v="319"/>
    <x v="1052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x v="5"/>
    <s v="documentary"/>
    <n v="110.4706"/>
    <x v="1052"/>
    <d v="2010-02-02T07:59:00"/>
    <x v="2"/>
  </r>
  <r>
    <n v="3542"/>
    <x v="1053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x v="6"/>
    <s v="plays"/>
    <n v="66.152900000000002"/>
    <x v="1053"/>
    <d v="2014-09-07T14:23:42"/>
    <x v="0"/>
  </r>
  <r>
    <n v="2657"/>
    <x v="1054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x v="0"/>
    <s v="space exploration"/>
    <n v="95.277600000000007"/>
    <x v="1054"/>
    <d v="2016-08-03T01:30:00"/>
    <x v="3"/>
  </r>
  <r>
    <n v="1932"/>
    <x v="1055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x v="7"/>
    <s v="indie rock"/>
    <n v="70.212500000000006"/>
    <x v="1055"/>
    <d v="2012-01-24T19:26:13"/>
    <x v="5"/>
  </r>
  <r>
    <n v="3285"/>
    <x v="1056"/>
    <s v="A new play by Matthew Gasda"/>
    <n v="4999"/>
    <n v="5604"/>
    <x v="0"/>
    <s v="US"/>
    <s v="USD"/>
    <n v="1488258000"/>
    <x v="1056"/>
    <b v="0"/>
    <n v="81"/>
    <b v="1"/>
    <x v="6"/>
    <s v="plays"/>
    <n v="69.185199999999995"/>
    <x v="1056"/>
    <d v="2017-02-28T05:00:00"/>
    <x v="3"/>
  </r>
  <r>
    <n v="3156"/>
    <x v="1057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x v="6"/>
    <s v="plays"/>
    <n v="62.921300000000002"/>
    <x v="1057"/>
    <d v="2012-06-01T22:52:24"/>
    <x v="0"/>
  </r>
  <r>
    <n v="13"/>
    <x v="1058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x v="5"/>
    <s v="television"/>
    <n v="109.7843"/>
    <x v="1058"/>
    <d v="2016-06-23T20:27:00"/>
    <x v="0"/>
  </r>
  <r>
    <n v="752"/>
    <x v="1059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x v="1"/>
    <s v="nonfiction"/>
    <n v="53.1905"/>
    <x v="1059"/>
    <d v="2016-10-16T11:00:00"/>
    <x v="3"/>
  </r>
  <r>
    <n v="826"/>
    <x v="1060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x v="7"/>
    <s v="rock"/>
    <n v="113.8776"/>
    <x v="1060"/>
    <d v="2012-03-25T23:55:30"/>
    <x v="0"/>
  </r>
  <r>
    <n v="645"/>
    <x v="1061"/>
    <s v="Ever wanted to own something made out of carbon fiber? Now you can!"/>
    <n v="2000"/>
    <n v="5574"/>
    <x v="0"/>
    <s v="US"/>
    <s v="USD"/>
    <n v="1470962274"/>
    <x v="1061"/>
    <b v="0"/>
    <n v="237"/>
    <b v="1"/>
    <x v="0"/>
    <s v="wearables"/>
    <n v="23.518999999999998"/>
    <x v="1061"/>
    <d v="2016-08-12T00:37:54"/>
    <x v="6"/>
  </r>
  <r>
    <n v="268"/>
    <x v="1062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x v="5"/>
    <s v="documentary"/>
    <n v="50.180199999999999"/>
    <x v="1062"/>
    <d v="2011-11-07T04:39:38"/>
    <x v="4"/>
  </r>
  <r>
    <n v="2407"/>
    <x v="1063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x v="4"/>
    <s v="food trucks"/>
    <n v="168.3939"/>
    <x v="1063"/>
    <d v="2015-04-11T06:00:00"/>
    <x v="7"/>
  </r>
  <r>
    <n v="265"/>
    <x v="1064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x v="5"/>
    <s v="documentary"/>
    <n v="95.775899999999993"/>
    <x v="1064"/>
    <d v="2010-05-10T20:16:00"/>
    <x v="1"/>
  </r>
  <r>
    <n v="1645"/>
    <x v="1065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x v="7"/>
    <s v="pop"/>
    <n v="554"/>
    <x v="1065"/>
    <d v="2013-09-18T14:49:00"/>
    <x v="4"/>
  </r>
  <r>
    <n v="1368"/>
    <x v="1066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x v="7"/>
    <s v="rock"/>
    <n v="63.620699999999999"/>
    <x v="1066"/>
    <d v="2015-06-15T04:34:54"/>
    <x v="4"/>
  </r>
  <r>
    <n v="2195"/>
    <x v="1067"/>
    <s v="A gritty, noir tabletop RPG with a fast-paced combo-based battle system."/>
    <n v="4600"/>
    <n v="5535"/>
    <x v="0"/>
    <s v="US"/>
    <s v="USD"/>
    <n v="1439317900"/>
    <x v="1067"/>
    <b v="0"/>
    <n v="115"/>
    <b v="1"/>
    <x v="3"/>
    <s v="tabletop games"/>
    <n v="48.130400000000002"/>
    <x v="1067"/>
    <d v="2015-08-11T18:31:40"/>
    <x v="0"/>
  </r>
  <r>
    <n v="3698"/>
    <x v="1068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x v="6"/>
    <s v="plays"/>
    <n v="40.632399999999997"/>
    <x v="1068"/>
    <d v="2016-03-02T19:21:27"/>
    <x v="0"/>
  </r>
  <r>
    <n v="3348"/>
    <x v="854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x v="6"/>
    <s v="plays"/>
    <n v="69.822800000000001"/>
    <x v="1069"/>
    <d v="2016-04-30T03:59:00"/>
    <x v="0"/>
  </r>
  <r>
    <n v="3772"/>
    <x v="1069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x v="6"/>
    <s v="musical"/>
    <n v="166.96969999999999"/>
    <x v="1070"/>
    <d v="2016-11-29T06:00:00"/>
    <x v="5"/>
  </r>
  <r>
    <n v="2273"/>
    <x v="1070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x v="3"/>
    <s v="tabletop games"/>
    <n v="37.476199999999999"/>
    <x v="1071"/>
    <d v="2017-03-12T12:10:42"/>
    <x v="0"/>
  </r>
  <r>
    <n v="2458"/>
    <x v="1071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x v="4"/>
    <s v="small batch"/>
    <n v="68.862499999999997"/>
    <x v="1072"/>
    <d v="2016-06-09T19:00:00"/>
    <x v="4"/>
  </r>
  <r>
    <n v="3297"/>
    <x v="1072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x v="6"/>
    <s v="plays"/>
    <n v="125.0909"/>
    <x v="1073"/>
    <d v="2015-07-27T22:59:00"/>
    <x v="4"/>
  </r>
  <r>
    <n v="3822"/>
    <x v="1073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x v="6"/>
    <s v="plays"/>
    <n v="72.381600000000006"/>
    <x v="1074"/>
    <d v="2016-01-19T22:59:00"/>
    <x v="6"/>
  </r>
  <r>
    <n v="804"/>
    <x v="1074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x v="7"/>
    <s v="rock"/>
    <n v="305.55560000000003"/>
    <x v="1075"/>
    <d v="2011-07-23T03:59:00"/>
    <x v="5"/>
  </r>
  <r>
    <n v="2238"/>
    <x v="1075"/>
    <s v="28mm Fantasy Miniature Range in leadfree white metal: Orcs, wolves and more."/>
    <n v="4000"/>
    <n v="5496"/>
    <x v="0"/>
    <s v="DE"/>
    <s v="EUR"/>
    <n v="1489157716"/>
    <x v="1076"/>
    <b v="0"/>
    <n v="79"/>
    <b v="1"/>
    <x v="3"/>
    <s v="tabletop games"/>
    <n v="69.569599999999994"/>
    <x v="1076"/>
    <d v="2017-03-10T14:55:16"/>
    <x v="4"/>
  </r>
  <r>
    <n v="2961"/>
    <x v="1076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x v="6"/>
    <s v="plays"/>
    <n v="50.75"/>
    <x v="1077"/>
    <d v="2015-03-26T04:00:00"/>
    <x v="7"/>
  </r>
  <r>
    <n v="3175"/>
    <x v="1077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x v="6"/>
    <s v="plays"/>
    <n v="91.3"/>
    <x v="1078"/>
    <d v="2011-02-17T21:17:07"/>
    <x v="4"/>
  </r>
  <r>
    <n v="723"/>
    <x v="1078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x v="1"/>
    <s v="nonfiction"/>
    <n v="54.69"/>
    <x v="1079"/>
    <d v="2015-07-30T03:59:00"/>
    <x v="4"/>
  </r>
  <r>
    <n v="1387"/>
    <x v="1079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x v="7"/>
    <s v="rock"/>
    <n v="70.064099999999996"/>
    <x v="1080"/>
    <d v="2015-06-03T04:30:00"/>
    <x v="4"/>
  </r>
  <r>
    <n v="3260"/>
    <x v="1080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x v="6"/>
    <s v="plays"/>
    <n v="74.821899999999999"/>
    <x v="1081"/>
    <d v="2015-11-30T17:08:38"/>
    <x v="4"/>
  </r>
  <r>
    <n v="327"/>
    <x v="1081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x v="5"/>
    <s v="documentary"/>
    <n v="160.47059999999999"/>
    <x v="1082"/>
    <d v="2015-03-22T08:00:00"/>
    <x v="4"/>
  </r>
  <r>
    <n v="1804"/>
    <x v="1082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x v="2"/>
    <s v="photobooks"/>
    <n v="104.8462"/>
    <x v="1083"/>
    <d v="2015-11-14T17:16:44"/>
    <x v="3"/>
  </r>
  <r>
    <n v="727"/>
    <x v="1083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x v="1"/>
    <s v="nonfiction"/>
    <n v="36.530200000000001"/>
    <x v="1084"/>
    <d v="2013-01-14T21:20:00"/>
    <x v="3"/>
  </r>
  <r>
    <n v="1610"/>
    <x v="1084"/>
    <s v="So The Story Goes is the upcoming album from &quot;Just Joe&quot; Altier."/>
    <n v="2000"/>
    <n v="5437"/>
    <x v="0"/>
    <s v="US"/>
    <s v="USD"/>
    <n v="1355609510"/>
    <x v="1085"/>
    <b v="0"/>
    <n v="112"/>
    <b v="1"/>
    <x v="7"/>
    <s v="rock"/>
    <n v="48.544600000000003"/>
    <x v="1085"/>
    <d v="2012-12-15T22:11:50"/>
    <x v="2"/>
  </r>
  <r>
    <n v="2320"/>
    <x v="1085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x v="7"/>
    <s v="indie rock"/>
    <n v="61.044899999999998"/>
    <x v="1086"/>
    <d v="2014-04-02T18:36:40"/>
    <x v="4"/>
  </r>
  <r>
    <n v="1431"/>
    <x v="1086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x v="1"/>
    <s v="translations"/>
    <n v="115.5532"/>
    <x v="1087"/>
    <d v="2015-11-26T06:03:36"/>
    <x v="2"/>
  </r>
  <r>
    <n v="3277"/>
    <x v="1087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x v="6"/>
    <s v="plays"/>
    <n v="54.3"/>
    <x v="1088"/>
    <d v="2014-11-18T17:23:26"/>
    <x v="0"/>
  </r>
  <r>
    <n v="1782"/>
    <x v="1088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x v="2"/>
    <s v="photobooks"/>
    <n v="71.342100000000002"/>
    <x v="1089"/>
    <d v="2016-02-21T13:48:09"/>
    <x v="4"/>
  </r>
  <r>
    <n v="2278"/>
    <x v="1089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x v="3"/>
    <s v="tabletop games"/>
    <n v="53.078400000000002"/>
    <x v="1090"/>
    <d v="2016-01-03T22:59:00"/>
    <x v="4"/>
  </r>
  <r>
    <n v="111"/>
    <x v="1090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x v="5"/>
    <s v="shorts"/>
    <n v="102.07550000000001"/>
    <x v="1091"/>
    <d v="2015-05-31T07:59:47"/>
    <x v="0"/>
  </r>
  <r>
    <n v="3773"/>
    <x v="1091"/>
    <s v="A dramatic hip-hopera, inspired from monologues written by the performers."/>
    <n v="5000"/>
    <n v="5410"/>
    <x v="0"/>
    <s v="US"/>
    <s v="USD"/>
    <n v="1479175680"/>
    <x v="1092"/>
    <b v="0"/>
    <n v="57"/>
    <b v="1"/>
    <x v="6"/>
    <s v="musical"/>
    <n v="94.912300000000002"/>
    <x v="1092"/>
    <d v="2016-11-15T02:08:00"/>
    <x v="2"/>
  </r>
  <r>
    <n v="2287"/>
    <x v="1092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x v="7"/>
    <s v="rock"/>
    <n v="50.933900000000001"/>
    <x v="1093"/>
    <d v="2014-06-23T16:01:00"/>
    <x v="0"/>
  </r>
  <r>
    <n v="2061"/>
    <x v="1093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x v="0"/>
    <s v="hardware"/>
    <n v="154.17140000000001"/>
    <x v="1094"/>
    <d v="2016-12-31T18:20:54"/>
    <x v="4"/>
  </r>
  <r>
    <n v="1803"/>
    <x v="1094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x v="2"/>
    <s v="photobooks"/>
    <n v="71.866699999999994"/>
    <x v="1095"/>
    <d v="2015-02-14T01:43:02"/>
    <x v="6"/>
  </r>
  <r>
    <n v="273"/>
    <x v="1095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x v="5"/>
    <s v="documentary"/>
    <n v="45.667700000000004"/>
    <x v="1096"/>
    <d v="2011-07-03T11:57:46"/>
    <x v="2"/>
  </r>
  <r>
    <n v="47"/>
    <x v="1096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x v="5"/>
    <s v="television"/>
    <n v="76.864999999999995"/>
    <x v="1097"/>
    <d v="2014-12-19T20:40:07"/>
    <x v="4"/>
  </r>
  <r>
    <n v="3797"/>
    <x v="1097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x v="6"/>
    <s v="musical"/>
    <n v="145.40539999999999"/>
    <x v="1098"/>
    <d v="2015-04-20T21:09:25"/>
    <x v="0"/>
  </r>
  <r>
    <n v="3352"/>
    <x v="1098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x v="6"/>
    <s v="plays"/>
    <n v="76.8"/>
    <x v="1099"/>
    <d v="2016-07-01T23:00:00"/>
    <x v="4"/>
  </r>
  <r>
    <n v="3334"/>
    <x v="1099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x v="6"/>
    <s v="plays"/>
    <n v="116.65219999999999"/>
    <x v="1100"/>
    <d v="2015-07-30T12:30:22"/>
    <x v="4"/>
  </r>
  <r>
    <n v="33"/>
    <x v="1100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x v="5"/>
    <s v="television"/>
    <n v="83.75"/>
    <x v="1101"/>
    <d v="2015-11-08T16:51:41"/>
    <x v="4"/>
  </r>
  <r>
    <n v="2180"/>
    <x v="1101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x v="7"/>
    <s v="rock"/>
    <n v="68.707800000000006"/>
    <x v="1102"/>
    <d v="2015-11-13T17:04:28"/>
    <x v="2"/>
  </r>
  <r>
    <n v="3483"/>
    <x v="1102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x v="6"/>
    <s v="plays"/>
    <n v="40.285699999999999"/>
    <x v="1103"/>
    <d v="2014-07-03T16:03:01"/>
    <x v="0"/>
  </r>
  <r>
    <n v="1381"/>
    <x v="1103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x v="7"/>
    <s v="rock"/>
    <n v="73.356200000000001"/>
    <x v="1104"/>
    <d v="2016-12-29T05:08:45"/>
    <x v="2"/>
  </r>
  <r>
    <n v="3495"/>
    <x v="1104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x v="6"/>
    <s v="plays"/>
    <n v="74.208299999999994"/>
    <x v="1105"/>
    <d v="2014-11-01T17:18:00"/>
    <x v="1"/>
  </r>
  <r>
    <n v="2173"/>
    <x v="1105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x v="7"/>
    <s v="rock"/>
    <n v="59.2333"/>
    <x v="1106"/>
    <d v="2013-09-10T03:59:00"/>
    <x v="4"/>
  </r>
  <r>
    <n v="1759"/>
    <x v="1106"/>
    <s v="Death Valley will be the first photo book of Andi State"/>
    <n v="5000"/>
    <n v="5330"/>
    <x v="0"/>
    <s v="US"/>
    <s v="USD"/>
    <n v="1427309629"/>
    <x v="1107"/>
    <b v="0"/>
    <n v="49"/>
    <b v="1"/>
    <x v="2"/>
    <s v="photobooks"/>
    <n v="108.77549999999999"/>
    <x v="1107"/>
    <d v="2015-03-25T18:53:49"/>
    <x v="2"/>
  </r>
  <r>
    <n v="3111"/>
    <x v="1107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x v="6"/>
    <s v="spaces"/>
    <n v="70.1053"/>
    <x v="1108"/>
    <d v="2014-10-04T14:17:00"/>
    <x v="7"/>
  </r>
  <r>
    <n v="272"/>
    <x v="1108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x v="5"/>
    <s v="documentary"/>
    <n v="81.892499999999998"/>
    <x v="1109"/>
    <d v="2010-04-28T18:49:00"/>
    <x v="3"/>
  </r>
  <r>
    <n v="1885"/>
    <x v="1109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x v="7"/>
    <s v="indie rock"/>
    <n v="50.685699999999997"/>
    <x v="1110"/>
    <d v="2012-08-10T22:00:00"/>
    <x v="2"/>
  </r>
  <r>
    <n v="3045"/>
    <x v="1110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x v="6"/>
    <s v="spaces"/>
    <n v="82.941599999999994"/>
    <x v="1111"/>
    <d v="2014-08-22T03:44:15"/>
    <x v="7"/>
  </r>
  <r>
    <n v="1272"/>
    <x v="1111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x v="7"/>
    <s v="rock"/>
    <n v="189.28569999999999"/>
    <x v="1112"/>
    <d v="2010-06-15T04:00:00"/>
    <x v="0"/>
  </r>
  <r>
    <n v="1535"/>
    <x v="1112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x v="2"/>
    <s v="photobooks"/>
    <n v="48.154499999999999"/>
    <x v="1113"/>
    <d v="2016-05-23T22:00:00"/>
    <x v="2"/>
  </r>
  <r>
    <n v="3436"/>
    <x v="1113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x v="6"/>
    <s v="plays"/>
    <n v="143.10810000000001"/>
    <x v="1114"/>
    <d v="2014-08-21T16:28:00"/>
    <x v="5"/>
  </r>
  <r>
    <n v="3656"/>
    <x v="1114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x v="6"/>
    <s v="plays"/>
    <n v="115.0217"/>
    <x v="1115"/>
    <d v="2017-02-01T22:59:00"/>
    <x v="2"/>
  </r>
  <r>
    <n v="3685"/>
    <x v="1115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x v="6"/>
    <s v="plays"/>
    <n v="41.944400000000002"/>
    <x v="1116"/>
    <d v="2014-05-19T21:00:00"/>
    <x v="4"/>
  </r>
  <r>
    <n v="3825"/>
    <x v="1116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x v="6"/>
    <s v="plays"/>
    <n v="107.5714"/>
    <x v="1117"/>
    <d v="2015-06-17T01:40:14"/>
    <x v="6"/>
  </r>
  <r>
    <n v="403"/>
    <x v="1117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x v="5"/>
    <s v="documentary"/>
    <n v="75.185699999999997"/>
    <x v="1118"/>
    <d v="2011-08-10T07:08:00"/>
    <x v="2"/>
  </r>
  <r>
    <n v="3440"/>
    <x v="1118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x v="6"/>
    <s v="plays"/>
    <n v="64.157600000000002"/>
    <x v="1119"/>
    <d v="2014-07-11T16:15:00"/>
    <x v="0"/>
  </r>
  <r>
    <n v="92"/>
    <x v="1119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x v="5"/>
    <s v="shorts"/>
    <n v="122.32559999999999"/>
    <x v="1120"/>
    <d v="2017-02-01T08:00:00"/>
    <x v="0"/>
  </r>
  <r>
    <n v="394"/>
    <x v="1120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x v="5"/>
    <s v="documentary"/>
    <n v="105.18"/>
    <x v="1121"/>
    <d v="2016-04-17T18:38:02"/>
    <x v="0"/>
  </r>
  <r>
    <n v="3276"/>
    <x v="1121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x v="6"/>
    <s v="plays"/>
    <n v="52.58"/>
    <x v="1122"/>
    <d v="2016-04-01T03:59:00"/>
    <x v="5"/>
  </r>
  <r>
    <n v="3146"/>
    <x v="1122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x v="6"/>
    <s v="plays"/>
    <n v="437.5"/>
    <x v="1123"/>
    <d v="2017-04-16T15:22:46"/>
    <x v="4"/>
  </r>
  <r>
    <n v="2819"/>
    <x v="1123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x v="6"/>
    <s v="plays"/>
    <n v="50.384599999999999"/>
    <x v="1124"/>
    <d v="2015-06-14T12:36:49"/>
    <x v="3"/>
  </r>
  <r>
    <n v="1647"/>
    <x v="1124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x v="7"/>
    <s v="pop"/>
    <n v="113.8261"/>
    <x v="1125"/>
    <d v="2012-06-09T09:49:37"/>
    <x v="7"/>
  </r>
  <r>
    <n v="2114"/>
    <x v="1125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x v="7"/>
    <s v="indie rock"/>
    <n v="35.612200000000001"/>
    <x v="1126"/>
    <d v="2010-12-09T04:59:00"/>
    <x v="0"/>
  </r>
  <r>
    <n v="2785"/>
    <x v="1126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x v="6"/>
    <s v="plays"/>
    <n v="36.859200000000001"/>
    <x v="1127"/>
    <d v="2016-08-05T21:00:00"/>
    <x v="4"/>
  </r>
  <r>
    <n v="2651"/>
    <x v="1127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x v="0"/>
    <s v="space exploration"/>
    <n v="307.82350000000002"/>
    <x v="1128"/>
    <d v="2015-12-17T19:20:09"/>
    <x v="0"/>
  </r>
  <r>
    <n v="521"/>
    <x v="1128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x v="6"/>
    <s v="plays"/>
    <n v="93.428600000000003"/>
    <x v="1129"/>
    <d v="2016-11-01T04:59:00"/>
    <x v="3"/>
  </r>
  <r>
    <n v="729"/>
    <x v="1129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x v="1"/>
    <s v="nonfiction"/>
    <n v="43.55"/>
    <x v="1130"/>
    <d v="2012-09-19T04:27:41"/>
    <x v="4"/>
  </r>
  <r>
    <n v="3331"/>
    <x v="1130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x v="6"/>
    <s v="plays"/>
    <n v="80.400000000000006"/>
    <x v="1131"/>
    <d v="2015-10-06T16:44:46"/>
    <x v="3"/>
  </r>
  <r>
    <n v="1249"/>
    <x v="1131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x v="7"/>
    <s v="rock"/>
    <n v="64.469099999999997"/>
    <x v="1132"/>
    <d v="2012-07-07T17:46:51"/>
    <x v="0"/>
  </r>
  <r>
    <n v="3021"/>
    <x v="1132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x v="6"/>
    <s v="spaces"/>
    <n v="50.689300000000003"/>
    <x v="1133"/>
    <d v="2016-11-22T05:59:00"/>
    <x v="0"/>
  </r>
  <r>
    <n v="3217"/>
    <x v="1133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x v="6"/>
    <s v="plays"/>
    <n v="50.201900000000002"/>
    <x v="1134"/>
    <d v="2016-11-04T13:06:24"/>
    <x v="5"/>
  </r>
  <r>
    <n v="1700"/>
    <x v="1134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x v="7"/>
    <s v="faith"/>
    <n v="65.974699999999999"/>
    <x v="1135"/>
    <d v="2017-04-01T04:00:00"/>
    <x v="4"/>
  </r>
  <r>
    <n v="1350"/>
    <x v="1135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x v="1"/>
    <s v="nonfiction"/>
    <n v="66.698700000000002"/>
    <x v="1136"/>
    <d v="2015-12-26T00:18:54"/>
    <x v="2"/>
  </r>
  <r>
    <n v="112"/>
    <x v="1136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x v="5"/>
    <s v="shorts"/>
    <n v="64.197500000000005"/>
    <x v="1137"/>
    <d v="2014-04-13T02:00:00"/>
    <x v="0"/>
  </r>
  <r>
    <n v="1001"/>
    <x v="1137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x v="0"/>
    <s v="wearables"/>
    <n v="1300"/>
    <x v="1138"/>
    <d v="2017-01-30T17:16:53"/>
    <x v="0"/>
  </r>
  <r>
    <n v="3369"/>
    <x v="1138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x v="6"/>
    <s v="plays"/>
    <n v="96.203699999999998"/>
    <x v="1139"/>
    <d v="2017-01-15T00:59:40"/>
    <x v="3"/>
  </r>
  <r>
    <n v="245"/>
    <x v="1139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x v="5"/>
    <s v="documentary"/>
    <n v="54.020800000000001"/>
    <x v="1140"/>
    <d v="2012-08-16T01:16:25"/>
    <x v="0"/>
  </r>
  <r>
    <n v="3748"/>
    <x v="1140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x v="6"/>
    <s v="musical"/>
    <n v="99.538499999999999"/>
    <x v="1141"/>
    <d v="2016-02-16T05:59:00"/>
    <x v="2"/>
  </r>
  <r>
    <n v="3208"/>
    <x v="1141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x v="6"/>
    <s v="plays"/>
    <n v="63.1098"/>
    <x v="1142"/>
    <d v="2014-07-28T14:31:17"/>
    <x v="4"/>
  </r>
  <r>
    <n v="3753"/>
    <x v="1142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x v="6"/>
    <s v="musical"/>
    <n v="172.23330000000001"/>
    <x v="1143"/>
    <d v="2015-06-03T00:00:00"/>
    <x v="4"/>
  </r>
  <r>
    <n v="2981"/>
    <x v="1143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x v="6"/>
    <s v="spaces"/>
    <n v="53.164900000000003"/>
    <x v="1144"/>
    <d v="2015-09-23T13:25:56"/>
    <x v="1"/>
  </r>
  <r>
    <n v="2661"/>
    <x v="1144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x v="0"/>
    <s v="makerspaces"/>
    <n v="85.75"/>
    <x v="1145"/>
    <d v="2013-10-25T23:00:10"/>
    <x v="2"/>
  </r>
  <r>
    <n v="1614"/>
    <x v="1145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x v="7"/>
    <s v="rock"/>
    <n v="66.688299999999998"/>
    <x v="1146"/>
    <d v="2014-08-03T17:00:00"/>
    <x v="0"/>
  </r>
  <r>
    <n v="3464"/>
    <x v="1146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x v="6"/>
    <s v="plays"/>
    <n v="55.012700000000002"/>
    <x v="1147"/>
    <d v="2016-08-23T03:07:17"/>
    <x v="3"/>
  </r>
  <r>
    <n v="744"/>
    <x v="1147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x v="1"/>
    <s v="nonfiction"/>
    <n v="82.516099999999994"/>
    <x v="1148"/>
    <d v="2012-12-13T22:58:23"/>
    <x v="4"/>
  </r>
  <r>
    <n v="520"/>
    <x v="1148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x v="6"/>
    <s v="plays"/>
    <n v="150.14709999999999"/>
    <x v="1149"/>
    <d v="2015-12-10T16:51:01"/>
    <x v="0"/>
  </r>
  <r>
    <n v="2982"/>
    <x v="1149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x v="6"/>
    <s v="spaces"/>
    <n v="86.491500000000002"/>
    <x v="1150"/>
    <d v="2016-02-11T16:29:03"/>
    <x v="2"/>
  </r>
  <r>
    <n v="2974"/>
    <x v="1150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x v="6"/>
    <s v="plays"/>
    <n v="58.620699999999999"/>
    <x v="1151"/>
    <d v="2014-09-26T01:35:00"/>
    <x v="4"/>
  </r>
  <r>
    <n v="3589"/>
    <x v="1151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x v="6"/>
    <s v="plays"/>
    <n v="82.258099999999999"/>
    <x v="1152"/>
    <d v="2015-05-26T15:32:27"/>
    <x v="2"/>
  </r>
  <r>
    <n v="759"/>
    <x v="1152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x v="1"/>
    <s v="nonfiction"/>
    <n v="51.474699999999999"/>
    <x v="1153"/>
    <d v="2014-07-09T07:55:39"/>
    <x v="2"/>
  </r>
  <r>
    <n v="2262"/>
    <x v="1153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x v="3"/>
    <s v="tabletop games"/>
    <n v="28.105"/>
    <x v="1154"/>
    <d v="2014-11-18T00:00:00"/>
    <x v="2"/>
  </r>
  <r>
    <n v="3162"/>
    <x v="1154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x v="6"/>
    <s v="plays"/>
    <n v="80.730199999999996"/>
    <x v="1155"/>
    <d v="2014-07-07T02:00:00"/>
    <x v="2"/>
  </r>
  <r>
    <n v="2105"/>
    <x v="1155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x v="7"/>
    <s v="indie rock"/>
    <n v="51.313099999999999"/>
    <x v="1156"/>
    <d v="2014-11-21T04:00:00"/>
    <x v="4"/>
  </r>
  <r>
    <n v="2080"/>
    <x v="1156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x v="0"/>
    <s v="hardware"/>
    <n v="101.56"/>
    <x v="1157"/>
    <d v="2015-11-11T23:58:20"/>
    <x v="4"/>
  </r>
  <r>
    <n v="2798"/>
    <x v="1157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x v="6"/>
    <s v="plays"/>
    <n v="36.474800000000002"/>
    <x v="1158"/>
    <d v="2015-07-31T16:00:00"/>
    <x v="2"/>
  </r>
  <r>
    <n v="2979"/>
    <x v="1158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x v="6"/>
    <s v="plays"/>
    <n v="110.2174"/>
    <x v="1159"/>
    <d v="2015-01-06T06:00:00"/>
    <x v="2"/>
  </r>
  <r>
    <n v="841"/>
    <x v="1159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x v="7"/>
    <s v="metal"/>
    <n v="53.893599999999999"/>
    <x v="1160"/>
    <d v="2014-11-10T21:07:43"/>
    <x v="3"/>
  </r>
  <r>
    <n v="1036"/>
    <x v="1160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x v="7"/>
    <s v="electronic music"/>
    <n v="23.963100000000001"/>
    <x v="1161"/>
    <d v="2013-01-07T08:00:00"/>
    <x v="2"/>
  </r>
  <r>
    <n v="3351"/>
    <x v="1161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x v="6"/>
    <s v="plays"/>
    <n v="93.611099999999993"/>
    <x v="1162"/>
    <d v="2014-07-23T11:00:00"/>
    <x v="2"/>
  </r>
  <r>
    <n v="2162"/>
    <x v="1162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x v="7"/>
    <s v="rock"/>
    <n v="87.103399999999993"/>
    <x v="1163"/>
    <d v="2014-07-24T18:23:11"/>
    <x v="1"/>
  </r>
  <r>
    <n v="1066"/>
    <x v="1163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x v="3"/>
    <s v="video games"/>
    <n v="34.128399999999999"/>
    <x v="1164"/>
    <d v="2013-08-04T23:06:22"/>
    <x v="4"/>
  </r>
  <r>
    <n v="2053"/>
    <x v="1164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x v="0"/>
    <s v="hardware"/>
    <n v="41.7438"/>
    <x v="1165"/>
    <d v="2015-11-25T15:49:11"/>
    <x v="2"/>
  </r>
  <r>
    <n v="3760"/>
    <x v="1165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x v="6"/>
    <s v="musical"/>
    <n v="55.503"/>
    <x v="1166"/>
    <d v="2014-05-05T12:36:26"/>
    <x v="2"/>
  </r>
  <r>
    <n v="3212"/>
    <x v="1166"/>
    <s v="Help us bring our production of Campo Maldito to New York AND San Francisco!"/>
    <n v="4000"/>
    <n v="5050"/>
    <x v="0"/>
    <s v="US"/>
    <s v="USD"/>
    <n v="1407524751"/>
    <x v="1167"/>
    <b v="1"/>
    <n v="94"/>
    <b v="1"/>
    <x v="6"/>
    <s v="plays"/>
    <n v="53.723399999999998"/>
    <x v="1167"/>
    <d v="2014-08-08T19:05:51"/>
    <x v="1"/>
  </r>
  <r>
    <n v="836"/>
    <x v="1167"/>
    <s v="An album you can bring home to mom."/>
    <n v="5000"/>
    <n v="5046.5200000000004"/>
    <x v="0"/>
    <s v="US"/>
    <s v="USD"/>
    <n v="1381108918"/>
    <x v="1168"/>
    <b v="0"/>
    <n v="46"/>
    <b v="1"/>
    <x v="7"/>
    <s v="rock"/>
    <n v="109.70699999999999"/>
    <x v="1168"/>
    <d v="2013-10-07T01:21:58"/>
    <x v="3"/>
  </r>
  <r>
    <n v="2532"/>
    <x v="1168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x v="7"/>
    <s v="classical music"/>
    <n v="84.083299999999994"/>
    <x v="1169"/>
    <d v="2012-08-16T20:22:46"/>
    <x v="3"/>
  </r>
  <r>
    <n v="2544"/>
    <x v="1169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x v="7"/>
    <s v="classical music"/>
    <n v="88.438599999999994"/>
    <x v="1170"/>
    <d v="2012-07-08T12:29:29"/>
    <x v="2"/>
  </r>
  <r>
    <n v="3721"/>
    <x v="1170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x v="6"/>
    <s v="plays"/>
    <n v="114.5455"/>
    <x v="1171"/>
    <d v="2014-11-05T23:28:04"/>
    <x v="2"/>
  </r>
  <r>
    <n v="2964"/>
    <x v="1171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x v="6"/>
    <s v="plays"/>
    <n v="25.692299999999999"/>
    <x v="1172"/>
    <d v="2014-08-06T21:32:00"/>
    <x v="3"/>
  </r>
  <r>
    <n v="106"/>
    <x v="1172"/>
    <s v="A Boy. A Girl. A Car. A Serial Killer."/>
    <n v="5000"/>
    <n v="5025"/>
    <x v="0"/>
    <s v="US"/>
    <s v="USD"/>
    <n v="1333391901"/>
    <x v="1173"/>
    <b v="0"/>
    <n v="27"/>
    <b v="1"/>
    <x v="5"/>
    <s v="shorts"/>
    <n v="186.11109999999999"/>
    <x v="1173"/>
    <d v="2012-04-02T18:38:21"/>
    <x v="2"/>
  </r>
  <r>
    <n v="3569"/>
    <x v="1173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x v="6"/>
    <s v="plays"/>
    <n v="122.53660000000001"/>
    <x v="1174"/>
    <d v="2015-01-08T16:31:36"/>
    <x v="2"/>
  </r>
  <r>
    <n v="3335"/>
    <x v="117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x v="6"/>
    <s v="plays"/>
    <n v="79.619"/>
    <x v="1175"/>
    <d v="2014-08-03T23:00:00"/>
    <x v="2"/>
  </r>
  <r>
    <n v="3687"/>
    <x v="1175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x v="6"/>
    <s v="plays"/>
    <n v="200.49"/>
    <x v="1176"/>
    <d v="2014-06-27T05:14:15"/>
    <x v="0"/>
  </r>
  <r>
    <n v="667"/>
    <x v="1176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x v="0"/>
    <s v="wearables"/>
    <n v="178.92859999999999"/>
    <x v="1177"/>
    <d v="2016-10-29T08:57:43"/>
    <x v="2"/>
  </r>
  <r>
    <n v="3590"/>
    <x v="1177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x v="6"/>
    <s v="plays"/>
    <n v="68.534199999999998"/>
    <x v="1178"/>
    <d v="2014-10-20T08:00:34"/>
    <x v="3"/>
  </r>
  <r>
    <n v="799"/>
    <x v="1178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x v="7"/>
    <s v="rock"/>
    <n v="178.6071"/>
    <x v="1179"/>
    <d v="2012-04-27T16:00:46"/>
    <x v="7"/>
  </r>
  <r>
    <n v="2474"/>
    <x v="1179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x v="7"/>
    <s v="indie rock"/>
    <n v="131.58369999999999"/>
    <x v="1180"/>
    <d v="2010-10-11T00:16:16"/>
    <x v="3"/>
  </r>
  <r>
    <n v="100"/>
    <x v="1180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x v="5"/>
    <s v="shorts"/>
    <n v="192.30770000000001"/>
    <x v="1181"/>
    <d v="2012-11-04T19:04:46"/>
    <x v="7"/>
  </r>
  <r>
    <n v="294"/>
    <x v="1181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x v="5"/>
    <s v="documentary"/>
    <n v="100"/>
    <x v="1182"/>
    <d v="2010-07-19T16:00:00"/>
    <x v="0"/>
  </r>
  <r>
    <n v="2522"/>
    <x v="1182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x v="7"/>
    <s v="classical music"/>
    <n v="185.18520000000001"/>
    <x v="1183"/>
    <d v="2016-04-22T14:52:00"/>
    <x v="4"/>
  </r>
  <r>
    <n v="3763"/>
    <x v="1183"/>
    <s v="A musical about two guys writing a musical about...two guys writing a musical."/>
    <n v="5000"/>
    <n v="5000"/>
    <x v="0"/>
    <s v="US"/>
    <s v="USD"/>
    <n v="1427907626"/>
    <x v="1184"/>
    <b v="0"/>
    <n v="77"/>
    <b v="1"/>
    <x v="6"/>
    <s v="musical"/>
    <n v="64.935100000000006"/>
    <x v="1184"/>
    <d v="2015-04-01T17:00:26"/>
    <x v="2"/>
  </r>
  <r>
    <n v="3828"/>
    <x v="1184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x v="6"/>
    <s v="plays"/>
    <n v="178.57140000000001"/>
    <x v="1185"/>
    <d v="2014-12-31T13:39:47"/>
    <x v="4"/>
  </r>
  <r>
    <n v="1035"/>
    <x v="1185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x v="7"/>
    <s v="electronic music"/>
    <n v="65.157899999999998"/>
    <x v="1186"/>
    <d v="2015-02-11T15:23:40"/>
    <x v="4"/>
  </r>
  <r>
    <n v="1335"/>
    <x v="1186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x v="0"/>
    <s v="wearables"/>
    <n v="308.75"/>
    <x v="1187"/>
    <d v="2015-12-05T22:28:22"/>
    <x v="2"/>
  </r>
  <r>
    <n v="1909"/>
    <x v="1187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x v="0"/>
    <s v="gadgets"/>
    <n v="129.97370000000001"/>
    <x v="1188"/>
    <d v="2014-10-23T10:17:59"/>
    <x v="2"/>
  </r>
  <r>
    <n v="3781"/>
    <x v="1188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x v="6"/>
    <s v="musical"/>
    <n v="94.903800000000004"/>
    <x v="1189"/>
    <d v="2014-09-08T21:11:25"/>
    <x v="0"/>
  </r>
  <r>
    <n v="1324"/>
    <x v="1189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x v="0"/>
    <s v="wearables"/>
    <n v="54.666699999999999"/>
    <x v="1190"/>
    <d v="2016-10-13T15:12:32"/>
    <x v="2"/>
  </r>
  <r>
    <n v="476"/>
    <x v="1190"/>
    <s v="Animated Music Videos that teach kids how to read."/>
    <n v="220000"/>
    <n v="4906.59"/>
    <x v="2"/>
    <s v="US"/>
    <s v="USD"/>
    <n v="1401767940"/>
    <x v="1191"/>
    <b v="0"/>
    <n v="124"/>
    <b v="0"/>
    <x v="5"/>
    <s v="animation"/>
    <n v="39.569299999999998"/>
    <x v="1191"/>
    <d v="2014-06-03T03:59:00"/>
    <x v="4"/>
  </r>
  <r>
    <n v="3473"/>
    <x v="1191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x v="6"/>
    <s v="plays"/>
    <n v="148.48480000000001"/>
    <x v="1192"/>
    <d v="2015-03-20T20:27:00"/>
    <x v="2"/>
  </r>
  <r>
    <n v="2211"/>
    <x v="1192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x v="7"/>
    <s v="electronic music"/>
    <n v="40.75"/>
    <x v="1193"/>
    <d v="2014-04-10T06:59:00"/>
    <x v="2"/>
  </r>
  <r>
    <n v="479"/>
    <x v="1193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x v="5"/>
    <s v="animation"/>
    <n v="88.8"/>
    <x v="1194"/>
    <d v="2014-11-21T10:47:15"/>
    <x v="1"/>
  </r>
  <r>
    <n v="2276"/>
    <x v="1194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x v="3"/>
    <s v="tabletop games"/>
    <n v="64.746700000000004"/>
    <x v="1195"/>
    <d v="2014-01-05T15:38:09"/>
    <x v="2"/>
  </r>
  <r>
    <n v="1785"/>
    <x v="1195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x v="2"/>
    <s v="photobooks"/>
    <n v="44.935200000000002"/>
    <x v="1196"/>
    <d v="2014-10-16T00:00:00"/>
    <x v="0"/>
  </r>
  <r>
    <n v="1398"/>
    <x v="1196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x v="7"/>
    <s v="rock"/>
    <n v="74.246200000000002"/>
    <x v="1197"/>
    <d v="2016-07-05T20:58:54"/>
    <x v="1"/>
  </r>
  <r>
    <n v="1252"/>
    <x v="1197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x v="7"/>
    <s v="rock"/>
    <n v="34.170200000000001"/>
    <x v="1198"/>
    <d v="2013-10-24T23:42:49"/>
    <x v="0"/>
  </r>
  <r>
    <n v="2266"/>
    <x v="1198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x v="3"/>
    <s v="tabletop games"/>
    <n v="24.762899999999998"/>
    <x v="1199"/>
    <d v="2016-04-27T02:00:00"/>
    <x v="7"/>
  </r>
  <r>
    <n v="290"/>
    <x v="1199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x v="5"/>
    <s v="documentary"/>
    <n v="28.5762"/>
    <x v="1200"/>
    <d v="2011-02-02T07:59:00"/>
    <x v="4"/>
  </r>
  <r>
    <n v="849"/>
    <x v="1200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x v="7"/>
    <s v="metal"/>
    <n v="41.704300000000003"/>
    <x v="1201"/>
    <d v="2015-03-16T02:34:24"/>
    <x v="1"/>
  </r>
  <r>
    <n v="3179"/>
    <x v="1201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x v="6"/>
    <s v="plays"/>
    <n v="77.335800000000006"/>
    <x v="1202"/>
    <d v="2013-05-06T16:51:11"/>
    <x v="4"/>
  </r>
  <r>
    <n v="3416"/>
    <x v="1202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x v="6"/>
    <s v="plays"/>
    <n v="159.4667"/>
    <x v="1203"/>
    <d v="2015-04-23T18:30:00"/>
    <x v="4"/>
  </r>
  <r>
    <n v="1023"/>
    <x v="1203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x v="7"/>
    <s v="electronic music"/>
    <n v="36.206099999999999"/>
    <x v="1204"/>
    <d v="2015-06-20T22:04:21"/>
    <x v="4"/>
  </r>
  <r>
    <n v="138"/>
    <x v="1204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x v="5"/>
    <s v="science fiction"/>
    <n v="81.241399999999999"/>
    <x v="1205"/>
    <d v="2015-08-01T04:59:00"/>
    <x v="4"/>
  </r>
  <r>
    <n v="3012"/>
    <x v="1205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x v="6"/>
    <s v="spaces"/>
    <n v="85.181799999999996"/>
    <x v="1206"/>
    <d v="2015-02-10T16:52:10"/>
    <x v="1"/>
  </r>
  <r>
    <n v="2489"/>
    <x v="1206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x v="7"/>
    <s v="indie rock"/>
    <n v="62.38"/>
    <x v="1207"/>
    <d v="2013-05-09T16:33:59"/>
    <x v="0"/>
  </r>
  <r>
    <n v="1383"/>
    <x v="1207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x v="7"/>
    <s v="rock"/>
    <n v="50.247300000000003"/>
    <x v="1208"/>
    <d v="2016-12-23T01:47:58"/>
    <x v="2"/>
  </r>
  <r>
    <n v="994"/>
    <x v="1208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x v="0"/>
    <s v="wearables"/>
    <n v="424.4545"/>
    <x v="1209"/>
    <d v="2014-11-30T22:59:00"/>
    <x v="2"/>
  </r>
  <r>
    <n v="1871"/>
    <x v="1209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x v="3"/>
    <s v="mobile games"/>
    <n v="49.1158"/>
    <x v="1210"/>
    <d v="2014-11-20T19:48:21"/>
    <x v="6"/>
  </r>
  <r>
    <n v="1636"/>
    <x v="1210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x v="7"/>
    <s v="rock"/>
    <n v="53.563200000000002"/>
    <x v="1211"/>
    <d v="2011-06-12T04:00:00"/>
    <x v="4"/>
  </r>
  <r>
    <n v="3486"/>
    <x v="1211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x v="6"/>
    <s v="plays"/>
    <n v="83.142899999999997"/>
    <x v="1212"/>
    <d v="2015-06-03T06:59:00"/>
    <x v="2"/>
  </r>
  <r>
    <n v="60"/>
    <x v="1212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x v="5"/>
    <s v="shorts"/>
    <n v="43.040100000000002"/>
    <x v="1213"/>
    <d v="2014-03-23T00:00:00"/>
    <x v="1"/>
  </r>
  <r>
    <n v="62"/>
    <x v="1213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x v="5"/>
    <s v="shorts"/>
    <n v="96.708299999999994"/>
    <x v="1214"/>
    <d v="2013-03-03T19:11:18"/>
    <x v="5"/>
  </r>
  <r>
    <n v="2453"/>
    <x v="1214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x v="4"/>
    <s v="small batch"/>
    <n v="69.268699999999995"/>
    <x v="1215"/>
    <d v="2017-02-02T16:36:49"/>
    <x v="6"/>
  </r>
  <r>
    <n v="921"/>
    <x v="1215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x v="7"/>
    <s v="jazz"/>
    <n v="231.75"/>
    <x v="1216"/>
    <d v="2011-12-12T05:06:16"/>
    <x v="4"/>
  </r>
  <r>
    <n v="3113"/>
    <x v="1216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x v="6"/>
    <s v="spaces"/>
    <n v="125.27030000000001"/>
    <x v="1217"/>
    <d v="2015-04-17T17:33:02"/>
    <x v="0"/>
  </r>
  <r>
    <n v="702"/>
    <x v="1217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x v="0"/>
    <s v="wearables"/>
    <n v="124.9192"/>
    <x v="1218"/>
    <d v="2016-11-24T18:26:27"/>
    <x v="2"/>
  </r>
  <r>
    <n v="3184"/>
    <x v="1218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x v="6"/>
    <s v="plays"/>
    <n v="100.2174"/>
    <x v="1219"/>
    <d v="2014-07-01T23:50:31"/>
    <x v="2"/>
  </r>
  <r>
    <n v="3723"/>
    <x v="1219"/>
    <s v="Saltmine Theatre Company present Beauty and the Beast:"/>
    <n v="4500"/>
    <n v="4592"/>
    <x v="0"/>
    <s v="GB"/>
    <s v="GBP"/>
    <n v="1417374262"/>
    <x v="1220"/>
    <b v="0"/>
    <n v="63"/>
    <b v="1"/>
    <x v="6"/>
    <s v="plays"/>
    <n v="72.888900000000007"/>
    <x v="1220"/>
    <d v="2014-11-30T19:04:22"/>
    <x v="4"/>
  </r>
  <r>
    <n v="3827"/>
    <x v="1220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x v="6"/>
    <s v="plays"/>
    <n v="70.461500000000001"/>
    <x v="1221"/>
    <d v="2015-03-27T00:00:00"/>
    <x v="2"/>
  </r>
  <r>
    <n v="3160"/>
    <x v="1221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x v="6"/>
    <s v="plays"/>
    <n v="80.157899999999998"/>
    <x v="1222"/>
    <d v="2014-08-13T04:59:00"/>
    <x v="1"/>
  </r>
  <r>
    <n v="2145"/>
    <x v="1222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x v="3"/>
    <s v="video games"/>
    <n v="51.292099999999998"/>
    <x v="1223"/>
    <d v="2013-11-27T06:41:54"/>
    <x v="2"/>
  </r>
  <r>
    <n v="3344"/>
    <x v="1223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x v="6"/>
    <s v="plays"/>
    <n v="114.125"/>
    <x v="1224"/>
    <d v="2014-08-30T04:48:13"/>
    <x v="0"/>
  </r>
  <r>
    <n v="1303"/>
    <x v="1224"/>
    <s v="Groundbreaking queer theatre."/>
    <n v="3500"/>
    <n v="4559.13"/>
    <x v="0"/>
    <s v="GB"/>
    <s v="GBP"/>
    <n v="1469962800"/>
    <x v="1225"/>
    <b v="0"/>
    <n v="108"/>
    <b v="1"/>
    <x v="6"/>
    <s v="plays"/>
    <n v="42.214199999999998"/>
    <x v="1225"/>
    <d v="2016-07-31T11:00:00"/>
    <x v="1"/>
  </r>
  <r>
    <n v="750"/>
    <x v="1225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x v="1"/>
    <s v="nonfiction"/>
    <n v="77.271199999999993"/>
    <x v="1226"/>
    <d v="2013-02-24T21:04:32"/>
    <x v="2"/>
  </r>
  <r>
    <n v="3756"/>
    <x v="1226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x v="6"/>
    <s v="musical"/>
    <n v="267.64710000000002"/>
    <x v="1227"/>
    <d v="2014-06-11T19:33:18"/>
    <x v="0"/>
  </r>
  <r>
    <n v="3523"/>
    <x v="1227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x v="6"/>
    <s v="plays"/>
    <n v="56.825000000000003"/>
    <x v="1228"/>
    <d v="2016-09-25T23:00:00"/>
    <x v="2"/>
  </r>
  <r>
    <n v="3673"/>
    <x v="1228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x v="6"/>
    <s v="plays"/>
    <n v="39.868400000000001"/>
    <x v="1229"/>
    <d v="2014-11-05T12:52:00"/>
    <x v="1"/>
  </r>
  <r>
    <n v="1652"/>
    <x v="1229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x v="7"/>
    <s v="pop"/>
    <n v="64.714299999999994"/>
    <x v="1230"/>
    <d v="2013-11-24T12:49:53"/>
    <x v="0"/>
  </r>
  <r>
    <n v="1525"/>
    <x v="1230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x v="2"/>
    <s v="photobooks"/>
    <n v="32.315399999999997"/>
    <x v="1231"/>
    <d v="2016-08-18T16:52:18"/>
    <x v="7"/>
  </r>
  <r>
    <n v="117"/>
    <x v="1231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x v="5"/>
    <s v="shorts"/>
    <n v="167.4896"/>
    <x v="1232"/>
    <d v="2010-06-09T19:00:00"/>
    <x v="2"/>
  </r>
  <r>
    <n v="2526"/>
    <x v="1232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x v="7"/>
    <s v="classical music"/>
    <n v="136.9091"/>
    <x v="1233"/>
    <d v="2014-12-08T04:59:00"/>
    <x v="4"/>
  </r>
  <r>
    <n v="2531"/>
    <x v="1233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x v="7"/>
    <s v="classical music"/>
    <n v="74.065600000000003"/>
    <x v="1234"/>
    <d v="2015-08-15T03:59:00"/>
    <x v="3"/>
  </r>
  <r>
    <n v="2481"/>
    <x v="1234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x v="7"/>
    <s v="indie rock"/>
    <n v="47.541499999999999"/>
    <x v="1235"/>
    <d v="2012-04-30T15:30:08"/>
    <x v="4"/>
  </r>
  <r>
    <n v="2808"/>
    <x v="1235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x v="6"/>
    <s v="plays"/>
    <n v="65.376800000000003"/>
    <x v="1236"/>
    <d v="2015-08-22T20:18:55"/>
    <x v="6"/>
  </r>
  <r>
    <n v="2497"/>
    <x v="1236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x v="7"/>
    <s v="indie rock"/>
    <n v="80.551100000000005"/>
    <x v="1237"/>
    <d v="2011-08-05T21:05:38"/>
    <x v="2"/>
  </r>
  <r>
    <n v="808"/>
    <x v="1237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x v="7"/>
    <s v="rock"/>
    <n v="104.6512"/>
    <x v="1238"/>
    <d v="2014-12-22T04:59:00"/>
    <x v="0"/>
  </r>
  <r>
    <n v="3674"/>
    <x v="1238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x v="6"/>
    <s v="plays"/>
    <n v="145.16130000000001"/>
    <x v="1239"/>
    <d v="2016-09-03T20:57:09"/>
    <x v="2"/>
  </r>
  <r>
    <n v="183"/>
    <x v="1239"/>
    <s v="Don't kill me until I meet my Dad"/>
    <n v="12500"/>
    <n v="4482"/>
    <x v="2"/>
    <s v="GB"/>
    <s v="GBP"/>
    <n v="1417033610"/>
    <x v="1240"/>
    <b v="0"/>
    <n v="12"/>
    <b v="0"/>
    <x v="5"/>
    <s v="drama"/>
    <n v="373.5"/>
    <x v="1240"/>
    <d v="2014-11-26T20:26:50"/>
    <x v="3"/>
  </r>
  <r>
    <n v="2210"/>
    <x v="1240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x v="7"/>
    <s v="electronic music"/>
    <n v="61.902799999999999"/>
    <x v="1241"/>
    <d v="2012-04-14T17:36:00"/>
    <x v="0"/>
  </r>
  <r>
    <n v="3466"/>
    <x v="1241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x v="6"/>
    <s v="plays"/>
    <n v="72.950800000000001"/>
    <x v="1242"/>
    <d v="2016-04-19T23:27:30"/>
    <x v="2"/>
  </r>
  <r>
    <n v="3398"/>
    <x v="1242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x v="6"/>
    <s v="plays"/>
    <n v="68.353800000000007"/>
    <x v="1243"/>
    <d v="2014-11-21T17:00:00"/>
    <x v="4"/>
  </r>
  <r>
    <n v="3265"/>
    <x v="1243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x v="6"/>
    <s v="plays"/>
    <n v="70.285700000000006"/>
    <x v="1244"/>
    <d v="2015-12-03T17:00:00"/>
    <x v="4"/>
  </r>
  <r>
    <n v="3759"/>
    <x v="1244"/>
    <s v="A production company specializing in small-scale musicals"/>
    <n v="4000"/>
    <n v="4409.7700000000004"/>
    <x v="0"/>
    <s v="US"/>
    <s v="USD"/>
    <n v="1440556553"/>
    <x v="1245"/>
    <b v="0"/>
    <n v="88"/>
    <b v="1"/>
    <x v="6"/>
    <s v="musical"/>
    <n v="50.110999999999997"/>
    <x v="1245"/>
    <d v="2015-08-26T02:35:53"/>
    <x v="0"/>
  </r>
  <r>
    <n v="3724"/>
    <x v="1245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x v="6"/>
    <s v="plays"/>
    <n v="49.545499999999997"/>
    <x v="1246"/>
    <d v="2016-05-04T23:00:00"/>
    <x v="0"/>
  </r>
  <r>
    <n v="3315"/>
    <x v="1246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x v="6"/>
    <s v="plays"/>
    <n v="49.438200000000002"/>
    <x v="1247"/>
    <d v="2016-05-06T07:17:21"/>
    <x v="0"/>
  </r>
  <r>
    <n v="3033"/>
    <x v="1247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x v="6"/>
    <s v="spaces"/>
    <n v="191.13040000000001"/>
    <x v="1248"/>
    <d v="2016-08-18T02:38:45"/>
    <x v="3"/>
  </r>
  <r>
    <n v="251"/>
    <x v="1248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x v="5"/>
    <s v="documentary"/>
    <n v="57.0779"/>
    <x v="1249"/>
    <d v="2012-05-16T19:00:00"/>
    <x v="0"/>
  </r>
  <r>
    <n v="5"/>
    <x v="1249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x v="5"/>
    <s v="television"/>
    <n v="93.404300000000006"/>
    <x v="1250"/>
    <d v="2016-07-29T05:35:00"/>
    <x v="2"/>
  </r>
  <r>
    <n v="2617"/>
    <x v="1250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x v="0"/>
    <s v="space exploration"/>
    <n v="27.5975"/>
    <x v="1251"/>
    <d v="2014-10-20T20:59:11"/>
    <x v="2"/>
  </r>
  <r>
    <n v="2066"/>
    <x v="1251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x v="0"/>
    <s v="hardware"/>
    <n v="67.261499999999998"/>
    <x v="1252"/>
    <d v="2014-08-23T18:31:23"/>
    <x v="4"/>
  </r>
  <r>
    <n v="1291"/>
    <x v="1252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x v="6"/>
    <s v="plays"/>
    <n v="104.0714"/>
    <x v="1253"/>
    <d v="2015-04-07T07:00:00"/>
    <x v="4"/>
  </r>
  <r>
    <n v="626"/>
    <x v="1253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x v="0"/>
    <s v="web"/>
    <n v="111.41030000000001"/>
    <x v="1254"/>
    <d v="2015-08-15T13:22:00"/>
    <x v="4"/>
  </r>
  <r>
    <n v="1384"/>
    <x v="1254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x v="7"/>
    <s v="rock"/>
    <n v="68.936499999999995"/>
    <x v="1255"/>
    <d v="2015-07-05T17:38:42"/>
    <x v="1"/>
  </r>
  <r>
    <n v="1462"/>
    <x v="1255"/>
    <s v="A new radio show focused on short fiction produced by Louisville Public Media"/>
    <n v="4000"/>
    <n v="4340.7"/>
    <x v="0"/>
    <s v="US"/>
    <s v="USD"/>
    <n v="1365609271"/>
    <x v="1256"/>
    <b v="1"/>
    <n v="150"/>
    <b v="1"/>
    <x v="1"/>
    <s v="radio &amp; podcasts"/>
    <n v="28.937999999999999"/>
    <x v="1256"/>
    <d v="2013-04-10T15:54:31"/>
    <x v="4"/>
  </r>
  <r>
    <n v="1299"/>
    <x v="1256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x v="6"/>
    <s v="plays"/>
    <n v="135.625"/>
    <x v="1257"/>
    <d v="2015-07-14T19:32:39"/>
    <x v="3"/>
  </r>
  <r>
    <n v="2291"/>
    <x v="1257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x v="7"/>
    <s v="rock"/>
    <n v="100.46510000000001"/>
    <x v="1258"/>
    <d v="2012-04-23T04:00:00"/>
    <x v="3"/>
  </r>
  <r>
    <n v="467"/>
    <x v="1258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x v="5"/>
    <s v="animation"/>
    <n v="110.64100000000001"/>
    <x v="1259"/>
    <d v="2012-09-28T16:18:54"/>
    <x v="2"/>
  </r>
  <r>
    <n v="1667"/>
    <x v="1259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x v="7"/>
    <s v="pop"/>
    <n v="52.5976"/>
    <x v="1260"/>
    <d v="2014-03-11T06:59:00"/>
    <x v="4"/>
  </r>
  <r>
    <n v="2665"/>
    <x v="1260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x v="0"/>
    <s v="makerspaces"/>
    <n v="93.695700000000002"/>
    <x v="1261"/>
    <d v="2015-05-04T21:29:34"/>
    <x v="4"/>
  </r>
  <r>
    <n v="2058"/>
    <x v="1261"/>
    <s v="Making using the serial terminal on the Raspberry Pi as easy as Pi!"/>
    <n v="2560"/>
    <n v="4308"/>
    <x v="0"/>
    <s v="GB"/>
    <s v="GBP"/>
    <n v="1425326400"/>
    <x v="1262"/>
    <b v="0"/>
    <n v="410"/>
    <b v="1"/>
    <x v="0"/>
    <s v="hardware"/>
    <n v="10.507300000000001"/>
    <x v="1262"/>
    <d v="2015-03-02T20:00:00"/>
    <x v="2"/>
  </r>
  <r>
    <n v="3768"/>
    <x v="1262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x v="6"/>
    <s v="musical"/>
    <n v="74.243300000000005"/>
    <x v="1263"/>
    <d v="2014-06-12T17:28:10"/>
    <x v="4"/>
  </r>
  <r>
    <n v="1920"/>
    <x v="1263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x v="0"/>
    <s v="gadgets"/>
    <n v="40.981000000000002"/>
    <x v="1264"/>
    <d v="2015-10-21T23:00:00"/>
    <x v="0"/>
  </r>
  <r>
    <n v="3273"/>
    <x v="1264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x v="6"/>
    <s v="plays"/>
    <n v="204.57140000000001"/>
    <x v="1265"/>
    <d v="2016-09-14T19:00:00"/>
    <x v="4"/>
  </r>
  <r>
    <n v="2528"/>
    <x v="1265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x v="7"/>
    <s v="classical music"/>
    <n v="52.962800000000001"/>
    <x v="1266"/>
    <d v="2015-08-20T11:00:00"/>
    <x v="2"/>
  </r>
  <r>
    <n v="815"/>
    <x v="1266"/>
    <s v="Be a part of helping The Early Reset finish their new 7 song EP."/>
    <n v="4000"/>
    <n v="4280"/>
    <x v="0"/>
    <s v="US"/>
    <s v="USD"/>
    <n v="1414879303"/>
    <x v="1267"/>
    <b v="0"/>
    <n v="43"/>
    <b v="1"/>
    <x v="7"/>
    <s v="rock"/>
    <n v="99.534899999999993"/>
    <x v="1267"/>
    <d v="2014-11-01T22:01:43"/>
    <x v="0"/>
  </r>
  <r>
    <n v="3308"/>
    <x v="1267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x v="6"/>
    <s v="plays"/>
    <n v="75.087699999999998"/>
    <x v="1268"/>
    <d v="2016-04-13T21:02:45"/>
    <x v="1"/>
  </r>
  <r>
    <n v="1247"/>
    <x v="1268"/>
    <s v="BRAIN DEAD is going to record their debut EP and they need your help, Bozos!"/>
    <n v="3500"/>
    <n v="4275"/>
    <x v="0"/>
    <s v="US"/>
    <s v="USD"/>
    <n v="1367823655"/>
    <x v="1269"/>
    <b v="1"/>
    <n v="50"/>
    <b v="1"/>
    <x v="7"/>
    <s v="rock"/>
    <n v="85.5"/>
    <x v="1269"/>
    <d v="2013-05-06T07:00:55"/>
    <x v="4"/>
  </r>
  <r>
    <n v="2109"/>
    <x v="1269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x v="7"/>
    <s v="indie rock"/>
    <n v="106.52500000000001"/>
    <x v="1270"/>
    <d v="2015-07-05T17:00:17"/>
    <x v="5"/>
  </r>
  <r>
    <n v="3359"/>
    <x v="1270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x v="6"/>
    <s v="plays"/>
    <n v="184.7826"/>
    <x v="1271"/>
    <d v="2017-02-25T01:22:14"/>
    <x v="4"/>
  </r>
  <r>
    <n v="2816"/>
    <x v="1271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x v="6"/>
    <s v="plays"/>
    <n v="25.130199999999999"/>
    <x v="1272"/>
    <d v="2015-08-02T16:00:00"/>
    <x v="4"/>
  </r>
  <r>
    <n v="2171"/>
    <x v="1272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x v="7"/>
    <s v="rock"/>
    <n v="90.276600000000002"/>
    <x v="1273"/>
    <d v="2015-06-22T05:00:00"/>
    <x v="4"/>
  </r>
  <r>
    <n v="3018"/>
    <x v="1273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x v="6"/>
    <s v="spaces"/>
    <n v="103.1707"/>
    <x v="1274"/>
    <d v="2015-07-20T22:00:00"/>
    <x v="2"/>
  </r>
  <r>
    <n v="2739"/>
    <x v="1274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x v="0"/>
    <s v="hardware"/>
    <n v="22.1204"/>
    <x v="1275"/>
    <d v="2014-05-05T21:18:37"/>
    <x v="3"/>
  </r>
  <r>
    <n v="2094"/>
    <x v="1275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x v="7"/>
    <s v="indie rock"/>
    <n v="58.597200000000001"/>
    <x v="1276"/>
    <d v="2012-03-05T03:00:00"/>
    <x v="0"/>
  </r>
  <r>
    <n v="3502"/>
    <x v="1276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x v="6"/>
    <s v="plays"/>
    <n v="136"/>
    <x v="1277"/>
    <d v="2016-03-16T03:59:00"/>
    <x v="5"/>
  </r>
  <r>
    <n v="807"/>
    <x v="1277"/>
    <s v="Join the Sic Vita family and lend a hand as we create a new album!"/>
    <n v="4000"/>
    <n v="4205"/>
    <x v="0"/>
    <s v="US"/>
    <s v="USD"/>
    <n v="1488333600"/>
    <x v="1278"/>
    <b v="0"/>
    <n v="57"/>
    <b v="1"/>
    <x v="7"/>
    <s v="rock"/>
    <n v="73.771900000000002"/>
    <x v="1278"/>
    <d v="2017-03-01T02:00:00"/>
    <x v="0"/>
  </r>
  <r>
    <n v="1796"/>
    <x v="1278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x v="2"/>
    <s v="photobooks"/>
    <n v="48.7209"/>
    <x v="1279"/>
    <d v="2016-07-24T10:32:46"/>
    <x v="4"/>
  </r>
  <r>
    <n v="859"/>
    <x v="1279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x v="7"/>
    <s v="metal"/>
    <n v="42.724499999999999"/>
    <x v="1280"/>
    <d v="2015-06-04T00:00:00"/>
    <x v="6"/>
  </r>
  <r>
    <n v="1665"/>
    <x v="1280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x v="7"/>
    <s v="pop"/>
    <n v="44.957000000000001"/>
    <x v="1281"/>
    <d v="2011-02-22T03:00:00"/>
    <x v="6"/>
  </r>
  <r>
    <n v="2484"/>
    <x v="1281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x v="7"/>
    <s v="indie rock"/>
    <n v="46.401200000000003"/>
    <x v="1282"/>
    <d v="2011-09-15T22:00:03"/>
    <x v="2"/>
  </r>
  <r>
    <n v="3682"/>
    <x v="1282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x v="6"/>
    <s v="plays"/>
    <n v="62.328400000000002"/>
    <x v="1283"/>
    <d v="2014-06-16T06:59:00"/>
    <x v="2"/>
  </r>
  <r>
    <n v="3793"/>
    <x v="1283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x v="6"/>
    <s v="musical"/>
    <n v="174"/>
    <x v="1284"/>
    <d v="2014-12-16T22:32:09"/>
    <x v="7"/>
  </r>
  <r>
    <n v="1265"/>
    <x v="1284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x v="7"/>
    <s v="rock"/>
    <n v="63.184399999999997"/>
    <x v="1285"/>
    <d v="2010-11-30T15:43:35"/>
    <x v="7"/>
  </r>
  <r>
    <n v="1888"/>
    <x v="1285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x v="7"/>
    <s v="indie rock"/>
    <n v="46.651699999999998"/>
    <x v="1286"/>
    <d v="2010-06-01T04:59:00"/>
    <x v="1"/>
  </r>
  <r>
    <n v="809"/>
    <x v="1286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x v="7"/>
    <s v="rock"/>
    <n v="79.826899999999995"/>
    <x v="1287"/>
    <d v="2014-01-19T20:00:30"/>
    <x v="2"/>
  </r>
  <r>
    <n v="3482"/>
    <x v="1287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x v="6"/>
    <s v="plays"/>
    <n v="51.875"/>
    <x v="1288"/>
    <d v="2014-07-06T18:31:06"/>
    <x v="0"/>
  </r>
  <r>
    <n v="3340"/>
    <x v="1288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x v="6"/>
    <s v="plays"/>
    <n v="109.0789"/>
    <x v="1289"/>
    <d v="2016-12-06T23:22:34"/>
    <x v="2"/>
  </r>
  <r>
    <n v="1273"/>
    <x v="1289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x v="7"/>
    <s v="rock"/>
    <n v="76.666700000000006"/>
    <x v="1290"/>
    <d v="2014-08-31T17:31:31"/>
    <x v="4"/>
  </r>
  <r>
    <n v="3221"/>
    <x v="1290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x v="6"/>
    <s v="plays"/>
    <n v="36.610599999999998"/>
    <x v="1291"/>
    <d v="2015-07-05T16:43:23"/>
    <x v="2"/>
  </r>
  <r>
    <n v="1531"/>
    <x v="1291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x v="2"/>
    <s v="photobooks"/>
    <n v="56.643799999999999"/>
    <x v="1292"/>
    <d v="2014-12-01T03:00:00"/>
    <x v="5"/>
  </r>
  <r>
    <n v="2321"/>
    <x v="1292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x v="4"/>
    <s v="small batch"/>
    <n v="64.531300000000002"/>
    <x v="1293"/>
    <d v="2017-04-04T05:15:01"/>
    <x v="3"/>
  </r>
  <r>
    <n v="303"/>
    <x v="1293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x v="5"/>
    <s v="documentary"/>
    <n v="50.292700000000004"/>
    <x v="1294"/>
    <d v="2012-06-02T01:42:26"/>
    <x v="0"/>
  </r>
  <r>
    <n v="2174"/>
    <x v="1294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x v="7"/>
    <s v="rock"/>
    <n v="65.381"/>
    <x v="1295"/>
    <d v="2016-05-05T13:01:47"/>
    <x v="1"/>
  </r>
  <r>
    <n v="1403"/>
    <x v="1295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x v="7"/>
    <s v="rock"/>
    <n v="62.166699999999999"/>
    <x v="1296"/>
    <d v="2013-07-26T01:30:35"/>
    <x v="0"/>
  </r>
  <r>
    <n v="1591"/>
    <x v="1296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x v="2"/>
    <s v="places"/>
    <n v="44.478299999999997"/>
    <x v="1297"/>
    <d v="2016-04-03T16:25:41"/>
    <x v="4"/>
  </r>
  <r>
    <n v="3381"/>
    <x v="1297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x v="6"/>
    <s v="plays"/>
    <n v="85.208299999999994"/>
    <x v="1298"/>
    <d v="2015-03-11T03:26:23"/>
    <x v="1"/>
  </r>
  <r>
    <n v="2527"/>
    <x v="1298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x v="7"/>
    <s v="classical music"/>
    <n v="57.535200000000003"/>
    <x v="1299"/>
    <d v="2013-10-18T03:59:00"/>
    <x v="4"/>
  </r>
  <r>
    <n v="3300"/>
    <x v="1299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x v="6"/>
    <s v="plays"/>
    <n v="46.420499999999997"/>
    <x v="1300"/>
    <d v="2015-04-29T17:51:02"/>
    <x v="4"/>
  </r>
  <r>
    <n v="3305"/>
    <x v="1300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x v="6"/>
    <s v="plays"/>
    <n v="204.05"/>
    <x v="1301"/>
    <d v="2015-07-31T20:32:28"/>
    <x v="2"/>
  </r>
  <r>
    <n v="2334"/>
    <x v="1301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x v="4"/>
    <s v="small batch"/>
    <n v="60.865699999999997"/>
    <x v="1302"/>
    <d v="2014-11-05T17:34:00"/>
    <x v="2"/>
  </r>
  <r>
    <n v="3626"/>
    <x v="1302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x v="6"/>
    <s v="plays"/>
    <n v="84.854200000000006"/>
    <x v="1303"/>
    <d v="2014-08-16T16:00:57"/>
    <x v="0"/>
  </r>
  <r>
    <n v="1378"/>
    <x v="1303"/>
    <s v="A psychedelic post rock masterpiece!"/>
    <n v="2000"/>
    <n v="4067"/>
    <x v="0"/>
    <s v="GB"/>
    <s v="GBP"/>
    <n v="1470075210"/>
    <x v="1304"/>
    <b v="0"/>
    <n v="133"/>
    <b v="1"/>
    <x v="7"/>
    <s v="rock"/>
    <n v="30.578900000000001"/>
    <x v="1304"/>
    <d v="2016-08-01T18:13:30"/>
    <x v="2"/>
  </r>
  <r>
    <n v="3844"/>
    <x v="1304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x v="6"/>
    <s v="plays"/>
    <n v="81.319999999999993"/>
    <x v="1305"/>
    <d v="2014-06-03T06:59:00"/>
    <x v="6"/>
  </r>
  <r>
    <n v="1632"/>
    <x v="1305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x v="7"/>
    <s v="rock"/>
    <n v="86.489400000000003"/>
    <x v="1306"/>
    <d v="2011-09-24T08:10:54"/>
    <x v="2"/>
  </r>
  <r>
    <n v="2938"/>
    <x v="1306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x v="6"/>
    <s v="musical"/>
    <n v="126.7188"/>
    <x v="1307"/>
    <d v="2015-01-30T16:53:34"/>
    <x v="2"/>
  </r>
  <r>
    <n v="3426"/>
    <x v="1307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x v="6"/>
    <s v="plays"/>
    <n v="46.609200000000001"/>
    <x v="1308"/>
    <d v="2014-09-21T02:00:00"/>
    <x v="2"/>
  </r>
  <r>
    <n v="30"/>
    <x v="1308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x v="5"/>
    <s v="television"/>
    <n v="76.452600000000004"/>
    <x v="1309"/>
    <d v="2014-08-21T07:01:55"/>
    <x v="0"/>
  </r>
  <r>
    <n v="1300"/>
    <x v="1309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x v="6"/>
    <s v="plays"/>
    <n v="168.75"/>
    <x v="1310"/>
    <d v="2016-06-01T18:57:00"/>
    <x v="2"/>
  </r>
  <r>
    <n v="3585"/>
    <x v="1310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x v="6"/>
    <s v="plays"/>
    <n v="176.08699999999999"/>
    <x v="1311"/>
    <d v="2014-12-21T17:11:30"/>
    <x v="0"/>
  </r>
  <r>
    <n v="1503"/>
    <x v="1311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x v="2"/>
    <s v="photobooks"/>
    <n v="56.984900000000003"/>
    <x v="1312"/>
    <d v="2016-10-23T08:20:01"/>
    <x v="1"/>
  </r>
  <r>
    <n v="75"/>
    <x v="1312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x v="5"/>
    <s v="shorts"/>
    <n v="85.957400000000007"/>
    <x v="1313"/>
    <d v="2013-04-23T05:01:12"/>
    <x v="2"/>
  </r>
  <r>
    <n v="3157"/>
    <x v="1313"/>
    <s v="Four Directors.  Four One Acts.  Four Genres.  For You."/>
    <n v="4000"/>
    <n v="4040"/>
    <x v="0"/>
    <s v="US"/>
    <s v="USD"/>
    <n v="1405746000"/>
    <x v="1314"/>
    <b v="1"/>
    <n v="41"/>
    <b v="1"/>
    <x v="6"/>
    <s v="plays"/>
    <n v="98.536600000000007"/>
    <x v="1314"/>
    <d v="2014-07-19T05:00:00"/>
    <x v="2"/>
  </r>
  <r>
    <n v="1628"/>
    <x v="1314"/>
    <s v="Original Jewish rock music on human relationships and identity"/>
    <n v="4000"/>
    <n v="4037"/>
    <x v="0"/>
    <s v="US"/>
    <s v="USD"/>
    <n v="1403026882"/>
    <x v="1315"/>
    <b v="0"/>
    <n v="88"/>
    <b v="1"/>
    <x v="7"/>
    <s v="rock"/>
    <n v="45.875"/>
    <x v="1315"/>
    <d v="2014-06-17T17:41:22"/>
    <x v="2"/>
  </r>
  <r>
    <n v="3418"/>
    <x v="1315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x v="6"/>
    <s v="plays"/>
    <n v="72.053600000000003"/>
    <x v="1316"/>
    <d v="2014-05-23T20:01:47"/>
    <x v="4"/>
  </r>
  <r>
    <n v="3717"/>
    <x v="1316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x v="6"/>
    <s v="plays"/>
    <n v="310"/>
    <x v="1317"/>
    <d v="2015-05-09T20:47:29"/>
    <x v="6"/>
  </r>
  <r>
    <n v="2086"/>
    <x v="1317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x v="7"/>
    <s v="indie rock"/>
    <n v="115.0857"/>
    <x v="1318"/>
    <d v="2011-12-14T04:59:00"/>
    <x v="1"/>
  </r>
  <r>
    <n v="1666"/>
    <x v="1318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x v="7"/>
    <s v="pop"/>
    <n v="41.040799999999997"/>
    <x v="1319"/>
    <d v="2013-03-28T05:04:33"/>
    <x v="2"/>
  </r>
  <r>
    <n v="798"/>
    <x v="1319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x v="7"/>
    <s v="rock"/>
    <n v="46.218400000000003"/>
    <x v="1320"/>
    <d v="2014-09-30T14:09:47"/>
    <x v="0"/>
  </r>
  <r>
    <n v="1288"/>
    <x v="1320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x v="6"/>
    <s v="plays"/>
    <n v="65.868899999999996"/>
    <x v="1321"/>
    <d v="2016-08-10T04:00:00"/>
    <x v="0"/>
  </r>
  <r>
    <n v="3234"/>
    <x v="1321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x v="6"/>
    <s v="plays"/>
    <n v="34.919199999999996"/>
    <x v="1322"/>
    <d v="2017-02-01T23:31:00"/>
    <x v="3"/>
  </r>
  <r>
    <n v="2081"/>
    <x v="1322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x v="7"/>
    <s v="indie rock"/>
    <n v="72.909099999999995"/>
    <x v="1323"/>
    <d v="2012-05-16T04:59:00"/>
    <x v="2"/>
  </r>
  <r>
    <n v="3695"/>
    <x v="1323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x v="6"/>
    <s v="plays"/>
    <n v="121.36360000000001"/>
    <x v="1324"/>
    <d v="2015-01-11T20:53:30"/>
    <x v="0"/>
  </r>
  <r>
    <n v="3301"/>
    <x v="1324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x v="6"/>
    <s v="plays"/>
    <n v="57.2"/>
    <x v="1325"/>
    <d v="2016-08-01T06:59:00"/>
    <x v="0"/>
  </r>
  <r>
    <n v="3602"/>
    <x v="1325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x v="6"/>
    <s v="plays"/>
    <n v="81.673500000000004"/>
    <x v="1326"/>
    <d v="2016-05-17T21:27:59"/>
    <x v="6"/>
  </r>
  <r>
    <n v="82"/>
    <x v="1326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x v="5"/>
    <s v="shorts"/>
    <n v="40.005000000000003"/>
    <x v="1327"/>
    <d v="2011-10-09T19:41:01"/>
    <x v="4"/>
  </r>
  <r>
    <n v="3492"/>
    <x v="1327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x v="6"/>
    <s v="plays"/>
    <n v="114.292"/>
    <x v="1328"/>
    <d v="2015-10-26T00:13:17"/>
    <x v="0"/>
  </r>
  <r>
    <n v="531"/>
    <x v="1328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x v="6"/>
    <s v="plays"/>
    <n v="129.03229999999999"/>
    <x v="1329"/>
    <d v="2016-12-17T06:59:00"/>
    <x v="4"/>
  </r>
  <r>
    <n v="3049"/>
    <x v="1329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x v="6"/>
    <s v="spaces"/>
    <n v="74.074100000000001"/>
    <x v="1330"/>
    <d v="2015-06-14T00:20:55"/>
    <x v="2"/>
  </r>
  <r>
    <n v="3517"/>
    <x v="1330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x v="6"/>
    <s v="plays"/>
    <n v="307.69229999999999"/>
    <x v="1331"/>
    <d v="2014-07-04T11:00:00"/>
    <x v="0"/>
  </r>
  <r>
    <n v="1779"/>
    <x v="1331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x v="2"/>
    <s v="photobooks"/>
    <n v="104.8947"/>
    <x v="1332"/>
    <d v="2016-09-02T16:36:20"/>
    <x v="7"/>
  </r>
  <r>
    <n v="244"/>
    <x v="1332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x v="5"/>
    <s v="documentary"/>
    <n v="47.398800000000001"/>
    <x v="1333"/>
    <d v="2010-03-16T07:06:00"/>
    <x v="6"/>
  </r>
  <r>
    <n v="116"/>
    <x v="1333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x v="5"/>
    <s v="shorts"/>
    <n v="69.789500000000004"/>
    <x v="1334"/>
    <d v="2011-04-08T10:55:55"/>
    <x v="1"/>
  </r>
  <r>
    <n v="745"/>
    <x v="1334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x v="1"/>
    <s v="nonfiction"/>
    <n v="53.729700000000001"/>
    <x v="1335"/>
    <d v="2013-05-03T13:44:05"/>
    <x v="4"/>
  </r>
  <r>
    <n v="2099"/>
    <x v="1335"/>
    <s v="Our tour van died, we need help!"/>
    <n v="3000"/>
    <n v="3971"/>
    <x v="0"/>
    <s v="US"/>
    <s v="USD"/>
    <n v="1435808400"/>
    <x v="1336"/>
    <b v="0"/>
    <n v="63"/>
    <b v="1"/>
    <x v="7"/>
    <s v="indie rock"/>
    <n v="63.031700000000001"/>
    <x v="1336"/>
    <d v="2015-07-02T03:40:00"/>
    <x v="6"/>
  </r>
  <r>
    <n v="1859"/>
    <x v="1336"/>
    <s v="Queen Kwong is going ON TOUR to London and Paris!"/>
    <n v="3000"/>
    <n v="3955"/>
    <x v="0"/>
    <s v="US"/>
    <s v="USD"/>
    <n v="1316716129"/>
    <x v="1337"/>
    <b v="0"/>
    <n v="56"/>
    <b v="1"/>
    <x v="7"/>
    <s v="rock"/>
    <n v="70.625"/>
    <x v="1337"/>
    <d v="2011-09-22T18:28:49"/>
    <x v="2"/>
  </r>
  <r>
    <n v="2711"/>
    <x v="1337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x v="6"/>
    <s v="spaces"/>
    <n v="53.9452"/>
    <x v="1338"/>
    <d v="2014-06-20T22:01:00"/>
    <x v="1"/>
  </r>
  <r>
    <n v="2302"/>
    <x v="1338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x v="7"/>
    <s v="indie rock"/>
    <n v="46.176499999999997"/>
    <x v="1339"/>
    <d v="2013-12-31T07:00:00"/>
    <x v="0"/>
  </r>
  <r>
    <n v="1395"/>
    <x v="1339"/>
    <s v="Help Quiet Oaks record their debut album!!!"/>
    <n v="3500"/>
    <n v="3916"/>
    <x v="0"/>
    <s v="US"/>
    <s v="USD"/>
    <n v="1484430481"/>
    <x v="1340"/>
    <b v="0"/>
    <n v="82"/>
    <b v="1"/>
    <x v="7"/>
    <s v="rock"/>
    <n v="47.756100000000004"/>
    <x v="1340"/>
    <d v="2017-01-14T21:48:01"/>
    <x v="1"/>
  </r>
  <r>
    <n v="2546"/>
    <x v="1340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x v="7"/>
    <s v="classical music"/>
    <n v="60.153799999999997"/>
    <x v="1341"/>
    <d v="2013-10-05T05:00:00"/>
    <x v="0"/>
  </r>
  <r>
    <n v="3606"/>
    <x v="1341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x v="6"/>
    <s v="plays"/>
    <n v="61.0625"/>
    <x v="1342"/>
    <d v="2016-08-14T14:30:57"/>
    <x v="4"/>
  </r>
  <r>
    <n v="2545"/>
    <x v="1342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x v="7"/>
    <s v="classical music"/>
    <n v="64.032799999999995"/>
    <x v="1343"/>
    <d v="2015-02-27T00:30:00"/>
    <x v="0"/>
  </r>
  <r>
    <n v="3973"/>
    <x v="1343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x v="6"/>
    <s v="plays"/>
    <n v="105.54049999999999"/>
    <x v="1344"/>
    <d v="2016-05-09T04:00:00"/>
    <x v="4"/>
  </r>
  <r>
    <n v="536"/>
    <x v="1344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x v="6"/>
    <s v="plays"/>
    <n v="100.0641"/>
    <x v="1345"/>
    <d v="2015-08-03T18:00:00"/>
    <x v="2"/>
  </r>
  <r>
    <n v="2839"/>
    <x v="1345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x v="6"/>
    <s v="plays"/>
    <n v="125.8065"/>
    <x v="1346"/>
    <d v="2014-08-25T04:59:00"/>
    <x v="0"/>
  </r>
  <r>
    <n v="3683"/>
    <x v="1346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x v="6"/>
    <s v="plays"/>
    <n v="58.7879"/>
    <x v="1347"/>
    <d v="2016-10-20T02:48:16"/>
    <x v="2"/>
  </r>
  <r>
    <n v="3983"/>
    <x v="1347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x v="6"/>
    <s v="plays"/>
    <n v="84.282600000000002"/>
    <x v="1348"/>
    <d v="2014-05-20T06:59:00"/>
    <x v="5"/>
  </r>
  <r>
    <n v="1527"/>
    <x v="1348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x v="2"/>
    <s v="photobooks"/>
    <n v="55.222099999999998"/>
    <x v="1349"/>
    <d v="2017-03-14T13:24:46"/>
    <x v="1"/>
  </r>
  <r>
    <n v="314"/>
    <x v="1349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x v="5"/>
    <s v="documentary"/>
    <n v="32.095799999999997"/>
    <x v="1350"/>
    <d v="2013-03-01T19:59:48"/>
    <x v="2"/>
  </r>
  <r>
    <n v="1649"/>
    <x v="1350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x v="7"/>
    <s v="pop"/>
    <n v="47.189300000000003"/>
    <x v="1351"/>
    <d v="2014-05-23T16:25:55"/>
    <x v="0"/>
  </r>
  <r>
    <n v="524"/>
    <x v="1351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x v="6"/>
    <s v="plays"/>
    <n v="29.258099999999999"/>
    <x v="1352"/>
    <d v="2016-06-01T17:12:49"/>
    <x v="4"/>
  </r>
  <r>
    <n v="1290"/>
    <x v="1352"/>
    <s v="Sometimes your Heart has to STOP for your Life to START."/>
    <n v="3500"/>
    <n v="3800"/>
    <x v="0"/>
    <s v="US"/>
    <s v="USD"/>
    <n v="1429772340"/>
    <x v="1353"/>
    <b v="0"/>
    <n v="86"/>
    <b v="1"/>
    <x v="6"/>
    <s v="plays"/>
    <n v="44.186"/>
    <x v="1353"/>
    <d v="2015-04-23T06:59:00"/>
    <x v="2"/>
  </r>
  <r>
    <n v="3757"/>
    <x v="1353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x v="6"/>
    <s v="musical"/>
    <n v="75.959999999999994"/>
    <x v="1354"/>
    <d v="2014-12-01T20:25:15"/>
    <x v="2"/>
  </r>
  <r>
    <n v="1248"/>
    <x v="1354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x v="7"/>
    <s v="rock"/>
    <n v="64.254199999999997"/>
    <x v="1355"/>
    <d v="2014-06-13T06:59:00"/>
    <x v="7"/>
  </r>
  <r>
    <n v="2028"/>
    <x v="1355"/>
    <s v="Building an open source Bussard fusion reactor, aka the Polywell."/>
    <n v="3000"/>
    <n v="3785"/>
    <x v="0"/>
    <s v="US"/>
    <s v="USD"/>
    <n v="1268690100"/>
    <x v="1356"/>
    <b v="1"/>
    <n v="79"/>
    <b v="1"/>
    <x v="0"/>
    <s v="hardware"/>
    <n v="47.9114"/>
    <x v="1356"/>
    <d v="2010-03-15T21:55:00"/>
    <x v="4"/>
  </r>
  <r>
    <n v="551"/>
    <x v="1356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x v="0"/>
    <s v="web"/>
    <n v="135.03569999999999"/>
    <x v="1357"/>
    <d v="2015-08-01T17:53:00"/>
    <x v="3"/>
  </r>
  <r>
    <n v="2551"/>
    <x v="1357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x v="7"/>
    <s v="classical music"/>
    <n v="67.419600000000003"/>
    <x v="1358"/>
    <d v="2012-03-21T20:48:00"/>
    <x v="3"/>
  </r>
  <r>
    <n v="3210"/>
    <x v="1358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x v="6"/>
    <s v="plays"/>
    <n v="62.883299999999998"/>
    <x v="1359"/>
    <d v="2012-06-01T03:59:00"/>
    <x v="0"/>
  </r>
  <r>
    <n v="3694"/>
    <x v="1359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x v="6"/>
    <s v="plays"/>
    <n v="62.666699999999999"/>
    <x v="1360"/>
    <d v="2016-06-06T02:00:00"/>
    <x v="2"/>
  </r>
  <r>
    <n v="1260"/>
    <x v="1360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x v="7"/>
    <s v="rock"/>
    <n v="50.6892"/>
    <x v="1361"/>
    <d v="2014-02-26T20:13:40"/>
    <x v="4"/>
  </r>
  <r>
    <n v="2926"/>
    <x v="1361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x v="6"/>
    <s v="musical"/>
    <n v="75"/>
    <x v="1362"/>
    <d v="2015-02-23T18:22:59"/>
    <x v="1"/>
  </r>
  <r>
    <n v="2541"/>
    <x v="1362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x v="7"/>
    <s v="classical music"/>
    <n v="59.460299999999997"/>
    <x v="1363"/>
    <d v="2013-09-26T10:46:58"/>
    <x v="3"/>
  </r>
  <r>
    <n v="2306"/>
    <x v="1363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x v="7"/>
    <s v="indie rock"/>
    <n v="51.185600000000001"/>
    <x v="1364"/>
    <d v="2012-03-10T04:02:09"/>
    <x v="2"/>
  </r>
  <r>
    <n v="341"/>
    <x v="1364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x v="5"/>
    <s v="documentary"/>
    <n v="67.909099999999995"/>
    <x v="1365"/>
    <d v="2014-10-01T03:59:00"/>
    <x v="0"/>
  </r>
  <r>
    <n v="3496"/>
    <x v="1365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x v="6"/>
    <s v="plays"/>
    <n v="47.846200000000003"/>
    <x v="1366"/>
    <d v="2016-09-11T20:19:26"/>
    <x v="4"/>
  </r>
  <r>
    <n v="3374"/>
    <x v="1366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x v="6"/>
    <s v="plays"/>
    <n v="71.730800000000002"/>
    <x v="1367"/>
    <d v="2015-10-28T17:33:36"/>
    <x v="0"/>
  </r>
  <r>
    <n v="2968"/>
    <x v="1367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x v="6"/>
    <s v="plays"/>
    <n v="78.936199999999999"/>
    <x v="1368"/>
    <d v="2016-08-17T03:59:00"/>
    <x v="2"/>
  </r>
  <r>
    <n v="29"/>
    <x v="1368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x v="5"/>
    <s v="television"/>
    <n v="31.623899999999999"/>
    <x v="1369"/>
    <d v="2014-07-22T16:09:28"/>
    <x v="1"/>
  </r>
  <r>
    <n v="108"/>
    <x v="1369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x v="5"/>
    <s v="shorts"/>
    <n v="78.723399999999998"/>
    <x v="1370"/>
    <d v="2013-05-31T14:42:50"/>
    <x v="2"/>
  </r>
  <r>
    <n v="4035"/>
    <x v="1370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x v="6"/>
    <s v="plays"/>
    <n v="147.4"/>
    <x v="1371"/>
    <d v="2014-10-21T21:11:27"/>
    <x v="4"/>
  </r>
  <r>
    <n v="2554"/>
    <x v="1371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x v="7"/>
    <s v="classical music"/>
    <n v="54.985100000000003"/>
    <x v="1372"/>
    <d v="2015-06-01T03:59:00"/>
    <x v="0"/>
  </r>
  <r>
    <n v="852"/>
    <x v="1372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x v="7"/>
    <s v="metal"/>
    <n v="59.258099999999999"/>
    <x v="1373"/>
    <d v="2016-10-24T21:00:00"/>
    <x v="4"/>
  </r>
  <r>
    <n v="530"/>
    <x v="1373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x v="6"/>
    <s v="plays"/>
    <n v="126.5517"/>
    <x v="1374"/>
    <d v="2015-06-24T02:00:00"/>
    <x v="4"/>
  </r>
  <r>
    <n v="3333"/>
    <x v="1374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x v="6"/>
    <s v="plays"/>
    <n v="32.972999999999999"/>
    <x v="1375"/>
    <d v="2015-06-15T16:14:40"/>
    <x v="4"/>
  </r>
  <r>
    <n v="3821"/>
    <x v="1375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x v="6"/>
    <s v="plays"/>
    <n v="79.543499999999995"/>
    <x v="1376"/>
    <d v="2016-01-04T04:20:07"/>
    <x v="4"/>
  </r>
  <r>
    <n v="3350"/>
    <x v="1376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x v="6"/>
    <s v="plays"/>
    <n v="71.666700000000006"/>
    <x v="1377"/>
    <d v="2015-11-29T23:00:00"/>
    <x v="3"/>
  </r>
  <r>
    <n v="2285"/>
    <x v="1377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x v="7"/>
    <s v="rock"/>
    <n v="46.0886"/>
    <x v="1378"/>
    <d v="2012-06-29T04:27:23"/>
    <x v="0"/>
  </r>
  <r>
    <n v="354"/>
    <x v="1378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x v="5"/>
    <s v="documentary"/>
    <n v="125.4483"/>
    <x v="1379"/>
    <d v="2016-04-08T18:52:01"/>
    <x v="4"/>
  </r>
  <r>
    <n v="3488"/>
    <x v="1379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x v="6"/>
    <s v="plays"/>
    <n v="125.3793"/>
    <x v="1380"/>
    <d v="2015-04-17T16:00:00"/>
    <x v="2"/>
  </r>
  <r>
    <n v="88"/>
    <x v="1380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x v="5"/>
    <s v="shorts"/>
    <n v="60"/>
    <x v="1381"/>
    <d v="2014-06-22T15:48:51"/>
    <x v="6"/>
  </r>
  <r>
    <n v="91"/>
    <x v="1381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x v="5"/>
    <s v="shorts"/>
    <n v="78.260900000000007"/>
    <x v="1382"/>
    <d v="2011-05-17T09:39:24"/>
    <x v="4"/>
  </r>
  <r>
    <n v="776"/>
    <x v="1382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x v="1"/>
    <s v="fiction"/>
    <n v="63.122799999999998"/>
    <x v="1383"/>
    <d v="2015-10-11T05:00:00"/>
    <x v="4"/>
  </r>
  <r>
    <n v="3715"/>
    <x v="1383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x v="6"/>
    <s v="plays"/>
    <n v="132.96299999999999"/>
    <x v="1384"/>
    <d v="2015-03-31T12:52:00"/>
    <x v="3"/>
  </r>
  <r>
    <n v="822"/>
    <x v="1384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x v="7"/>
    <s v="rock"/>
    <n v="51.811599999999999"/>
    <x v="1385"/>
    <d v="2012-10-05T22:44:10"/>
    <x v="0"/>
  </r>
  <r>
    <n v="2813"/>
    <x v="1385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x v="6"/>
    <s v="plays"/>
    <n v="37.209600000000002"/>
    <x v="1386"/>
    <d v="2016-12-14T17:49:21"/>
    <x v="0"/>
  </r>
  <r>
    <n v="967"/>
    <x v="1386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x v="0"/>
    <s v="wearables"/>
    <n v="43.975299999999997"/>
    <x v="1387"/>
    <d v="2016-04-22T05:06:14"/>
    <x v="6"/>
  </r>
  <r>
    <n v="751"/>
    <x v="1387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x v="1"/>
    <s v="nonfiction"/>
    <n v="57.338700000000003"/>
    <x v="1388"/>
    <d v="2011-08-04T15:07:55"/>
    <x v="0"/>
  </r>
  <r>
    <n v="687"/>
    <x v="1388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x v="0"/>
    <s v="wearables"/>
    <n v="591.66669999999999"/>
    <x v="1389"/>
    <d v="2017-02-05T18:00:53"/>
    <x v="4"/>
  </r>
  <r>
    <n v="3689"/>
    <x v="1389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x v="6"/>
    <s v="plays"/>
    <n v="57.258099999999999"/>
    <x v="1390"/>
    <d v="2015-06-21T22:25:00"/>
    <x v="1"/>
  </r>
  <r>
    <n v="2220"/>
    <x v="1390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x v="7"/>
    <s v="electronic music"/>
    <n v="51.304299999999998"/>
    <x v="1391"/>
    <d v="2013-07-27T01:27:16"/>
    <x v="7"/>
  </r>
  <r>
    <n v="3150"/>
    <x v="1391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x v="6"/>
    <s v="plays"/>
    <n v="33.990400000000001"/>
    <x v="1392"/>
    <d v="2011-01-25T04:00:00"/>
    <x v="0"/>
  </r>
  <r>
    <n v="2935"/>
    <x v="1392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x v="6"/>
    <s v="musical"/>
    <n v="90.538499999999999"/>
    <x v="1393"/>
    <d v="2016-08-29T17:00:00"/>
    <x v="2"/>
  </r>
  <r>
    <n v="3671"/>
    <x v="1393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x v="6"/>
    <s v="plays"/>
    <n v="88.25"/>
    <x v="1394"/>
    <d v="2014-07-21T03:59:00"/>
    <x v="4"/>
  </r>
  <r>
    <n v="4106"/>
    <x v="1394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x v="6"/>
    <s v="plays"/>
    <n v="106.9697"/>
    <x v="1395"/>
    <d v="2015-04-02T01:00:00"/>
    <x v="0"/>
  </r>
  <r>
    <n v="3382"/>
    <x v="1395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x v="6"/>
    <s v="plays"/>
    <n v="76.652199999999993"/>
    <x v="1396"/>
    <d v="2016-08-01T22:59:00"/>
    <x v="2"/>
  </r>
  <r>
    <n v="3151"/>
    <x v="1396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x v="6"/>
    <s v="plays"/>
    <n v="103.35290000000001"/>
    <x v="1397"/>
    <d v="2014-09-10T20:09:34"/>
    <x v="6"/>
  </r>
  <r>
    <n v="270"/>
    <x v="1397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x v="5"/>
    <s v="documentary"/>
    <n v="57.540999999999997"/>
    <x v="1398"/>
    <d v="2011-05-25T04:00:00"/>
    <x v="2"/>
  </r>
  <r>
    <n v="3015"/>
    <x v="1398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x v="6"/>
    <s v="spaces"/>
    <n v="87.7"/>
    <x v="1399"/>
    <d v="2014-06-11T04:00:00"/>
    <x v="2"/>
  </r>
  <r>
    <n v="3387"/>
    <x v="1399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x v="6"/>
    <s v="plays"/>
    <n v="100.17140000000001"/>
    <x v="1400"/>
    <d v="2014-12-14T18:18:08"/>
    <x v="0"/>
  </r>
  <r>
    <n v="8"/>
    <x v="1400"/>
    <s v="Help us raise the funds to film our pilot episode!"/>
    <n v="3500"/>
    <n v="3501.52"/>
    <x v="0"/>
    <s v="US"/>
    <s v="USD"/>
    <n v="1460754000"/>
    <x v="1401"/>
    <b v="0"/>
    <n v="12"/>
    <b v="1"/>
    <x v="5"/>
    <s v="television"/>
    <n v="291.79329999999999"/>
    <x v="1401"/>
    <d v="2016-04-15T21:00:00"/>
    <x v="3"/>
  </r>
  <r>
    <n v="101"/>
    <x v="1401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x v="5"/>
    <s v="shorts"/>
    <n v="100"/>
    <x v="1402"/>
    <d v="2013-01-24T18:38:30"/>
    <x v="3"/>
  </r>
  <r>
    <n v="831"/>
    <x v="1402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x v="7"/>
    <s v="rock"/>
    <n v="175"/>
    <x v="1403"/>
    <d v="2012-04-27T15:31:34"/>
    <x v="6"/>
  </r>
  <r>
    <n v="1679"/>
    <x v="1403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x v="7"/>
    <s v="pop"/>
    <n v="62.5"/>
    <x v="1404"/>
    <d v="2011-07-22T01:39:05"/>
    <x v="2"/>
  </r>
  <r>
    <n v="649"/>
    <x v="1404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x v="0"/>
    <s v="wearables"/>
    <n v="42.670699999999997"/>
    <x v="1405"/>
    <d v="2014-09-16T21:53:33"/>
    <x v="4"/>
  </r>
  <r>
    <n v="3299"/>
    <x v="1405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x v="6"/>
    <s v="plays"/>
    <n v="55.333300000000001"/>
    <x v="1406"/>
    <d v="2015-10-14T22:01:03"/>
    <x v="2"/>
  </r>
  <r>
    <n v="3167"/>
    <x v="1406"/>
    <s v="What is destiny? Explore it with us this August at FringeNYC."/>
    <n v="3000"/>
    <n v="3485"/>
    <x v="0"/>
    <s v="US"/>
    <s v="USD"/>
    <n v="1406952781"/>
    <x v="1407"/>
    <b v="1"/>
    <n v="55"/>
    <b v="1"/>
    <x v="6"/>
    <s v="plays"/>
    <n v="63.363599999999998"/>
    <x v="1407"/>
    <d v="2014-08-02T04:13:01"/>
    <x v="4"/>
  </r>
  <r>
    <n v="3560"/>
    <x v="1407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x v="6"/>
    <s v="plays"/>
    <n v="46.8919"/>
    <x v="1408"/>
    <d v="2015-05-27T02:45:00"/>
    <x v="0"/>
  </r>
  <r>
    <n v="2165"/>
    <x v="1408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x v="7"/>
    <s v="rock"/>
    <n v="29.623899999999999"/>
    <x v="1409"/>
    <d v="2016-04-08T15:00:35"/>
    <x v="0"/>
  </r>
  <r>
    <n v="2600"/>
    <x v="1409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x v="4"/>
    <s v="food trucks"/>
    <n v="115.5333"/>
    <x v="1410"/>
    <d v="2016-03-25T20:36:40"/>
    <x v="7"/>
  </r>
  <r>
    <n v="2088"/>
    <x v="1410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x v="7"/>
    <s v="indie rock"/>
    <n v="46.204300000000003"/>
    <x v="1411"/>
    <d v="2010-09-11T03:59:00"/>
    <x v="4"/>
  </r>
  <r>
    <n v="3584"/>
    <x v="1411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x v="6"/>
    <s v="plays"/>
    <n v="30.9375"/>
    <x v="1412"/>
    <d v="2015-07-13T07:35:44"/>
    <x v="3"/>
  </r>
  <r>
    <n v="1676"/>
    <x v="1412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x v="7"/>
    <s v="pop"/>
    <n v="82.381"/>
    <x v="1413"/>
    <d v="2012-04-21T03:59:00"/>
    <x v="4"/>
  </r>
  <r>
    <n v="1881"/>
    <x v="1413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x v="7"/>
    <s v="indie rock"/>
    <n v="49.3384"/>
    <x v="1414"/>
    <d v="2015-03-10T02:39:49"/>
    <x v="4"/>
  </r>
  <r>
    <n v="3720"/>
    <x v="1414"/>
    <s v="Breaking the American Indian stereotype in the American Theatre."/>
    <n v="3300"/>
    <n v="3449"/>
    <x v="0"/>
    <s v="US"/>
    <s v="USD"/>
    <n v="1435881006"/>
    <x v="1415"/>
    <b v="0"/>
    <n v="40"/>
    <b v="1"/>
    <x v="6"/>
    <s v="plays"/>
    <n v="86.224999999999994"/>
    <x v="1415"/>
    <d v="2015-07-02T23:50:06"/>
    <x v="5"/>
  </r>
  <r>
    <n v="2702"/>
    <x v="1415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x v="6"/>
    <s v="spaces"/>
    <n v="132.34620000000001"/>
    <x v="1416"/>
    <d v="2017-04-05T18:14:37"/>
    <x v="0"/>
  </r>
  <r>
    <n v="522"/>
    <x v="1416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x v="6"/>
    <s v="plays"/>
    <n v="110.96769999999999"/>
    <x v="1417"/>
    <d v="2016-03-20T23:58:45"/>
    <x v="1"/>
  </r>
  <r>
    <n v="1924"/>
    <x v="1417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x v="7"/>
    <s v="indie rock"/>
    <n v="104"/>
    <x v="1418"/>
    <d v="2014-01-15T19:33:00"/>
    <x v="3"/>
  </r>
  <r>
    <n v="1604"/>
    <x v="1418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x v="7"/>
    <s v="rock"/>
    <n v="48.8429"/>
    <x v="1419"/>
    <d v="2012-03-17T19:17:15"/>
    <x v="0"/>
  </r>
  <r>
    <n v="1331"/>
    <x v="1419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x v="0"/>
    <s v="wearables"/>
    <n v="100.5"/>
    <x v="1420"/>
    <d v="2016-08-17T12:05:54"/>
    <x v="2"/>
  </r>
  <r>
    <n v="2677"/>
    <x v="1420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x v="0"/>
    <s v="makerspaces"/>
    <n v="126.4815"/>
    <x v="1421"/>
    <d v="2014-07-03T00:42:23"/>
    <x v="2"/>
  </r>
  <r>
    <n v="1568"/>
    <x v="1421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x v="1"/>
    <s v="art books"/>
    <n v="155"/>
    <x v="1422"/>
    <d v="2014-12-24T01:29:45"/>
    <x v="1"/>
  </r>
  <r>
    <n v="1074"/>
    <x v="1422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x v="3"/>
    <s v="video games"/>
    <n v="113.5667"/>
    <x v="1423"/>
    <d v="2014-01-04T04:09:05"/>
    <x v="4"/>
  </r>
  <r>
    <n v="2977"/>
    <x v="1423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x v="6"/>
    <s v="plays"/>
    <n v="113.5667"/>
    <x v="1424"/>
    <d v="2015-03-23T02:14:00"/>
    <x v="2"/>
  </r>
  <r>
    <n v="2900"/>
    <x v="1424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x v="6"/>
    <s v="plays"/>
    <n v="486.42860000000002"/>
    <x v="1425"/>
    <d v="2014-08-09T05:37:12"/>
    <x v="3"/>
  </r>
  <r>
    <n v="98"/>
    <x v="1425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x v="5"/>
    <s v="shorts"/>
    <n v="56.666699999999999"/>
    <x v="1426"/>
    <d v="2012-12-07T23:30:00"/>
    <x v="4"/>
  </r>
  <r>
    <n v="3611"/>
    <x v="1426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x v="6"/>
    <s v="plays"/>
    <n v="66.666700000000006"/>
    <x v="1427"/>
    <d v="2015-04-08T08:53:21"/>
    <x v="6"/>
  </r>
  <r>
    <n v="119"/>
    <x v="1427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x v="5"/>
    <s v="shorts"/>
    <n v="91.840500000000006"/>
    <x v="1428"/>
    <d v="2011-08-13T23:00:00"/>
    <x v="0"/>
  </r>
  <r>
    <n v="2615"/>
    <x v="1428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x v="0"/>
    <s v="space exploration"/>
    <n v="47.180599999999998"/>
    <x v="1429"/>
    <d v="2016-04-30T12:00:00"/>
    <x v="4"/>
  </r>
  <r>
    <n v="3223"/>
    <x v="1429"/>
    <s v="Bringing David Lindsay-Abaire's award-winning story of our times to the East Bay."/>
    <n v="3100"/>
    <n v="3395"/>
    <x v="0"/>
    <s v="US"/>
    <s v="USD"/>
    <n v="1440100976"/>
    <x v="1430"/>
    <b v="1"/>
    <n v="74"/>
    <b v="1"/>
    <x v="6"/>
    <s v="plays"/>
    <n v="45.878399999999999"/>
    <x v="1430"/>
    <d v="2015-08-20T20:02:56"/>
    <x v="2"/>
  </r>
  <r>
    <n v="34"/>
    <x v="1430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x v="5"/>
    <s v="television"/>
    <n v="49.882399999999997"/>
    <x v="1431"/>
    <d v="2014-08-05T07:43:21"/>
    <x v="2"/>
  </r>
  <r>
    <n v="2696"/>
    <x v="1431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x v="4"/>
    <s v="food trucks"/>
    <n v="89.210499999999996"/>
    <x v="1432"/>
    <d v="2014-12-25T20:16:00"/>
    <x v="6"/>
  </r>
  <r>
    <n v="2115"/>
    <x v="1432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x v="7"/>
    <s v="indie rock"/>
    <n v="94.027799999999999"/>
    <x v="1433"/>
    <d v="2011-02-20T01:56:41"/>
    <x v="0"/>
  </r>
  <r>
    <n v="3604"/>
    <x v="1433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x v="6"/>
    <s v="plays"/>
    <n v="49.058"/>
    <x v="1434"/>
    <d v="2016-04-29T06:59:00"/>
    <x v="0"/>
  </r>
  <r>
    <n v="3680"/>
    <x v="1434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x v="6"/>
    <s v="plays"/>
    <n v="99.5"/>
    <x v="1435"/>
    <d v="2016-10-05T10:53:54"/>
    <x v="3"/>
  </r>
  <r>
    <n v="1882"/>
    <x v="1435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x v="7"/>
    <s v="indie rock"/>
    <n v="41.728400000000001"/>
    <x v="1436"/>
    <d v="2012-07-10T23:48:00"/>
    <x v="3"/>
  </r>
  <r>
    <n v="1821"/>
    <x v="1436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x v="7"/>
    <s v="rock"/>
    <n v="59.162300000000002"/>
    <x v="1437"/>
    <d v="2012-03-03T07:39:27"/>
    <x v="1"/>
  </r>
  <r>
    <n v="1474"/>
    <x v="1437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x v="1"/>
    <s v="radio &amp; podcasts"/>
    <n v="44.315800000000003"/>
    <x v="1438"/>
    <d v="2013-09-13T17:28:12"/>
    <x v="0"/>
  </r>
  <r>
    <n v="3526"/>
    <x v="1438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x v="6"/>
    <s v="plays"/>
    <n v="99"/>
    <x v="1439"/>
    <d v="2016-04-28T05:59:00"/>
    <x v="4"/>
  </r>
  <r>
    <n v="2806"/>
    <x v="1439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x v="6"/>
    <s v="plays"/>
    <n v="44.25"/>
    <x v="1440"/>
    <d v="2015-08-05T11:00:00"/>
    <x v="2"/>
  </r>
  <r>
    <n v="2476"/>
    <x v="1440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x v="7"/>
    <s v="indie rock"/>
    <n v="61.103999999999999"/>
    <x v="1441"/>
    <d v="2014-11-03T08:52:50"/>
    <x v="0"/>
  </r>
  <r>
    <n v="378"/>
    <x v="1441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x v="5"/>
    <s v="documentary"/>
    <n v="40.397599999999997"/>
    <x v="1442"/>
    <d v="2016-01-25T23:52:00"/>
    <x v="6"/>
  </r>
  <r>
    <n v="1358"/>
    <x v="1442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x v="1"/>
    <s v="nonfiction"/>
    <n v="68.3673"/>
    <x v="1443"/>
    <d v="2011-06-25T13:42:03"/>
    <x v="0"/>
  </r>
  <r>
    <n v="3322"/>
    <x v="1443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x v="6"/>
    <s v="plays"/>
    <n v="145.65219999999999"/>
    <x v="1444"/>
    <d v="2016-06-22T03:55:00"/>
    <x v="0"/>
  </r>
  <r>
    <n v="3341"/>
    <x v="1444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x v="6"/>
    <s v="plays"/>
    <n v="119.6429"/>
    <x v="1445"/>
    <d v="2016-06-12T17:00:00"/>
    <x v="4"/>
  </r>
  <r>
    <n v="1887"/>
    <x v="1445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x v="7"/>
    <s v="indie rock"/>
    <n v="416.875"/>
    <x v="1446"/>
    <d v="2015-12-03T21:30:00"/>
    <x v="0"/>
  </r>
  <r>
    <n v="3661"/>
    <x v="1446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x v="6"/>
    <s v="plays"/>
    <n v="92.5"/>
    <x v="1447"/>
    <d v="2016-04-10T04:00:00"/>
    <x v="3"/>
  </r>
  <r>
    <n v="2462"/>
    <x v="1447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x v="7"/>
    <s v="indie rock"/>
    <n v="28.880400000000002"/>
    <x v="1448"/>
    <d v="2012-07-19T04:28:16"/>
    <x v="4"/>
  </r>
  <r>
    <n v="2831"/>
    <x v="1448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x v="6"/>
    <s v="plays"/>
    <n v="63.846200000000003"/>
    <x v="1449"/>
    <d v="2015-07-16T19:47:50"/>
    <x v="4"/>
  </r>
  <r>
    <n v="2672"/>
    <x v="1449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x v="0"/>
    <s v="makerspaces"/>
    <n v="70.617000000000004"/>
    <x v="1450"/>
    <d v="2015-12-28T06:00:00"/>
    <x v="2"/>
  </r>
  <r>
    <n v="3593"/>
    <x v="1450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x v="6"/>
    <s v="plays"/>
    <n v="77.186000000000007"/>
    <x v="1451"/>
    <d v="2015-01-05T20:26:00"/>
    <x v="3"/>
  </r>
  <r>
    <n v="746"/>
    <x v="1451"/>
    <s v="This is a book of letters. Letters to our body parts."/>
    <n v="2987"/>
    <n v="3318"/>
    <x v="0"/>
    <s v="US"/>
    <s v="USD"/>
    <n v="1348372740"/>
    <x v="1452"/>
    <b v="0"/>
    <n v="97"/>
    <b v="1"/>
    <x v="1"/>
    <s v="nonfiction"/>
    <n v="34.206200000000003"/>
    <x v="1452"/>
    <d v="2012-09-23T03:59:00"/>
    <x v="2"/>
  </r>
  <r>
    <n v="1339"/>
    <x v="1452"/>
    <s v="World's Smallest customizable Phone &amp; GPS Watch for kids !"/>
    <n v="50000"/>
    <n v="3317"/>
    <x v="1"/>
    <s v="US"/>
    <s v="USD"/>
    <n v="1418056315"/>
    <x v="1453"/>
    <b v="0"/>
    <n v="37"/>
    <b v="0"/>
    <x v="0"/>
    <s v="wearables"/>
    <n v="89.648600000000002"/>
    <x v="1453"/>
    <d v="2014-12-08T16:31:55"/>
    <x v="4"/>
  </r>
  <r>
    <n v="3261"/>
    <x v="1453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x v="6"/>
    <s v="plays"/>
    <n v="67.653099999999995"/>
    <x v="1454"/>
    <d v="2015-07-16T17:24:36"/>
    <x v="2"/>
  </r>
  <r>
    <n v="3513"/>
    <x v="1454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x v="6"/>
    <s v="plays"/>
    <n v="75.340900000000005"/>
    <x v="1455"/>
    <d v="2014-06-04T04:59:00"/>
    <x v="3"/>
  </r>
  <r>
    <n v="2601"/>
    <x v="1455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x v="0"/>
    <s v="space exploration"/>
    <n v="21.900700000000001"/>
    <x v="1456"/>
    <d v="2012-09-13T03:59:00"/>
    <x v="4"/>
  </r>
  <r>
    <n v="2163"/>
    <x v="1456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x v="7"/>
    <s v="rock"/>
    <n v="75.113600000000005"/>
    <x v="1457"/>
    <d v="2015-06-08T03:50:00"/>
    <x v="6"/>
  </r>
  <r>
    <n v="1094"/>
    <x v="1457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x v="3"/>
    <s v="video games"/>
    <n v="122.0004"/>
    <x v="1458"/>
    <d v="2011-10-09T17:07:13"/>
    <x v="0"/>
  </r>
  <r>
    <n v="3621"/>
    <x v="1458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x v="6"/>
    <s v="plays"/>
    <n v="47.028599999999997"/>
    <x v="1459"/>
    <d v="2016-09-30T21:00:00"/>
    <x v="2"/>
  </r>
  <r>
    <n v="53"/>
    <x v="1459"/>
    <s v="Delicious TV's Vegan Mashup launching season two on public television"/>
    <n v="3000"/>
    <n v="3289"/>
    <x v="0"/>
    <s v="US"/>
    <s v="USD"/>
    <n v="1396648800"/>
    <x v="1460"/>
    <b v="0"/>
    <n v="117"/>
    <b v="1"/>
    <x v="5"/>
    <s v="television"/>
    <n v="28.1111"/>
    <x v="1460"/>
    <d v="2014-04-04T22:00:00"/>
    <x v="4"/>
  </r>
  <r>
    <n v="2980"/>
    <x v="1460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x v="6"/>
    <s v="plays"/>
    <n v="136.45830000000001"/>
    <x v="1461"/>
    <d v="2015-08-24T02:00:00"/>
    <x v="2"/>
  </r>
  <r>
    <n v="3688"/>
    <x v="1461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x v="6"/>
    <s v="plays"/>
    <n v="83.974400000000003"/>
    <x v="1462"/>
    <d v="2014-08-08T18:53:24"/>
    <x v="0"/>
  </r>
  <r>
    <n v="3702"/>
    <x v="1462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x v="6"/>
    <s v="plays"/>
    <n v="155.95240000000001"/>
    <x v="1463"/>
    <d v="2016-07-10T22:59:00"/>
    <x v="4"/>
  </r>
  <r>
    <n v="3422"/>
    <x v="1463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x v="6"/>
    <s v="plays"/>
    <n v="71.152199999999993"/>
    <x v="1464"/>
    <d v="2015-12-14T00:00:00"/>
    <x v="4"/>
  </r>
  <r>
    <n v="3834"/>
    <x v="1464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x v="6"/>
    <s v="plays"/>
    <n v="57.386000000000003"/>
    <x v="1465"/>
    <d v="2015-06-18T10:41:07"/>
    <x v="2"/>
  </r>
  <r>
    <n v="3186"/>
    <x v="1465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x v="6"/>
    <s v="plays"/>
    <n v="46.714300000000001"/>
    <x v="1466"/>
    <d v="2014-09-16T21:00:00"/>
    <x v="0"/>
  </r>
  <r>
    <n v="2444"/>
    <x v="1466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x v="4"/>
    <s v="small batch"/>
    <n v="53.409799999999997"/>
    <x v="1467"/>
    <d v="2016-05-25T18:06:31"/>
    <x v="4"/>
  </r>
  <r>
    <n v="2932"/>
    <x v="1467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x v="6"/>
    <s v="musical"/>
    <n v="85.736800000000002"/>
    <x v="1468"/>
    <d v="2015-02-21T11:00:00"/>
    <x v="0"/>
  </r>
  <r>
    <n v="3410"/>
    <x v="1468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x v="6"/>
    <s v="plays"/>
    <n v="81.375"/>
    <x v="1469"/>
    <d v="2016-06-06T07:00:00"/>
    <x v="0"/>
  </r>
  <r>
    <n v="3583"/>
    <x v="1469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x v="6"/>
    <s v="plays"/>
    <n v="135.625"/>
    <x v="1470"/>
    <d v="2016-04-18T09:13:25"/>
    <x v="2"/>
  </r>
  <r>
    <n v="2084"/>
    <x v="1470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x v="7"/>
    <s v="indie rock"/>
    <n v="70.652199999999993"/>
    <x v="1471"/>
    <d v="2014-05-04T06:59:00"/>
    <x v="2"/>
  </r>
  <r>
    <n v="2312"/>
    <x v="1471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x v="7"/>
    <s v="indie rock"/>
    <n v="40.962000000000003"/>
    <x v="1472"/>
    <d v="2014-04-18T23:00:00"/>
    <x v="1"/>
  </r>
  <r>
    <n v="2319"/>
    <x v="1472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x v="7"/>
    <s v="indie rock"/>
    <n v="41.960999999999999"/>
    <x v="1473"/>
    <d v="2013-12-15T01:58:05"/>
    <x v="3"/>
  </r>
  <r>
    <n v="797"/>
    <x v="1473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x v="7"/>
    <s v="rock"/>
    <n v="45.436599999999999"/>
    <x v="1474"/>
    <d v="2012-04-29T04:00:00"/>
    <x v="4"/>
  </r>
  <r>
    <n v="1212"/>
    <x v="1474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x v="2"/>
    <s v="photobooks"/>
    <n v="38.8675"/>
    <x v="1475"/>
    <d v="2015-11-27T01:00:00"/>
    <x v="4"/>
  </r>
  <r>
    <n v="3040"/>
    <x v="1475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x v="6"/>
    <s v="spaces"/>
    <n v="76.785700000000006"/>
    <x v="1476"/>
    <d v="2015-06-26T23:00:00"/>
    <x v="4"/>
  </r>
  <r>
    <n v="2258"/>
    <x v="1476"/>
    <s v="A Dungeon World campaign setting that takes place after the end of the worlds."/>
    <n v="2200"/>
    <n v="3223"/>
    <x v="0"/>
    <s v="US"/>
    <s v="USD"/>
    <n v="1434045687"/>
    <x v="1477"/>
    <b v="0"/>
    <n v="205"/>
    <b v="1"/>
    <x v="3"/>
    <s v="tabletop games"/>
    <n v="15.722"/>
    <x v="1477"/>
    <d v="2015-06-11T18:01:27"/>
    <x v="4"/>
  </r>
  <r>
    <n v="740"/>
    <x v="1477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x v="1"/>
    <s v="nonfiction"/>
    <n v="169.5789"/>
    <x v="1478"/>
    <d v="2015-06-21T03:31:22"/>
    <x v="6"/>
  </r>
  <r>
    <n v="1848"/>
    <x v="1478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x v="7"/>
    <s v="rock"/>
    <n v="134.20830000000001"/>
    <x v="1479"/>
    <d v="2011-07-31T06:59:00"/>
    <x v="5"/>
  </r>
  <r>
    <n v="1003"/>
    <x v="1479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x v="0"/>
    <s v="wearables"/>
    <n v="214.0667"/>
    <x v="1480"/>
    <d v="2017-03-16T16:01:01"/>
    <x v="0"/>
  </r>
  <r>
    <n v="1188"/>
    <x v="1480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x v="2"/>
    <s v="photobooks"/>
    <n v="37.776499999999999"/>
    <x v="1481"/>
    <d v="2016-12-28T16:49:00"/>
    <x v="6"/>
  </r>
  <r>
    <n v="1929"/>
    <x v="1481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x v="7"/>
    <s v="indie rock"/>
    <n v="42.8"/>
    <x v="1482"/>
    <d v="2011-07-05T00:31:06"/>
    <x v="2"/>
  </r>
  <r>
    <n v="2971"/>
    <x v="1482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x v="6"/>
    <s v="plays"/>
    <n v="74.534899999999993"/>
    <x v="1483"/>
    <d v="2014-08-31T15:47:58"/>
    <x v="6"/>
  </r>
  <r>
    <n v="2488"/>
    <x v="1483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x v="7"/>
    <s v="indie rock"/>
    <n v="49.246200000000002"/>
    <x v="1484"/>
    <d v="2011-11-16T16:11:48"/>
    <x v="4"/>
  </r>
  <r>
    <n v="896"/>
    <x v="1484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x v="7"/>
    <s v="indie rock"/>
    <n v="44.444400000000002"/>
    <x v="1485"/>
    <d v="2015-08-28T04:00:00"/>
    <x v="4"/>
  </r>
  <r>
    <n v="1179"/>
    <x v="1485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x v="4"/>
    <s v="food trucks"/>
    <n v="640"/>
    <x v="1486"/>
    <d v="2015-10-28T17:17:07"/>
    <x v="5"/>
  </r>
  <r>
    <n v="2552"/>
    <x v="1486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x v="7"/>
    <s v="classical music"/>
    <n v="177.5"/>
    <x v="1487"/>
    <d v="2017-03-05T19:26:21"/>
    <x v="2"/>
  </r>
  <r>
    <n v="3509"/>
    <x v="1487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x v="6"/>
    <s v="plays"/>
    <n v="96.666700000000006"/>
    <x v="1488"/>
    <d v="2014-11-21T04:55:00"/>
    <x v="4"/>
  </r>
  <r>
    <n v="1020"/>
    <x v="1488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x v="7"/>
    <s v="electronic music"/>
    <n v="106.2"/>
    <x v="1489"/>
    <d v="2015-06-02T00:47:00"/>
    <x v="0"/>
  </r>
  <r>
    <n v="3634"/>
    <x v="1489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x v="6"/>
    <s v="musical"/>
    <n v="176.9444"/>
    <x v="1490"/>
    <d v="2017-01-14T03:59:00"/>
    <x v="0"/>
  </r>
  <r>
    <n v="3364"/>
    <x v="1490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x v="6"/>
    <s v="plays"/>
    <n v="44.1389"/>
    <x v="1491"/>
    <d v="2016-03-15T21:00:00"/>
    <x v="0"/>
  </r>
  <r>
    <n v="3469"/>
    <x v="1491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x v="6"/>
    <s v="plays"/>
    <n v="50.396799999999999"/>
    <x v="1492"/>
    <d v="2016-04-28T15:24:05"/>
    <x v="2"/>
  </r>
  <r>
    <n v="1984"/>
    <x v="1492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x v="2"/>
    <s v="people"/>
    <n v="453.1429"/>
    <x v="1493"/>
    <d v="2014-11-30T19:58:01"/>
    <x v="3"/>
  </r>
  <r>
    <n v="412"/>
    <x v="1493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x v="5"/>
    <s v="documentary"/>
    <n v="57.654499999999999"/>
    <x v="1494"/>
    <d v="2012-07-25T17:49:38"/>
    <x v="4"/>
  </r>
  <r>
    <n v="2640"/>
    <x v="1494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x v="0"/>
    <s v="space exploration"/>
    <n v="45.942"/>
    <x v="1495"/>
    <d v="2015-06-08T03:51:14"/>
    <x v="4"/>
  </r>
  <r>
    <n v="2790"/>
    <x v="1495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x v="6"/>
    <s v="plays"/>
    <n v="47.878799999999998"/>
    <x v="1496"/>
    <d v="2015-02-11T22:31:43"/>
    <x v="0"/>
  </r>
  <r>
    <n v="2630"/>
    <x v="1496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x v="0"/>
    <s v="space exploration"/>
    <n v="38.987699999999997"/>
    <x v="1497"/>
    <d v="2016-06-30T10:00:00"/>
    <x v="0"/>
  </r>
  <r>
    <n v="2655"/>
    <x v="1497"/>
    <s v="Thank you for your support!"/>
    <n v="15000"/>
    <n v="3155"/>
    <x v="1"/>
    <s v="US"/>
    <s v="USD"/>
    <n v="1455048000"/>
    <x v="1498"/>
    <b v="0"/>
    <n v="43"/>
    <b v="0"/>
    <x v="0"/>
    <s v="space exploration"/>
    <n v="73.372100000000003"/>
    <x v="1498"/>
    <d v="2016-02-09T20:00:00"/>
    <x v="6"/>
  </r>
  <r>
    <n v="805"/>
    <x v="1498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x v="7"/>
    <s v="rock"/>
    <n v="58.333300000000001"/>
    <x v="1499"/>
    <d v="2011-07-16T23:00:00"/>
    <x v="0"/>
  </r>
  <r>
    <n v="3624"/>
    <x v="1499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x v="6"/>
    <s v="plays"/>
    <n v="80.7179"/>
    <x v="1500"/>
    <d v="2016-08-23T18:34:50"/>
    <x v="4"/>
  </r>
  <r>
    <n v="3238"/>
    <x v="1500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x v="6"/>
    <s v="plays"/>
    <n v="39.810099999999998"/>
    <x v="1501"/>
    <d v="2015-07-01T12:14:58"/>
    <x v="0"/>
  </r>
  <r>
    <n v="2992"/>
    <x v="1501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x v="6"/>
    <s v="spaces"/>
    <n v="48.984400000000001"/>
    <x v="1502"/>
    <d v="2016-10-09T18:25:10"/>
    <x v="2"/>
  </r>
  <r>
    <n v="3380"/>
    <x v="1502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x v="6"/>
    <s v="plays"/>
    <n v="111.8929"/>
    <x v="1503"/>
    <d v="2014-11-29T23:52:58"/>
    <x v="8"/>
  </r>
  <r>
    <n v="1276"/>
    <x v="1503"/>
    <s v="Sponsor this Brooklyn punk band's debut seven-inch, MR. DREAM GOES TO JAIL."/>
    <n v="3000"/>
    <n v="3132.63"/>
    <x v="0"/>
    <s v="US"/>
    <s v="USD"/>
    <n v="1251777600"/>
    <x v="1504"/>
    <b v="1"/>
    <n v="68"/>
    <b v="1"/>
    <x v="7"/>
    <s v="rock"/>
    <n v="46.068100000000001"/>
    <x v="1504"/>
    <d v="2009-09-01T04:00:00"/>
    <x v="5"/>
  </r>
  <r>
    <n v="1687"/>
    <x v="1504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x v="7"/>
    <s v="faith"/>
    <n v="80.128200000000007"/>
    <x v="1505"/>
    <d v="2017-04-10T20:15:00"/>
    <x v="0"/>
  </r>
  <r>
    <n v="1752"/>
    <x v="1505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x v="2"/>
    <s v="photobooks"/>
    <n v="34.688899999999997"/>
    <x v="1506"/>
    <d v="2016-10-14T06:04:42"/>
    <x v="4"/>
  </r>
  <r>
    <n v="3222"/>
    <x v="1506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x v="6"/>
    <s v="plays"/>
    <n v="37.142899999999997"/>
    <x v="1507"/>
    <d v="2015-10-24T21:29:00"/>
    <x v="4"/>
  </r>
  <r>
    <n v="3616"/>
    <x v="1507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x v="6"/>
    <s v="plays"/>
    <n v="69.333299999999994"/>
    <x v="1508"/>
    <d v="2015-03-19T21:47:44"/>
    <x v="2"/>
  </r>
  <r>
    <n v="3168"/>
    <x v="1508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x v="6"/>
    <s v="plays"/>
    <n v="50.901600000000002"/>
    <x v="1509"/>
    <d v="2014-06-13T22:00:00"/>
    <x v="0"/>
  </r>
  <r>
    <n v="3414"/>
    <x v="1509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x v="6"/>
    <s v="plays"/>
    <n v="70.568200000000004"/>
    <x v="1510"/>
    <d v="2016-12-01T07:59:00"/>
    <x v="6"/>
  </r>
  <r>
    <n v="114"/>
    <x v="1510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x v="5"/>
    <s v="shorts"/>
    <n v="88.571399999999997"/>
    <x v="1511"/>
    <d v="2012-01-13T06:34:48"/>
    <x v="0"/>
  </r>
  <r>
    <n v="1310"/>
    <x v="1511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x v="0"/>
    <s v="wearables"/>
    <n v="129.16669999999999"/>
    <x v="1512"/>
    <d v="2016-08-19T16:00:50"/>
    <x v="4"/>
  </r>
  <r>
    <n v="2825"/>
    <x v="1512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x v="6"/>
    <s v="plays"/>
    <n v="60.784300000000002"/>
    <x v="1513"/>
    <d v="2015-12-04T19:01:26"/>
    <x v="2"/>
  </r>
  <r>
    <n v="3696"/>
    <x v="1513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x v="6"/>
    <s v="plays"/>
    <n v="39.743600000000001"/>
    <x v="1514"/>
    <d v="2015-02-13T14:48:36"/>
    <x v="4"/>
  </r>
  <r>
    <n v="3667"/>
    <x v="1514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x v="6"/>
    <s v="plays"/>
    <n v="53.363999999999997"/>
    <x v="1515"/>
    <d v="2015-07-18T23:16:59"/>
    <x v="2"/>
  </r>
  <r>
    <n v="3573"/>
    <x v="1515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x v="6"/>
    <s v="plays"/>
    <n v="39.538499999999999"/>
    <x v="1516"/>
    <d v="2014-11-08T10:00:46"/>
    <x v="4"/>
  </r>
  <r>
    <n v="3595"/>
    <x v="1516"/>
    <s v="A new theatre company staging Will Eno's The Flu Season in Seattle"/>
    <n v="2600"/>
    <n v="3081"/>
    <x v="0"/>
    <s v="US"/>
    <s v="USD"/>
    <n v="1426229940"/>
    <x v="1517"/>
    <b v="0"/>
    <n v="62"/>
    <b v="1"/>
    <x v="6"/>
    <s v="plays"/>
    <n v="49.6935"/>
    <x v="1517"/>
    <d v="2015-03-13T06:59:00"/>
    <x v="4"/>
  </r>
  <r>
    <n v="3515"/>
    <x v="1517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x v="6"/>
    <s v="plays"/>
    <n v="66.956500000000005"/>
    <x v="1518"/>
    <d v="2015-05-31T18:32:51"/>
    <x v="4"/>
  </r>
  <r>
    <n v="3625"/>
    <x v="1518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x v="6"/>
    <s v="plays"/>
    <n v="39.487200000000001"/>
    <x v="1519"/>
    <d v="2015-07-02T15:39:37"/>
    <x v="3"/>
  </r>
  <r>
    <n v="1355"/>
    <x v="1519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x v="1"/>
    <s v="nonfiction"/>
    <n v="25.347100000000001"/>
    <x v="1520"/>
    <d v="2012-11-30T10:00:00"/>
    <x v="5"/>
  </r>
  <r>
    <n v="2181"/>
    <x v="1520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x v="3"/>
    <s v="tabletop games"/>
    <n v="57.773600000000002"/>
    <x v="1521"/>
    <d v="2017-02-21T00:07:33"/>
    <x v="4"/>
  </r>
  <r>
    <n v="3659"/>
    <x v="1521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x v="6"/>
    <s v="plays"/>
    <n v="235.4615"/>
    <x v="1522"/>
    <d v="2015-03-19T14:39:00"/>
    <x v="3"/>
  </r>
  <r>
    <n v="1664"/>
    <x v="1522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x v="7"/>
    <s v="pop"/>
    <n v="34.384500000000003"/>
    <x v="1523"/>
    <d v="2012-03-16T03:59:00"/>
    <x v="2"/>
  </r>
  <r>
    <n v="1014"/>
    <x v="1523"/>
    <s v="CHEMION is an eyewear device that lets you show your creativity to the world."/>
    <n v="10000"/>
    <n v="3060"/>
    <x v="1"/>
    <s v="US"/>
    <s v="USD"/>
    <n v="1420070615"/>
    <x v="1524"/>
    <b v="0"/>
    <n v="16"/>
    <b v="0"/>
    <x v="0"/>
    <s v="wearables"/>
    <n v="191.25"/>
    <x v="1524"/>
    <d v="2015-01-01T00:03:35"/>
    <x v="4"/>
  </r>
  <r>
    <n v="3354"/>
    <x v="1524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x v="6"/>
    <s v="plays"/>
    <n v="55.6"/>
    <x v="1525"/>
    <d v="2015-10-29T04:01:00"/>
    <x v="4"/>
  </r>
  <r>
    <n v="1390"/>
    <x v="1525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x v="7"/>
    <s v="rock"/>
    <n v="160.7895"/>
    <x v="1526"/>
    <d v="2015-04-27T17:12:00"/>
    <x v="4"/>
  </r>
  <r>
    <n v="2802"/>
    <x v="1526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x v="6"/>
    <s v="plays"/>
    <n v="33.944400000000002"/>
    <x v="1527"/>
    <d v="2015-08-06T15:31:47"/>
    <x v="0"/>
  </r>
  <r>
    <n v="3284"/>
    <x v="1527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x v="6"/>
    <s v="plays"/>
    <n v="203.2"/>
    <x v="1528"/>
    <d v="2016-01-29T05:59:00"/>
    <x v="2"/>
  </r>
  <r>
    <n v="3672"/>
    <x v="1528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x v="6"/>
    <s v="plays"/>
    <n v="53.438600000000001"/>
    <x v="1529"/>
    <d v="2014-09-26T22:43:04"/>
    <x v="2"/>
  </r>
  <r>
    <n v="837"/>
    <x v="1529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x v="7"/>
    <s v="rock"/>
    <n v="49.112900000000003"/>
    <x v="1530"/>
    <d v="2014-05-01T23:57:42"/>
    <x v="2"/>
  </r>
  <r>
    <n v="3506"/>
    <x v="1530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x v="6"/>
    <s v="plays"/>
    <n v="105"/>
    <x v="1531"/>
    <d v="2014-08-23T17:37:20"/>
    <x v="4"/>
  </r>
  <r>
    <n v="4067"/>
    <x v="1531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x v="6"/>
    <s v="plays"/>
    <n v="179.11760000000001"/>
    <x v="1532"/>
    <d v="2015-09-28T02:49:10"/>
    <x v="2"/>
  </r>
  <r>
    <n v="405"/>
    <x v="1532"/>
    <s v="Come, join our movie movement.  A new documentary about the healing power of food."/>
    <n v="2820"/>
    <n v="3036"/>
    <x v="0"/>
    <s v="US"/>
    <s v="USD"/>
    <n v="1394071339"/>
    <x v="1533"/>
    <b v="0"/>
    <n v="55"/>
    <b v="1"/>
    <x v="5"/>
    <s v="documentary"/>
    <n v="55.2"/>
    <x v="1533"/>
    <d v="2014-03-06T02:02:19"/>
    <x v="4"/>
  </r>
  <r>
    <n v="337"/>
    <x v="1533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x v="5"/>
    <s v="documentary"/>
    <n v="97.904799999999994"/>
    <x v="1534"/>
    <d v="2015-03-14T02:05:08"/>
    <x v="4"/>
  </r>
  <r>
    <n v="2789"/>
    <x v="1534"/>
    <s v="BNT's Biggest Adventure So Far: Our 2015 full length production!"/>
    <n v="3000"/>
    <n v="3035"/>
    <x v="0"/>
    <s v="US"/>
    <s v="USD"/>
    <n v="1426132800"/>
    <x v="1535"/>
    <b v="0"/>
    <n v="24"/>
    <b v="1"/>
    <x v="6"/>
    <s v="plays"/>
    <n v="126.45829999999999"/>
    <x v="1535"/>
    <d v="2015-03-12T04:00:00"/>
    <x v="0"/>
  </r>
  <r>
    <n v="3003"/>
    <x v="1535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x v="6"/>
    <s v="spaces"/>
    <n v="178.52940000000001"/>
    <x v="1536"/>
    <d v="2016-03-01T05:59:00"/>
    <x v="4"/>
  </r>
  <r>
    <n v="3008"/>
    <x v="1536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x v="6"/>
    <s v="spaces"/>
    <n v="116.7308"/>
    <x v="1537"/>
    <d v="2016-01-21T05:05:19"/>
    <x v="2"/>
  </r>
  <r>
    <n v="3174"/>
    <x v="1537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x v="6"/>
    <s v="plays"/>
    <n v="131.91300000000001"/>
    <x v="1538"/>
    <d v="2014-08-25T20:45:08"/>
    <x v="4"/>
  </r>
  <r>
    <n v="210"/>
    <x v="1538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x v="5"/>
    <s v="drama"/>
    <n v="91.818200000000004"/>
    <x v="1539"/>
    <d v="2015-10-01T05:00:00"/>
    <x v="4"/>
  </r>
  <r>
    <n v="3437"/>
    <x v="1539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x v="6"/>
    <s v="plays"/>
    <n v="84.166700000000006"/>
    <x v="1540"/>
    <d v="2015-08-19T17:03:40"/>
    <x v="4"/>
  </r>
  <r>
    <n v="3467"/>
    <x v="1540"/>
    <s v="Venus in Fur, By David Ives."/>
    <n v="3000"/>
    <n v="3030"/>
    <x v="0"/>
    <s v="US"/>
    <s v="USD"/>
    <n v="1426864032"/>
    <x v="1541"/>
    <b v="0"/>
    <n v="47"/>
    <b v="1"/>
    <x v="6"/>
    <s v="plays"/>
    <n v="64.468100000000007"/>
    <x v="1541"/>
    <d v="2015-03-20T15:07:12"/>
    <x v="3"/>
  </r>
  <r>
    <n v="2283"/>
    <x v="1541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x v="7"/>
    <s v="rock"/>
    <n v="63.034599999999998"/>
    <x v="1542"/>
    <d v="2012-05-09T02:00:04"/>
    <x v="4"/>
  </r>
  <r>
    <n v="1847"/>
    <x v="1542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x v="7"/>
    <s v="rock"/>
    <n v="79.526300000000006"/>
    <x v="1543"/>
    <d v="2015-04-21T05:40:32"/>
    <x v="4"/>
  </r>
  <r>
    <n v="659"/>
    <x v="1543"/>
    <s v="Sync up your lifestyle"/>
    <n v="3000"/>
    <n v="3017"/>
    <x v="0"/>
    <s v="US"/>
    <s v="USD"/>
    <n v="1440339295"/>
    <x v="1544"/>
    <b v="0"/>
    <n v="21"/>
    <b v="1"/>
    <x v="0"/>
    <s v="wearables"/>
    <n v="143.66669999999999"/>
    <x v="1544"/>
    <d v="2015-08-23T14:14:55"/>
    <x v="5"/>
  </r>
  <r>
    <n v="3240"/>
    <x v="1544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x v="6"/>
    <s v="plays"/>
    <n v="88.735299999999995"/>
    <x v="1545"/>
    <d v="2017-02-16T23:00:00"/>
    <x v="6"/>
  </r>
  <r>
    <n v="406"/>
    <x v="1545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x v="5"/>
    <s v="documentary"/>
    <n v="86.163700000000006"/>
    <x v="1546"/>
    <d v="2011-05-09T05:59:00"/>
    <x v="2"/>
  </r>
  <r>
    <n v="10"/>
    <x v="1546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x v="5"/>
    <s v="television"/>
    <n v="158.6842"/>
    <x v="1547"/>
    <d v="2014-06-25T01:37:59"/>
    <x v="0"/>
  </r>
  <r>
    <n v="3785"/>
    <x v="1547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x v="6"/>
    <s v="musical"/>
    <n v="100.5"/>
    <x v="1548"/>
    <d v="2016-08-02T10:03:00"/>
    <x v="0"/>
  </r>
  <r>
    <n v="652"/>
    <x v="1548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x v="0"/>
    <s v="wearables"/>
    <n v="107.6429"/>
    <x v="1549"/>
    <d v="2016-12-01T17:34:10"/>
    <x v="1"/>
  </r>
  <r>
    <n v="733"/>
    <x v="1549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x v="1"/>
    <s v="nonfiction"/>
    <n v="17.822500000000002"/>
    <x v="1550"/>
    <d v="2013-12-20T10:04:52"/>
    <x v="1"/>
  </r>
  <r>
    <n v="2089"/>
    <x v="1550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x v="7"/>
    <s v="indie rock"/>
    <n v="48.548499999999997"/>
    <x v="1551"/>
    <d v="2013-08-02T01:49:54"/>
    <x v="0"/>
  </r>
  <r>
    <n v="3609"/>
    <x v="1551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x v="6"/>
    <s v="plays"/>
    <n v="143.09520000000001"/>
    <x v="1552"/>
    <d v="2016-03-30T22:48:05"/>
    <x v="4"/>
  </r>
  <r>
    <n v="2560"/>
    <x v="1552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x v="7"/>
    <s v="classical music"/>
    <n v="143"/>
    <x v="1553"/>
    <d v="2015-03-06T22:49:34"/>
    <x v="1"/>
  </r>
  <r>
    <n v="1824"/>
    <x v="1553"/>
    <s v="cd fund raiser"/>
    <n v="3000"/>
    <n v="3002"/>
    <x v="0"/>
    <s v="US"/>
    <s v="USD"/>
    <n v="1389146880"/>
    <x v="1554"/>
    <b v="0"/>
    <n v="40"/>
    <b v="1"/>
    <x v="7"/>
    <s v="rock"/>
    <n v="75.05"/>
    <x v="1554"/>
    <d v="2014-01-08T02:08:00"/>
    <x v="0"/>
  </r>
  <r>
    <n v="4048"/>
    <x v="1554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x v="6"/>
    <s v="plays"/>
    <n v="32.978000000000002"/>
    <x v="1555"/>
    <d v="2016-04-11T11:13:07"/>
    <x v="0"/>
  </r>
  <r>
    <n v="166"/>
    <x v="1555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x v="5"/>
    <s v="drama"/>
    <n v="3000"/>
    <x v="1556"/>
    <d v="2017-01-16T01:49:22"/>
    <x v="2"/>
  </r>
  <r>
    <n v="1857"/>
    <x v="1556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x v="7"/>
    <s v="rock"/>
    <n v="136.36359999999999"/>
    <x v="1557"/>
    <d v="2014-09-12T18:26:53"/>
    <x v="6"/>
  </r>
  <r>
    <n v="2097"/>
    <x v="1557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x v="7"/>
    <s v="indie rock"/>
    <n v="78.947400000000002"/>
    <x v="1558"/>
    <d v="2011-12-01T15:02:15"/>
    <x v="2"/>
  </r>
  <r>
    <n v="2830"/>
    <x v="1558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x v="6"/>
    <s v="plays"/>
    <n v="272.72730000000001"/>
    <x v="1559"/>
    <d v="2014-05-12T03:59:00"/>
    <x v="2"/>
  </r>
  <r>
    <n v="3375"/>
    <x v="1559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x v="6"/>
    <s v="plays"/>
    <n v="176.47059999999999"/>
    <x v="1560"/>
    <d v="2014-05-18T14:39:33"/>
    <x v="2"/>
  </r>
  <r>
    <n v="3412"/>
    <x v="1560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x v="6"/>
    <s v="plays"/>
    <n v="115.38460000000001"/>
    <x v="1561"/>
    <d v="2014-09-27T23:01:02"/>
    <x v="2"/>
  </r>
  <r>
    <n v="3623"/>
    <x v="1561"/>
    <s v="An original play exploring the complications of romantic relationships in all forms."/>
    <n v="2500"/>
    <n v="3000"/>
    <x v="0"/>
    <s v="US"/>
    <s v="USD"/>
    <n v="1406358000"/>
    <x v="1562"/>
    <b v="0"/>
    <n v="34"/>
    <b v="1"/>
    <x v="6"/>
    <s v="plays"/>
    <n v="88.235299999999995"/>
    <x v="1562"/>
    <d v="2014-07-26T07:00:00"/>
    <x v="2"/>
  </r>
  <r>
    <n v="3754"/>
    <x v="1562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x v="6"/>
    <s v="musical"/>
    <n v="111.11109999999999"/>
    <x v="1563"/>
    <d v="2014-07-26T04:59:00"/>
    <x v="4"/>
  </r>
  <r>
    <n v="3780"/>
    <x v="1563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x v="6"/>
    <s v="musical"/>
    <n v="100"/>
    <x v="1564"/>
    <d v="2015-07-13T20:06:00"/>
    <x v="6"/>
  </r>
  <r>
    <n v="498"/>
    <x v="1564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x v="5"/>
    <s v="animation"/>
    <n v="136.0909"/>
    <x v="1565"/>
    <d v="2011-12-23T18:17:29"/>
    <x v="2"/>
  </r>
  <r>
    <n v="3911"/>
    <x v="1565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x v="6"/>
    <s v="plays"/>
    <n v="83.138900000000007"/>
    <x v="1566"/>
    <d v="2014-11-26T20:29:37"/>
    <x v="2"/>
  </r>
  <r>
    <n v="2274"/>
    <x v="1566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x v="3"/>
    <s v="tabletop games"/>
    <n v="30.202000000000002"/>
    <x v="1567"/>
    <d v="2014-02-23T12:00:57"/>
    <x v="2"/>
  </r>
  <r>
    <n v="1104"/>
    <x v="1567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x v="3"/>
    <s v="video games"/>
    <n v="80.297300000000007"/>
    <x v="1568"/>
    <d v="2014-06-11T09:50:21"/>
    <x v="4"/>
  </r>
  <r>
    <n v="1912"/>
    <x v="1568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x v="0"/>
    <s v="gadgets"/>
    <n v="70.595200000000006"/>
    <x v="1569"/>
    <d v="2015-06-04T05:26:00"/>
    <x v="4"/>
  </r>
  <r>
    <n v="1002"/>
    <x v="1569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x v="0"/>
    <s v="wearables"/>
    <n v="134.5455"/>
    <x v="1570"/>
    <d v="2015-12-17T05:59:00"/>
    <x v="4"/>
  </r>
  <r>
    <n v="3401"/>
    <x v="1570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x v="6"/>
    <s v="plays"/>
    <n v="44.757599999999996"/>
    <x v="1571"/>
    <d v="2015-08-07T17:22:26"/>
    <x v="2"/>
  </r>
  <r>
    <n v="2786"/>
    <x v="1571"/>
    <s v="A heart-melting farce about sex, art and the lovelorn lay-abouts of London-town."/>
    <n v="2500"/>
    <n v="2946"/>
    <x v="0"/>
    <s v="GB"/>
    <s v="GBP"/>
    <n v="1404913180"/>
    <x v="1572"/>
    <b v="0"/>
    <n v="74"/>
    <b v="1"/>
    <x v="6"/>
    <s v="plays"/>
    <n v="39.8108"/>
    <x v="1572"/>
    <d v="2014-07-09T13:39:40"/>
    <x v="0"/>
  </r>
  <r>
    <n v="1191"/>
    <x v="1572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x v="2"/>
    <s v="photobooks"/>
    <n v="89.242400000000004"/>
    <x v="1573"/>
    <d v="2016-03-20T13:29:20"/>
    <x v="2"/>
  </r>
  <r>
    <n v="3177"/>
    <x v="1573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x v="6"/>
    <s v="plays"/>
    <n v="57.548999999999999"/>
    <x v="1574"/>
    <d v="2014-06-21T16:00:09"/>
    <x v="2"/>
  </r>
  <r>
    <n v="2166"/>
    <x v="1574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x v="7"/>
    <s v="rock"/>
    <n v="91.625"/>
    <x v="1575"/>
    <d v="2014-12-05T21:06:58"/>
    <x v="7"/>
  </r>
  <r>
    <n v="1926"/>
    <x v="1575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x v="7"/>
    <s v="indie rock"/>
    <n v="27.389600000000002"/>
    <x v="1576"/>
    <d v="2010-11-02T00:26:00"/>
    <x v="0"/>
  </r>
  <r>
    <n v="3419"/>
    <x v="1576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x v="6"/>
    <s v="plays"/>
    <n v="63.695700000000002"/>
    <x v="1577"/>
    <d v="2016-04-06T21:30:00"/>
    <x v="1"/>
  </r>
  <r>
    <n v="306"/>
    <x v="1577"/>
    <s v="A feature-length documentary on the life of Boston escape artist Jason Escape."/>
    <n v="1000"/>
    <n v="2929"/>
    <x v="0"/>
    <s v="US"/>
    <s v="USD"/>
    <n v="1363806333"/>
    <x v="1578"/>
    <b v="1"/>
    <n v="80"/>
    <b v="1"/>
    <x v="5"/>
    <s v="documentary"/>
    <n v="36.612499999999997"/>
    <x v="1578"/>
    <d v="2013-03-20T19:05:33"/>
    <x v="2"/>
  </r>
  <r>
    <n v="3705"/>
    <x v="1578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x v="6"/>
    <s v="plays"/>
    <n v="83.571399999999997"/>
    <x v="1579"/>
    <d v="2014-06-23T18:00:00"/>
    <x v="4"/>
  </r>
  <r>
    <n v="2833"/>
    <x v="1579"/>
    <s v="A new play about exploring outer space"/>
    <n v="2700"/>
    <n v="2923"/>
    <x v="0"/>
    <s v="US"/>
    <s v="USD"/>
    <n v="1444528800"/>
    <x v="1580"/>
    <b v="0"/>
    <n v="35"/>
    <b v="1"/>
    <x v="6"/>
    <s v="plays"/>
    <n v="83.514300000000006"/>
    <x v="1580"/>
    <d v="2015-10-11T02:00:00"/>
    <x v="6"/>
  </r>
  <r>
    <n v="838"/>
    <x v="1580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x v="7"/>
    <s v="rock"/>
    <n v="47.6721"/>
    <x v="1581"/>
    <d v="2012-01-17T21:33:05"/>
    <x v="4"/>
  </r>
  <r>
    <n v="976"/>
    <x v="1581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x v="0"/>
    <s v="wearables"/>
    <n v="160.5"/>
    <x v="1582"/>
    <d v="2015-08-14T01:24:57"/>
    <x v="2"/>
  </r>
  <r>
    <n v="2020"/>
    <x v="1582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x v="0"/>
    <s v="hardware"/>
    <n v="23.647500000000001"/>
    <x v="1583"/>
    <d v="2014-05-14T23:04:00"/>
    <x v="6"/>
  </r>
  <r>
    <n v="1648"/>
    <x v="1583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x v="7"/>
    <s v="pop"/>
    <n v="32.011099999999999"/>
    <x v="1584"/>
    <d v="2011-03-20T15:54:42"/>
    <x v="0"/>
  </r>
  <r>
    <n v="3726"/>
    <x v="1584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x v="6"/>
    <s v="plays"/>
    <n v="62.587000000000003"/>
    <x v="1585"/>
    <d v="2016-04-29T21:00:00"/>
    <x v="0"/>
  </r>
  <r>
    <n v="3252"/>
    <x v="1585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x v="6"/>
    <s v="plays"/>
    <n v="57.52"/>
    <x v="1586"/>
    <d v="2016-09-07T11:20:40"/>
    <x v="4"/>
  </r>
  <r>
    <n v="1166"/>
    <x v="1586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x v="4"/>
    <s v="food trucks"/>
    <n v="358.875"/>
    <x v="1587"/>
    <d v="2015-06-26T04:00:00"/>
    <x v="0"/>
  </r>
  <r>
    <n v="3582"/>
    <x v="1587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x v="6"/>
    <s v="plays"/>
    <n v="58.571399999999997"/>
    <x v="1588"/>
    <d v="2016-04-05T02:18:02"/>
    <x v="2"/>
  </r>
  <r>
    <n v="2832"/>
    <x v="1588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x v="6"/>
    <s v="plays"/>
    <n v="30.189399999999999"/>
    <x v="1589"/>
    <d v="2014-11-23T22:00:00"/>
    <x v="2"/>
  </r>
  <r>
    <n v="3777"/>
    <x v="1589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x v="6"/>
    <s v="musical"/>
    <n v="48.542400000000001"/>
    <x v="1590"/>
    <d v="2014-09-27T04:00:00"/>
    <x v="2"/>
  </r>
  <r>
    <n v="3230"/>
    <x v="1590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x v="6"/>
    <s v="plays"/>
    <n v="77.216200000000001"/>
    <x v="1591"/>
    <d v="2014-10-01T03:59:00"/>
    <x v="0"/>
  </r>
  <r>
    <n v="3484"/>
    <x v="1591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x v="6"/>
    <s v="plays"/>
    <n v="64.909099999999995"/>
    <x v="1592"/>
    <d v="2016-06-15T18:14:59"/>
    <x v="0"/>
  </r>
  <r>
    <n v="1016"/>
    <x v="1592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x v="0"/>
    <s v="wearables"/>
    <n v="74.789500000000004"/>
    <x v="1593"/>
    <d v="2016-04-07T01:34:16"/>
    <x v="0"/>
  </r>
  <r>
    <n v="1374"/>
    <x v="1593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x v="7"/>
    <s v="rock"/>
    <n v="43.060600000000001"/>
    <x v="1594"/>
    <d v="2016-03-25T02:53:08"/>
    <x v="0"/>
  </r>
  <r>
    <n v="1392"/>
    <x v="1594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x v="7"/>
    <s v="rock"/>
    <n v="27.317299999999999"/>
    <x v="1595"/>
    <d v="2016-03-03T03:43:06"/>
    <x v="2"/>
  </r>
  <r>
    <n v="2671"/>
    <x v="1595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x v="0"/>
    <s v="makerspaces"/>
    <n v="33.761899999999997"/>
    <x v="1596"/>
    <d v="2014-12-19T19:38:00"/>
    <x v="6"/>
  </r>
  <r>
    <n v="803"/>
    <x v="1596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x v="7"/>
    <s v="rock"/>
    <n v="74.6053"/>
    <x v="1597"/>
    <d v="2011-05-29T01:00:00"/>
    <x v="4"/>
  </r>
  <r>
    <n v="402"/>
    <x v="1597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x v="5"/>
    <s v="documentary"/>
    <n v="65.883700000000005"/>
    <x v="1598"/>
    <d v="2015-11-05T13:56:57"/>
    <x v="1"/>
  </r>
  <r>
    <n v="1650"/>
    <x v="1598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x v="7"/>
    <s v="pop"/>
    <n v="88.468800000000002"/>
    <x v="1599"/>
    <d v="2013-10-09T10:27:17"/>
    <x v="1"/>
  </r>
  <r>
    <n v="793"/>
    <x v="1599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x v="7"/>
    <s v="rock"/>
    <n v="88.325900000000004"/>
    <x v="1600"/>
    <d v="2013-07-03T04:59:00"/>
    <x v="2"/>
  </r>
  <r>
    <n v="4036"/>
    <x v="1600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x v="6"/>
    <s v="plays"/>
    <n v="166.05879999999999"/>
    <x v="1601"/>
    <d v="2014-07-01T22:30:00"/>
    <x v="4"/>
  </r>
  <r>
    <n v="3263"/>
    <x v="1601"/>
    <s v="Shakespeare's bloodiest tragedy, performed and produced exclusively by women."/>
    <n v="2500"/>
    <n v="2804.16"/>
    <x v="0"/>
    <s v="US"/>
    <s v="USD"/>
    <n v="1446238800"/>
    <x v="1602"/>
    <b v="1"/>
    <n v="68"/>
    <b v="1"/>
    <x v="6"/>
    <s v="plays"/>
    <n v="41.2376"/>
    <x v="1602"/>
    <d v="2015-10-30T21:00:00"/>
    <x v="4"/>
  </r>
  <r>
    <n v="3457"/>
    <x v="1602"/>
    <s v="Robots, Space Battles, Mystery, and Intrigue. Nothing is Impossible..."/>
    <n v="2000"/>
    <n v="2804"/>
    <x v="0"/>
    <s v="US"/>
    <s v="USD"/>
    <n v="1423720740"/>
    <x v="1603"/>
    <b v="0"/>
    <n v="55"/>
    <b v="1"/>
    <x v="6"/>
    <s v="plays"/>
    <n v="50.9818"/>
    <x v="1603"/>
    <d v="2015-02-12T05:59:00"/>
    <x v="4"/>
  </r>
  <r>
    <n v="2626"/>
    <x v="1603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x v="0"/>
    <s v="space exploration"/>
    <n v="56"/>
    <x v="1604"/>
    <d v="2015-06-03T15:04:29"/>
    <x v="4"/>
  </r>
  <r>
    <n v="2880"/>
    <x v="1604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x v="6"/>
    <s v="plays"/>
    <n v="96.551699999999997"/>
    <x v="1605"/>
    <d v="2015-08-20T17:05:00"/>
    <x v="0"/>
  </r>
  <r>
    <n v="1669"/>
    <x v="1605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x v="7"/>
    <s v="pop"/>
    <n v="53.75"/>
    <x v="1606"/>
    <d v="2016-05-31T21:14:36"/>
    <x v="2"/>
  </r>
  <r>
    <n v="1864"/>
    <x v="1606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x v="3"/>
    <s v="mobile games"/>
    <n v="58.083300000000001"/>
    <x v="1607"/>
    <d v="2014-05-04T17:11:40"/>
    <x v="2"/>
  </r>
  <r>
    <n v="3337"/>
    <x v="1607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x v="6"/>
    <s v="plays"/>
    <n v="81.029399999999995"/>
    <x v="1608"/>
    <d v="2014-10-10T21:00:00"/>
    <x v="1"/>
  </r>
  <r>
    <n v="38"/>
    <x v="1608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x v="5"/>
    <s v="television"/>
    <n v="41.681800000000003"/>
    <x v="1609"/>
    <d v="2013-05-11T01:22:24"/>
    <x v="0"/>
  </r>
  <r>
    <n v="3530"/>
    <x v="1609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x v="6"/>
    <s v="plays"/>
    <n v="125"/>
    <x v="1610"/>
    <d v="2016-04-10T20:00:00"/>
    <x v="3"/>
  </r>
  <r>
    <n v="519"/>
    <x v="1610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x v="5"/>
    <s v="animation"/>
    <n v="39.2286"/>
    <x v="1611"/>
    <d v="2012-12-05T09:23:41"/>
    <x v="4"/>
  </r>
  <r>
    <n v="3311"/>
    <x v="1611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x v="6"/>
    <s v="plays"/>
    <n v="61.022199999999998"/>
    <x v="1612"/>
    <d v="2015-10-17T07:00:10"/>
    <x v="3"/>
  </r>
  <r>
    <n v="720"/>
    <x v="1612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x v="1"/>
    <s v="nonfiction"/>
    <n v="66.707300000000004"/>
    <x v="1613"/>
    <d v="2012-01-29T15:34:51"/>
    <x v="3"/>
  </r>
  <r>
    <n v="1900"/>
    <x v="1613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x v="7"/>
    <s v="indie rock"/>
    <n v="50.631700000000002"/>
    <x v="1614"/>
    <d v="2012-10-06T09:59:00"/>
    <x v="4"/>
  </r>
  <r>
    <n v="1402"/>
    <x v="1614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x v="7"/>
    <s v="rock"/>
    <n v="24.150400000000001"/>
    <x v="1615"/>
    <d v="2015-05-01T00:16:51"/>
    <x v="4"/>
  </r>
  <r>
    <n v="3202"/>
    <x v="1615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x v="6"/>
    <s v="musical"/>
    <n v="109.04"/>
    <x v="1616"/>
    <d v="2015-12-14T05:59:00"/>
    <x v="4"/>
  </r>
  <r>
    <n v="587"/>
    <x v="1616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x v="0"/>
    <s v="web"/>
    <n v="389.28570000000002"/>
    <x v="1617"/>
    <d v="2015-04-16T18:10:33"/>
    <x v="1"/>
  </r>
  <r>
    <n v="3183"/>
    <x v="1617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x v="6"/>
    <s v="plays"/>
    <n v="40.073500000000003"/>
    <x v="1618"/>
    <d v="2013-08-23T19:04:29"/>
    <x v="2"/>
  </r>
  <r>
    <n v="2147"/>
    <x v="1618"/>
    <s v="A Point and Click Adventure on Steroids."/>
    <n v="390000"/>
    <n v="2716"/>
    <x v="2"/>
    <s v="US"/>
    <s v="USD"/>
    <n v="1416125148"/>
    <x v="1619"/>
    <b v="0"/>
    <n v="55"/>
    <b v="0"/>
    <x v="3"/>
    <s v="video games"/>
    <n v="49.381799999999998"/>
    <x v="1619"/>
    <d v="2014-11-16T08:05:48"/>
    <x v="5"/>
  </r>
  <r>
    <n v="2456"/>
    <x v="1619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x v="4"/>
    <s v="small batch"/>
    <n v="40.4925"/>
    <x v="1620"/>
    <d v="2017-02-25T23:03:59"/>
    <x v="2"/>
  </r>
  <r>
    <n v="1935"/>
    <x v="1620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x v="7"/>
    <s v="indie rock"/>
    <n v="54.2"/>
    <x v="1621"/>
    <d v="2014-06-21T04:59:00"/>
    <x v="6"/>
  </r>
  <r>
    <n v="1601"/>
    <x v="1621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x v="7"/>
    <s v="rock"/>
    <n v="48.325499999999998"/>
    <x v="1622"/>
    <d v="2011-05-05T02:13:53"/>
    <x v="2"/>
  </r>
  <r>
    <n v="2810"/>
    <x v="1622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x v="6"/>
    <s v="plays"/>
    <n v="47.456099999999999"/>
    <x v="1623"/>
    <d v="2014-06-01T03:59:00"/>
    <x v="1"/>
  </r>
  <r>
    <n v="864"/>
    <x v="1623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x v="7"/>
    <s v="jazz"/>
    <n v="34.177199999999999"/>
    <x v="1624"/>
    <d v="2013-10-16T09:59:00"/>
    <x v="2"/>
  </r>
  <r>
    <n v="2934"/>
    <x v="1624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x v="6"/>
    <s v="musical"/>
    <n v="72.972999999999999"/>
    <x v="1625"/>
    <d v="2014-06-15T15:16:04"/>
    <x v="5"/>
  </r>
  <r>
    <n v="3139"/>
    <x v="1625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x v="6"/>
    <s v="plays"/>
    <n v="450"/>
    <x v="1626"/>
    <d v="2017-03-25T04:33:00"/>
    <x v="4"/>
  </r>
  <r>
    <n v="1199"/>
    <x v="1626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x v="2"/>
    <s v="photobooks"/>
    <n v="299.22219999999999"/>
    <x v="1627"/>
    <d v="2015-07-08T18:30:00"/>
    <x v="4"/>
  </r>
  <r>
    <n v="1673"/>
    <x v="1627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x v="7"/>
    <s v="pop"/>
    <n v="45.593200000000003"/>
    <x v="1628"/>
    <d v="2015-03-06T21:04:52"/>
    <x v="0"/>
  </r>
  <r>
    <n v="3503"/>
    <x v="1628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x v="6"/>
    <s v="plays"/>
    <n v="70.763199999999998"/>
    <x v="1629"/>
    <d v="2016-07-24T11:28:48"/>
    <x v="2"/>
  </r>
  <r>
    <n v="820"/>
    <x v="1629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x v="7"/>
    <s v="rock"/>
    <n v="70.552599999999998"/>
    <x v="1630"/>
    <d v="2014-06-09T05:00:00"/>
    <x v="2"/>
  </r>
  <r>
    <n v="2940"/>
    <x v="1630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x v="6"/>
    <s v="musical"/>
    <n v="81.242400000000004"/>
    <x v="1631"/>
    <d v="2015-01-18T18:33:38"/>
    <x v="4"/>
  </r>
  <r>
    <n v="1901"/>
    <x v="1631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x v="0"/>
    <s v="gadgets"/>
    <n v="106.8"/>
    <x v="1632"/>
    <d v="2015-05-22T13:00:00"/>
    <x v="4"/>
  </r>
  <r>
    <n v="3615"/>
    <x v="1632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x v="6"/>
    <s v="plays"/>
    <n v="37.083300000000001"/>
    <x v="1633"/>
    <d v="2015-12-10T14:14:56"/>
    <x v="2"/>
  </r>
  <r>
    <n v="3164"/>
    <x v="1633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x v="6"/>
    <s v="plays"/>
    <n v="37.591500000000003"/>
    <x v="1634"/>
    <d v="2014-06-09T19:20:15"/>
    <x v="0"/>
  </r>
  <r>
    <n v="2829"/>
    <x v="1634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x v="6"/>
    <s v="plays"/>
    <n v="35.039499999999997"/>
    <x v="1635"/>
    <d v="2016-06-02T10:25:18"/>
    <x v="2"/>
  </r>
  <r>
    <n v="2275"/>
    <x v="1635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x v="3"/>
    <s v="tabletop games"/>
    <n v="33.550600000000003"/>
    <x v="1636"/>
    <d v="2014-12-22T14:47:59"/>
    <x v="4"/>
  </r>
  <r>
    <n v="3823"/>
    <x v="1636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x v="6"/>
    <s v="plays"/>
    <n v="64.634100000000004"/>
    <x v="1637"/>
    <d v="2015-07-20T03:59:00"/>
    <x v="4"/>
  </r>
  <r>
    <n v="3247"/>
    <x v="1637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x v="6"/>
    <s v="plays"/>
    <n v="46.4298"/>
    <x v="1638"/>
    <d v="2015-07-12T10:25:12"/>
    <x v="4"/>
  </r>
  <r>
    <n v="1214"/>
    <x v="1638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x v="2"/>
    <s v="photobooks"/>
    <n v="105.44"/>
    <x v="1639"/>
    <d v="2015-06-09T20:10:05"/>
    <x v="2"/>
  </r>
  <r>
    <n v="3328"/>
    <x v="1639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x v="6"/>
    <s v="plays"/>
    <n v="292.77780000000001"/>
    <x v="1640"/>
    <d v="2014-07-05T01:00:00"/>
    <x v="1"/>
  </r>
  <r>
    <n v="1928"/>
    <x v="1640"/>
    <s v="Help us master and release our debut album &quot;The Kaleidoscope Dawn&quot;"/>
    <n v="2550"/>
    <n v="2630"/>
    <x v="0"/>
    <s v="US"/>
    <s v="USD"/>
    <n v="1367940794"/>
    <x v="1641"/>
    <b v="0"/>
    <n v="34"/>
    <b v="1"/>
    <x v="7"/>
    <s v="indie rock"/>
    <n v="77.352900000000005"/>
    <x v="1641"/>
    <d v="2013-05-07T15:33:14"/>
    <x v="4"/>
  </r>
  <r>
    <n v="2366"/>
    <x v="1641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x v="0"/>
    <s v="web"/>
    <n v="97.407399999999996"/>
    <x v="1642"/>
    <d v="2015-10-21T12:45:33"/>
    <x v="0"/>
  </r>
  <r>
    <n v="3306"/>
    <x v="1642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x v="6"/>
    <s v="plays"/>
    <n v="48.703699999999998"/>
    <x v="1643"/>
    <d v="2016-06-10T03:00:00"/>
    <x v="0"/>
  </r>
  <r>
    <n v="3550"/>
    <x v="1643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x v="6"/>
    <s v="plays"/>
    <n v="40.9375"/>
    <x v="1644"/>
    <d v="2016-05-02T21:26:38"/>
    <x v="7"/>
  </r>
  <r>
    <n v="2475"/>
    <x v="1644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x v="7"/>
    <s v="indie rock"/>
    <n v="32.320999999999998"/>
    <x v="1645"/>
    <d v="2010-07-10T22:00:00"/>
    <x v="0"/>
  </r>
  <r>
    <n v="3654"/>
    <x v="1645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x v="6"/>
    <s v="plays"/>
    <n v="68.842100000000002"/>
    <x v="1646"/>
    <d v="2016-04-03T17:00:00"/>
    <x v="7"/>
  </r>
  <r>
    <n v="87"/>
    <x v="1646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x v="5"/>
    <s v="shorts"/>
    <n v="104.6"/>
    <x v="1647"/>
    <d v="2010-06-03T01:41:00"/>
    <x v="0"/>
  </r>
  <r>
    <n v="851"/>
    <x v="1647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x v="7"/>
    <s v="metal"/>
    <n v="37.2714"/>
    <x v="1648"/>
    <d v="2016-07-31T19:45:00"/>
    <x v="1"/>
  </r>
  <r>
    <n v="842"/>
    <x v="1648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x v="7"/>
    <s v="metal"/>
    <n v="66.871799999999993"/>
    <x v="1649"/>
    <d v="2013-10-14T03:59:00"/>
    <x v="2"/>
  </r>
  <r>
    <n v="3199"/>
    <x v="1649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x v="6"/>
    <s v="musical"/>
    <n v="49.207500000000003"/>
    <x v="1650"/>
    <d v="2014-09-06T21:00:00"/>
    <x v="0"/>
  </r>
  <r>
    <n v="975"/>
    <x v="1650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x v="0"/>
    <s v="wearables"/>
    <n v="108.625"/>
    <x v="1651"/>
    <d v="2016-06-28T16:43:05"/>
    <x v="2"/>
  </r>
  <r>
    <n v="1259"/>
    <x v="1651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x v="7"/>
    <s v="rock"/>
    <n v="27.145800000000001"/>
    <x v="1652"/>
    <d v="2014-06-09T03:59:00"/>
    <x v="4"/>
  </r>
  <r>
    <n v="3438"/>
    <x v="1652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x v="6"/>
    <s v="plays"/>
    <n v="186.07140000000001"/>
    <x v="1653"/>
    <d v="2015-05-02T21:00:00"/>
    <x v="6"/>
  </r>
  <r>
    <n v="1893"/>
    <x v="1653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x v="7"/>
    <s v="indie rock"/>
    <n v="57.777799999999999"/>
    <x v="1654"/>
    <d v="2011-04-16T03:59:00"/>
    <x v="4"/>
  </r>
  <r>
    <n v="2840"/>
    <x v="1654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x v="6"/>
    <s v="plays"/>
    <n v="19.696999999999999"/>
    <x v="1655"/>
    <d v="2015-03-18T17:00:00"/>
    <x v="4"/>
  </r>
  <r>
    <n v="3365"/>
    <x v="1655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x v="6"/>
    <s v="plays"/>
    <n v="866.66669999999999"/>
    <x v="1656"/>
    <d v="2015-12-13T02:26:32"/>
    <x v="3"/>
  </r>
  <r>
    <n v="1360"/>
    <x v="1656"/>
    <s v="So Bad, It's Good! is a guide to finding the best films for your bad movie night."/>
    <n v="1500"/>
    <n v="2598"/>
    <x v="0"/>
    <s v="US"/>
    <s v="USD"/>
    <n v="1343943420"/>
    <x v="1657"/>
    <b v="0"/>
    <n v="81"/>
    <b v="1"/>
    <x v="1"/>
    <s v="nonfiction"/>
    <n v="32.074100000000001"/>
    <x v="1657"/>
    <d v="2012-08-02T21:37:00"/>
    <x v="0"/>
  </r>
  <r>
    <n v="376"/>
    <x v="1657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x v="5"/>
    <s v="documentary"/>
    <n v="54.083300000000001"/>
    <x v="1658"/>
    <d v="2016-08-25T10:51:56"/>
    <x v="2"/>
  </r>
  <r>
    <n v="3505"/>
    <x v="1658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x v="6"/>
    <s v="plays"/>
    <n v="66.512799999999999"/>
    <x v="1659"/>
    <d v="2014-05-13T04:00:00"/>
    <x v="6"/>
  </r>
  <r>
    <n v="2540"/>
    <x v="1659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x v="7"/>
    <s v="classical music"/>
    <n v="95.740700000000004"/>
    <x v="1660"/>
    <d v="2011-10-29T16:12:01"/>
    <x v="4"/>
  </r>
  <r>
    <n v="3278"/>
    <x v="1660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x v="6"/>
    <s v="plays"/>
    <n v="76.029399999999995"/>
    <x v="1661"/>
    <d v="2015-05-30T20:21:43"/>
    <x v="7"/>
  </r>
  <r>
    <n v="1507"/>
    <x v="1661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x v="2"/>
    <s v="photobooks"/>
    <n v="78.181799999999996"/>
    <x v="1662"/>
    <d v="2010-05-15T08:10:00"/>
    <x v="2"/>
  </r>
  <r>
    <n v="3178"/>
    <x v="1662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x v="6"/>
    <s v="plays"/>
    <n v="33.025599999999997"/>
    <x v="1663"/>
    <d v="2014-07-16T14:31:15"/>
    <x v="4"/>
  </r>
  <r>
    <n v="3264"/>
    <x v="1663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x v="6"/>
    <s v="plays"/>
    <n v="52.551000000000002"/>
    <x v="1664"/>
    <d v="2015-01-28T22:00:00"/>
    <x v="0"/>
  </r>
  <r>
    <n v="2933"/>
    <x v="1664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x v="6"/>
    <s v="musical"/>
    <n v="47.574100000000001"/>
    <x v="1665"/>
    <d v="2016-06-04T22:57:33"/>
    <x v="0"/>
  </r>
  <r>
    <n v="3538"/>
    <x v="1665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x v="6"/>
    <s v="plays"/>
    <n v="30.951799999999999"/>
    <x v="1666"/>
    <d v="2016-08-17T10:05:40"/>
    <x v="3"/>
  </r>
  <r>
    <n v="2315"/>
    <x v="1666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x v="7"/>
    <s v="indie rock"/>
    <n v="40.078099999999999"/>
    <x v="1667"/>
    <d v="2012-05-05T17:25:43"/>
    <x v="4"/>
  </r>
  <r>
    <n v="3441"/>
    <x v="1667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x v="6"/>
    <s v="plays"/>
    <n v="59.651200000000003"/>
    <x v="1668"/>
    <d v="2015-11-13T20:17:00"/>
    <x v="0"/>
  </r>
  <r>
    <n v="3597"/>
    <x v="1668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x v="6"/>
    <s v="plays"/>
    <n v="77.7273"/>
    <x v="1669"/>
    <d v="2016-03-03T05:59:00"/>
    <x v="0"/>
  </r>
  <r>
    <n v="2809"/>
    <x v="1669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x v="6"/>
    <s v="plays"/>
    <n v="121.90479999999999"/>
    <x v="1670"/>
    <d v="2016-03-30T14:39:00"/>
    <x v="0"/>
  </r>
  <r>
    <n v="3268"/>
    <x v="1670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x v="6"/>
    <s v="plays"/>
    <n v="60.952399999999997"/>
    <x v="1671"/>
    <d v="2016-08-24T21:42:08"/>
    <x v="4"/>
  </r>
  <r>
    <n v="3561"/>
    <x v="1671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x v="6"/>
    <s v="plays"/>
    <n v="47.407400000000003"/>
    <x v="1672"/>
    <d v="2015-08-05T18:36:00"/>
    <x v="4"/>
  </r>
  <r>
    <n v="3603"/>
    <x v="1672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x v="6"/>
    <s v="plays"/>
    <n v="44.912300000000002"/>
    <x v="1673"/>
    <d v="2015-11-05T21:44:40"/>
    <x v="4"/>
  </r>
  <r>
    <n v="1347"/>
    <x v="1673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x v="1"/>
    <s v="nonfiction"/>
    <n v="82.419399999999996"/>
    <x v="1674"/>
    <d v="2015-03-07T15:18:45"/>
    <x v="4"/>
  </r>
  <r>
    <n v="3487"/>
    <x v="1674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x v="6"/>
    <s v="plays"/>
    <n v="38.7121"/>
    <x v="1675"/>
    <d v="2015-06-24T22:34:12"/>
    <x v="7"/>
  </r>
  <r>
    <n v="758"/>
    <x v="1675"/>
    <s v="I am publishing my book, Waiting on Humanity and need some finishing funds to do so."/>
    <n v="2500"/>
    <n v="2550"/>
    <x v="0"/>
    <s v="US"/>
    <s v="USD"/>
    <n v="1286568268"/>
    <x v="1676"/>
    <b v="0"/>
    <n v="19"/>
    <b v="1"/>
    <x v="1"/>
    <s v="nonfiction"/>
    <n v="134.2105"/>
    <x v="1676"/>
    <d v="2010-10-08T20:04:28"/>
    <x v="4"/>
  </r>
  <r>
    <n v="986"/>
    <x v="1676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x v="0"/>
    <s v="wearables"/>
    <n v="110.86960000000001"/>
    <x v="1677"/>
    <d v="2016-01-10T00:00:00"/>
    <x v="4"/>
  </r>
  <r>
    <n v="3207"/>
    <x v="1677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x v="6"/>
    <s v="musical"/>
    <n v="70.833299999999994"/>
    <x v="1678"/>
    <d v="2015-04-23T05:40:07"/>
    <x v="4"/>
  </r>
  <r>
    <n v="1295"/>
    <x v="1678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x v="6"/>
    <s v="plays"/>
    <n v="39.828099999999999"/>
    <x v="1679"/>
    <d v="2015-07-29T17:00:00"/>
    <x v="1"/>
  </r>
  <r>
    <n v="755"/>
    <x v="1679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x v="1"/>
    <s v="nonfiction"/>
    <n v="37.466000000000001"/>
    <x v="1680"/>
    <d v="2013-05-20T00:41:00"/>
    <x v="2"/>
  </r>
  <r>
    <n v="3592"/>
    <x v="1680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x v="6"/>
    <s v="plays"/>
    <n v="72.714299999999994"/>
    <x v="1681"/>
    <d v="2015-02-11T04:59:00"/>
    <x v="1"/>
  </r>
  <r>
    <n v="860"/>
    <x v="1681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x v="7"/>
    <s v="jazz"/>
    <n v="52.916699999999999"/>
    <x v="1682"/>
    <d v="2013-11-22T12:35:13"/>
    <x v="2"/>
  </r>
  <r>
    <n v="1241"/>
    <x v="1682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x v="7"/>
    <s v="world music"/>
    <n v="74.617599999999996"/>
    <x v="1683"/>
    <d v="2014-11-03T05:59:00"/>
    <x v="1"/>
  </r>
  <r>
    <n v="726"/>
    <x v="1683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x v="1"/>
    <s v="nonfiction"/>
    <n v="72.428600000000003"/>
    <x v="1684"/>
    <d v="2013-04-12T01:01:27"/>
    <x v="2"/>
  </r>
  <r>
    <n v="1641"/>
    <x v="1684"/>
    <s v="Music Video For Upbeat and Inspiring Song - Run For Your Life"/>
    <n v="2500"/>
    <n v="2535"/>
    <x v="0"/>
    <s v="US"/>
    <s v="USD"/>
    <n v="1418998744"/>
    <x v="1685"/>
    <b v="0"/>
    <n v="26"/>
    <b v="1"/>
    <x v="7"/>
    <s v="pop"/>
    <n v="97.5"/>
    <x v="1685"/>
    <d v="2014-12-19T14:19:04"/>
    <x v="0"/>
  </r>
  <r>
    <n v="2986"/>
    <x v="1685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x v="6"/>
    <s v="spaces"/>
    <n v="45.214300000000001"/>
    <x v="1686"/>
    <d v="2016-05-01T11:00:06"/>
    <x v="5"/>
  </r>
  <r>
    <n v="1697"/>
    <x v="1686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x v="7"/>
    <s v="faith"/>
    <n v="114.8182"/>
    <x v="1687"/>
    <d v="2017-04-09T23:47:28"/>
    <x v="0"/>
  </r>
  <r>
    <n v="3320"/>
    <x v="1687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x v="6"/>
    <s v="plays"/>
    <n v="66.447400000000002"/>
    <x v="1688"/>
    <d v="2016-06-22T01:05:57"/>
    <x v="4"/>
  </r>
  <r>
    <n v="3890"/>
    <x v="1688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x v="6"/>
    <s v="plays"/>
    <n v="315.5"/>
    <x v="1689"/>
    <d v="2015-08-15T18:12:24"/>
    <x v="2"/>
  </r>
  <r>
    <n v="765"/>
    <x v="1689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x v="1"/>
    <s v="fiction"/>
    <n v="57.295499999999997"/>
    <x v="1690"/>
    <d v="2014-10-19T13:01:24"/>
    <x v="2"/>
  </r>
  <r>
    <n v="3778"/>
    <x v="1690"/>
    <s v="Sponsor an AVENUE Q puppet for The Barn Players April 2015 production."/>
    <n v="2400"/>
    <n v="2521"/>
    <x v="0"/>
    <s v="US"/>
    <s v="USD"/>
    <n v="1423942780"/>
    <x v="1691"/>
    <b v="0"/>
    <n v="36"/>
    <b v="1"/>
    <x v="6"/>
    <s v="musical"/>
    <n v="70.027799999999999"/>
    <x v="1691"/>
    <d v="2015-02-14T19:39:40"/>
    <x v="4"/>
  </r>
  <r>
    <n v="3614"/>
    <x v="1118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x v="6"/>
    <s v="plays"/>
    <n v="35.493000000000002"/>
    <x v="1692"/>
    <d v="2015-06-19T01:00:16"/>
    <x v="2"/>
  </r>
  <r>
    <n v="3699"/>
    <x v="1691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x v="6"/>
    <s v="plays"/>
    <n v="63"/>
    <x v="1693"/>
    <d v="2014-10-15T14:26:56"/>
    <x v="0"/>
  </r>
  <r>
    <n v="3318"/>
    <x v="1692"/>
    <s v="Help us strengthen and inspire disability arts in Atlantic Canada"/>
    <n v="2000"/>
    <n v="2512"/>
    <x v="0"/>
    <s v="CA"/>
    <s v="CAD"/>
    <n v="1460341800"/>
    <x v="1694"/>
    <b v="0"/>
    <n v="32"/>
    <b v="1"/>
    <x v="6"/>
    <s v="plays"/>
    <n v="78.5"/>
    <x v="1694"/>
    <d v="2016-04-11T02:30:00"/>
    <x v="1"/>
  </r>
  <r>
    <n v="792"/>
    <x v="1693"/>
    <s v="Rock n' Roll about the intersection of lies and belief: the Believable Lie."/>
    <n v="2500"/>
    <n v="2511.11"/>
    <x v="0"/>
    <s v="US"/>
    <s v="USD"/>
    <n v="1383861483"/>
    <x v="1695"/>
    <b v="0"/>
    <n v="60"/>
    <b v="1"/>
    <x v="7"/>
    <s v="rock"/>
    <n v="41.851799999999997"/>
    <x v="1695"/>
    <d v="2013-11-07T21:58:03"/>
    <x v="1"/>
  </r>
  <r>
    <n v="1357"/>
    <x v="1694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x v="1"/>
    <s v="nonfiction"/>
    <n v="38.553800000000003"/>
    <x v="1696"/>
    <d v="2013-03-01T05:59:00"/>
    <x v="0"/>
  </r>
  <r>
    <n v="1635"/>
    <x v="1695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x v="7"/>
    <s v="rock"/>
    <n v="67.729699999999994"/>
    <x v="1697"/>
    <d v="2016-07-11T20:51:01"/>
    <x v="4"/>
  </r>
  <r>
    <n v="1842"/>
    <x v="1696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x v="7"/>
    <s v="rock"/>
    <n v="119.28570000000001"/>
    <x v="1698"/>
    <d v="2015-03-02T05:59:00"/>
    <x v="0"/>
  </r>
  <r>
    <n v="2177"/>
    <x v="1697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x v="7"/>
    <s v="rock"/>
    <n v="65.868399999999994"/>
    <x v="1699"/>
    <d v="2016-06-06T06:01:07"/>
    <x v="4"/>
  </r>
  <r>
    <n v="2246"/>
    <x v="1698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x v="3"/>
    <s v="tabletop games"/>
    <n v="43.912300000000002"/>
    <x v="1700"/>
    <d v="2015-09-04T19:00:10"/>
    <x v="2"/>
  </r>
  <r>
    <n v="2420"/>
    <x v="1699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x v="4"/>
    <s v="food trucks"/>
    <n v="69.472200000000001"/>
    <x v="1701"/>
    <d v="2014-11-10T01:41:35"/>
    <x v="0"/>
  </r>
  <r>
    <n v="3312"/>
    <x v="1700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x v="6"/>
    <s v="plays"/>
    <n v="61"/>
    <x v="1702"/>
    <d v="2016-11-11T22:00:00"/>
    <x v="7"/>
  </r>
  <r>
    <n v="1829"/>
    <x v="1701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x v="7"/>
    <s v="rock"/>
    <n v="75.765199999999993"/>
    <x v="1703"/>
    <d v="2011-01-21T22:00:00"/>
    <x v="0"/>
  </r>
  <r>
    <n v="1302"/>
    <x v="1702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x v="6"/>
    <s v="plays"/>
    <n v="50"/>
    <x v="1704"/>
    <d v="2016-12-01T02:23:31"/>
    <x v="6"/>
  </r>
  <r>
    <n v="2095"/>
    <x v="1703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x v="7"/>
    <s v="indie rock"/>
    <n v="113.63639999999999"/>
    <x v="1705"/>
    <d v="2011-10-02T17:36:13"/>
    <x v="1"/>
  </r>
  <r>
    <n v="2466"/>
    <x v="1704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x v="7"/>
    <s v="indie rock"/>
    <n v="48.076900000000002"/>
    <x v="1706"/>
    <d v="2013-05-09T02:27:33"/>
    <x v="4"/>
  </r>
  <r>
    <n v="3287"/>
    <x v="1705"/>
    <s v="An inspirational one-man play about crisis, community, and the search for wholeness."/>
    <n v="2500"/>
    <n v="2500"/>
    <x v="0"/>
    <s v="CA"/>
    <s v="CAD"/>
    <n v="1448733628"/>
    <x v="1707"/>
    <b v="0"/>
    <n v="34"/>
    <b v="1"/>
    <x v="6"/>
    <s v="plays"/>
    <n v="73.529399999999995"/>
    <x v="1707"/>
    <d v="2015-11-28T18:00:28"/>
    <x v="2"/>
  </r>
  <r>
    <n v="3516"/>
    <x v="1706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x v="6"/>
    <s v="plays"/>
    <n v="227.27269999999999"/>
    <x v="1708"/>
    <d v="2014-09-08T03:00:00"/>
    <x v="4"/>
  </r>
  <r>
    <n v="3544"/>
    <x v="1707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x v="6"/>
    <s v="plays"/>
    <n v="104.16670000000001"/>
    <x v="1709"/>
    <d v="2015-03-07T19:57:37"/>
    <x v="4"/>
  </r>
  <r>
    <n v="3774"/>
    <x v="1708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x v="6"/>
    <s v="musical"/>
    <n v="100"/>
    <x v="1710"/>
    <d v="2015-04-09T19:00:55"/>
    <x v="4"/>
  </r>
  <r>
    <n v="4040"/>
    <x v="1709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x v="6"/>
    <s v="plays"/>
    <n v="1250"/>
    <x v="1711"/>
    <d v="2015-07-18T03:00:00"/>
    <x v="2"/>
  </r>
  <r>
    <n v="2670"/>
    <x v="1710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x v="0"/>
    <s v="makerspaces"/>
    <n v="41.583300000000001"/>
    <x v="1712"/>
    <d v="2014-07-29T00:29:40"/>
    <x v="0"/>
  </r>
  <r>
    <n v="3937"/>
    <x v="1711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x v="6"/>
    <s v="plays"/>
    <n v="248.5"/>
    <x v="1713"/>
    <d v="2016-07-11T15:09:20"/>
    <x v="0"/>
  </r>
  <r>
    <n v="945"/>
    <x v="1712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x v="0"/>
    <s v="wearables"/>
    <n v="155.25"/>
    <x v="1714"/>
    <d v="2017-02-18T23:59:00"/>
    <x v="0"/>
  </r>
  <r>
    <n v="1570"/>
    <x v="1713"/>
    <s v="A Coloring Book of Breathtaking Beauties_x000a_To Calm the Heart and Soul"/>
    <n v="6000"/>
    <n v="2484"/>
    <x v="1"/>
    <s v="US"/>
    <s v="USD"/>
    <n v="1460140282"/>
    <x v="1715"/>
    <b v="0"/>
    <n v="52"/>
    <b v="0"/>
    <x v="1"/>
    <s v="art books"/>
    <n v="47.769199999999998"/>
    <x v="1715"/>
    <d v="2016-04-08T18:31:22"/>
    <x v="2"/>
  </r>
  <r>
    <n v="3105"/>
    <x v="1714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x v="6"/>
    <s v="spaces"/>
    <n v="79.870999999999995"/>
    <x v="1716"/>
    <d v="2014-10-19T05:00:00"/>
    <x v="0"/>
  </r>
  <r>
    <n v="690"/>
    <x v="1715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x v="0"/>
    <s v="wearables"/>
    <n v="72.588200000000001"/>
    <x v="1717"/>
    <d v="2016-09-09T06:00:00"/>
    <x v="3"/>
  </r>
  <r>
    <n v="2218"/>
    <x v="1716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x v="7"/>
    <s v="electronic music"/>
    <n v="32.3245"/>
    <x v="1718"/>
    <d v="2012-08-29T00:00:00"/>
    <x v="0"/>
  </r>
  <r>
    <n v="1221"/>
    <x v="1717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x v="2"/>
    <s v="photobooks"/>
    <n v="23.796199999999999"/>
    <x v="1719"/>
    <d v="2016-12-04T00:00:00"/>
    <x v="7"/>
  </r>
  <r>
    <n v="892"/>
    <x v="1718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x v="7"/>
    <s v="indie rock"/>
    <n v="143.8235"/>
    <x v="1720"/>
    <d v="2010-08-01T04:00:00"/>
    <x v="5"/>
  </r>
  <r>
    <n v="3290"/>
    <x v="1719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x v="6"/>
    <s v="plays"/>
    <n v="33.666699999999999"/>
    <x v="1721"/>
    <d v="2017-03-11T12:21:31"/>
    <x v="3"/>
  </r>
  <r>
    <n v="1931"/>
    <x v="1720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x v="7"/>
    <s v="indie rock"/>
    <n v="48.240400000000001"/>
    <x v="1722"/>
    <d v="2012-05-22T03:30:00"/>
    <x v="4"/>
  </r>
  <r>
    <n v="537"/>
    <x v="1721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x v="6"/>
    <s v="plays"/>
    <n v="40.847499999999997"/>
    <x v="1723"/>
    <d v="2015-11-04T19:26:31"/>
    <x v="2"/>
  </r>
  <r>
    <n v="1245"/>
    <x v="1722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x v="7"/>
    <s v="rock"/>
    <n v="141.47059999999999"/>
    <x v="1724"/>
    <d v="2014-06-14T14:23:54"/>
    <x v="0"/>
  </r>
  <r>
    <n v="2827"/>
    <x v="1723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x v="6"/>
    <s v="plays"/>
    <n v="104.5652"/>
    <x v="1725"/>
    <d v="2016-06-03T16:30:00"/>
    <x v="2"/>
  </r>
  <r>
    <n v="2838"/>
    <x v="1724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x v="6"/>
    <s v="plays"/>
    <n v="44.536999999999999"/>
    <x v="1726"/>
    <d v="2014-08-13T22:00:00"/>
    <x v="5"/>
  </r>
  <r>
    <n v="1689"/>
    <x v="1725"/>
    <s v="Praising the Living God in the second half of life."/>
    <n v="2400"/>
    <n v="2400"/>
    <x v="3"/>
    <s v="US"/>
    <s v="USD"/>
    <n v="1489700230"/>
    <x v="1727"/>
    <b v="0"/>
    <n v="14"/>
    <b v="0"/>
    <x v="7"/>
    <s v="faith"/>
    <n v="171.42859999999999"/>
    <x v="1727"/>
    <d v="2017-03-16T21:37:10"/>
    <x v="0"/>
  </r>
  <r>
    <n v="3555"/>
    <x v="1726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x v="6"/>
    <s v="plays"/>
    <n v="171.42859999999999"/>
    <x v="1728"/>
    <d v="2016-11-17T11:36:34"/>
    <x v="3"/>
  </r>
  <r>
    <n v="813"/>
    <x v="1727"/>
    <s v="A pre order campaign to fund the pressing of our second full length vinyl LP"/>
    <n v="1500"/>
    <n v="2399.94"/>
    <x v="0"/>
    <s v="US"/>
    <s v="USD"/>
    <n v="1342825365"/>
    <x v="1729"/>
    <b v="0"/>
    <n v="96"/>
    <b v="1"/>
    <x v="7"/>
    <s v="rock"/>
    <n v="24.999400000000001"/>
    <x v="1729"/>
    <d v="2012-07-20T23:02:45"/>
    <x v="5"/>
  </r>
  <r>
    <n v="1692"/>
    <x v="1728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x v="7"/>
    <s v="faith"/>
    <n v="159.33330000000001"/>
    <x v="1730"/>
    <d v="2017-03-26T23:59:00"/>
    <x v="0"/>
  </r>
  <r>
    <n v="3347"/>
    <x v="1729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x v="6"/>
    <s v="plays"/>
    <n v="108.5909"/>
    <x v="1731"/>
    <d v="2016-05-08T21:00:00"/>
    <x v="3"/>
  </r>
  <r>
    <n v="72"/>
    <x v="1730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x v="5"/>
    <s v="shorts"/>
    <n v="58.170699999999997"/>
    <x v="1732"/>
    <d v="2012-11-15T00:00:00"/>
    <x v="0"/>
  </r>
  <r>
    <n v="66"/>
    <x v="1731"/>
    <s v="A dark comedy set in the '60s about clinical depression and one night stands."/>
    <n v="2000"/>
    <n v="2372"/>
    <x v="0"/>
    <s v="US"/>
    <s v="USD"/>
    <n v="1468873420"/>
    <x v="1733"/>
    <b v="0"/>
    <n v="26"/>
    <b v="1"/>
    <x v="5"/>
    <s v="shorts"/>
    <n v="91.230800000000002"/>
    <x v="1733"/>
    <d v="2016-07-18T20:23:40"/>
    <x v="4"/>
  </r>
  <r>
    <n v="23"/>
    <x v="1732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x v="5"/>
    <s v="television"/>
    <n v="103.04349999999999"/>
    <x v="1734"/>
    <d v="2015-04-30T15:20:00"/>
    <x v="2"/>
  </r>
  <r>
    <n v="3010"/>
    <x v="1733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x v="6"/>
    <s v="spaces"/>
    <n v="158"/>
    <x v="1735"/>
    <d v="2015-02-21T19:58:39"/>
    <x v="4"/>
  </r>
  <r>
    <n v="2845"/>
    <x v="1734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x v="6"/>
    <s v="plays"/>
    <n v="60.666699999999999"/>
    <x v="1736"/>
    <d v="2015-06-08T00:23:53"/>
    <x v="0"/>
  </r>
  <r>
    <n v="105"/>
    <x v="1735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x v="5"/>
    <s v="shorts"/>
    <n v="39.383299999999998"/>
    <x v="1737"/>
    <d v="2016-05-14T00:00:00"/>
    <x v="2"/>
  </r>
  <r>
    <n v="3148"/>
    <x v="1736"/>
    <s v="Help fund The Aurora Project, an immersive science fiction epic."/>
    <n v="1800"/>
    <n v="2361"/>
    <x v="0"/>
    <s v="US"/>
    <s v="USD"/>
    <n v="1412136000"/>
    <x v="1738"/>
    <b v="1"/>
    <n v="57"/>
    <b v="1"/>
    <x v="6"/>
    <s v="plays"/>
    <n v="41.421100000000003"/>
    <x v="1738"/>
    <d v="2014-10-01T04:00:00"/>
    <x v="2"/>
  </r>
  <r>
    <n v="889"/>
    <x v="1737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x v="7"/>
    <s v="indie rock"/>
    <n v="73.760000000000005"/>
    <x v="1739"/>
    <d v="2014-10-05T18:49:03"/>
    <x v="0"/>
  </r>
  <r>
    <n v="3803"/>
    <x v="1738"/>
    <s v="A fully orchestrated concept album of Benjamin Button the Musical!"/>
    <n v="12000"/>
    <n v="2358"/>
    <x v="2"/>
    <s v="US"/>
    <s v="USD"/>
    <n v="1457133568"/>
    <x v="1740"/>
    <b v="0"/>
    <n v="40"/>
    <b v="0"/>
    <x v="6"/>
    <s v="musical"/>
    <n v="58.95"/>
    <x v="1740"/>
    <d v="2016-03-04T23:19:28"/>
    <x v="4"/>
  </r>
  <r>
    <n v="1801"/>
    <x v="1739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x v="2"/>
    <s v="photobooks"/>
    <n v="63.648600000000002"/>
    <x v="1741"/>
    <d v="2015-12-15T12:10:00"/>
    <x v="3"/>
  </r>
  <r>
    <n v="2106"/>
    <x v="1740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x v="7"/>
    <s v="indie rock"/>
    <n v="53.5227"/>
    <x v="1742"/>
    <d v="2013-01-26T05:09:34"/>
    <x v="2"/>
  </r>
  <r>
    <n v="2927"/>
    <x v="1741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x v="6"/>
    <s v="musical"/>
    <n v="112.1429"/>
    <x v="1743"/>
    <d v="2014-07-15T05:00:00"/>
    <x v="3"/>
  </r>
  <r>
    <n v="835"/>
    <x v="1742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x v="7"/>
    <s v="rock"/>
    <n v="58.625"/>
    <x v="1744"/>
    <d v="2012-05-19T03:00:00"/>
    <x v="6"/>
  </r>
  <r>
    <n v="1246"/>
    <x v="1743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x v="7"/>
    <s v="rock"/>
    <n v="75.483900000000006"/>
    <x v="1745"/>
    <d v="2011-12-06T02:02:29"/>
    <x v="3"/>
  </r>
  <r>
    <n v="1627"/>
    <x v="1744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x v="7"/>
    <s v="rock"/>
    <n v="61.578899999999997"/>
    <x v="1746"/>
    <d v="2012-11-26T04:59:00"/>
    <x v="4"/>
  </r>
  <r>
    <n v="1987"/>
    <x v="1745"/>
    <s v="A collection of images that depicts the beauty and diversity within Ethiopia"/>
    <n v="5500"/>
    <n v="2336"/>
    <x v="2"/>
    <s v="GB"/>
    <s v="GBP"/>
    <n v="1425223276"/>
    <x v="1747"/>
    <b v="0"/>
    <n v="28"/>
    <b v="0"/>
    <x v="2"/>
    <s v="people"/>
    <n v="83.428600000000003"/>
    <x v="1747"/>
    <d v="2015-03-01T15:21:16"/>
    <x v="4"/>
  </r>
  <r>
    <n v="3767"/>
    <x v="1746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x v="6"/>
    <s v="musical"/>
    <n v="41.696399999999997"/>
    <x v="1748"/>
    <d v="2015-03-01T04:59:00"/>
    <x v="3"/>
  </r>
  <r>
    <n v="2553"/>
    <x v="1747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x v="7"/>
    <s v="classical music"/>
    <n v="38.883299999999998"/>
    <x v="1749"/>
    <d v="2012-09-21T04:46:47"/>
    <x v="1"/>
  </r>
  <r>
    <n v="3152"/>
    <x v="1748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x v="6"/>
    <s v="plays"/>
    <n v="34.790999999999997"/>
    <x v="1750"/>
    <d v="2013-11-02T20:49:27"/>
    <x v="3"/>
  </r>
  <r>
    <n v="67"/>
    <x v="1749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x v="5"/>
    <s v="shorts"/>
    <n v="116.25"/>
    <x v="1751"/>
    <d v="2012-07-15T14:00:04"/>
    <x v="1"/>
  </r>
  <r>
    <n v="2463"/>
    <x v="1750"/>
    <s v="Emma Ate The Lion's debut full length album"/>
    <n v="2000"/>
    <n v="2325"/>
    <x v="0"/>
    <s v="US"/>
    <s v="USD"/>
    <n v="1366138800"/>
    <x v="1752"/>
    <b v="0"/>
    <n v="75"/>
    <b v="1"/>
    <x v="7"/>
    <s v="indie rock"/>
    <n v="31"/>
    <x v="1752"/>
    <d v="2013-04-16T19:00:00"/>
    <x v="0"/>
  </r>
  <r>
    <n v="3313"/>
    <x v="1751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x v="6"/>
    <s v="plays"/>
    <n v="80.034499999999994"/>
    <x v="1753"/>
    <d v="2016-01-27T01:00:00"/>
    <x v="0"/>
  </r>
  <r>
    <n v="697"/>
    <x v="1752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x v="0"/>
    <s v="wearables"/>
    <n v="20.342099999999999"/>
    <x v="1754"/>
    <d v="2016-02-03T12:33:09"/>
    <x v="1"/>
  </r>
  <r>
    <n v="1922"/>
    <x v="1753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x v="7"/>
    <s v="indie rock"/>
    <n v="36.109400000000001"/>
    <x v="1755"/>
    <d v="2013-12-12T06:08:27"/>
    <x v="2"/>
  </r>
  <r>
    <n v="3448"/>
    <x v="1754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x v="6"/>
    <s v="plays"/>
    <n v="51.222200000000001"/>
    <x v="1756"/>
    <d v="2014-12-17T02:51:29"/>
    <x v="3"/>
  </r>
  <r>
    <n v="3172"/>
    <x v="1755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x v="6"/>
    <s v="plays"/>
    <n v="79.310299999999998"/>
    <x v="1757"/>
    <d v="2012-02-14T17:31:08"/>
    <x v="0"/>
  </r>
  <r>
    <n v="4105"/>
    <x v="1756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x v="6"/>
    <s v="plays"/>
    <n v="383.33330000000001"/>
    <x v="1758"/>
    <d v="2016-12-26T00:15:09"/>
    <x v="5"/>
  </r>
  <r>
    <n v="2254"/>
    <x v="1757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x v="3"/>
    <s v="tabletop games"/>
    <n v="11.6701"/>
    <x v="1759"/>
    <d v="2017-01-24T15:32:48"/>
    <x v="4"/>
  </r>
  <r>
    <n v="1022"/>
    <x v="1758"/>
    <s v="Help get four new bootlegs onto vinyl in the second installment of my series!"/>
    <n v="2000"/>
    <n v="2298"/>
    <x v="0"/>
    <s v="US"/>
    <s v="USD"/>
    <n v="1431876677"/>
    <x v="1760"/>
    <b v="1"/>
    <n v="74"/>
    <b v="1"/>
    <x v="7"/>
    <s v="electronic music"/>
    <n v="31.054099999999998"/>
    <x v="1760"/>
    <d v="2015-05-17T15:31:17"/>
    <x v="0"/>
  </r>
  <r>
    <n v="970"/>
    <x v="1759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x v="0"/>
    <s v="wearables"/>
    <n v="164"/>
    <x v="1761"/>
    <d v="2017-01-23T04:59:00"/>
    <x v="2"/>
  </r>
  <r>
    <n v="1575"/>
    <x v="1760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x v="1"/>
    <s v="art books"/>
    <n v="65.457099999999997"/>
    <x v="1762"/>
    <d v="2014-07-09T12:34:56"/>
    <x v="2"/>
  </r>
  <r>
    <n v="3924"/>
    <x v="1761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x v="6"/>
    <s v="plays"/>
    <n v="57.25"/>
    <x v="1763"/>
    <d v="2014-06-26T23:02:02"/>
    <x v="2"/>
  </r>
  <r>
    <n v="3570"/>
    <x v="1762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x v="6"/>
    <s v="plays"/>
    <n v="87.961500000000001"/>
    <x v="1764"/>
    <d v="2014-12-31T07:00:00"/>
    <x v="2"/>
  </r>
  <r>
    <n v="1767"/>
    <x v="1763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x v="2"/>
    <s v="photobooks"/>
    <n v="58.615400000000001"/>
    <x v="1765"/>
    <d v="2014-08-03T15:48:04"/>
    <x v="2"/>
  </r>
  <r>
    <n v="800"/>
    <x v="1764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x v="7"/>
    <s v="rock"/>
    <n v="40.75"/>
    <x v="1766"/>
    <d v="2014-09-11T10:24:14"/>
    <x v="0"/>
  </r>
  <r>
    <n v="2623"/>
    <x v="1765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x v="0"/>
    <s v="space exploration"/>
    <n v="36.7742"/>
    <x v="1767"/>
    <d v="2016-12-02T06:09:26"/>
    <x v="1"/>
  </r>
  <r>
    <n v="63"/>
    <x v="1766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x v="5"/>
    <s v="shorts"/>
    <n v="35.474499999999999"/>
    <x v="1768"/>
    <d v="2013-12-28T04:59:00"/>
    <x v="6"/>
  </r>
  <r>
    <n v="2101"/>
    <x v="1767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x v="7"/>
    <s v="indie rock"/>
    <n v="51.4773"/>
    <x v="1769"/>
    <d v="2012-02-13T03:35:14"/>
    <x v="4"/>
  </r>
  <r>
    <n v="3478"/>
    <x v="1768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x v="6"/>
    <s v="plays"/>
    <n v="39.596499999999999"/>
    <x v="1770"/>
    <d v="2015-03-16T21:00:00"/>
    <x v="0"/>
  </r>
  <r>
    <n v="714"/>
    <x v="1769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x v="0"/>
    <s v="wearables"/>
    <n v="80.321399999999997"/>
    <x v="1771"/>
    <d v="2017-02-28T18:54:42"/>
    <x v="2"/>
  </r>
  <r>
    <n v="3170"/>
    <x v="1770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x v="6"/>
    <s v="plays"/>
    <n v="31.619700000000002"/>
    <x v="1772"/>
    <d v="2014-07-02T04:00:00"/>
    <x v="3"/>
  </r>
  <r>
    <n v="71"/>
    <x v="1771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x v="5"/>
    <s v="shorts"/>
    <n v="69.718800000000002"/>
    <x v="1773"/>
    <d v="2012-05-28T06:30:57"/>
    <x v="6"/>
  </r>
  <r>
    <n v="801"/>
    <x v="1772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x v="7"/>
    <s v="rock"/>
    <n v="43.733899999999998"/>
    <x v="1774"/>
    <d v="2011-07-01T19:05:20"/>
    <x v="4"/>
  </r>
  <r>
    <n v="211"/>
    <x v="1773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x v="5"/>
    <s v="drama"/>
    <n v="185.83330000000001"/>
    <x v="1775"/>
    <d v="2015-09-19T03:50:17"/>
    <x v="3"/>
  </r>
  <r>
    <n v="783"/>
    <x v="1774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x v="7"/>
    <s v="rock"/>
    <n v="63.485700000000001"/>
    <x v="1776"/>
    <d v="2012-04-27T22:00:00"/>
    <x v="4"/>
  </r>
  <r>
    <n v="2464"/>
    <x v="1775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x v="7"/>
    <s v="indie rock"/>
    <n v="51.674399999999999"/>
    <x v="1777"/>
    <d v="2015-09-30T19:29:00"/>
    <x v="0"/>
  </r>
  <r>
    <n v="3657"/>
    <x v="1776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x v="6"/>
    <s v="plays"/>
    <n v="110.75"/>
    <x v="1778"/>
    <d v="2016-06-01T21:42:00"/>
    <x v="0"/>
  </r>
  <r>
    <n v="3355"/>
    <x v="1777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x v="6"/>
    <s v="plays"/>
    <n v="147.33330000000001"/>
    <x v="1779"/>
    <d v="2016-05-10T11:17:00"/>
    <x v="2"/>
  </r>
  <r>
    <n v="3556"/>
    <x v="1778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x v="6"/>
    <s v="plays"/>
    <n v="110.5"/>
    <x v="1780"/>
    <d v="2014-08-17T15:35:24"/>
    <x v="2"/>
  </r>
  <r>
    <n v="1646"/>
    <x v="1779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x v="7"/>
    <s v="pop"/>
    <n v="26.554200000000002"/>
    <x v="1781"/>
    <d v="2014-08-14T18:11:00"/>
    <x v="2"/>
  </r>
  <r>
    <n v="3679"/>
    <x v="1780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x v="6"/>
    <s v="plays"/>
    <n v="73.400000000000006"/>
    <x v="1782"/>
    <d v="2014-07-01T04:59:00"/>
    <x v="0"/>
  </r>
  <r>
    <n v="185"/>
    <x v="1781"/>
    <s v="Love has no boundaries!"/>
    <n v="40000"/>
    <n v="2200"/>
    <x v="2"/>
    <s v="NO"/>
    <s v="NOK"/>
    <n v="1471557139"/>
    <x v="1783"/>
    <b v="0"/>
    <n v="10"/>
    <b v="0"/>
    <x v="5"/>
    <s v="drama"/>
    <n v="220"/>
    <x v="1783"/>
    <d v="2016-08-18T21:52:19"/>
    <x v="2"/>
  </r>
  <r>
    <n v="1479"/>
    <x v="1782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x v="1"/>
    <s v="radio &amp; podcasts"/>
    <n v="30.957699999999999"/>
    <x v="1784"/>
    <d v="2014-05-10T03:59:00"/>
    <x v="2"/>
  </r>
  <r>
    <n v="1726"/>
    <x v="1783"/>
    <s v="Amanda Joy Hall's sophomore album, &quot;Every Day&quot;. Release expected July 2014"/>
    <n v="6500"/>
    <n v="2196"/>
    <x v="2"/>
    <s v="US"/>
    <s v="USD"/>
    <n v="1403906664"/>
    <x v="1785"/>
    <b v="0"/>
    <n v="16"/>
    <b v="0"/>
    <x v="7"/>
    <s v="faith"/>
    <n v="137.25"/>
    <x v="1785"/>
    <d v="2014-06-27T22:04:24"/>
    <x v="6"/>
  </r>
  <r>
    <n v="109"/>
    <x v="1784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x v="5"/>
    <s v="shorts"/>
    <n v="46.702100000000002"/>
    <x v="1786"/>
    <d v="2011-02-26T00:37:10"/>
    <x v="0"/>
  </r>
  <r>
    <n v="3432"/>
    <x v="1785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x v="6"/>
    <s v="plays"/>
    <n v="52.214300000000001"/>
    <x v="1787"/>
    <d v="2016-02-05T22:00:00"/>
    <x v="4"/>
  </r>
  <r>
    <n v="2203"/>
    <x v="1786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x v="7"/>
    <s v="electronic music"/>
    <n v="43.82"/>
    <x v="1788"/>
    <d v="2015-09-24T20:38:02"/>
    <x v="4"/>
  </r>
  <r>
    <n v="3812"/>
    <x v="1787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x v="6"/>
    <s v="plays"/>
    <n v="199.18180000000001"/>
    <x v="1789"/>
    <d v="2015-06-01T03:59:00"/>
    <x v="4"/>
  </r>
  <r>
    <n v="1798"/>
    <x v="1788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x v="2"/>
    <s v="photobooks"/>
    <n v="58.972999999999999"/>
    <x v="1790"/>
    <d v="2016-02-04T07:50:33"/>
    <x v="1"/>
  </r>
  <r>
    <n v="3176"/>
    <x v="1789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x v="6"/>
    <s v="plays"/>
    <n v="39.672699999999999"/>
    <x v="1791"/>
    <d v="2013-08-18T15:00:00"/>
    <x v="0"/>
  </r>
  <r>
    <n v="1038"/>
    <x v="1790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x v="7"/>
    <s v="electronic music"/>
    <n v="35.737699999999997"/>
    <x v="1792"/>
    <d v="2016-03-19T04:33:43"/>
    <x v="0"/>
  </r>
  <r>
    <n v="1742"/>
    <x v="1791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x v="2"/>
    <s v="photobooks"/>
    <n v="63.970599999999997"/>
    <x v="1793"/>
    <d v="2017-01-07T21:00:00"/>
    <x v="2"/>
  </r>
  <r>
    <n v="3430"/>
    <x v="1792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x v="6"/>
    <s v="plays"/>
    <n v="30.1526"/>
    <x v="1794"/>
    <d v="2014-07-30T22:41:41"/>
    <x v="4"/>
  </r>
  <r>
    <n v="3296"/>
    <x v="1793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x v="6"/>
    <s v="plays"/>
    <n v="45.978700000000003"/>
    <x v="1795"/>
    <d v="2015-11-22T22:00:00"/>
    <x v="0"/>
  </r>
  <r>
    <n v="3697"/>
    <x v="1794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x v="6"/>
    <s v="plays"/>
    <n v="72"/>
    <x v="1796"/>
    <d v="2016-05-10T11:10:48"/>
    <x v="4"/>
  </r>
  <r>
    <n v="48"/>
    <x v="1795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x v="5"/>
    <s v="television"/>
    <n v="56.815800000000003"/>
    <x v="1797"/>
    <d v="2015-03-01T12:00:00"/>
    <x v="2"/>
  </r>
  <r>
    <n v="1764"/>
    <x v="1796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x v="2"/>
    <s v="photobooks"/>
    <n v="55.2821"/>
    <x v="1798"/>
    <d v="2014-08-03T11:39:39"/>
    <x v="4"/>
  </r>
  <r>
    <n v="2826"/>
    <x v="1797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x v="6"/>
    <s v="plays"/>
    <n v="113.4211"/>
    <x v="1799"/>
    <d v="2015-07-10T07:00:00"/>
    <x v="2"/>
  </r>
  <r>
    <n v="2107"/>
    <x v="1798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x v="7"/>
    <s v="indie rock"/>
    <n v="37.149299999999997"/>
    <x v="1800"/>
    <d v="2014-11-12T18:03:13"/>
    <x v="2"/>
  </r>
  <r>
    <n v="1096"/>
    <x v="1799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x v="3"/>
    <s v="video games"/>
    <n v="74.206900000000005"/>
    <x v="1801"/>
    <d v="2014-10-04T03:30:00"/>
    <x v="4"/>
  </r>
  <r>
    <n v="2792"/>
    <x v="1800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x v="6"/>
    <s v="plays"/>
    <n v="89.666700000000006"/>
    <x v="1802"/>
    <d v="2015-08-12T05:32:39"/>
    <x v="7"/>
  </r>
  <r>
    <n v="824"/>
    <x v="1801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x v="7"/>
    <s v="rock"/>
    <n v="39.816699999999997"/>
    <x v="1803"/>
    <d v="2010-04-18T06:59:00"/>
    <x v="3"/>
  </r>
  <r>
    <n v="2555"/>
    <x v="1802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x v="7"/>
    <s v="classical music"/>
    <n v="61.3429"/>
    <x v="1804"/>
    <d v="2012-05-28T15:43:13"/>
    <x v="3"/>
  </r>
  <r>
    <n v="2292"/>
    <x v="1803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x v="7"/>
    <s v="rock"/>
    <n v="46.630699999999997"/>
    <x v="1805"/>
    <d v="2012-04-18T16:44:36"/>
    <x v="4"/>
  </r>
  <r>
    <n v="3817"/>
    <x v="1804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x v="6"/>
    <s v="plays"/>
    <n v="107.25"/>
    <x v="1806"/>
    <d v="2015-10-24T03:59:00"/>
    <x v="3"/>
  </r>
  <r>
    <n v="2468"/>
    <x v="1805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x v="7"/>
    <s v="indie rock"/>
    <n v="36.971400000000003"/>
    <x v="1807"/>
    <d v="2012-10-28T05:00:00"/>
    <x v="3"/>
  </r>
  <r>
    <n v="1655"/>
    <x v="1806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x v="7"/>
    <s v="pop"/>
    <n v="44.645800000000001"/>
    <x v="1808"/>
    <d v="2012-04-05T18:00:20"/>
    <x v="2"/>
  </r>
  <r>
    <n v="3407"/>
    <x v="1807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x v="6"/>
    <s v="plays"/>
    <n v="31.970099999999999"/>
    <x v="1809"/>
    <d v="2014-07-06T10:08:09"/>
    <x v="0"/>
  </r>
  <r>
    <n v="647"/>
    <x v="1808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x v="0"/>
    <s v="wearables"/>
    <n v="125.94119999999999"/>
    <x v="1810"/>
    <d v="2016-03-17T17:25:49"/>
    <x v="4"/>
  </r>
  <r>
    <n v="3480"/>
    <x v="1809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x v="6"/>
    <s v="plays"/>
    <n v="164.61539999999999"/>
    <x v="1811"/>
    <d v="2015-07-10T21:00:00"/>
    <x v="0"/>
  </r>
  <r>
    <n v="3548"/>
    <x v="1810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x v="6"/>
    <s v="plays"/>
    <n v="164.61539999999999"/>
    <x v="1812"/>
    <d v="2016-03-05T01:00:00"/>
    <x v="4"/>
  </r>
  <r>
    <n v="15"/>
    <x v="1811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x v="5"/>
    <s v="television"/>
    <n v="21.755099999999999"/>
    <x v="1813"/>
    <d v="2015-09-27T20:14:00"/>
    <x v="1"/>
  </r>
  <r>
    <n v="1889"/>
    <x v="1812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x v="7"/>
    <s v="indie rock"/>
    <n v="48.454500000000003"/>
    <x v="1814"/>
    <d v="2013-03-11T18:02:26"/>
    <x v="2"/>
  </r>
  <r>
    <n v="207"/>
    <x v="1813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x v="5"/>
    <s v="drama"/>
    <n v="163.84620000000001"/>
    <x v="1815"/>
    <d v="2015-01-04T04:43:58"/>
    <x v="6"/>
  </r>
  <r>
    <n v="2111"/>
    <x v="1814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x v="7"/>
    <s v="indie rock"/>
    <n v="54.615400000000001"/>
    <x v="1816"/>
    <d v="2011-08-15T01:00:00"/>
    <x v="4"/>
  </r>
  <r>
    <n v="3848"/>
    <x v="1815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x v="6"/>
    <s v="plays"/>
    <n v="49.511600000000001"/>
    <x v="1817"/>
    <d v="2015-10-18T19:36:29"/>
    <x v="5"/>
  </r>
  <r>
    <n v="3257"/>
    <x v="181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x v="6"/>
    <s v="plays"/>
    <n v="51.853400000000001"/>
    <x v="1818"/>
    <d v="2017-02-22T13:25:52"/>
    <x v="0"/>
  </r>
  <r>
    <n v="3813"/>
    <x v="1817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x v="6"/>
    <s v="plays"/>
    <n v="78.518100000000004"/>
    <x v="1819"/>
    <d v="2016-06-14T21:43:00"/>
    <x v="2"/>
  </r>
  <r>
    <n v="1552"/>
    <x v="1818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x v="2"/>
    <s v="nature"/>
    <n v="132.1875"/>
    <x v="1820"/>
    <d v="2014-10-01T03:59:00"/>
    <x v="4"/>
  </r>
  <r>
    <n v="3849"/>
    <x v="1819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x v="6"/>
    <s v="plays"/>
    <n v="75.464299999999994"/>
    <x v="1821"/>
    <d v="2015-06-11T18:24:44"/>
    <x v="2"/>
  </r>
  <r>
    <n v="2132"/>
    <x v="1820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x v="3"/>
    <s v="video games"/>
    <n v="21.343299999999999"/>
    <x v="1822"/>
    <d v="2014-02-03T11:41:32"/>
    <x v="1"/>
  </r>
  <r>
    <n v="1283"/>
    <x v="1821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x v="7"/>
    <s v="rock"/>
    <n v="95.931799999999996"/>
    <x v="1823"/>
    <d v="2013-03-11T04:00:00"/>
    <x v="4"/>
  </r>
  <r>
    <n v="3499"/>
    <x v="1822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x v="6"/>
    <s v="plays"/>
    <n v="60.285699999999999"/>
    <x v="1824"/>
    <d v="2015-07-01T06:59:00"/>
    <x v="0"/>
  </r>
  <r>
    <n v="2972"/>
    <x v="1823"/>
    <s v="A group of artists. A mythical art piece. A harrowing quest. And some margaritas."/>
    <n v="2000"/>
    <n v="2107"/>
    <x v="0"/>
    <s v="US"/>
    <s v="USD"/>
    <n v="1480899600"/>
    <x v="1825"/>
    <b v="0"/>
    <n v="17"/>
    <b v="1"/>
    <x v="6"/>
    <s v="plays"/>
    <n v="123.94119999999999"/>
    <x v="1825"/>
    <d v="2016-12-05T01:00:00"/>
    <x v="4"/>
  </r>
  <r>
    <n v="3081"/>
    <x v="1824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x v="6"/>
    <s v="spaces"/>
    <n v="420.6"/>
    <x v="1826"/>
    <d v="2015-09-20T04:21:31"/>
    <x v="2"/>
  </r>
  <r>
    <n v="3161"/>
    <x v="1825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x v="6"/>
    <s v="plays"/>
    <n v="28.4054"/>
    <x v="1827"/>
    <d v="2014-10-15T12:52:02"/>
    <x v="4"/>
  </r>
  <r>
    <n v="3814"/>
    <x v="1826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x v="6"/>
    <s v="plays"/>
    <n v="61.823500000000003"/>
    <x v="1828"/>
    <d v="2015-04-01T03:59:00"/>
    <x v="1"/>
  </r>
  <r>
    <n v="1825"/>
    <x v="1827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x v="7"/>
    <s v="rock"/>
    <n v="42.02"/>
    <x v="1829"/>
    <d v="2013-07-11T20:01:43"/>
    <x v="8"/>
  </r>
  <r>
    <n v="2534"/>
    <x v="1828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x v="7"/>
    <s v="classical music"/>
    <n v="150"/>
    <x v="1830"/>
    <d v="2010-01-01T06:00:00"/>
    <x v="2"/>
  </r>
  <r>
    <n v="2645"/>
    <x v="1829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x v="0"/>
    <s v="space exploration"/>
    <n v="91.304299999999998"/>
    <x v="1831"/>
    <d v="2014-11-08T21:13:23"/>
    <x v="2"/>
  </r>
  <r>
    <n v="3386"/>
    <x v="1830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x v="6"/>
    <s v="plays"/>
    <n v="51.219499999999996"/>
    <x v="1832"/>
    <d v="2014-12-03T15:28:26"/>
    <x v="2"/>
  </r>
  <r>
    <n v="3708"/>
    <x v="1831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x v="6"/>
    <s v="plays"/>
    <n v="53.846200000000003"/>
    <x v="1833"/>
    <d v="2014-07-04T03:24:46"/>
    <x v="3"/>
  </r>
  <r>
    <n v="2307"/>
    <x v="1832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x v="7"/>
    <s v="indie rock"/>
    <n v="27.936800000000002"/>
    <x v="1834"/>
    <d v="2012-05-05T19:15:28"/>
    <x v="2"/>
  </r>
  <r>
    <n v="3566"/>
    <x v="1833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x v="6"/>
    <s v="plays"/>
    <n v="55.131599999999999"/>
    <x v="1835"/>
    <d v="2015-01-23T12:11:23"/>
    <x v="0"/>
  </r>
  <r>
    <n v="1298"/>
    <x v="1834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x v="6"/>
    <s v="plays"/>
    <n v="63.424199999999999"/>
    <x v="1836"/>
    <d v="2016-04-28T16:20:32"/>
    <x v="2"/>
  </r>
  <r>
    <n v="3601"/>
    <x v="1835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x v="6"/>
    <s v="plays"/>
    <n v="39.377400000000002"/>
    <x v="1837"/>
    <d v="2015-01-16T23:58:02"/>
    <x v="4"/>
  </r>
  <r>
    <n v="3303"/>
    <x v="1836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x v="6"/>
    <s v="plays"/>
    <n v="59.6"/>
    <x v="1838"/>
    <d v="2015-03-28T14:38:04"/>
    <x v="2"/>
  </r>
  <r>
    <n v="2770"/>
    <x v="1837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x v="1"/>
    <s v="children's books"/>
    <n v="63.098500000000001"/>
    <x v="1839"/>
    <d v="2014-03-18T15:55:30"/>
    <x v="1"/>
  </r>
  <r>
    <n v="64"/>
    <x v="1838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x v="5"/>
    <s v="shorts"/>
    <n v="86.666700000000006"/>
    <x v="1840"/>
    <d v="2013-07-08T00:26:21"/>
    <x v="1"/>
  </r>
  <r>
    <n v="1244"/>
    <x v="1839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x v="7"/>
    <s v="rock"/>
    <n v="46.133299999999998"/>
    <x v="1841"/>
    <d v="2013-04-22T21:00:00"/>
    <x v="4"/>
  </r>
  <r>
    <n v="3477"/>
    <x v="1840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x v="6"/>
    <s v="plays"/>
    <n v="53.230800000000002"/>
    <x v="1842"/>
    <d v="2015-05-17T03:00:00"/>
    <x v="3"/>
  </r>
  <r>
    <n v="754"/>
    <x v="1841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x v="1"/>
    <s v="nonfiction"/>
    <n v="42.346899999999998"/>
    <x v="1843"/>
    <d v="2013-01-05T17:58:41"/>
    <x v="4"/>
  </r>
  <r>
    <n v="3379"/>
    <x v="1842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x v="6"/>
    <s v="plays"/>
    <n v="54.552599999999998"/>
    <x v="1844"/>
    <d v="2015-08-26T23:00:00"/>
    <x v="2"/>
  </r>
  <r>
    <n v="1165"/>
    <x v="1843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x v="4"/>
    <s v="food trucks"/>
    <n v="82.82"/>
    <x v="1845"/>
    <d v="2014-07-06T05:08:50"/>
    <x v="4"/>
  </r>
  <r>
    <n v="144"/>
    <x v="1844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x v="5"/>
    <s v="science fiction"/>
    <n v="55.945900000000002"/>
    <x v="1846"/>
    <d v="2015-04-13T17:17:52"/>
    <x v="4"/>
  </r>
  <r>
    <n v="3195"/>
    <x v="1845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x v="6"/>
    <s v="musical"/>
    <n v="53.076900000000002"/>
    <x v="1847"/>
    <d v="2015-02-12T14:15:42"/>
    <x v="2"/>
  </r>
  <r>
    <n v="383"/>
    <x v="1846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x v="5"/>
    <s v="documentary"/>
    <n v="43.020800000000001"/>
    <x v="1848"/>
    <d v="2014-05-19T02:49:19"/>
    <x v="6"/>
  </r>
  <r>
    <n v="2485"/>
    <x v="1847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x v="7"/>
    <s v="indie rock"/>
    <n v="50.365900000000003"/>
    <x v="1849"/>
    <d v="2011-10-12T23:57:59"/>
    <x v="4"/>
  </r>
  <r>
    <n v="3535"/>
    <x v="1848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x v="6"/>
    <s v="plays"/>
    <n v="44.847799999999999"/>
    <x v="1850"/>
    <d v="2015-10-02T18:00:00"/>
    <x v="4"/>
  </r>
  <r>
    <n v="3280"/>
    <x v="1849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x v="6"/>
    <s v="plays"/>
    <n v="68.666700000000006"/>
    <x v="1851"/>
    <d v="2015-06-01T05:00:00"/>
    <x v="4"/>
  </r>
  <r>
    <n v="3465"/>
    <x v="1850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x v="6"/>
    <s v="plays"/>
    <n v="57.222200000000001"/>
    <x v="1852"/>
    <d v="2015-08-09T16:00:00"/>
    <x v="0"/>
  </r>
  <r>
    <n v="3876"/>
    <x v="1851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x v="6"/>
    <s v="musical"/>
    <n v="44.760899999999999"/>
    <x v="1853"/>
    <d v="2016-02-02T14:58:48"/>
    <x v="3"/>
  </r>
  <r>
    <n v="817"/>
    <x v="1852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x v="7"/>
    <s v="rock"/>
    <n v="89.42"/>
    <x v="1854"/>
    <d v="2012-03-11T04:59:00"/>
    <x v="4"/>
  </r>
  <r>
    <n v="1301"/>
    <x v="1853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x v="6"/>
    <s v="plays"/>
    <n v="70.862099999999998"/>
    <x v="1855"/>
    <d v="2015-07-21T03:00:00"/>
    <x v="4"/>
  </r>
  <r>
    <n v="3428"/>
    <x v="1854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x v="6"/>
    <s v="plays"/>
    <n v="40.2941"/>
    <x v="1856"/>
    <d v="2015-02-28T17:00:00"/>
    <x v="0"/>
  </r>
  <r>
    <n v="1839"/>
    <x v="1855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x v="7"/>
    <s v="rock"/>
    <n v="45.622199999999999"/>
    <x v="1857"/>
    <d v="2016-10-01T17:19:42"/>
    <x v="5"/>
  </r>
  <r>
    <n v="2644"/>
    <x v="1856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x v="0"/>
    <s v="space exploration"/>
    <n v="39.480800000000002"/>
    <x v="1858"/>
    <d v="2017-03-10T19:00:35"/>
    <x v="3"/>
  </r>
  <r>
    <n v="1921"/>
    <x v="1857"/>
    <s v="The Fine Spirits are making an album, but we need your help!"/>
    <n v="1500"/>
    <n v="2052"/>
    <x v="0"/>
    <s v="US"/>
    <s v="USD"/>
    <n v="1342243143"/>
    <x v="1859"/>
    <b v="0"/>
    <n v="38"/>
    <b v="1"/>
    <x v="7"/>
    <s v="indie rock"/>
    <n v="54"/>
    <x v="1859"/>
    <d v="2012-07-14T05:19:03"/>
    <x v="0"/>
  </r>
  <r>
    <n v="535"/>
    <x v="1858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x v="6"/>
    <s v="plays"/>
    <n v="34.745800000000003"/>
    <x v="1860"/>
    <d v="2017-01-06T13:05:05"/>
    <x v="0"/>
  </r>
  <r>
    <n v="2788"/>
    <x v="1859"/>
    <s v="MOVING FORWARD! WE HAVE REACHED GOAL BUT HAVE MORE TIME!! PLEASE CONSIDER PLEDGING."/>
    <n v="2000"/>
    <n v="2050"/>
    <x v="0"/>
    <s v="US"/>
    <s v="USD"/>
    <n v="1469811043"/>
    <x v="1861"/>
    <b v="0"/>
    <n v="20"/>
    <b v="1"/>
    <x v="6"/>
    <s v="plays"/>
    <n v="102.5"/>
    <x v="1861"/>
    <d v="2016-07-29T16:50:43"/>
    <x v="0"/>
  </r>
  <r>
    <n v="2791"/>
    <x v="1860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x v="6"/>
    <s v="plays"/>
    <n v="73.214299999999994"/>
    <x v="1862"/>
    <d v="2016-09-09T04:00:00"/>
    <x v="4"/>
  </r>
  <r>
    <n v="3678"/>
    <x v="1861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x v="6"/>
    <s v="plays"/>
    <n v="66.129000000000005"/>
    <x v="1863"/>
    <d v="2015-05-31T12:44:58"/>
    <x v="0"/>
  </r>
  <r>
    <n v="3225"/>
    <x v="1862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x v="6"/>
    <s v="plays"/>
    <n v="52.487200000000001"/>
    <x v="1864"/>
    <d v="2016-06-03T21:00:00"/>
    <x v="4"/>
  </r>
  <r>
    <n v="3837"/>
    <x v="1863"/>
    <s v="A high-flying French farce with the thrust of a well-tuned jet engine"/>
    <n v="2000"/>
    <n v="2042"/>
    <x v="0"/>
    <s v="GB"/>
    <s v="GBP"/>
    <n v="1435947758"/>
    <x v="1865"/>
    <b v="0"/>
    <n v="17"/>
    <b v="1"/>
    <x v="6"/>
    <s v="plays"/>
    <n v="120.1176"/>
    <x v="1865"/>
    <d v="2015-07-03T18:22:38"/>
    <x v="2"/>
  </r>
  <r>
    <n v="3472"/>
    <x v="1864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x v="6"/>
    <s v="plays"/>
    <n v="88.739099999999993"/>
    <x v="1866"/>
    <d v="2014-11-06T05:59:00"/>
    <x v="3"/>
  </r>
  <r>
    <n v="788"/>
    <x v="1865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x v="7"/>
    <s v="rock"/>
    <n v="59.854399999999998"/>
    <x v="1867"/>
    <d v="2012-07-07T03:59:00"/>
    <x v="2"/>
  </r>
  <r>
    <n v="1841"/>
    <x v="1866"/>
    <s v="Hard Rock with a Positive Message. Help us fund, release and promote our debut EP!"/>
    <n v="2000"/>
    <n v="2035"/>
    <x v="0"/>
    <s v="US"/>
    <s v="USD"/>
    <n v="1400561940"/>
    <x v="1868"/>
    <b v="0"/>
    <n v="40"/>
    <b v="1"/>
    <x v="7"/>
    <s v="rock"/>
    <n v="50.875"/>
    <x v="1868"/>
    <d v="2014-05-20T04:59:00"/>
    <x v="0"/>
  </r>
  <r>
    <n v="3782"/>
    <x v="1867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x v="6"/>
    <s v="musical"/>
    <n v="75.370400000000004"/>
    <x v="1869"/>
    <d v="2016-07-24T23:00:00"/>
    <x v="4"/>
  </r>
  <r>
    <n v="1285"/>
    <x v="1868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x v="6"/>
    <s v="plays"/>
    <n v="32.269799999999996"/>
    <x v="1870"/>
    <d v="2015-06-20T13:59:35"/>
    <x v="6"/>
  </r>
  <r>
    <n v="407"/>
    <x v="1869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x v="5"/>
    <s v="documentary"/>
    <n v="92.318200000000004"/>
    <x v="1871"/>
    <d v="2011-11-19T21:54:10"/>
    <x v="4"/>
  </r>
  <r>
    <n v="2912"/>
    <x v="1870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x v="6"/>
    <s v="plays"/>
    <n v="78.076899999999995"/>
    <x v="1872"/>
    <d v="2016-01-15T03:09:34"/>
    <x v="0"/>
  </r>
  <r>
    <n v="3713"/>
    <x v="1871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x v="6"/>
    <s v="plays"/>
    <n v="106.8421"/>
    <x v="1873"/>
    <d v="2016-06-04T17:42:46"/>
    <x v="0"/>
  </r>
  <r>
    <n v="1314"/>
    <x v="1872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x v="0"/>
    <s v="wearables"/>
    <n v="184.36359999999999"/>
    <x v="1874"/>
    <d v="2016-10-21T16:04:20"/>
    <x v="2"/>
  </r>
  <r>
    <n v="40"/>
    <x v="1873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x v="5"/>
    <s v="television"/>
    <n v="126.6875"/>
    <x v="1875"/>
    <d v="2014-06-19T04:00:00"/>
    <x v="4"/>
  </r>
  <r>
    <n v="3519"/>
    <x v="1874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x v="6"/>
    <s v="plays"/>
    <n v="72.392899999999997"/>
    <x v="1876"/>
    <d v="2015-03-04T14:22:30"/>
    <x v="1"/>
  </r>
  <r>
    <n v="1261"/>
    <x v="1875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x v="7"/>
    <s v="rock"/>
    <n v="38.942300000000003"/>
    <x v="1877"/>
    <d v="2014-01-29T08:13:47"/>
    <x v="2"/>
  </r>
  <r>
    <n v="1856"/>
    <x v="1876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x v="7"/>
    <s v="rock"/>
    <n v="53.289499999999997"/>
    <x v="1878"/>
    <d v="2014-07-18T20:31:12"/>
    <x v="2"/>
  </r>
  <r>
    <n v="3809"/>
    <x v="1877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x v="6"/>
    <s v="plays"/>
    <n v="53.289499999999997"/>
    <x v="1879"/>
    <d v="2014-07-30T23:00:00"/>
    <x v="4"/>
  </r>
  <r>
    <n v="3839"/>
    <x v="1878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x v="6"/>
    <s v="plays"/>
    <n v="63.281300000000002"/>
    <x v="1880"/>
    <d v="2015-07-30T03:25:24"/>
    <x v="0"/>
  </r>
  <r>
    <n v="1284"/>
    <x v="1879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x v="6"/>
    <s v="plays"/>
    <n v="65.161299999999997"/>
    <x v="1881"/>
    <d v="2016-12-31T16:59:00"/>
    <x v="4"/>
  </r>
  <r>
    <n v="1441"/>
    <x v="1880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x v="1"/>
    <s v="translations"/>
    <n v="673.33330000000001"/>
    <x v="1882"/>
    <d v="2015-09-11T18:22:49"/>
    <x v="2"/>
  </r>
  <r>
    <n v="1826"/>
    <x v="1881"/>
    <s v="Hear your favorite Bear Ghost in eargasmic quality!"/>
    <n v="2000"/>
    <n v="2020"/>
    <x v="0"/>
    <s v="US"/>
    <s v="USD"/>
    <n v="1392675017"/>
    <x v="1883"/>
    <b v="0"/>
    <n v="38"/>
    <b v="1"/>
    <x v="7"/>
    <s v="rock"/>
    <n v="53.157899999999998"/>
    <x v="1883"/>
    <d v="2014-02-17T22:10:17"/>
    <x v="2"/>
  </r>
  <r>
    <n v="3357"/>
    <x v="1882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x v="6"/>
    <s v="plays"/>
    <n v="96.1905"/>
    <x v="1884"/>
    <d v="2014-08-01T10:01:50"/>
    <x v="0"/>
  </r>
  <r>
    <n v="3474"/>
    <x v="1883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x v="6"/>
    <s v="plays"/>
    <n v="51.794899999999998"/>
    <x v="1885"/>
    <d v="2016-07-20T12:02:11"/>
    <x v="4"/>
  </r>
  <r>
    <n v="3618"/>
    <x v="1884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x v="6"/>
    <s v="plays"/>
    <n v="36.071399999999997"/>
    <x v="1886"/>
    <d v="2015-06-03T15:04:10"/>
    <x v="6"/>
  </r>
  <r>
    <n v="1651"/>
    <x v="1885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x v="7"/>
    <s v="pop"/>
    <n v="100.75"/>
    <x v="1887"/>
    <d v="2011-04-26T06:59:00"/>
    <x v="3"/>
  </r>
  <r>
    <n v="2119"/>
    <x v="1886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x v="7"/>
    <s v="indie rock"/>
    <n v="91.590900000000005"/>
    <x v="1888"/>
    <d v="2012-08-16T03:07:25"/>
    <x v="4"/>
  </r>
  <r>
    <n v="3520"/>
    <x v="1887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x v="6"/>
    <s v="plays"/>
    <n v="95.952399999999997"/>
    <x v="1889"/>
    <d v="2015-09-06T13:47:00"/>
    <x v="0"/>
  </r>
  <r>
    <n v="3594"/>
    <x v="1888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x v="6"/>
    <s v="plays"/>
    <n v="55.972200000000001"/>
    <x v="1890"/>
    <d v="2016-09-04T01:36:22"/>
    <x v="0"/>
  </r>
  <r>
    <n v="3727"/>
    <x v="1889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x v="6"/>
    <s v="plays"/>
    <n v="61.060600000000001"/>
    <x v="1891"/>
    <d v="2016-10-20T04:55:00"/>
    <x v="0"/>
  </r>
  <r>
    <n v="1671"/>
    <x v="1890"/>
    <s v="I am seeking funding in order to help take my music from a hobby to a career."/>
    <n v="2000"/>
    <n v="2013.47"/>
    <x v="0"/>
    <s v="US"/>
    <s v="USD"/>
    <n v="1470056614"/>
    <x v="1892"/>
    <b v="0"/>
    <n v="77"/>
    <b v="1"/>
    <x v="7"/>
    <s v="pop"/>
    <n v="26.149000000000001"/>
    <x v="1892"/>
    <d v="2016-08-01T13:03:34"/>
    <x v="6"/>
  </r>
  <r>
    <n v="1634"/>
    <x v="1891"/>
    <s v="Recording Debut  Album w/ Producer Ikey Owens from Free Moral Agents/ The Mars Volta"/>
    <n v="2000"/>
    <n v="2010"/>
    <x v="0"/>
    <s v="US"/>
    <s v="USD"/>
    <n v="1306994340"/>
    <x v="1893"/>
    <b v="0"/>
    <n v="32"/>
    <b v="1"/>
    <x v="7"/>
    <s v="rock"/>
    <n v="62.8125"/>
    <x v="1893"/>
    <d v="2011-06-02T05:59:00"/>
    <x v="4"/>
  </r>
  <r>
    <n v="3653"/>
    <x v="1892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x v="6"/>
    <s v="plays"/>
    <n v="60.909100000000002"/>
    <x v="1894"/>
    <d v="2015-08-05T08:43:27"/>
    <x v="2"/>
  </r>
  <r>
    <n v="2110"/>
    <x v="1893"/>
    <s v="Brent Brown's breakout new album! Requires help from the record label... You!"/>
    <n v="2000"/>
    <n v="2007"/>
    <x v="0"/>
    <s v="US"/>
    <s v="USD"/>
    <n v="1401253140"/>
    <x v="1895"/>
    <b v="0"/>
    <n v="38"/>
    <b v="1"/>
    <x v="7"/>
    <s v="indie rock"/>
    <n v="52.815800000000003"/>
    <x v="1895"/>
    <d v="2014-05-28T04:59:00"/>
    <x v="2"/>
  </r>
  <r>
    <n v="748"/>
    <x v="1894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x v="1"/>
    <s v="nonfiction"/>
    <n v="45.568199999999997"/>
    <x v="1896"/>
    <d v="2014-08-10T20:19:26"/>
    <x v="0"/>
  </r>
  <r>
    <n v="2429"/>
    <x v="1895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x v="4"/>
    <s v="food trucks"/>
    <n v="501.25"/>
    <x v="1897"/>
    <d v="2017-02-05T16:44:00"/>
    <x v="4"/>
  </r>
  <r>
    <n v="3373"/>
    <x v="1896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x v="6"/>
    <s v="plays"/>
    <n v="66.833299999999994"/>
    <x v="1898"/>
    <d v="2015-07-18T16:00:00"/>
    <x v="4"/>
  </r>
  <r>
    <n v="3775"/>
    <x v="1897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x v="6"/>
    <s v="musical"/>
    <n v="143.21430000000001"/>
    <x v="1899"/>
    <d v="2015-04-09T04:00:00"/>
    <x v="4"/>
  </r>
  <r>
    <n v="20"/>
    <x v="1898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x v="5"/>
    <s v="television"/>
    <n v="80.16"/>
    <x v="1900"/>
    <d v="2015-09-13T18:11:52"/>
    <x v="0"/>
  </r>
  <r>
    <n v="533"/>
    <x v="1899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x v="6"/>
    <s v="plays"/>
    <n v="117.8824"/>
    <x v="1901"/>
    <d v="2016-05-16T10:26:05"/>
    <x v="6"/>
  </r>
  <r>
    <n v="3159"/>
    <x v="1900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x v="6"/>
    <s v="plays"/>
    <n v="38.504199999999997"/>
    <x v="1902"/>
    <d v="2012-01-18T23:00:00"/>
    <x v="0"/>
  </r>
  <r>
    <n v="883"/>
    <x v="1901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x v="7"/>
    <s v="indie rock"/>
    <n v="83.375"/>
    <x v="1903"/>
    <d v="2016-03-02T22:27:15"/>
    <x v="4"/>
  </r>
  <r>
    <n v="3216"/>
    <x v="1902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x v="6"/>
    <s v="plays"/>
    <n v="57.171399999999998"/>
    <x v="1904"/>
    <d v="2015-07-11T14:30:00"/>
    <x v="6"/>
  </r>
  <r>
    <n v="1603"/>
    <x v="1903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x v="7"/>
    <s v="rock"/>
    <n v="66.688699999999997"/>
    <x v="1905"/>
    <d v="2012-01-28T04:04:19"/>
    <x v="2"/>
  </r>
  <r>
    <n v="41"/>
    <x v="1904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x v="5"/>
    <s v="television"/>
    <n v="105.2632"/>
    <x v="1906"/>
    <d v="2014-10-05T13:39:14"/>
    <x v="2"/>
  </r>
  <r>
    <n v="44"/>
    <x v="1905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x v="5"/>
    <s v="television"/>
    <n v="133.33330000000001"/>
    <x v="1907"/>
    <d v="2014-10-07T02:22:17"/>
    <x v="2"/>
  </r>
  <r>
    <n v="1619"/>
    <x v="1906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x v="7"/>
    <s v="rock"/>
    <n v="86.956500000000005"/>
    <x v="1908"/>
    <d v="2014-09-15T04:28:06"/>
    <x v="1"/>
  </r>
  <r>
    <n v="2207"/>
    <x v="1907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x v="7"/>
    <s v="electronic music"/>
    <n v="285.71429999999998"/>
    <x v="1909"/>
    <d v="2013-11-16T05:39:33"/>
    <x v="3"/>
  </r>
  <r>
    <n v="2473"/>
    <x v="1908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x v="7"/>
    <s v="indie rock"/>
    <n v="42.553199999999997"/>
    <x v="1910"/>
    <d v="2012-11-10T18:57:49"/>
    <x v="4"/>
  </r>
  <r>
    <n v="2480"/>
    <x v="1909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x v="7"/>
    <s v="indie rock"/>
    <n v="250"/>
    <x v="1911"/>
    <d v="2015-10-10T22:28:04"/>
    <x v="2"/>
  </r>
  <r>
    <n v="2937"/>
    <x v="1910"/>
    <s v="UCAS is a new British musical premiering at the Edinburgh Fringe Festival 2014."/>
    <n v="1500"/>
    <n v="2000"/>
    <x v="0"/>
    <s v="GB"/>
    <s v="GBP"/>
    <n v="1405249113"/>
    <x v="1912"/>
    <b v="0"/>
    <n v="55"/>
    <b v="1"/>
    <x v="6"/>
    <s v="musical"/>
    <n v="36.363599999999998"/>
    <x v="1912"/>
    <d v="2014-07-13T10:58:33"/>
    <x v="2"/>
  </r>
  <r>
    <n v="3385"/>
    <x v="1911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x v="6"/>
    <s v="plays"/>
    <n v="133.33330000000001"/>
    <x v="1913"/>
    <d v="2014-12-10T20:49:12"/>
    <x v="4"/>
  </r>
  <r>
    <n v="3403"/>
    <x v="1912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x v="6"/>
    <s v="plays"/>
    <n v="117.64709999999999"/>
    <x v="1914"/>
    <d v="2015-06-25T11:05:24"/>
    <x v="2"/>
  </r>
  <r>
    <n v="3431"/>
    <x v="1913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x v="6"/>
    <s v="plays"/>
    <n v="95.238100000000003"/>
    <x v="1915"/>
    <d v="2014-08-18T17:32:33"/>
    <x v="4"/>
  </r>
  <r>
    <n v="3445"/>
    <x v="1914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x v="6"/>
    <s v="plays"/>
    <n v="64.516099999999994"/>
    <x v="1916"/>
    <d v="2015-10-23T12:43:56"/>
    <x v="0"/>
  </r>
  <r>
    <n v="3627"/>
    <x v="1915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x v="6"/>
    <s v="plays"/>
    <n v="68.965500000000006"/>
    <x v="1917"/>
    <d v="2016-05-21T03:59:00"/>
    <x v="4"/>
  </r>
  <r>
    <n v="3770"/>
    <x v="1916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x v="6"/>
    <s v="musical"/>
    <n v="100"/>
    <x v="1918"/>
    <d v="2015-06-13T22:20:10"/>
    <x v="1"/>
  </r>
  <r>
    <n v="2204"/>
    <x v="1917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x v="7"/>
    <s v="electronic music"/>
    <n v="27.301400000000001"/>
    <x v="1919"/>
    <d v="2013-03-09T07:28:39"/>
    <x v="2"/>
  </r>
  <r>
    <n v="1784"/>
    <x v="1918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x v="2"/>
    <s v="photobooks"/>
    <n v="60.242400000000004"/>
    <x v="1920"/>
    <d v="2015-01-31T03:25:00"/>
    <x v="3"/>
  </r>
  <r>
    <n v="913"/>
    <x v="1919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x v="7"/>
    <s v="jazz"/>
    <n v="82.583299999999994"/>
    <x v="1921"/>
    <d v="2012-05-05T03:20:19"/>
    <x v="0"/>
  </r>
  <r>
    <n v="2622"/>
    <x v="1920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x v="0"/>
    <s v="space exploration"/>
    <n v="26.5914"/>
    <x v="1922"/>
    <d v="2016-12-30T17:50:16"/>
    <x v="4"/>
  </r>
  <r>
    <n v="1714"/>
    <x v="1921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x v="7"/>
    <s v="faith"/>
    <n v="115.7059"/>
    <x v="1923"/>
    <d v="2015-05-01T22:02:41"/>
    <x v="0"/>
  </r>
  <r>
    <n v="3383"/>
    <x v="1922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x v="6"/>
    <s v="plays"/>
    <n v="65.166700000000006"/>
    <x v="1924"/>
    <d v="2016-06-23T18:47:00"/>
    <x v="2"/>
  </r>
  <r>
    <n v="3271"/>
    <x v="1923"/>
    <s v="A razor sharp satire to darken your Christmas."/>
    <n v="1500"/>
    <n v="1950"/>
    <x v="0"/>
    <s v="GB"/>
    <s v="GBP"/>
    <n v="1414927775"/>
    <x v="1925"/>
    <b v="1"/>
    <n v="51"/>
    <b v="1"/>
    <x v="6"/>
    <s v="plays"/>
    <n v="38.235300000000002"/>
    <x v="1925"/>
    <d v="2014-11-02T11:29:35"/>
    <x v="1"/>
  </r>
  <r>
    <n v="830"/>
    <x v="1924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x v="7"/>
    <s v="rock"/>
    <n v="60.656300000000002"/>
    <x v="1926"/>
    <d v="2013-03-22T11:37:05"/>
    <x v="2"/>
  </r>
  <r>
    <n v="26"/>
    <x v="1925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x v="5"/>
    <s v="television"/>
    <n v="102.1053"/>
    <x v="1927"/>
    <d v="2014-08-17T12:22:24"/>
    <x v="2"/>
  </r>
  <r>
    <n v="1226"/>
    <x v="1926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x v="7"/>
    <s v="world music"/>
    <n v="48.424999999999997"/>
    <x v="1928"/>
    <d v="2014-04-21T01:00:00"/>
    <x v="3"/>
  </r>
  <r>
    <n v="1672"/>
    <x v="1927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x v="7"/>
    <s v="pop"/>
    <n v="39.183700000000002"/>
    <x v="1929"/>
    <d v="2012-06-04T15:45:30"/>
    <x v="4"/>
  </r>
  <r>
    <n v="3042"/>
    <x v="1928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x v="6"/>
    <s v="spaces"/>
    <n v="51.8919"/>
    <x v="1930"/>
    <d v="2015-10-06T16:30:47"/>
    <x v="2"/>
  </r>
  <r>
    <n v="3479"/>
    <x v="1929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x v="6"/>
    <s v="plays"/>
    <n v="34.25"/>
    <x v="1931"/>
    <d v="2014-06-21T20:31:20"/>
    <x v="3"/>
  </r>
  <r>
    <n v="2495"/>
    <x v="1930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x v="7"/>
    <s v="indie rock"/>
    <n v="45.5488"/>
    <x v="1932"/>
    <d v="2012-06-06T22:42:55"/>
    <x v="8"/>
  </r>
  <r>
    <n v="499"/>
    <x v="1931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x v="5"/>
    <s v="animation"/>
    <n v="73.461500000000001"/>
    <x v="1933"/>
    <d v="2009-10-12T20:59:00"/>
    <x v="0"/>
  </r>
  <r>
    <n v="2883"/>
    <x v="1932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x v="6"/>
    <s v="plays"/>
    <n v="381.6"/>
    <x v="1934"/>
    <d v="2016-02-06T04:59:00"/>
    <x v="2"/>
  </r>
  <r>
    <n v="2675"/>
    <x v="1933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x v="0"/>
    <s v="makerspaces"/>
    <n v="65.413799999999995"/>
    <x v="1935"/>
    <d v="2014-11-10T21:34:49"/>
    <x v="4"/>
  </r>
  <r>
    <n v="985"/>
    <x v="1934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x v="0"/>
    <s v="wearables"/>
    <n v="82.087000000000003"/>
    <x v="1936"/>
    <d v="2015-12-31T23:00:00"/>
    <x v="4"/>
  </r>
  <r>
    <n v="2619"/>
    <x v="1935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x v="0"/>
    <s v="space exploration"/>
    <n v="35.547199999999997"/>
    <x v="1937"/>
    <d v="2015-10-23T11:00:00"/>
    <x v="3"/>
  </r>
  <r>
    <n v="2314"/>
    <x v="1936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x v="7"/>
    <s v="indie rock"/>
    <n v="37.672800000000002"/>
    <x v="1938"/>
    <d v="2012-06-07T13:14:17"/>
    <x v="3"/>
  </r>
  <r>
    <n v="1470"/>
    <x v="1937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x v="1"/>
    <s v="radio &amp; podcasts"/>
    <n v="23.172799999999999"/>
    <x v="1939"/>
    <d v="2012-12-28T19:51:03"/>
    <x v="2"/>
  </r>
  <r>
    <n v="1773"/>
    <x v="1938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x v="2"/>
    <s v="photobooks"/>
    <n v="98.789500000000004"/>
    <x v="1940"/>
    <d v="2015-01-19T18:14:58"/>
    <x v="4"/>
  </r>
  <r>
    <n v="438"/>
    <x v="1939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x v="5"/>
    <s v="animation"/>
    <n v="170.5455"/>
    <x v="1941"/>
    <d v="2015-11-18T07:15:58"/>
    <x v="0"/>
  </r>
  <r>
    <n v="1289"/>
    <x v="1940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x v="6"/>
    <s v="plays"/>
    <n v="36.076900000000002"/>
    <x v="1942"/>
    <d v="2017-01-04T03:14:05"/>
    <x v="0"/>
  </r>
  <r>
    <n v="2636"/>
    <x v="1941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x v="0"/>
    <s v="space exploration"/>
    <n v="37.46"/>
    <x v="1943"/>
    <d v="2016-10-16T01:00:00"/>
    <x v="4"/>
  </r>
  <r>
    <n v="2835"/>
    <x v="1942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x v="6"/>
    <s v="plays"/>
    <n v="20.118200000000002"/>
    <x v="1944"/>
    <d v="2015-12-05T00:00:00"/>
    <x v="4"/>
  </r>
  <r>
    <n v="1292"/>
    <x v="1943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x v="6"/>
    <s v="plays"/>
    <n v="35.961500000000001"/>
    <x v="1945"/>
    <d v="2015-10-06T22:59:00"/>
    <x v="0"/>
  </r>
  <r>
    <n v="128"/>
    <x v="1944"/>
    <s v="A Science Fiction film filled with entertainment and Excitement"/>
    <n v="100000"/>
    <n v="1867"/>
    <x v="1"/>
    <s v="US"/>
    <s v="USD"/>
    <n v="1476941293"/>
    <x v="1946"/>
    <b v="0"/>
    <n v="6"/>
    <b v="0"/>
    <x v="5"/>
    <s v="science fiction"/>
    <n v="311.16669999999999"/>
    <x v="1946"/>
    <d v="2016-10-20T05:28:13"/>
    <x v="4"/>
  </r>
  <r>
    <n v="3030"/>
    <x v="1945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x v="6"/>
    <s v="spaces"/>
    <n v="45.5366"/>
    <x v="1947"/>
    <d v="2015-09-16T17:56:11"/>
    <x v="0"/>
  </r>
  <r>
    <n v="665"/>
    <x v="1946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x v="0"/>
    <s v="wearables"/>
    <n v="155.33330000000001"/>
    <x v="1948"/>
    <d v="2017-01-13T17:04:21"/>
    <x v="4"/>
  </r>
  <r>
    <n v="3728"/>
    <x v="1947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x v="6"/>
    <s v="plays"/>
    <n v="60.064500000000002"/>
    <x v="1949"/>
    <d v="2015-08-19T04:06:16"/>
    <x v="1"/>
  </r>
  <r>
    <n v="789"/>
    <x v="1948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x v="7"/>
    <s v="rock"/>
    <n v="132.8571"/>
    <x v="1950"/>
    <d v="2013-01-21T07:59:00"/>
    <x v="0"/>
  </r>
  <r>
    <n v="3707"/>
    <x v="1949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x v="6"/>
    <s v="plays"/>
    <n v="80.869600000000005"/>
    <x v="1951"/>
    <d v="2016-07-22T05:26:00"/>
    <x v="2"/>
  </r>
  <r>
    <n v="3443"/>
    <x v="1950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x v="6"/>
    <s v="plays"/>
    <n v="41.222200000000001"/>
    <x v="1952"/>
    <d v="2014-09-09T12:35:46"/>
    <x v="3"/>
  </r>
  <r>
    <n v="1837"/>
    <x v="1951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x v="7"/>
    <s v="rock"/>
    <n v="61.366700000000002"/>
    <x v="1953"/>
    <d v="2012-03-18T00:08:55"/>
    <x v="6"/>
  </r>
  <r>
    <n v="2008"/>
    <x v="1952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x v="0"/>
    <s v="hardware"/>
    <n v="44.853700000000003"/>
    <x v="1954"/>
    <d v="2011-09-19T14:30:22"/>
    <x v="4"/>
  </r>
  <r>
    <n v="3710"/>
    <x v="1953"/>
    <s v="A comedy about, life, death, men, women, and the power of a good Kegel."/>
    <n v="1300"/>
    <n v="1835"/>
    <x v="0"/>
    <s v="US"/>
    <s v="USD"/>
    <n v="1428068988"/>
    <x v="1955"/>
    <b v="0"/>
    <n v="27"/>
    <b v="1"/>
    <x v="6"/>
    <s v="plays"/>
    <n v="67.962999999999994"/>
    <x v="1955"/>
    <d v="2015-04-03T13:49:48"/>
    <x v="2"/>
  </r>
  <r>
    <n v="3571"/>
    <x v="1954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x v="6"/>
    <s v="plays"/>
    <n v="73.239999999999995"/>
    <x v="1956"/>
    <d v="2014-10-30T20:36:53"/>
    <x v="3"/>
  </r>
  <r>
    <n v="481"/>
    <x v="1955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x v="5"/>
    <s v="animation"/>
    <n v="87.142899999999997"/>
    <x v="1957"/>
    <d v="2012-10-10T16:08:09"/>
    <x v="4"/>
  </r>
  <r>
    <n v="3270"/>
    <x v="1956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x v="6"/>
    <s v="plays"/>
    <n v="61"/>
    <x v="1958"/>
    <d v="2015-07-12T12:47:45"/>
    <x v="2"/>
  </r>
  <r>
    <n v="3100"/>
    <x v="1957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x v="6"/>
    <s v="spaces"/>
    <n v="140.5385"/>
    <x v="1959"/>
    <d v="2014-10-20T14:56:15"/>
    <x v="4"/>
  </r>
  <r>
    <n v="3810"/>
    <x v="1958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x v="6"/>
    <s v="plays"/>
    <n v="70.230800000000002"/>
    <x v="1960"/>
    <d v="2015-03-21T19:22:38"/>
    <x v="5"/>
  </r>
  <r>
    <n v="2595"/>
    <x v="1959"/>
    <s v="Looking to put the best baked goods in Bowling Green on wheels"/>
    <n v="15000"/>
    <n v="1825"/>
    <x v="2"/>
    <s v="US"/>
    <s v="USD"/>
    <n v="1487915500"/>
    <x v="1961"/>
    <b v="0"/>
    <n v="19"/>
    <b v="0"/>
    <x v="4"/>
    <s v="food trucks"/>
    <n v="96.052599999999998"/>
    <x v="1961"/>
    <d v="2017-02-24T05:51:40"/>
    <x v="2"/>
  </r>
  <r>
    <n v="1080"/>
    <x v="1960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x v="3"/>
    <s v="video games"/>
    <n v="18.581600000000002"/>
    <x v="1962"/>
    <d v="2014-05-11T03:18:53"/>
    <x v="2"/>
  </r>
  <r>
    <n v="3706"/>
    <x v="1961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x v="6"/>
    <s v="plays"/>
    <n v="140"/>
    <x v="1963"/>
    <d v="2014-09-12T21:55:49"/>
    <x v="3"/>
  </r>
  <r>
    <n v="1473"/>
    <x v="1962"/>
    <s v="Public Radio Project"/>
    <n v="1500"/>
    <n v="1807.74"/>
    <x v="0"/>
    <s v="US"/>
    <s v="USD"/>
    <n v="1330644639"/>
    <x v="1964"/>
    <b v="1"/>
    <n v="47"/>
    <b v="1"/>
    <x v="1"/>
    <s v="radio &amp; podcasts"/>
    <n v="38.462600000000002"/>
    <x v="1964"/>
    <d v="2012-03-01T23:30:39"/>
    <x v="4"/>
  </r>
  <r>
    <n v="3275"/>
    <x v="1963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x v="6"/>
    <s v="plays"/>
    <n v="150.41669999999999"/>
    <x v="1965"/>
    <d v="2015-02-09T04:30:00"/>
    <x v="2"/>
  </r>
  <r>
    <n v="1098"/>
    <x v="1964"/>
    <s v="Kick, Punch... Fireball is an FPS type arena game set inside the fantasy world."/>
    <n v="25000"/>
    <n v="1803"/>
    <x v="2"/>
    <s v="US"/>
    <s v="USD"/>
    <n v="1397413095"/>
    <x v="1966"/>
    <b v="0"/>
    <n v="22"/>
    <b v="0"/>
    <x v="3"/>
    <s v="video games"/>
    <n v="81.954499999999996"/>
    <x v="1966"/>
    <d v="2014-04-13T18:18:15"/>
    <x v="3"/>
  </r>
  <r>
    <n v="1639"/>
    <x v="1965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x v="7"/>
    <s v="rock"/>
    <n v="94.736800000000002"/>
    <x v="1967"/>
    <d v="2012-03-03T15:39:25"/>
    <x v="4"/>
  </r>
  <r>
    <n v="3196"/>
    <x v="1966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x v="6"/>
    <s v="musical"/>
    <n v="300"/>
    <x v="1968"/>
    <d v="2015-08-01T14:00:00"/>
    <x v="2"/>
  </r>
  <r>
    <n v="3690"/>
    <x v="1967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x v="6"/>
    <s v="plays"/>
    <n v="58.064500000000002"/>
    <x v="1969"/>
    <d v="2014-11-27T15:21:23"/>
    <x v="2"/>
  </r>
  <r>
    <n v="3816"/>
    <x v="1968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x v="6"/>
    <s v="plays"/>
    <n v="48.339700000000001"/>
    <x v="1970"/>
    <d v="2014-07-17T16:33:43"/>
    <x v="4"/>
  </r>
  <r>
    <n v="3854"/>
    <x v="1969"/>
    <s v="A play dedicated to the 100th anniversary of the Armenian Genocide."/>
    <n v="11000"/>
    <n v="1788"/>
    <x v="2"/>
    <s v="US"/>
    <s v="USD"/>
    <n v="1431206058"/>
    <x v="1971"/>
    <b v="0"/>
    <n v="20"/>
    <b v="0"/>
    <x v="6"/>
    <s v="plays"/>
    <n v="89.4"/>
    <x v="1971"/>
    <d v="2015-05-09T21:14:18"/>
    <x v="2"/>
  </r>
  <r>
    <n v="156"/>
    <x v="1970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x v="5"/>
    <s v="science fiction"/>
    <n v="119"/>
    <x v="1972"/>
    <d v="2014-08-03T02:59:56"/>
    <x v="2"/>
  </r>
  <r>
    <n v="1263"/>
    <x v="1971"/>
    <s v="A fresh batch of chaos from Toledo, Ohio's reggae-rockers, Tropic Bombs!"/>
    <n v="1500"/>
    <n v="1785"/>
    <x v="0"/>
    <s v="US"/>
    <s v="USD"/>
    <n v="1396054800"/>
    <x v="1973"/>
    <b v="1"/>
    <n v="41"/>
    <b v="1"/>
    <x v="7"/>
    <s v="rock"/>
    <n v="43.5366"/>
    <x v="1973"/>
    <d v="2014-03-29T01:00:00"/>
    <x v="4"/>
  </r>
  <r>
    <n v="3943"/>
    <x v="1972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x v="6"/>
    <s v="plays"/>
    <n v="137.07689999999999"/>
    <x v="1974"/>
    <d v="2015-11-02T16:50:00"/>
    <x v="0"/>
  </r>
  <r>
    <n v="966"/>
    <x v="1973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x v="0"/>
    <s v="wearables"/>
    <n v="59.2"/>
    <x v="1975"/>
    <d v="2016-10-06T15:15:32"/>
    <x v="2"/>
  </r>
  <r>
    <n v="1678"/>
    <x v="1974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x v="7"/>
    <s v="pop"/>
    <n v="36.244900000000001"/>
    <x v="1976"/>
    <d v="2014-02-06T20:31:11"/>
    <x v="1"/>
  </r>
  <r>
    <n v="2603"/>
    <x v="1975"/>
    <s v="I will be building a mock space station and simulate living on Mars for two weeks."/>
    <n v="1750"/>
    <n v="1776"/>
    <x v="0"/>
    <s v="US"/>
    <s v="USD"/>
    <n v="1387835654"/>
    <x v="1977"/>
    <b v="1"/>
    <n v="50"/>
    <b v="1"/>
    <x v="0"/>
    <s v="space exploration"/>
    <n v="35.520000000000003"/>
    <x v="1977"/>
    <d v="2013-12-23T21:54:14"/>
    <x v="6"/>
  </r>
  <r>
    <n v="1609"/>
    <x v="1976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x v="7"/>
    <s v="rock"/>
    <n v="443.75"/>
    <x v="1978"/>
    <d v="2011-11-02T08:00:00"/>
    <x v="4"/>
  </r>
  <r>
    <n v="2117"/>
    <x v="1977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x v="7"/>
    <s v="indie rock"/>
    <n v="50.6571"/>
    <x v="1979"/>
    <d v="2015-10-27T04:59:00"/>
    <x v="5"/>
  </r>
  <r>
    <n v="1688"/>
    <x v="1978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x v="7"/>
    <s v="faith"/>
    <n v="253.1429"/>
    <x v="1980"/>
    <d v="2017-04-09T11:49:54"/>
    <x v="4"/>
  </r>
  <r>
    <n v="2517"/>
    <x v="1979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x v="4"/>
    <s v="restaurants"/>
    <n v="53.545499999999997"/>
    <x v="1981"/>
    <d v="2015-03-19T18:15:30"/>
    <x v="0"/>
  </r>
  <r>
    <n v="3370"/>
    <x v="1980"/>
    <s v="I'm Alright. A story of young women, told by young women, for the world."/>
    <n v="1500"/>
    <n v="1766"/>
    <x v="0"/>
    <s v="US"/>
    <s v="USD"/>
    <n v="1481961600"/>
    <x v="1982"/>
    <b v="0"/>
    <n v="26"/>
    <b v="1"/>
    <x v="6"/>
    <s v="plays"/>
    <n v="67.923100000000005"/>
    <x v="1982"/>
    <d v="2016-12-17T08:00:00"/>
    <x v="0"/>
  </r>
  <r>
    <n v="3633"/>
    <x v="1981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x v="6"/>
    <s v="musical"/>
    <n v="56.838700000000003"/>
    <x v="1983"/>
    <d v="2016-11-19T01:00:00"/>
    <x v="4"/>
  </r>
  <r>
    <n v="3098"/>
    <x v="1982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x v="6"/>
    <s v="spaces"/>
    <n v="65.111099999999993"/>
    <x v="1984"/>
    <d v="2016-02-08T00:17:00"/>
    <x v="2"/>
  </r>
  <r>
    <n v="2214"/>
    <x v="1983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x v="7"/>
    <s v="electronic music"/>
    <n v="73.125399999999999"/>
    <x v="1985"/>
    <d v="2014-02-06T19:00:48"/>
    <x v="3"/>
  </r>
  <r>
    <n v="2745"/>
    <x v="1984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x v="1"/>
    <s v="children's books"/>
    <n v="35.734699999999997"/>
    <x v="1986"/>
    <d v="2012-07-14T23:42:48"/>
    <x v="0"/>
  </r>
  <r>
    <n v="2175"/>
    <x v="1985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x v="7"/>
    <s v="rock"/>
    <n v="67.307699999999997"/>
    <x v="1987"/>
    <d v="2016-07-21T00:13:06"/>
    <x v="0"/>
  </r>
  <r>
    <n v="1328"/>
    <x v="1986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x v="0"/>
    <s v="wearables"/>
    <n v="116.5333"/>
    <x v="1988"/>
    <d v="2016-10-14T15:25:34"/>
    <x v="2"/>
  </r>
  <r>
    <n v="4010"/>
    <x v="1987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x v="6"/>
    <s v="plays"/>
    <n v="45.842100000000002"/>
    <x v="1989"/>
    <d v="2014-10-26T18:29:26"/>
    <x v="5"/>
  </r>
  <r>
    <n v="2705"/>
    <x v="1988"/>
    <s v="Help light the lights at the historic Fischer Theatre in Danville, IL."/>
    <n v="16500"/>
    <n v="1739"/>
    <x v="3"/>
    <s v="US"/>
    <s v="USD"/>
    <n v="1490389158"/>
    <x v="1990"/>
    <b v="0"/>
    <n v="8"/>
    <b v="0"/>
    <x v="6"/>
    <s v="spaces"/>
    <n v="217.375"/>
    <x v="1990"/>
    <d v="2017-03-24T20:59:18"/>
    <x v="4"/>
  </r>
  <r>
    <n v="858"/>
    <x v="1989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x v="7"/>
    <s v="metal"/>
    <n v="22.7378"/>
    <x v="1991"/>
    <d v="2015-04-15T22:59:00"/>
    <x v="7"/>
  </r>
  <r>
    <n v="96"/>
    <x v="1990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x v="5"/>
    <s v="shorts"/>
    <n v="50.588200000000001"/>
    <x v="1992"/>
    <d v="2010-08-01T03:00:00"/>
    <x v="0"/>
  </r>
  <r>
    <n v="3097"/>
    <x v="1991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x v="6"/>
    <s v="spaces"/>
    <n v="40.833300000000001"/>
    <x v="1993"/>
    <d v="2016-10-07T14:00:00"/>
    <x v="4"/>
  </r>
  <r>
    <n v="526"/>
    <x v="1992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x v="6"/>
    <s v="plays"/>
    <n v="74.347800000000007"/>
    <x v="1994"/>
    <d v="2015-08-07T17:00:00"/>
    <x v="4"/>
  </r>
  <r>
    <n v="1820"/>
    <x v="1993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x v="2"/>
    <s v="photobooks"/>
    <n v="213.375"/>
    <x v="1995"/>
    <d v="2015-04-01T01:01:30"/>
    <x v="4"/>
  </r>
  <r>
    <n v="2668"/>
    <x v="1994"/>
    <s v="Creativity on the go! |_x000a_CrÃ©ativitÃ© en mouvement !"/>
    <n v="1000"/>
    <n v="1707"/>
    <x v="0"/>
    <s v="CA"/>
    <s v="CAD"/>
    <n v="1447079520"/>
    <x v="1996"/>
    <b v="0"/>
    <n v="28"/>
    <b v="1"/>
    <x v="0"/>
    <s v="makerspaces"/>
    <n v="60.964300000000001"/>
    <x v="1996"/>
    <d v="2015-11-09T14:32:00"/>
    <x v="4"/>
  </r>
  <r>
    <n v="1327"/>
    <x v="1995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x v="0"/>
    <s v="wearables"/>
    <n v="41.5854"/>
    <x v="1997"/>
    <d v="2015-05-29T16:17:15"/>
    <x v="2"/>
  </r>
  <r>
    <n v="3417"/>
    <x v="1996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x v="6"/>
    <s v="plays"/>
    <n v="37.777999999999999"/>
    <x v="1998"/>
    <d v="2014-10-26T00:43:00"/>
    <x v="1"/>
  </r>
  <r>
    <n v="110"/>
    <x v="1997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x v="5"/>
    <s v="shorts"/>
    <n v="65.384600000000006"/>
    <x v="1999"/>
    <d v="2013-11-14T05:59:00"/>
    <x v="2"/>
  </r>
  <r>
    <n v="2682"/>
    <x v="1998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x v="4"/>
    <s v="food trucks"/>
    <n v="84.9"/>
    <x v="2000"/>
    <d v="2014-11-22T05:59:00"/>
    <x v="4"/>
  </r>
  <r>
    <n v="1802"/>
    <x v="1999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x v="2"/>
    <s v="photobooks"/>
    <n v="94.277799999999999"/>
    <x v="2001"/>
    <d v="2015-06-27T21:59:00"/>
    <x v="4"/>
  </r>
  <r>
    <n v="3847"/>
    <x v="2000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x v="6"/>
    <s v="plays"/>
    <n v="188.5556"/>
    <x v="2002"/>
    <d v="2015-07-19T05:23:11"/>
    <x v="6"/>
  </r>
  <r>
    <n v="1243"/>
    <x v="2001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x v="7"/>
    <s v="world music"/>
    <n v="44.5"/>
    <x v="2003"/>
    <d v="2011-07-08T21:00:00"/>
    <x v="0"/>
  </r>
  <r>
    <n v="3498"/>
    <x v="2002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x v="6"/>
    <s v="plays"/>
    <n v="40.238100000000003"/>
    <x v="2004"/>
    <d v="2016-05-28T21:44:00"/>
    <x v="2"/>
  </r>
  <r>
    <n v="650"/>
    <x v="2003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x v="0"/>
    <s v="wearables"/>
    <n v="35.125"/>
    <x v="2005"/>
    <d v="2014-12-19T01:53:04"/>
    <x v="4"/>
  </r>
  <r>
    <n v="3314"/>
    <x v="2004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x v="6"/>
    <s v="plays"/>
    <n v="29.068999999999999"/>
    <x v="2006"/>
    <d v="2015-05-08T20:05:00"/>
    <x v="0"/>
  </r>
  <r>
    <n v="3497"/>
    <x v="2005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x v="6"/>
    <s v="plays"/>
    <n v="34.408200000000001"/>
    <x v="2007"/>
    <d v="2016-06-02T22:00:00"/>
    <x v="0"/>
  </r>
  <r>
    <n v="989"/>
    <x v="2006"/>
    <s v="The most useful phone charger you will ever buy"/>
    <n v="10000"/>
    <n v="1677"/>
    <x v="2"/>
    <s v="US"/>
    <s v="USD"/>
    <n v="1475101495"/>
    <x v="2008"/>
    <b v="0"/>
    <n v="32"/>
    <b v="0"/>
    <x v="0"/>
    <s v="wearables"/>
    <n v="52.406300000000002"/>
    <x v="2008"/>
    <d v="2016-09-28T22:24:55"/>
    <x v="2"/>
  </r>
  <r>
    <n v="1506"/>
    <x v="2007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x v="2"/>
    <s v="photobooks"/>
    <n v="38.860500000000002"/>
    <x v="2009"/>
    <d v="2014-07-24T18:51:44"/>
    <x v="0"/>
  </r>
  <r>
    <n v="3528"/>
    <x v="2008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x v="6"/>
    <s v="plays"/>
    <n v="45.1081"/>
    <x v="2010"/>
    <d v="2017-01-18T12:01:58"/>
    <x v="0"/>
  </r>
  <r>
    <n v="3722"/>
    <x v="2009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x v="6"/>
    <s v="plays"/>
    <n v="47.6571"/>
    <x v="2011"/>
    <d v="2016-02-11T22:59:00"/>
    <x v="4"/>
  </r>
  <r>
    <n v="35"/>
    <x v="2010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x v="5"/>
    <s v="television"/>
    <n v="59.464300000000001"/>
    <x v="2012"/>
    <d v="2015-04-28T00:00:00"/>
    <x v="6"/>
  </r>
  <r>
    <n v="2082"/>
    <x v="2011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x v="7"/>
    <s v="indie rock"/>
    <n v="43.710500000000003"/>
    <x v="2013"/>
    <d v="2011-11-24T03:53:16"/>
    <x v="4"/>
  </r>
  <r>
    <n v="3251"/>
    <x v="2012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x v="6"/>
    <s v="plays"/>
    <n v="83.05"/>
    <x v="2014"/>
    <d v="2015-06-21T17:32:46"/>
    <x v="0"/>
  </r>
  <r>
    <n v="2667"/>
    <x v="2013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x v="0"/>
    <s v="makerspaces"/>
    <n v="92.222200000000001"/>
    <x v="2015"/>
    <d v="2016-02-10T22:13:36"/>
    <x v="0"/>
  </r>
  <r>
    <n v="3485"/>
    <x v="2014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x v="6"/>
    <s v="plays"/>
    <n v="55.333300000000001"/>
    <x v="2016"/>
    <d v="2016-02-02T16:38:00"/>
    <x v="1"/>
  </r>
  <r>
    <n v="769"/>
    <x v="2015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x v="1"/>
    <s v="fiction"/>
    <n v="31.8462"/>
    <x v="2017"/>
    <d v="2013-12-26T23:54:54"/>
    <x v="1"/>
  </r>
  <r>
    <n v="1925"/>
    <x v="2016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x v="7"/>
    <s v="indie rock"/>
    <n v="31.826899999999998"/>
    <x v="2018"/>
    <d v="2013-10-11T00:00:00"/>
    <x v="4"/>
  </r>
  <r>
    <n v="2776"/>
    <x v="2017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x v="1"/>
    <s v="children's books"/>
    <n v="45.972200000000001"/>
    <x v="2019"/>
    <d v="2015-06-12T07:07:56"/>
    <x v="2"/>
  </r>
  <r>
    <n v="79"/>
    <x v="2018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x v="5"/>
    <s v="shorts"/>
    <n v="40.268300000000004"/>
    <x v="2020"/>
    <d v="2014-04-25T18:38:13"/>
    <x v="2"/>
  </r>
  <r>
    <n v="3518"/>
    <x v="2019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x v="6"/>
    <s v="plays"/>
    <n v="50.020899999999997"/>
    <x v="2021"/>
    <d v="2014-10-02T14:21:00"/>
    <x v="4"/>
  </r>
  <r>
    <n v="3346"/>
    <x v="2020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x v="6"/>
    <s v="plays"/>
    <n v="91.666700000000006"/>
    <x v="2022"/>
    <d v="2015-02-26T00:35:10"/>
    <x v="0"/>
  </r>
  <r>
    <n v="3244"/>
    <x v="2021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x v="6"/>
    <s v="plays"/>
    <n v="23.869599999999998"/>
    <x v="2023"/>
    <d v="2016-12-01T17:39:42"/>
    <x v="4"/>
  </r>
  <r>
    <n v="1790"/>
    <x v="2022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x v="2"/>
    <s v="photobooks"/>
    <n v="109.0667"/>
    <x v="2024"/>
    <d v="2015-02-05T16:11:18"/>
    <x v="4"/>
  </r>
  <r>
    <n v="2965"/>
    <x v="2023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x v="6"/>
    <s v="plays"/>
    <n v="41.923099999999998"/>
    <x v="2025"/>
    <d v="2015-07-07T17:30:33"/>
    <x v="0"/>
  </r>
  <r>
    <n v="2139"/>
    <x v="2024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x v="3"/>
    <s v="video games"/>
    <n v="29.035699999999999"/>
    <x v="2026"/>
    <d v="2016-11-03T18:00:08"/>
    <x v="4"/>
  </r>
  <r>
    <n v="1286"/>
    <x v="2025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x v="6"/>
    <s v="plays"/>
    <n v="81.25"/>
    <x v="2027"/>
    <d v="2015-02-17T14:00:00"/>
    <x v="4"/>
  </r>
  <r>
    <n v="2969"/>
    <x v="2026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x v="6"/>
    <s v="plays"/>
    <n v="95.588200000000001"/>
    <x v="2028"/>
    <d v="2015-05-03T22:51:00"/>
    <x v="4"/>
  </r>
  <r>
    <n v="3610"/>
    <x v="2027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x v="6"/>
    <s v="plays"/>
    <n v="52.354799999999997"/>
    <x v="2029"/>
    <d v="2015-08-17T10:22:16"/>
    <x v="0"/>
  </r>
  <r>
    <n v="3439"/>
    <x v="2028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x v="6"/>
    <s v="plays"/>
    <n v="89.785600000000002"/>
    <x v="2030"/>
    <d v="2016-01-19T04:59:00"/>
    <x v="4"/>
  </r>
  <r>
    <n v="2814"/>
    <x v="2029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x v="6"/>
    <s v="plays"/>
    <n v="25.25"/>
    <x v="2031"/>
    <d v="2015-05-09T09:35:15"/>
    <x v="4"/>
  </r>
  <r>
    <n v="2179"/>
    <x v="2030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x v="7"/>
    <s v="rock"/>
    <n v="76.857100000000003"/>
    <x v="2032"/>
    <d v="2015-04-11T04:06:32"/>
    <x v="1"/>
  </r>
  <r>
    <n v="2549"/>
    <x v="2031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x v="7"/>
    <s v="classical music"/>
    <n v="43.621600000000001"/>
    <x v="2033"/>
    <d v="2013-05-31T17:00:00"/>
    <x v="1"/>
  </r>
  <r>
    <n v="2289"/>
    <x v="2032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x v="7"/>
    <s v="rock"/>
    <n v="64.44"/>
    <x v="2034"/>
    <d v="2013-12-06T23:22:00"/>
    <x v="0"/>
  </r>
  <r>
    <n v="3231"/>
    <x v="2033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x v="6"/>
    <s v="plays"/>
    <n v="57.5"/>
    <x v="2035"/>
    <d v="2016-04-16T22:39:07"/>
    <x v="0"/>
  </r>
  <r>
    <n v="2952"/>
    <x v="2034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x v="6"/>
    <s v="spaces"/>
    <n v="200.625"/>
    <x v="2036"/>
    <d v="2016-10-17T04:00:00"/>
    <x v="5"/>
  </r>
  <r>
    <n v="2999"/>
    <x v="2035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x v="6"/>
    <s v="spaces"/>
    <n v="80.25"/>
    <x v="2037"/>
    <d v="2017-03-01T02:00:00"/>
    <x v="2"/>
  </r>
  <r>
    <n v="738"/>
    <x v="2036"/>
    <s v="The true story of a child's struggle with hunger, poverty, and war in El Salvador."/>
    <n v="1500"/>
    <n v="1601"/>
    <x v="0"/>
    <s v="US"/>
    <s v="USD"/>
    <n v="1417409940"/>
    <x v="2038"/>
    <b v="0"/>
    <n v="41"/>
    <b v="1"/>
    <x v="1"/>
    <s v="nonfiction"/>
    <n v="39.0488"/>
    <x v="2038"/>
    <d v="2014-12-01T04:59:00"/>
    <x v="4"/>
  </r>
  <r>
    <n v="3330"/>
    <x v="2037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x v="6"/>
    <s v="plays"/>
    <n v="23.101400000000002"/>
    <x v="2039"/>
    <d v="2015-04-01T20:17:48"/>
    <x v="1"/>
  </r>
  <r>
    <n v="99"/>
    <x v="2038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x v="5"/>
    <s v="shorts"/>
    <n v="40.776699999999998"/>
    <x v="2040"/>
    <d v="2014-01-22T21:39:59"/>
    <x v="2"/>
  </r>
  <r>
    <n v="3393"/>
    <x v="2039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x v="6"/>
    <s v="plays"/>
    <n v="36.068199999999997"/>
    <x v="2041"/>
    <d v="2014-11-06T00:46:00"/>
    <x v="0"/>
  </r>
  <r>
    <n v="1585"/>
    <x v="2040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x v="2"/>
    <s v="places"/>
    <n v="131.66669999999999"/>
    <x v="2042"/>
    <d v="2016-12-25T11:00:00"/>
    <x v="4"/>
  </r>
  <r>
    <n v="3949"/>
    <x v="2041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x v="6"/>
    <s v="plays"/>
    <n v="49.281300000000002"/>
    <x v="2043"/>
    <d v="2015-02-11T02:53:41"/>
    <x v="1"/>
  </r>
  <r>
    <n v="1618"/>
    <x v="2042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x v="7"/>
    <s v="rock"/>
    <n v="58.370399999999997"/>
    <x v="2044"/>
    <d v="2013-03-08T15:42:15"/>
    <x v="3"/>
  </r>
  <r>
    <n v="810"/>
    <x v="2043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x v="7"/>
    <s v="rock"/>
    <n v="58.333300000000001"/>
    <x v="2045"/>
    <d v="2012-09-01T01:21:02"/>
    <x v="3"/>
  </r>
  <r>
    <n v="928"/>
    <x v="2044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x v="7"/>
    <s v="jazz"/>
    <n v="56.25"/>
    <x v="2046"/>
    <d v="2012-11-18T00:00:00"/>
    <x v="2"/>
  </r>
  <r>
    <n v="1455"/>
    <x v="2045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x v="1"/>
    <s v="translations"/>
    <n v="225"/>
    <x v="2047"/>
    <d v="2014-09-05T13:39:00"/>
    <x v="0"/>
  </r>
  <r>
    <n v="3353"/>
    <x v="2046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x v="6"/>
    <s v="plays"/>
    <n v="35.795499999999997"/>
    <x v="2048"/>
    <d v="2016-05-02T23:00:00"/>
    <x v="2"/>
  </r>
  <r>
    <n v="200"/>
    <x v="2047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x v="5"/>
    <s v="drama"/>
    <n v="87.308300000000003"/>
    <x v="2049"/>
    <d v="2014-09-15T02:00:03"/>
    <x v="4"/>
  </r>
  <r>
    <n v="2381"/>
    <x v="2048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x v="0"/>
    <s v="web"/>
    <n v="224.42859999999999"/>
    <x v="2050"/>
    <d v="2015-04-10T22:27:28"/>
    <x v="3"/>
  </r>
  <r>
    <n v="77"/>
    <x v="2049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x v="5"/>
    <s v="shorts"/>
    <n v="60.384599999999999"/>
    <x v="2051"/>
    <d v="2012-05-21T02:59:00"/>
    <x v="5"/>
  </r>
  <r>
    <n v="2701"/>
    <x v="2050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x v="6"/>
    <s v="spaces"/>
    <n v="34.130400000000002"/>
    <x v="2052"/>
    <d v="2017-04-07T17:35:34"/>
    <x v="4"/>
  </r>
  <r>
    <n v="3543"/>
    <x v="2051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x v="6"/>
    <s v="plays"/>
    <n v="54.137900000000002"/>
    <x v="2053"/>
    <d v="2015-06-25T18:07:39"/>
    <x v="0"/>
  </r>
  <r>
    <n v="529"/>
    <x v="2052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x v="6"/>
    <s v="plays"/>
    <n v="86.944400000000002"/>
    <x v="2054"/>
    <d v="2017-01-11T05:00:00"/>
    <x v="2"/>
  </r>
  <r>
    <n v="3396"/>
    <x v="2053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x v="6"/>
    <s v="plays"/>
    <n v="55.892899999999997"/>
    <x v="2055"/>
    <d v="2014-06-01T03:59:00"/>
    <x v="0"/>
  </r>
  <r>
    <n v="1354"/>
    <x v="2054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x v="1"/>
    <s v="nonfiction"/>
    <n v="24.421900000000001"/>
    <x v="2056"/>
    <d v="2016-06-11T19:22:59"/>
    <x v="8"/>
  </r>
  <r>
    <n v="2290"/>
    <x v="2055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x v="7"/>
    <s v="rock"/>
    <n v="53.827599999999997"/>
    <x v="2057"/>
    <d v="2009-12-01T17:00:00"/>
    <x v="7"/>
  </r>
  <r>
    <n v="2003"/>
    <x v="2056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x v="0"/>
    <s v="hardware"/>
    <n v="91.764700000000005"/>
    <x v="2058"/>
    <d v="2010-07-02T23:00:00"/>
    <x v="4"/>
  </r>
  <r>
    <n v="3388"/>
    <x v="2057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x v="6"/>
    <s v="plays"/>
    <n v="34.6"/>
    <x v="2059"/>
    <d v="2015-06-18T11:04:01"/>
    <x v="1"/>
  </r>
  <r>
    <n v="1370"/>
    <x v="2058"/>
    <s v="Songs about the first year of parenthood, often inappropriate for children"/>
    <n v="1500"/>
    <n v="1555"/>
    <x v="0"/>
    <s v="US"/>
    <s v="USD"/>
    <n v="1381881890"/>
    <x v="2060"/>
    <b v="0"/>
    <n v="20"/>
    <b v="1"/>
    <x v="7"/>
    <s v="rock"/>
    <n v="77.75"/>
    <x v="2060"/>
    <d v="2013-10-16T00:04:50"/>
    <x v="5"/>
  </r>
  <r>
    <n v="2324"/>
    <x v="2059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x v="4"/>
    <s v="small batch"/>
    <n v="25.491800000000001"/>
    <x v="2061"/>
    <d v="2017-03-26T20:14:45"/>
    <x v="6"/>
  </r>
  <r>
    <n v="2087"/>
    <x v="2060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x v="7"/>
    <s v="indie rock"/>
    <n v="62.12"/>
    <x v="2062"/>
    <d v="2011-09-08T04:54:18"/>
    <x v="2"/>
  </r>
  <r>
    <n v="742"/>
    <x v="2061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x v="1"/>
    <s v="nonfiction"/>
    <n v="67.391300000000001"/>
    <x v="2063"/>
    <d v="2014-03-21T21:01:52"/>
    <x v="0"/>
  </r>
  <r>
    <n v="3118"/>
    <x v="2062"/>
    <s v="a magical place for all kind of people, like a fairytaile in all colours"/>
    <n v="500000"/>
    <n v="1550"/>
    <x v="2"/>
    <s v="SE"/>
    <s v="SEK"/>
    <n v="1467473723"/>
    <x v="2064"/>
    <b v="0"/>
    <n v="2"/>
    <b v="0"/>
    <x v="6"/>
    <s v="spaces"/>
    <n v="775"/>
    <x v="2064"/>
    <d v="2016-07-02T15:35:23"/>
    <x v="0"/>
  </r>
  <r>
    <n v="3783"/>
    <x v="2063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x v="6"/>
    <s v="musical"/>
    <n v="64.458299999999994"/>
    <x v="2065"/>
    <d v="2016-03-15T16:00:00"/>
    <x v="4"/>
  </r>
  <r>
    <n v="940"/>
    <x v="2064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x v="0"/>
    <s v="wearables"/>
    <n v="110.28570000000001"/>
    <x v="2066"/>
    <d v="2015-08-11T00:12:06"/>
    <x v="4"/>
  </r>
  <r>
    <n v="2279"/>
    <x v="2065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x v="3"/>
    <s v="tabletop games"/>
    <n v="48.0625"/>
    <x v="2067"/>
    <d v="2015-02-04T04:00:00"/>
    <x v="3"/>
  </r>
  <r>
    <n v="2093"/>
    <x v="2066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x v="7"/>
    <s v="indie rock"/>
    <n v="66.826099999999997"/>
    <x v="2068"/>
    <d v="2012-12-22T21:30:32"/>
    <x v="2"/>
  </r>
  <r>
    <n v="3390"/>
    <x v="2067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x v="6"/>
    <s v="plays"/>
    <n v="69.818200000000004"/>
    <x v="2069"/>
    <d v="2014-07-10T18:35:45"/>
    <x v="3"/>
  </r>
  <r>
    <n v="382"/>
    <x v="2068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x v="5"/>
    <s v="documentary"/>
    <n v="69.7727"/>
    <x v="2070"/>
    <d v="2012-09-06T17:01:40"/>
    <x v="2"/>
  </r>
  <r>
    <n v="3758"/>
    <x v="2069"/>
    <s v="LUIGI'S LADIES: an original one-woman musical comedy"/>
    <n v="1500"/>
    <n v="1535"/>
    <x v="0"/>
    <s v="US"/>
    <s v="USD"/>
    <n v="1400475600"/>
    <x v="2071"/>
    <b v="0"/>
    <n v="26"/>
    <b v="1"/>
    <x v="6"/>
    <s v="musical"/>
    <n v="59.038499999999999"/>
    <x v="2071"/>
    <d v="2014-05-19T05:00:00"/>
    <x v="0"/>
  </r>
  <r>
    <n v="3349"/>
    <x v="2070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x v="6"/>
    <s v="plays"/>
    <n v="109.5714"/>
    <x v="2072"/>
    <d v="2016-06-13T17:00:00"/>
    <x v="4"/>
  </r>
  <r>
    <n v="1787"/>
    <x v="2071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x v="2"/>
    <s v="photobooks"/>
    <n v="63.875"/>
    <x v="2073"/>
    <d v="2015-04-04T14:43:57"/>
    <x v="2"/>
  </r>
  <r>
    <n v="3452"/>
    <x v="2072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x v="6"/>
    <s v="plays"/>
    <n v="41.4054"/>
    <x v="2074"/>
    <d v="2014-07-23T03:59:00"/>
    <x v="2"/>
  </r>
  <r>
    <n v="660"/>
    <x v="2073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x v="0"/>
    <s v="wearables"/>
    <n v="84.944400000000002"/>
    <x v="2075"/>
    <d v="2014-11-09T18:47:59"/>
    <x v="2"/>
  </r>
  <r>
    <n v="3551"/>
    <x v="2074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x v="6"/>
    <s v="plays"/>
    <n v="61.1"/>
    <x v="2076"/>
    <d v="2014-05-22T22:07:00"/>
    <x v="0"/>
  </r>
  <r>
    <n v="1424"/>
    <x v="2075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x v="1"/>
    <s v="translations"/>
    <n v="109.0714"/>
    <x v="2077"/>
    <d v="2016-11-15T18:13:22"/>
    <x v="0"/>
  </r>
  <r>
    <n v="3324"/>
    <x v="2076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x v="6"/>
    <s v="plays"/>
    <n v="152.5"/>
    <x v="2078"/>
    <d v="2016-06-05T13:59:50"/>
    <x v="6"/>
  </r>
  <r>
    <n v="1844"/>
    <x v="2077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x v="7"/>
    <s v="rock"/>
    <n v="76.05"/>
    <x v="2079"/>
    <d v="2011-06-11T03:00:00"/>
    <x v="0"/>
  </r>
  <r>
    <n v="3356"/>
    <x v="2078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x v="6"/>
    <s v="plays"/>
    <n v="56.333300000000001"/>
    <x v="2080"/>
    <d v="2016-07-15T19:34:32"/>
    <x v="2"/>
  </r>
  <r>
    <n v="934"/>
    <x v="2079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x v="7"/>
    <s v="jazz"/>
    <n v="50.666699999999999"/>
    <x v="2081"/>
    <d v="2014-05-04T06:00:00"/>
    <x v="2"/>
  </r>
  <r>
    <n v="3511"/>
    <x v="2080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x v="6"/>
    <s v="plays"/>
    <n v="79.8947"/>
    <x v="2082"/>
    <d v="2014-11-07T18:30:00"/>
    <x v="3"/>
  </r>
  <r>
    <n v="2494"/>
    <x v="2081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x v="7"/>
    <s v="indie rock"/>
    <n v="38.848199999999999"/>
    <x v="2083"/>
    <d v="2012-05-23T15:29:04"/>
    <x v="3"/>
  </r>
  <r>
    <n v="253"/>
    <x v="2082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x v="5"/>
    <s v="documentary"/>
    <n v="215.8571"/>
    <x v="2084"/>
    <d v="2012-02-15T15:37:15"/>
    <x v="2"/>
  </r>
  <r>
    <n v="17"/>
    <x v="2083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x v="5"/>
    <s v="television"/>
    <n v="41.944400000000002"/>
    <x v="2085"/>
    <d v="2014-11-04T18:33:42"/>
    <x v="5"/>
  </r>
  <r>
    <n v="1377"/>
    <x v="2084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x v="7"/>
    <s v="rock"/>
    <n v="48.709699999999998"/>
    <x v="2086"/>
    <d v="2017-02-03T04:11:00"/>
    <x v="4"/>
  </r>
  <r>
    <n v="3501"/>
    <x v="2085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x v="6"/>
    <s v="plays"/>
    <n v="35.952399999999997"/>
    <x v="2087"/>
    <d v="2015-09-11T18:19:55"/>
    <x v="2"/>
  </r>
  <r>
    <n v="3658"/>
    <x v="2086"/>
    <s v="Life is hard when your own imaginary friend can't make time for you."/>
    <n v="1500"/>
    <n v="1510"/>
    <x v="0"/>
    <s v="US"/>
    <s v="USD"/>
    <n v="1404273540"/>
    <x v="2088"/>
    <b v="0"/>
    <n v="20"/>
    <b v="1"/>
    <x v="6"/>
    <s v="plays"/>
    <n v="75.5"/>
    <x v="2088"/>
    <d v="2014-07-02T03:59:00"/>
    <x v="6"/>
  </r>
  <r>
    <n v="85"/>
    <x v="2087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x v="5"/>
    <s v="shorts"/>
    <n v="71.714299999999994"/>
    <x v="2089"/>
    <d v="2011-09-23T03:00:37"/>
    <x v="4"/>
  </r>
  <r>
    <n v="3076"/>
    <x v="2088"/>
    <s v="Helping female comedians get in their 10,000 Hours of practice!"/>
    <n v="10000"/>
    <n v="1506"/>
    <x v="2"/>
    <s v="US"/>
    <s v="USD"/>
    <n v="1444405123"/>
    <x v="2090"/>
    <b v="0"/>
    <n v="50"/>
    <b v="0"/>
    <x v="6"/>
    <s v="spaces"/>
    <n v="30.12"/>
    <x v="2090"/>
    <d v="2015-10-09T15:38:43"/>
    <x v="4"/>
  </r>
  <r>
    <n v="3701"/>
    <x v="2089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x v="6"/>
    <s v="plays"/>
    <n v="38.589700000000001"/>
    <x v="2091"/>
    <d v="2015-06-04T12:59:53"/>
    <x v="3"/>
  </r>
  <r>
    <n v="2295"/>
    <x v="2090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x v="7"/>
    <s v="rock"/>
    <n v="44.2059"/>
    <x v="2092"/>
    <d v="2013-01-26T22:54:16"/>
    <x v="6"/>
  </r>
  <r>
    <n v="1602"/>
    <x v="2091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x v="7"/>
    <s v="rock"/>
    <n v="46.953099999999999"/>
    <x v="2093"/>
    <d v="2011-10-14T23:00:00"/>
    <x v="1"/>
  </r>
  <r>
    <n v="2286"/>
    <x v="2092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x v="7"/>
    <s v="rock"/>
    <n v="107.21429999999999"/>
    <x v="2094"/>
    <d v="2013-09-06T03:59:00"/>
    <x v="3"/>
  </r>
  <r>
    <n v="2487"/>
    <x v="2093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x v="7"/>
    <s v="indie rock"/>
    <n v="39.493699999999997"/>
    <x v="2095"/>
    <d v="2012-05-27T01:59:57"/>
    <x v="0"/>
  </r>
  <r>
    <n v="3578"/>
    <x v="2094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x v="6"/>
    <s v="plays"/>
    <n v="40.545900000000003"/>
    <x v="2096"/>
    <d v="2016-04-30T17:36:17"/>
    <x v="0"/>
  </r>
  <r>
    <n v="855"/>
    <x v="2095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x v="7"/>
    <s v="metal"/>
    <n v="31.914899999999999"/>
    <x v="2097"/>
    <d v="2016-07-24T03:00:17"/>
    <x v="0"/>
  </r>
  <r>
    <n v="3031"/>
    <x v="2096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x v="6"/>
    <s v="spaces"/>
    <n v="51.7241"/>
    <x v="2098"/>
    <d v="2016-10-14T21:10:47"/>
    <x v="0"/>
  </r>
  <r>
    <n v="3227"/>
    <x v="209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x v="6"/>
    <s v="plays"/>
    <n v="50"/>
    <x v="2099"/>
    <d v="2017-01-17T21:10:36"/>
    <x v="2"/>
  </r>
  <r>
    <n v="3427"/>
    <x v="2098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x v="6"/>
    <s v="plays"/>
    <n v="51.7241"/>
    <x v="2100"/>
    <d v="2014-07-02T15:29:12"/>
    <x v="2"/>
  </r>
  <r>
    <n v="3493"/>
    <x v="2099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x v="6"/>
    <s v="plays"/>
    <n v="51.7241"/>
    <x v="2101"/>
    <d v="2014-08-17T05:11:00"/>
    <x v="2"/>
  </r>
  <r>
    <n v="3581"/>
    <x v="2100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x v="6"/>
    <s v="plays"/>
    <n v="33.333300000000001"/>
    <x v="2102"/>
    <d v="2014-07-30T11:18:30"/>
    <x v="0"/>
  </r>
  <r>
    <n v="3764"/>
    <x v="2101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x v="6"/>
    <s v="musical"/>
    <n v="55.555599999999998"/>
    <x v="2103"/>
    <d v="2016-05-29T00:36:00"/>
    <x v="2"/>
  </r>
  <r>
    <n v="3870"/>
    <x v="2102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x v="6"/>
    <s v="musical"/>
    <n v="150"/>
    <x v="2104"/>
    <d v="2014-07-03T04:07:58"/>
    <x v="1"/>
  </r>
  <r>
    <n v="2156"/>
    <x v="2103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x v="3"/>
    <s v="video games"/>
    <n v="17.988"/>
    <x v="2105"/>
    <d v="2013-09-16T20:30:06"/>
    <x v="2"/>
  </r>
  <r>
    <n v="980"/>
    <x v="2104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x v="0"/>
    <s v="wearables"/>
    <n v="47.935499999999998"/>
    <x v="2106"/>
    <d v="2014-11-30T22:42:02"/>
    <x v="3"/>
  </r>
  <r>
    <n v="81"/>
    <x v="2105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x v="5"/>
    <s v="shorts"/>
    <n v="53.035699999999999"/>
    <x v="2107"/>
    <d v="2012-07-14T03:02:00"/>
    <x v="4"/>
  </r>
  <r>
    <n v="676"/>
    <x v="2106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x v="0"/>
    <s v="wearables"/>
    <n v="61.291699999999999"/>
    <x v="2108"/>
    <d v="2015-02-07T18:26:21"/>
    <x v="0"/>
  </r>
  <r>
    <n v="2632"/>
    <x v="2107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x v="0"/>
    <s v="space exploration"/>
    <n v="34.904800000000002"/>
    <x v="2109"/>
    <d v="2016-05-29T01:28:59"/>
    <x v="4"/>
  </r>
  <r>
    <n v="196"/>
    <x v="2108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x v="5"/>
    <s v="drama"/>
    <n v="77.1053"/>
    <x v="2110"/>
    <d v="2015-10-10T21:00:00"/>
    <x v="6"/>
  </r>
  <r>
    <n v="1228"/>
    <x v="2109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x v="7"/>
    <s v="world music"/>
    <n v="61.041699999999999"/>
    <x v="2111"/>
    <d v="2011-09-28T17:30:08"/>
    <x v="0"/>
  </r>
  <r>
    <n v="3902"/>
    <x v="2110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x v="6"/>
    <s v="plays"/>
    <n v="47.258099999999999"/>
    <x v="2112"/>
    <d v="2016-11-14T12:14:02"/>
    <x v="4"/>
  </r>
  <r>
    <n v="608"/>
    <x v="2111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x v="0"/>
    <s v="web"/>
    <n v="292.2"/>
    <x v="2113"/>
    <d v="2015-06-15T22:06:20"/>
    <x v="0"/>
  </r>
  <r>
    <n v="3771"/>
    <x v="2112"/>
    <s v="I would like to make a demo recording of six songs from COME OUT SWINGIN'!"/>
    <n v="1000"/>
    <n v="1460"/>
    <x v="0"/>
    <s v="US"/>
    <s v="USD"/>
    <n v="1463529600"/>
    <x v="2114"/>
    <b v="0"/>
    <n v="38"/>
    <b v="1"/>
    <x v="6"/>
    <s v="musical"/>
    <n v="38.421100000000003"/>
    <x v="2114"/>
    <d v="2016-05-18T00:00:00"/>
    <x v="7"/>
  </r>
  <r>
    <n v="266"/>
    <x v="2113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x v="5"/>
    <s v="documentary"/>
    <n v="40.416699999999999"/>
    <x v="2115"/>
    <d v="2010-04-23T03:51:00"/>
    <x v="5"/>
  </r>
  <r>
    <n v="1862"/>
    <x v="2114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x v="3"/>
    <s v="mobile games"/>
    <n v="90.9375"/>
    <x v="2116"/>
    <d v="2017-03-08T07:30:00"/>
    <x v="4"/>
  </r>
  <r>
    <n v="1898"/>
    <x v="2115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x v="7"/>
    <s v="indie rock"/>
    <n v="68.8095"/>
    <x v="2117"/>
    <d v="2016-02-01T18:00:00"/>
    <x v="0"/>
  </r>
  <r>
    <n v="1132"/>
    <x v="2116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x v="3"/>
    <s v="mobile games"/>
    <n v="110.61539999999999"/>
    <x v="2118"/>
    <d v="2017-01-01T02:46:11"/>
    <x v="2"/>
  </r>
  <r>
    <n v="3180"/>
    <x v="2117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x v="6"/>
    <s v="plays"/>
    <n v="31.933299999999999"/>
    <x v="2119"/>
    <d v="2014-06-20T09:54:09"/>
    <x v="4"/>
  </r>
  <r>
    <n v="823"/>
    <x v="2118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x v="7"/>
    <s v="rock"/>
    <n v="43.5152"/>
    <x v="2120"/>
    <d v="2015-03-22T22:20:52"/>
    <x v="0"/>
  </r>
  <r>
    <n v="2625"/>
    <x v="2119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x v="0"/>
    <s v="space exploration"/>
    <n v="27.576899999999998"/>
    <x v="2121"/>
    <d v="2016-11-09T20:26:48"/>
    <x v="2"/>
  </r>
  <r>
    <n v="1105"/>
    <x v="2120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x v="3"/>
    <s v="video games"/>
    <n v="71.55"/>
    <x v="2122"/>
    <d v="2014-03-24T02:15:27"/>
    <x v="2"/>
  </r>
  <r>
    <n v="415"/>
    <x v="2121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x v="5"/>
    <s v="documentary"/>
    <n v="68.098100000000002"/>
    <x v="2123"/>
    <d v="2014-10-17T12:00:00"/>
    <x v="0"/>
  </r>
  <r>
    <n v="1983"/>
    <x v="2122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x v="2"/>
    <s v="people"/>
    <n v="88.6875"/>
    <x v="2124"/>
    <d v="2016-09-02T07:00:00"/>
    <x v="0"/>
  </r>
  <r>
    <n v="1781"/>
    <x v="2123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x v="2"/>
    <s v="photobooks"/>
    <n v="59.041699999999999"/>
    <x v="2125"/>
    <d v="2016-09-15T14:49:05"/>
    <x v="2"/>
  </r>
  <r>
    <n v="554"/>
    <x v="2124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x v="0"/>
    <s v="web"/>
    <n v="64.363600000000005"/>
    <x v="2126"/>
    <d v="2014-10-19T16:26:12"/>
    <x v="2"/>
  </r>
  <r>
    <n v="2523"/>
    <x v="2125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x v="7"/>
    <s v="classical music"/>
    <n v="54.153799999999997"/>
    <x v="2127"/>
    <d v="2014-11-18T00:24:52"/>
    <x v="5"/>
  </r>
  <r>
    <n v="1695"/>
    <x v="2126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x v="7"/>
    <s v="faith"/>
    <n v="61.087000000000003"/>
    <x v="2128"/>
    <d v="2017-04-10T01:00:00"/>
    <x v="2"/>
  </r>
  <r>
    <n v="2778"/>
    <x v="2127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x v="1"/>
    <s v="children's books"/>
    <n v="93.666700000000006"/>
    <x v="2129"/>
    <d v="2014-08-25T23:28:26"/>
    <x v="4"/>
  </r>
  <r>
    <n v="950"/>
    <x v="2128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x v="0"/>
    <s v="wearables"/>
    <n v="58.416699999999999"/>
    <x v="2130"/>
    <d v="2016-01-17T18:01:01"/>
    <x v="2"/>
  </r>
  <r>
    <n v="3833"/>
    <x v="2129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x v="6"/>
    <s v="plays"/>
    <n v="70"/>
    <x v="2131"/>
    <d v="2014-12-01T19:09:00"/>
    <x v="0"/>
  </r>
  <r>
    <n v="1903"/>
    <x v="2130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x v="0"/>
    <s v="gadgets"/>
    <n v="34.0976"/>
    <x v="2132"/>
    <d v="2017-01-27T18:29:51"/>
    <x v="0"/>
  </r>
  <r>
    <n v="1717"/>
    <x v="2131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x v="7"/>
    <s v="faith"/>
    <n v="34.0244"/>
    <x v="2133"/>
    <d v="2016-04-21T04:00:00"/>
    <x v="4"/>
  </r>
  <r>
    <n v="3522"/>
    <x v="2132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x v="6"/>
    <s v="plays"/>
    <n v="41.029400000000003"/>
    <x v="2134"/>
    <d v="2015-09-15T10:06:00"/>
    <x v="3"/>
  </r>
  <r>
    <n v="828"/>
    <x v="2133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x v="7"/>
    <s v="rock"/>
    <n v="36.6053"/>
    <x v="2135"/>
    <d v="2012-06-25T16:24:00"/>
    <x v="4"/>
  </r>
  <r>
    <n v="2282"/>
    <x v="2134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x v="7"/>
    <s v="rock"/>
    <n v="115.83329999999999"/>
    <x v="2136"/>
    <d v="2016-01-14T04:11:26"/>
    <x v="4"/>
  </r>
  <r>
    <n v="715"/>
    <x v="2135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x v="0"/>
    <s v="wearables"/>
    <n v="115.75"/>
    <x v="2137"/>
    <d v="2015-11-05T03:10:40"/>
    <x v="4"/>
  </r>
  <r>
    <n v="126"/>
    <x v="2136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x v="5"/>
    <s v="science fiction"/>
    <n v="106.6923"/>
    <x v="2138"/>
    <d v="2015-06-11T02:00:00"/>
    <x v="4"/>
  </r>
  <r>
    <n v="3923"/>
    <x v="2137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x v="6"/>
    <s v="plays"/>
    <n v="81.411799999999999"/>
    <x v="2139"/>
    <d v="2015-04-09T23:31:11"/>
    <x v="4"/>
  </r>
  <r>
    <n v="3669"/>
    <x v="2138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x v="6"/>
    <s v="plays"/>
    <n v="81.2941"/>
    <x v="2140"/>
    <d v="2015-06-11T16:12:17"/>
    <x v="1"/>
  </r>
  <r>
    <n v="932"/>
    <x v="2139"/>
    <s v="Help me to create my 3rd album, a Christmas CD with 16 Holiday/Original favorites!"/>
    <n v="9500"/>
    <n v="1381"/>
    <x v="2"/>
    <s v="US"/>
    <s v="USD"/>
    <n v="1363990545"/>
    <x v="2141"/>
    <b v="0"/>
    <n v="30"/>
    <b v="0"/>
    <x v="7"/>
    <s v="jazz"/>
    <n v="46.033299999999997"/>
    <x v="2141"/>
    <d v="2013-03-22T22:15:45"/>
    <x v="6"/>
  </r>
  <r>
    <n v="1675"/>
    <x v="2140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x v="7"/>
    <s v="pop"/>
    <n v="40.416499999999999"/>
    <x v="2142"/>
    <d v="2011-10-16T22:03:00"/>
    <x v="2"/>
  </r>
  <r>
    <n v="2994"/>
    <x v="2141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x v="6"/>
    <s v="spaces"/>
    <n v="23.275300000000001"/>
    <x v="2143"/>
    <d v="2014-10-03T11:29:32"/>
    <x v="1"/>
  </r>
  <r>
    <n v="787"/>
    <x v="2142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x v="7"/>
    <s v="rock"/>
    <n v="80.588200000000001"/>
    <x v="2144"/>
    <d v="2013-11-01T15:03:46"/>
    <x v="2"/>
  </r>
  <r>
    <n v="103"/>
    <x v="2143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x v="5"/>
    <s v="shorts"/>
    <n v="27.898"/>
    <x v="2145"/>
    <d v="2014-03-07T19:20:30"/>
    <x v="0"/>
  </r>
  <r>
    <n v="557"/>
    <x v="2144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x v="0"/>
    <s v="web"/>
    <n v="68.3"/>
    <x v="2146"/>
    <d v="2016-12-02T23:36:43"/>
    <x v="0"/>
  </r>
  <r>
    <n v="1033"/>
    <x v="2145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x v="7"/>
    <s v="electronic music"/>
    <n v="50.592599999999997"/>
    <x v="2147"/>
    <d v="2016-12-12T17:34:40"/>
    <x v="0"/>
  </r>
  <r>
    <n v="3449"/>
    <x v="2146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x v="6"/>
    <s v="plays"/>
    <n v="68.25"/>
    <x v="2148"/>
    <d v="2016-07-09T04:00:00"/>
    <x v="6"/>
  </r>
  <r>
    <n v="2469"/>
    <x v="2147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x v="7"/>
    <s v="indie rock"/>
    <n v="29.0213"/>
    <x v="2149"/>
    <d v="2011-02-08T10:18:49"/>
    <x v="4"/>
  </r>
  <r>
    <n v="2918"/>
    <x v="2148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x v="6"/>
    <s v="plays"/>
    <n v="68.099999999999994"/>
    <x v="2150"/>
    <d v="2015-10-29T15:06:47"/>
    <x v="4"/>
  </r>
  <r>
    <n v="2558"/>
    <x v="2149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x v="7"/>
    <s v="classical music"/>
    <n v="75.611099999999993"/>
    <x v="2151"/>
    <d v="2015-05-01T13:59:00"/>
    <x v="6"/>
  </r>
  <r>
    <n v="2102"/>
    <x v="2150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x v="7"/>
    <s v="indie rock"/>
    <n v="35.789499999999997"/>
    <x v="2152"/>
    <d v="2011-05-05T20:50:48"/>
    <x v="4"/>
  </r>
  <r>
    <n v="2834"/>
    <x v="2151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x v="6"/>
    <s v="plays"/>
    <n v="64.761899999999997"/>
    <x v="2153"/>
    <d v="2015-01-30T23:02:10"/>
    <x v="0"/>
  </r>
  <r>
    <n v="78"/>
    <x v="2152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x v="5"/>
    <s v="shorts"/>
    <n v="38.6"/>
    <x v="2154"/>
    <d v="2016-09-01T17:32:01"/>
    <x v="1"/>
  </r>
  <r>
    <n v="877"/>
    <x v="2153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x v="7"/>
    <s v="jazz"/>
    <n v="46.586199999999998"/>
    <x v="2155"/>
    <d v="2013-12-19T18:56:00"/>
    <x v="3"/>
  </r>
  <r>
    <n v="1884"/>
    <x v="2154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x v="7"/>
    <s v="indie rock"/>
    <n v="51.961500000000001"/>
    <x v="2156"/>
    <d v="2012-11-27T12:00:00"/>
    <x v="6"/>
  </r>
  <r>
    <n v="2118"/>
    <x v="2155"/>
    <s v="PORCHES.  and Documentarians tour from New York to San Francisco and back."/>
    <n v="1000"/>
    <n v="1346.11"/>
    <x v="0"/>
    <s v="US"/>
    <s v="USD"/>
    <n v="1311538136"/>
    <x v="2157"/>
    <b v="0"/>
    <n v="17"/>
    <b v="1"/>
    <x v="7"/>
    <s v="indie rock"/>
    <n v="79.182900000000004"/>
    <x v="2157"/>
    <d v="2011-07-24T20:08:56"/>
    <x v="2"/>
  </r>
  <r>
    <n v="2406"/>
    <x v="2156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x v="4"/>
    <s v="food trucks"/>
    <n v="84.0625"/>
    <x v="2158"/>
    <d v="2015-01-19T02:39:50"/>
    <x v="2"/>
  </r>
  <r>
    <n v="846"/>
    <x v="2157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x v="7"/>
    <s v="metal"/>
    <n v="28.5534"/>
    <x v="2159"/>
    <d v="2014-03-10T14:00:00"/>
    <x v="1"/>
  </r>
  <r>
    <n v="1353"/>
    <x v="2158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x v="1"/>
    <s v="nonfiction"/>
    <n v="31.8095"/>
    <x v="2160"/>
    <d v="2013-03-11T00:00:00"/>
    <x v="0"/>
  </r>
  <r>
    <n v="4077"/>
    <x v="2159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x v="6"/>
    <s v="plays"/>
    <n v="222.5"/>
    <x v="2161"/>
    <d v="2016-12-21T17:03:14"/>
    <x v="4"/>
  </r>
  <r>
    <n v="2659"/>
    <x v="2160"/>
    <s v="test"/>
    <n v="49000"/>
    <n v="1333"/>
    <x v="1"/>
    <s v="US"/>
    <s v="USD"/>
    <n v="1429321210"/>
    <x v="2162"/>
    <b v="0"/>
    <n v="10"/>
    <b v="0"/>
    <x v="0"/>
    <s v="space exploration"/>
    <n v="133.30000000000001"/>
    <x v="2162"/>
    <d v="2015-04-18T01:40:10"/>
    <x v="0"/>
  </r>
  <r>
    <n v="1323"/>
    <x v="2161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x v="0"/>
    <s v="wearables"/>
    <n v="30.2727"/>
    <x v="2163"/>
    <d v="2016-04-26T06:55:00"/>
    <x v="4"/>
  </r>
  <r>
    <n v="528"/>
    <x v="2162"/>
    <s v="A Festival Backed Production of a Full-Length Play."/>
    <n v="1150"/>
    <n v="1330"/>
    <x v="0"/>
    <s v="US"/>
    <s v="USD"/>
    <n v="1434921600"/>
    <x v="2164"/>
    <b v="0"/>
    <n v="30"/>
    <b v="1"/>
    <x v="6"/>
    <s v="plays"/>
    <n v="44.333300000000001"/>
    <x v="2164"/>
    <d v="2015-06-21T21:20:00"/>
    <x v="4"/>
  </r>
  <r>
    <n v="1741"/>
    <x v="2163"/>
    <s v="A photo journal documenting my experiences and travels across New Zealand"/>
    <n v="1200"/>
    <n v="1330"/>
    <x v="0"/>
    <s v="GB"/>
    <s v="GBP"/>
    <n v="1433948671"/>
    <x v="2165"/>
    <b v="0"/>
    <n v="52"/>
    <b v="1"/>
    <x v="2"/>
    <s v="photobooks"/>
    <n v="25.576899999999998"/>
    <x v="2165"/>
    <d v="2015-06-10T15:04:31"/>
    <x v="2"/>
  </r>
  <r>
    <n v="2800"/>
    <x v="2164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x v="6"/>
    <s v="plays"/>
    <n v="42.903199999999998"/>
    <x v="2166"/>
    <d v="2015-01-04T13:16:06"/>
    <x v="4"/>
  </r>
  <r>
    <n v="3762"/>
    <x v="2165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x v="6"/>
    <s v="musical"/>
    <n v="47.428600000000003"/>
    <x v="2167"/>
    <d v="2015-08-02T19:31:29"/>
    <x v="0"/>
  </r>
  <r>
    <n v="3751"/>
    <x v="216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x v="6"/>
    <s v="musical"/>
    <n v="120.5455"/>
    <x v="2168"/>
    <d v="2016-04-02T23:51:13"/>
    <x v="0"/>
  </r>
  <r>
    <n v="2956"/>
    <x v="2167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x v="6"/>
    <s v="spaces"/>
    <n v="66.099999999999994"/>
    <x v="2169"/>
    <d v="2016-05-04T23:00:50"/>
    <x v="3"/>
  </r>
  <r>
    <n v="1654"/>
    <x v="2168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x v="7"/>
    <s v="pop"/>
    <n v="38.7941"/>
    <x v="2170"/>
    <d v="2012-04-18T21:22:40"/>
    <x v="4"/>
  </r>
  <r>
    <n v="2781"/>
    <x v="2169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x v="6"/>
    <s v="plays"/>
    <n v="47"/>
    <x v="2171"/>
    <d v="2015-02-12T07:00:00"/>
    <x v="4"/>
  </r>
  <r>
    <n v="3935"/>
    <x v="2170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x v="6"/>
    <s v="plays"/>
    <n v="57.173900000000003"/>
    <x v="2172"/>
    <d v="2015-10-04T15:45:46"/>
    <x v="0"/>
  </r>
  <r>
    <n v="3232"/>
    <x v="2171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x v="6"/>
    <s v="plays"/>
    <n v="50.461500000000001"/>
    <x v="2173"/>
    <d v="2016-05-04T03:59:00"/>
    <x v="0"/>
  </r>
  <r>
    <n v="692"/>
    <x v="2172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x v="0"/>
    <s v="wearables"/>
    <n v="6.4974999999999996"/>
    <x v="2174"/>
    <d v="2016-12-22T09:01:03"/>
    <x v="0"/>
  </r>
  <r>
    <n v="3977"/>
    <x v="2173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x v="6"/>
    <s v="plays"/>
    <n v="217.5"/>
    <x v="2175"/>
    <d v="2016-07-22T18:55:32"/>
    <x v="4"/>
  </r>
  <r>
    <n v="1704"/>
    <x v="2174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x v="7"/>
    <s v="faith"/>
    <n v="118.36360000000001"/>
    <x v="2176"/>
    <d v="2015-02-16T03:21:13"/>
    <x v="2"/>
  </r>
  <r>
    <n v="1851"/>
    <x v="2175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x v="7"/>
    <s v="rock"/>
    <n v="50.038499999999999"/>
    <x v="2177"/>
    <d v="2014-07-28T01:00:00"/>
    <x v="4"/>
  </r>
  <r>
    <n v="205"/>
    <x v="2176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x v="5"/>
    <s v="drama"/>
    <n v="76.470600000000005"/>
    <x v="2178"/>
    <d v="2015-10-06T15:10:22"/>
    <x v="3"/>
  </r>
  <r>
    <n v="3149"/>
    <x v="2177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x v="6"/>
    <s v="plays"/>
    <n v="52"/>
    <x v="2179"/>
    <d v="2012-12-07T02:00:00"/>
    <x v="2"/>
  </r>
  <r>
    <n v="175"/>
    <x v="2178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x v="5"/>
    <s v="drama"/>
    <n v="49.884599999999999"/>
    <x v="2180"/>
    <d v="2014-08-29T18:40:11"/>
    <x v="0"/>
  </r>
  <r>
    <n v="3075"/>
    <x v="2179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x v="6"/>
    <s v="spaces"/>
    <n v="64.8"/>
    <x v="2181"/>
    <d v="2016-08-19T02:27:20"/>
    <x v="0"/>
  </r>
  <r>
    <n v="3703"/>
    <x v="2180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x v="6"/>
    <s v="plays"/>
    <n v="43.2"/>
    <x v="2182"/>
    <d v="2016-08-13T06:59:00"/>
    <x v="4"/>
  </r>
  <r>
    <n v="141"/>
    <x v="2181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x v="5"/>
    <s v="science fiction"/>
    <n v="46.178600000000003"/>
    <x v="2183"/>
    <d v="2015-05-31T03:40:23"/>
    <x v="5"/>
  </r>
  <r>
    <n v="3026"/>
    <x v="2182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x v="6"/>
    <s v="spaces"/>
    <n v="51.6"/>
    <x v="2184"/>
    <d v="2017-03-03T11:01:32"/>
    <x v="1"/>
  </r>
  <r>
    <n v="876"/>
    <x v="2183"/>
    <s v="What was the greatest record shop ever?  DOBELLS!"/>
    <n v="3152"/>
    <n v="1286"/>
    <x v="2"/>
    <s v="GB"/>
    <s v="GBP"/>
    <n v="1359978927"/>
    <x v="2185"/>
    <b v="0"/>
    <n v="45"/>
    <b v="0"/>
    <x v="7"/>
    <s v="jazz"/>
    <n v="28.5778"/>
    <x v="2185"/>
    <d v="2013-02-04T11:55:27"/>
    <x v="3"/>
  </r>
  <r>
    <n v="2477"/>
    <x v="2118"/>
    <s v="Releasing my first album in August, and I need your help in order to get it done!"/>
    <n v="750"/>
    <n v="1285"/>
    <x v="0"/>
    <s v="US"/>
    <s v="USD"/>
    <n v="1344789345"/>
    <x v="2186"/>
    <b v="0"/>
    <n v="41"/>
    <b v="1"/>
    <x v="7"/>
    <s v="indie rock"/>
    <n v="31.3415"/>
    <x v="2186"/>
    <d v="2012-08-12T16:35:45"/>
    <x v="4"/>
  </r>
  <r>
    <n v="410"/>
    <x v="2184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x v="5"/>
    <s v="documentary"/>
    <n v="183.28569999999999"/>
    <x v="2187"/>
    <d v="2015-06-18T23:33:17"/>
    <x v="2"/>
  </r>
  <r>
    <n v="2936"/>
    <x v="2185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x v="6"/>
    <s v="musical"/>
    <n v="37.647100000000002"/>
    <x v="2188"/>
    <d v="2014-10-13T04:59:00"/>
    <x v="0"/>
  </r>
  <r>
    <n v="3531"/>
    <x v="2186"/>
    <s v="A political comedy for a crazy election year"/>
    <n v="1000"/>
    <n v="1280"/>
    <x v="0"/>
    <s v="US"/>
    <s v="USD"/>
    <n v="1467301334"/>
    <x v="2189"/>
    <b v="0"/>
    <n v="26"/>
    <b v="1"/>
    <x v="6"/>
    <s v="plays"/>
    <n v="49.230800000000002"/>
    <x v="2189"/>
    <d v="2016-06-30T15:42:14"/>
    <x v="0"/>
  </r>
  <r>
    <n v="3635"/>
    <x v="2187"/>
    <s v="Mary's Son is a pop opera about Jesus and the hope he brings to all people."/>
    <n v="3500"/>
    <n v="1276"/>
    <x v="2"/>
    <s v="US"/>
    <s v="USD"/>
    <n v="1461186676"/>
    <x v="2190"/>
    <b v="0"/>
    <n v="10"/>
    <b v="0"/>
    <x v="6"/>
    <s v="musical"/>
    <n v="127.6"/>
    <x v="2190"/>
    <d v="2016-04-20T21:11:16"/>
    <x v="0"/>
  </r>
  <r>
    <n v="3490"/>
    <x v="2188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x v="6"/>
    <s v="plays"/>
    <n v="47.222200000000001"/>
    <x v="2191"/>
    <d v="2016-04-13T19:15:24"/>
    <x v="6"/>
  </r>
  <r>
    <n v="814"/>
    <x v="2189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x v="7"/>
    <s v="rock"/>
    <n v="45.464300000000001"/>
    <x v="2192"/>
    <d v="2011-05-31T18:04:00"/>
    <x v="2"/>
  </r>
  <r>
    <n v="2333"/>
    <x v="2190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x v="4"/>
    <s v="small batch"/>
    <n v="13.5426"/>
    <x v="2193"/>
    <d v="2014-05-29T17:50:00"/>
    <x v="4"/>
  </r>
  <r>
    <n v="3032"/>
    <x v="2191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x v="6"/>
    <s v="spaces"/>
    <n v="50.88"/>
    <x v="2194"/>
    <d v="2015-09-11T01:04:19"/>
    <x v="1"/>
  </r>
  <r>
    <n v="1930"/>
    <x v="2192"/>
    <s v="We're nearly done recording, but we're out of money! Help us release the record!!!"/>
    <n v="1000"/>
    <n v="1270"/>
    <x v="0"/>
    <s v="US"/>
    <s v="USD"/>
    <n v="1373203482"/>
    <x v="2195"/>
    <b v="0"/>
    <n v="26"/>
    <b v="1"/>
    <x v="7"/>
    <s v="indie rock"/>
    <n v="48.846200000000003"/>
    <x v="2195"/>
    <d v="2013-07-07T13:24:42"/>
    <x v="3"/>
  </r>
  <r>
    <n v="2465"/>
    <x v="2193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x v="7"/>
    <s v="indie rock"/>
    <n v="26.270800000000001"/>
    <x v="2196"/>
    <d v="2012-09-23T17:15:48"/>
    <x v="4"/>
  </r>
  <r>
    <n v="3541"/>
    <x v="2194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x v="6"/>
    <s v="plays"/>
    <n v="39.375"/>
    <x v="2197"/>
    <d v="2015-08-31T17:31:15"/>
    <x v="2"/>
  </r>
  <r>
    <n v="3692"/>
    <x v="2195"/>
    <s v="Help us independently produce two great comedies by Christopher Durang."/>
    <n v="1000"/>
    <n v="1260"/>
    <x v="0"/>
    <s v="US"/>
    <s v="USD"/>
    <n v="1411084800"/>
    <x v="2198"/>
    <b v="0"/>
    <n v="17"/>
    <b v="1"/>
    <x v="6"/>
    <s v="plays"/>
    <n v="74.117599999999996"/>
    <x v="2198"/>
    <d v="2014-09-19T00:00:00"/>
    <x v="0"/>
  </r>
  <r>
    <n v="3323"/>
    <x v="2196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x v="6"/>
    <s v="plays"/>
    <n v="25.693899999999999"/>
    <x v="2199"/>
    <d v="2016-09-25T08:46:48"/>
    <x v="0"/>
  </r>
  <r>
    <n v="3832"/>
    <x v="2197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x v="6"/>
    <s v="plays"/>
    <n v="139.5556"/>
    <x v="2200"/>
    <d v="2016-02-20T02:45:35"/>
    <x v="3"/>
  </r>
  <r>
    <n v="2483"/>
    <x v="2198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x v="7"/>
    <s v="indie rock"/>
    <n v="65.842100000000002"/>
    <x v="2201"/>
    <d v="2012-05-01T17:00:03"/>
    <x v="6"/>
  </r>
  <r>
    <n v="463"/>
    <x v="2199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x v="5"/>
    <s v="animation"/>
    <n v="113.63639999999999"/>
    <x v="2202"/>
    <d v="2011-09-24T17:02:33"/>
    <x v="4"/>
  </r>
  <r>
    <n v="3226"/>
    <x v="2200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x v="6"/>
    <s v="plays"/>
    <n v="59.523800000000001"/>
    <x v="2203"/>
    <d v="2015-10-30T14:00:12"/>
    <x v="2"/>
  </r>
  <r>
    <n v="3613"/>
    <x v="2201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x v="6"/>
    <s v="plays"/>
    <n v="62.5"/>
    <x v="2204"/>
    <d v="2014-06-28T14:09:34"/>
    <x v="4"/>
  </r>
  <r>
    <n v="3716"/>
    <x v="2202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x v="6"/>
    <s v="plays"/>
    <n v="51.916699999999999"/>
    <x v="2205"/>
    <d v="2016-01-21T21:18:29"/>
    <x v="0"/>
  </r>
  <r>
    <n v="633"/>
    <x v="2203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x v="0"/>
    <s v="web"/>
    <n v="49.8"/>
    <x v="2206"/>
    <d v="2016-06-17T23:00:00"/>
    <x v="4"/>
  </r>
  <r>
    <n v="3399"/>
    <x v="2204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x v="6"/>
    <s v="plays"/>
    <n v="27.065200000000001"/>
    <x v="2207"/>
    <d v="2015-02-21T22:05:25"/>
    <x v="0"/>
  </r>
  <r>
    <n v="3877"/>
    <x v="2205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x v="6"/>
    <s v="musical"/>
    <n v="88.642899999999997"/>
    <x v="2208"/>
    <d v="2016-12-08T16:15:52"/>
    <x v="4"/>
  </r>
  <r>
    <n v="19"/>
    <x v="2206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x v="5"/>
    <s v="television"/>
    <n v="56.136400000000002"/>
    <x v="2209"/>
    <d v="2015-07-20T19:35:34"/>
    <x v="2"/>
  </r>
  <r>
    <n v="1886"/>
    <x v="2207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x v="7"/>
    <s v="indie rock"/>
    <n v="42.241399999999999"/>
    <x v="2210"/>
    <d v="2014-11-12T22:45:38"/>
    <x v="2"/>
  </r>
  <r>
    <n v="3591"/>
    <x v="2208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x v="6"/>
    <s v="plays"/>
    <n v="68.055599999999998"/>
    <x v="2211"/>
    <d v="2015-01-24T04:59:00"/>
    <x v="0"/>
  </r>
  <r>
    <n v="3981"/>
    <x v="1270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x v="6"/>
    <s v="plays"/>
    <n v="175"/>
    <x v="2212"/>
    <d v="2016-07-17T04:19:09"/>
    <x v="4"/>
  </r>
  <r>
    <n v="2435"/>
    <x v="2209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x v="4"/>
    <s v="food trucks"/>
    <n v="306"/>
    <x v="2213"/>
    <d v="2015-10-05T06:39:46"/>
    <x v="6"/>
  </r>
  <r>
    <n v="3165"/>
    <x v="2210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x v="6"/>
    <s v="plays"/>
    <n v="58.095199999999998"/>
    <x v="2214"/>
    <d v="2011-05-03T03:59:00"/>
    <x v="4"/>
  </r>
  <r>
    <n v="2962"/>
    <x v="2211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x v="6"/>
    <s v="plays"/>
    <n v="60.9"/>
    <x v="2215"/>
    <d v="2015-03-01T06:59:00"/>
    <x v="2"/>
  </r>
  <r>
    <n v="3537"/>
    <x v="2212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x v="6"/>
    <s v="plays"/>
    <n v="43.5"/>
    <x v="2216"/>
    <d v="2014-11-17T07:59:00"/>
    <x v="4"/>
  </r>
  <r>
    <n v="1868"/>
    <x v="2213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x v="3"/>
    <s v="mobile games"/>
    <n v="71.588200000000001"/>
    <x v="2217"/>
    <d v="2015-12-15T07:59:00"/>
    <x v="4"/>
  </r>
  <r>
    <n v="2587"/>
    <x v="2214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x v="4"/>
    <s v="food trucks"/>
    <n v="202.83330000000001"/>
    <x v="2218"/>
    <d v="2015-12-30T16:12:33"/>
    <x v="4"/>
  </r>
  <r>
    <n v="3458"/>
    <x v="2215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x v="6"/>
    <s v="plays"/>
    <n v="45.036999999999999"/>
    <x v="2219"/>
    <d v="2015-02-03T04:27:00"/>
    <x v="1"/>
  </r>
  <r>
    <n v="1608"/>
    <x v="2216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x v="7"/>
    <s v="rock"/>
    <n v="52.826099999999997"/>
    <x v="2220"/>
    <d v="2014-01-01T05:26:00"/>
    <x v="2"/>
  </r>
  <r>
    <n v="416"/>
    <x v="2217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x v="5"/>
    <s v="documentary"/>
    <n v="48.086799999999997"/>
    <x v="2221"/>
    <d v="2014-02-08T09:30:31"/>
    <x v="8"/>
  </r>
  <r>
    <n v="867"/>
    <x v="2218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x v="7"/>
    <s v="jazz"/>
    <n v="109.1818"/>
    <x v="2222"/>
    <d v="2009-12-01T04:59:00"/>
    <x v="4"/>
  </r>
  <r>
    <n v="857"/>
    <x v="2219"/>
    <s v="Modern Post-Hardcore/Electro music (Hardstyle, EDM, Trap, Dubstep, Dembow, House)."/>
    <n v="1200"/>
    <n v="1200"/>
    <x v="0"/>
    <s v="ES"/>
    <s v="EUR"/>
    <n v="1448463431"/>
    <x v="2223"/>
    <b v="0"/>
    <n v="24"/>
    <b v="1"/>
    <x v="7"/>
    <s v="metal"/>
    <n v="50"/>
    <x v="2223"/>
    <d v="2015-11-25T14:57:11"/>
    <x v="0"/>
  </r>
  <r>
    <n v="1296"/>
    <x v="2220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x v="6"/>
    <s v="plays"/>
    <n v="52.173900000000003"/>
    <x v="2224"/>
    <d v="2016-03-14T00:12:53"/>
    <x v="6"/>
  </r>
  <r>
    <n v="1642"/>
    <x v="2221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x v="7"/>
    <s v="pop"/>
    <n v="42.857100000000003"/>
    <x v="2225"/>
    <d v="2011-06-14T00:35:27"/>
    <x v="4"/>
  </r>
  <r>
    <n v="1899"/>
    <x v="2222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x v="7"/>
    <s v="indie rock"/>
    <n v="28.571400000000001"/>
    <x v="2226"/>
    <d v="2015-03-25T21:36:06"/>
    <x v="4"/>
  </r>
  <r>
    <n v="2782"/>
    <x v="2223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x v="6"/>
    <s v="plays"/>
    <n v="66.666700000000006"/>
    <x v="2227"/>
    <d v="2015-02-17T04:59:00"/>
    <x v="0"/>
  </r>
  <r>
    <n v="3343"/>
    <x v="2224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x v="6"/>
    <s v="plays"/>
    <n v="52.173900000000003"/>
    <x v="2228"/>
    <d v="2016-04-13T13:18:00"/>
    <x v="2"/>
  </r>
  <r>
    <n v="3666"/>
    <x v="2225"/>
    <s v="Artistic Internship @ Ojai Playwrights Conference"/>
    <n v="1200"/>
    <n v="1200"/>
    <x v="0"/>
    <s v="US"/>
    <s v="USD"/>
    <n v="1406185200"/>
    <x v="2229"/>
    <b v="0"/>
    <n v="38"/>
    <b v="1"/>
    <x v="6"/>
    <s v="plays"/>
    <n v="31.578900000000001"/>
    <x v="2229"/>
    <d v="2014-07-24T07:00:00"/>
    <x v="2"/>
  </r>
  <r>
    <n v="2787"/>
    <x v="2226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x v="6"/>
    <s v="plays"/>
    <n v="31.5"/>
    <x v="2230"/>
    <d v="2014-07-18T04:45:52"/>
    <x v="4"/>
  </r>
  <r>
    <n v="3718"/>
    <x v="2227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x v="6"/>
    <s v="plays"/>
    <n v="26.021699999999999"/>
    <x v="2231"/>
    <d v="2015-02-27T17:11:15"/>
    <x v="3"/>
  </r>
  <r>
    <n v="2467"/>
    <x v="2228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x v="7"/>
    <s v="indie rock"/>
    <n v="27.5581"/>
    <x v="2232"/>
    <d v="2012-05-10T17:00:00"/>
    <x v="4"/>
  </r>
  <r>
    <n v="3104"/>
    <x v="2229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x v="6"/>
    <s v="spaces"/>
    <n v="237"/>
    <x v="2233"/>
    <d v="2015-02-03T02:00:00"/>
    <x v="2"/>
  </r>
  <r>
    <n v="3596"/>
    <x v="2230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x v="6"/>
    <s v="plays"/>
    <n v="79"/>
    <x v="2234"/>
    <d v="2014-08-26T17:09:42"/>
    <x v="4"/>
  </r>
  <r>
    <n v="3092"/>
    <x v="2231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x v="6"/>
    <s v="spaces"/>
    <n v="56.342399999999998"/>
    <x v="2235"/>
    <d v="2015-10-15T22:00:00"/>
    <x v="3"/>
  </r>
  <r>
    <n v="1624"/>
    <x v="2232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x v="7"/>
    <s v="rock"/>
    <n v="47.2"/>
    <x v="2236"/>
    <d v="2013-01-09T08:48:55"/>
    <x v="2"/>
  </r>
  <r>
    <n v="1680"/>
    <x v="2233"/>
    <s v="Working Musician dilemma #164: how the taxman put Kick the Record 2.0 on hold"/>
    <n v="1000"/>
    <n v="1175"/>
    <x v="0"/>
    <s v="US"/>
    <s v="USD"/>
    <n v="1405188667"/>
    <x v="2237"/>
    <b v="0"/>
    <n v="25"/>
    <b v="1"/>
    <x v="7"/>
    <s v="pop"/>
    <n v="47"/>
    <x v="2237"/>
    <d v="2014-07-12T18:11:07"/>
    <x v="2"/>
  </r>
  <r>
    <n v="3565"/>
    <x v="2234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x v="6"/>
    <s v="plays"/>
    <n v="97.916700000000006"/>
    <x v="2238"/>
    <d v="2014-12-31T17:50:08"/>
    <x v="4"/>
  </r>
  <r>
    <n v="1089"/>
    <x v="2235"/>
    <s v="Farabel is a single player turn-based fantasy strategy game for Mac/PC/Linux"/>
    <n v="15000"/>
    <n v="1174"/>
    <x v="2"/>
    <s v="FR"/>
    <s v="EUR"/>
    <n v="1435293175"/>
    <x v="2239"/>
    <b v="0"/>
    <n v="49"/>
    <b v="0"/>
    <x v="3"/>
    <s v="video games"/>
    <n v="23.959199999999999"/>
    <x v="2239"/>
    <d v="2015-06-26T04:32:55"/>
    <x v="4"/>
  </r>
  <r>
    <n v="2598"/>
    <x v="2236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x v="4"/>
    <s v="food trucks"/>
    <n v="83.571399999999997"/>
    <x v="2240"/>
    <d v="2015-09-23T20:10:01"/>
    <x v="2"/>
  </r>
  <r>
    <n v="3329"/>
    <x v="2237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x v="6"/>
    <s v="plays"/>
    <n v="44.923099999999998"/>
    <x v="2241"/>
    <d v="2014-07-27T23:00:00"/>
    <x v="0"/>
  </r>
  <r>
    <n v="2234"/>
    <x v="2238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x v="3"/>
    <s v="tabletop games"/>
    <n v="41.607100000000003"/>
    <x v="2242"/>
    <d v="2017-01-05T19:47:27"/>
    <x v="5"/>
  </r>
  <r>
    <n v="941"/>
    <x v="2239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x v="0"/>
    <s v="wearables"/>
    <n v="37.451599999999999"/>
    <x v="2243"/>
    <d v="2017-02-10T02:19:05"/>
    <x v="2"/>
  </r>
  <r>
    <n v="3999"/>
    <x v="2240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x v="6"/>
    <s v="plays"/>
    <n v="82.571399999999997"/>
    <x v="2244"/>
    <d v="2014-08-31T19:51:49"/>
    <x v="4"/>
  </r>
  <r>
    <n v="1160"/>
    <x v="2241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x v="4"/>
    <s v="food trucks"/>
    <n v="60.789499999999997"/>
    <x v="2245"/>
    <d v="2015-03-28T02:43:06"/>
    <x v="2"/>
  </r>
  <r>
    <n v="2804"/>
    <x v="2242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x v="6"/>
    <s v="plays"/>
    <n v="50"/>
    <x v="2246"/>
    <d v="2014-09-29T10:53:10"/>
    <x v="0"/>
  </r>
  <r>
    <n v="3784"/>
    <x v="2243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x v="6"/>
    <s v="musical"/>
    <n v="115"/>
    <x v="2247"/>
    <d v="2016-07-10T23:32:12"/>
    <x v="2"/>
  </r>
  <r>
    <n v="1774"/>
    <x v="2244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x v="2"/>
    <s v="photobooks"/>
    <n v="88.307699999999997"/>
    <x v="2248"/>
    <d v="2014-11-29T14:59:00"/>
    <x v="0"/>
  </r>
  <r>
    <n v="1758"/>
    <x v="2245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x v="2"/>
    <s v="photobooks"/>
    <n v="42.481499999999997"/>
    <x v="2249"/>
    <d v="2016-07-14T22:56:32"/>
    <x v="3"/>
  </r>
  <r>
    <n v="1894"/>
    <x v="2246"/>
    <s v="Im trying to raise $1000 for a 3 song EP in a studio!"/>
    <n v="1000"/>
    <n v="1145"/>
    <x v="0"/>
    <s v="US"/>
    <s v="USD"/>
    <n v="1329082983"/>
    <x v="2250"/>
    <b v="0"/>
    <n v="20"/>
    <b v="1"/>
    <x v="7"/>
    <s v="indie rock"/>
    <n v="57.25"/>
    <x v="2250"/>
    <d v="2012-02-12T21:43:03"/>
    <x v="5"/>
  </r>
  <r>
    <n v="2704"/>
    <x v="2247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x v="6"/>
    <s v="spaces"/>
    <n v="163.57140000000001"/>
    <x v="2251"/>
    <d v="2017-04-05T19:41:54"/>
    <x v="4"/>
  </r>
  <r>
    <n v="2783"/>
    <x v="2248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x v="6"/>
    <s v="plays"/>
    <n v="18.770499999999998"/>
    <x v="2252"/>
    <d v="2015-04-23T12:50:46"/>
    <x v="4"/>
  </r>
  <r>
    <n v="3197"/>
    <x v="2249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x v="6"/>
    <s v="musical"/>
    <n v="286.25"/>
    <x v="2253"/>
    <d v="2015-02-04T11:50:18"/>
    <x v="2"/>
  </r>
  <r>
    <n v="2889"/>
    <x v="2250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x v="6"/>
    <s v="plays"/>
    <n v="81.571399999999997"/>
    <x v="2254"/>
    <d v="2014-08-29T20:43:05"/>
    <x v="2"/>
  </r>
  <r>
    <n v="3532"/>
    <x v="2251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x v="6"/>
    <s v="plays"/>
    <n v="42.296300000000002"/>
    <x v="2255"/>
    <d v="2014-09-18T03:59:00"/>
    <x v="3"/>
  </r>
  <r>
    <n v="2205"/>
    <x v="2252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x v="7"/>
    <s v="electronic music"/>
    <n v="42.222200000000001"/>
    <x v="2256"/>
    <d v="2012-06-01T19:43:09"/>
    <x v="0"/>
  </r>
  <r>
    <n v="1308"/>
    <x v="2253"/>
    <s v="Boost Band, a wristband that charges any device"/>
    <n v="10000"/>
    <n v="1136"/>
    <x v="1"/>
    <s v="US"/>
    <s v="USD"/>
    <n v="1475937812"/>
    <x v="2257"/>
    <b v="0"/>
    <n v="38"/>
    <b v="0"/>
    <x v="0"/>
    <s v="wearables"/>
    <n v="29.8947"/>
    <x v="2257"/>
    <d v="2016-10-08T14:43:32"/>
    <x v="2"/>
  </r>
  <r>
    <n v="1326"/>
    <x v="2254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x v="0"/>
    <s v="wearables"/>
    <n v="102.7273"/>
    <x v="2258"/>
    <d v="2015-01-15T19:00:28"/>
    <x v="1"/>
  </r>
  <r>
    <n v="1620"/>
    <x v="2255"/>
    <s v="Kickstarting my music career with 300 hard copy CDs of my first release."/>
    <n v="1000"/>
    <n v="1130"/>
    <x v="0"/>
    <s v="US"/>
    <s v="USD"/>
    <n v="1361606940"/>
    <x v="2259"/>
    <b v="0"/>
    <n v="17"/>
    <b v="1"/>
    <x v="7"/>
    <s v="rock"/>
    <n v="66.470600000000005"/>
    <x v="2259"/>
    <d v="2013-02-23T08:09:00"/>
    <x v="3"/>
  </r>
  <r>
    <n v="2206"/>
    <x v="2256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x v="7"/>
    <s v="electronic music"/>
    <n v="33.235300000000002"/>
    <x v="2260"/>
    <d v="2012-04-16T06:10:24"/>
    <x v="0"/>
  </r>
  <r>
    <n v="3619"/>
    <x v="2257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x v="6"/>
    <s v="plays"/>
    <n v="66.470600000000005"/>
    <x v="2261"/>
    <d v="2016-11-19T22:00:00"/>
    <x v="0"/>
  </r>
  <r>
    <n v="2405"/>
    <x v="2258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x v="4"/>
    <s v="food trucks"/>
    <n v="56.3"/>
    <x v="2262"/>
    <d v="2016-09-03T14:02:55"/>
    <x v="2"/>
  </r>
  <r>
    <n v="4052"/>
    <x v="2259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x v="6"/>
    <s v="plays"/>
    <n v="86.615399999999994"/>
    <x v="2263"/>
    <d v="2014-10-13T21:05:16"/>
    <x v="4"/>
  </r>
  <r>
    <n v="3546"/>
    <x v="2260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x v="6"/>
    <s v="plays"/>
    <n v="59.210500000000003"/>
    <x v="2264"/>
    <d v="2015-04-01T03:59:00"/>
    <x v="3"/>
  </r>
  <r>
    <n v="1937"/>
    <x v="2261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x v="7"/>
    <s v="indie rock"/>
    <n v="38.740299999999998"/>
    <x v="2265"/>
    <d v="2012-06-15T03:59:00"/>
    <x v="0"/>
  </r>
  <r>
    <n v="3435"/>
    <x v="2262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x v="6"/>
    <s v="plays"/>
    <n v="58.947400000000002"/>
    <x v="2266"/>
    <d v="2016-08-07T03:00:00"/>
    <x v="0"/>
  </r>
  <r>
    <n v="3681"/>
    <x v="2263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x v="6"/>
    <s v="plays"/>
    <n v="62.166699999999999"/>
    <x v="2267"/>
    <d v="2016-01-15T15:38:10"/>
    <x v="0"/>
  </r>
  <r>
    <n v="3317"/>
    <x v="2264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x v="6"/>
    <s v="plays"/>
    <n v="61.944400000000002"/>
    <x v="2268"/>
    <d v="2016-06-08T00:57:04"/>
    <x v="2"/>
  </r>
  <r>
    <n v="3391"/>
    <x v="2265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x v="6"/>
    <s v="plays"/>
    <n v="61.944400000000002"/>
    <x v="2269"/>
    <d v="2014-08-08T22:28:00"/>
    <x v="6"/>
  </r>
  <r>
    <n v="1940"/>
    <x v="2266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x v="7"/>
    <s v="indie rock"/>
    <n v="35.838700000000003"/>
    <x v="2270"/>
    <d v="2011-06-15T03:59:00"/>
    <x v="2"/>
  </r>
  <r>
    <n v="3568"/>
    <x v="2267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x v="6"/>
    <s v="plays"/>
    <n v="58.421100000000003"/>
    <x v="2271"/>
    <d v="2014-09-17T17:46:34"/>
    <x v="0"/>
  </r>
  <r>
    <n v="678"/>
    <x v="2268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x v="0"/>
    <s v="wearables"/>
    <n v="65.176500000000004"/>
    <x v="2272"/>
    <d v="2016-05-21T09:02:18"/>
    <x v="3"/>
  </r>
  <r>
    <n v="93"/>
    <x v="2269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x v="5"/>
    <s v="shorts"/>
    <n v="73.7333"/>
    <x v="2273"/>
    <d v="2012-07-03T21:00:00"/>
    <x v="4"/>
  </r>
  <r>
    <n v="3366"/>
    <x v="2270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x v="6"/>
    <s v="plays"/>
    <n v="61.3889"/>
    <x v="2274"/>
    <d v="2015-05-13T01:37:17"/>
    <x v="0"/>
  </r>
  <r>
    <n v="3933"/>
    <x v="2271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x v="6"/>
    <s v="plays"/>
    <n v="91.833299999999994"/>
    <x v="2275"/>
    <d v="2016-07-17T00:43:00"/>
    <x v="4"/>
  </r>
  <r>
    <n v="2359"/>
    <x v="2272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x v="0"/>
    <s v="web"/>
    <n v="367"/>
    <x v="2276"/>
    <d v="2015-08-03T15:35:24"/>
    <x v="2"/>
  </r>
  <r>
    <n v="3598"/>
    <x v="2273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x v="6"/>
    <s v="plays"/>
    <n v="40.777799999999999"/>
    <x v="2277"/>
    <d v="2014-09-03T04:59:00"/>
    <x v="6"/>
  </r>
  <r>
    <n v="2537"/>
    <x v="2274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x v="7"/>
    <s v="classical music"/>
    <n v="100"/>
    <x v="2278"/>
    <d v="2011-08-01T15:34:15"/>
    <x v="4"/>
  </r>
  <r>
    <n v="2678"/>
    <x v="2275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x v="0"/>
    <s v="makerspaces"/>
    <n v="550"/>
    <x v="2279"/>
    <d v="2015-09-24T19:09:25"/>
    <x v="0"/>
  </r>
  <r>
    <n v="3769"/>
    <x v="2276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x v="6"/>
    <s v="musical"/>
    <n v="73.333299999999994"/>
    <x v="2280"/>
    <d v="2016-04-15T14:21:19"/>
    <x v="2"/>
  </r>
  <r>
    <n v="3842"/>
    <x v="2277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x v="6"/>
    <s v="plays"/>
    <n v="47.695700000000002"/>
    <x v="2281"/>
    <d v="2014-05-11T11:50:52"/>
    <x v="2"/>
  </r>
  <r>
    <n v="2951"/>
    <x v="2278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x v="6"/>
    <s v="spaces"/>
    <n v="18.896599999999999"/>
    <x v="2282"/>
    <d v="2014-10-05T19:16:13"/>
    <x v="1"/>
  </r>
  <r>
    <n v="1362"/>
    <x v="2279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x v="1"/>
    <s v="nonfiction"/>
    <n v="43.64"/>
    <x v="2283"/>
    <d v="2013-09-07T22:25:31"/>
    <x v="4"/>
  </r>
  <r>
    <n v="3362"/>
    <x v="2280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x v="6"/>
    <s v="plays"/>
    <n v="54.5"/>
    <x v="2284"/>
    <d v="2015-03-07T04:55:00"/>
    <x v="4"/>
  </r>
  <r>
    <n v="3567"/>
    <x v="2281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x v="6"/>
    <s v="plays"/>
    <n v="26.5366"/>
    <x v="2285"/>
    <d v="2015-06-10T19:27:24"/>
    <x v="2"/>
  </r>
  <r>
    <n v="3709"/>
    <x v="2282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x v="6"/>
    <s v="plays"/>
    <n v="30.928599999999999"/>
    <x v="2286"/>
    <d v="2014-06-25T16:59:06"/>
    <x v="1"/>
  </r>
  <r>
    <n v="1264"/>
    <x v="2283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x v="7"/>
    <s v="rock"/>
    <n v="31.823499999999999"/>
    <x v="2287"/>
    <d v="2013-10-29T15:54:43"/>
    <x v="4"/>
  </r>
  <r>
    <n v="3446"/>
    <x v="2284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x v="6"/>
    <s v="plays"/>
    <n v="43.28"/>
    <x v="2288"/>
    <d v="2015-02-05T12:20:00"/>
    <x v="2"/>
  </r>
  <r>
    <n v="1769"/>
    <x v="2285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x v="2"/>
    <s v="photobooks"/>
    <n v="49.136400000000002"/>
    <x v="2289"/>
    <d v="2015-01-13T19:39:19"/>
    <x v="4"/>
  </r>
  <r>
    <n v="1663"/>
    <x v="2286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x v="7"/>
    <s v="pop"/>
    <n v="33.75"/>
    <x v="2290"/>
    <d v="2015-02-01T00:31:47"/>
    <x v="4"/>
  </r>
  <r>
    <n v="3007"/>
    <x v="2287"/>
    <s v="Consuite for 2015 CoreCon.  An adventure into insanity."/>
    <n v="600"/>
    <n v="1080"/>
    <x v="0"/>
    <s v="US"/>
    <s v="USD"/>
    <n v="1429938683"/>
    <x v="2291"/>
    <b v="0"/>
    <n v="20"/>
    <b v="1"/>
    <x v="6"/>
    <s v="spaces"/>
    <n v="54"/>
    <x v="2291"/>
    <d v="2015-04-25T05:11:23"/>
    <x v="0"/>
  </r>
  <r>
    <n v="3447"/>
    <x v="2288"/>
    <s v="&quot;He was a poet, a vagrant, a philosopher, a lady's man and a hard drinker&quot;"/>
    <n v="1000"/>
    <n v="1078"/>
    <x v="0"/>
    <s v="US"/>
    <s v="USD"/>
    <n v="1458332412"/>
    <x v="2292"/>
    <b v="0"/>
    <n v="14"/>
    <b v="1"/>
    <x v="6"/>
    <s v="plays"/>
    <n v="77"/>
    <x v="2292"/>
    <d v="2016-03-18T20:20:12"/>
    <x v="2"/>
  </r>
  <r>
    <n v="3471"/>
    <x v="2289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x v="6"/>
    <s v="plays"/>
    <n v="35.7667"/>
    <x v="2293"/>
    <d v="2014-08-31T20:00:00"/>
    <x v="0"/>
  </r>
  <r>
    <n v="2947"/>
    <x v="2290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x v="6"/>
    <s v="spaces"/>
    <n v="82.461500000000001"/>
    <x v="2294"/>
    <d v="2016-11-24T17:11:00"/>
    <x v="0"/>
  </r>
  <r>
    <n v="2256"/>
    <x v="2291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x v="3"/>
    <s v="tabletop games"/>
    <n v="21.38"/>
    <x v="2295"/>
    <d v="2016-11-22T10:50:46"/>
    <x v="0"/>
  </r>
  <r>
    <n v="3307"/>
    <x v="2292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x v="6"/>
    <s v="plays"/>
    <n v="53.34"/>
    <x v="2296"/>
    <d v="2016-05-15T01:22:19"/>
    <x v="2"/>
  </r>
  <r>
    <n v="2557"/>
    <x v="2293"/>
    <s v="Raising money for our concert tour of Switzerland and Germany in June/July 2014"/>
    <n v="900"/>
    <n v="1066"/>
    <x v="0"/>
    <s v="GB"/>
    <s v="GBP"/>
    <n v="1400176386"/>
    <x v="2297"/>
    <b v="0"/>
    <n v="36"/>
    <b v="1"/>
    <x v="7"/>
    <s v="classical music"/>
    <n v="29.6111"/>
    <x v="2297"/>
    <d v="2014-05-15T17:53:06"/>
    <x v="7"/>
  </r>
  <r>
    <n v="3037"/>
    <x v="2294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x v="6"/>
    <s v="spaces"/>
    <n v="33.3125"/>
    <x v="2298"/>
    <d v="2010-10-02T04:59:00"/>
    <x v="1"/>
  </r>
  <r>
    <n v="781"/>
    <x v="2295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x v="7"/>
    <s v="rock"/>
    <n v="42.609200000000001"/>
    <x v="2299"/>
    <d v="2013-06-08T00:01:14"/>
    <x v="2"/>
  </r>
  <r>
    <n v="3843"/>
    <x v="2296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x v="6"/>
    <s v="plays"/>
    <n v="56.052599999999998"/>
    <x v="2300"/>
    <d v="2014-06-01T01:44:24"/>
    <x v="4"/>
  </r>
  <r>
    <n v="3819"/>
    <x v="2297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x v="6"/>
    <s v="plays"/>
    <n v="40.923099999999998"/>
    <x v="2301"/>
    <d v="2015-07-17T21:02:00"/>
    <x v="0"/>
  </r>
  <r>
    <n v="3500"/>
    <x v="2298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x v="6"/>
    <s v="plays"/>
    <n v="25.3095"/>
    <x v="2302"/>
    <d v="2016-03-07T04:59:00"/>
    <x v="2"/>
  </r>
  <r>
    <n v="1224"/>
    <x v="2299"/>
    <s v="Modern Celtic influenced CD.  Help me finish what I started before the stroke."/>
    <n v="15000"/>
    <n v="1060"/>
    <x v="1"/>
    <s v="US"/>
    <s v="USD"/>
    <n v="1402060302"/>
    <x v="2303"/>
    <b v="0"/>
    <n v="18"/>
    <b v="0"/>
    <x v="7"/>
    <s v="world music"/>
    <n v="58.8889"/>
    <x v="2303"/>
    <d v="2014-06-06T13:11:42"/>
    <x v="2"/>
  </r>
  <r>
    <n v="3860"/>
    <x v="2300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x v="6"/>
    <s v="plays"/>
    <n v="81.538499999999999"/>
    <x v="2304"/>
    <d v="2014-08-12T15:51:50"/>
    <x v="0"/>
  </r>
  <r>
    <n v="2676"/>
    <x v="2301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x v="0"/>
    <s v="makerspaces"/>
    <n v="117.5556"/>
    <x v="2305"/>
    <d v="2016-05-22T14:59:34"/>
    <x v="4"/>
  </r>
  <r>
    <n v="2498"/>
    <x v="2302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x v="7"/>
    <s v="indie rock"/>
    <n v="52.8"/>
    <x v="2306"/>
    <d v="2015-01-27T23:13:07"/>
    <x v="2"/>
  </r>
  <r>
    <n v="646"/>
    <x v="2303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x v="0"/>
    <s v="wearables"/>
    <n v="39.074399999999997"/>
    <x v="2307"/>
    <d v="2014-08-11T20:27:47"/>
    <x v="2"/>
  </r>
  <r>
    <n v="3408"/>
    <x v="2304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x v="6"/>
    <s v="plays"/>
    <n v="58.6111"/>
    <x v="2308"/>
    <d v="2014-07-18T23:48:24"/>
    <x v="6"/>
  </r>
  <r>
    <n v="2299"/>
    <x v="2305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x v="7"/>
    <s v="rock"/>
    <n v="75.035700000000006"/>
    <x v="2309"/>
    <d v="2011-02-06T00:46:49"/>
    <x v="1"/>
  </r>
  <r>
    <n v="1638"/>
    <x v="2306"/>
    <s v="Avenues will be going in to the studio to record a new EP with Matt Allison!"/>
    <n v="1000"/>
    <n v="1050"/>
    <x v="0"/>
    <s v="US"/>
    <s v="USD"/>
    <n v="1362086700"/>
    <x v="2310"/>
    <b v="0"/>
    <n v="27"/>
    <b v="1"/>
    <x v="7"/>
    <s v="rock"/>
    <n v="38.8889"/>
    <x v="2310"/>
    <d v="2013-02-28T21:25:00"/>
    <x v="2"/>
  </r>
  <r>
    <n v="1711"/>
    <x v="2307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x v="7"/>
    <s v="faith"/>
    <n v="525"/>
    <x v="2311"/>
    <d v="2014-09-01T15:30:34"/>
    <x v="1"/>
  </r>
  <r>
    <n v="1833"/>
    <x v="2308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x v="7"/>
    <s v="rock"/>
    <n v="42"/>
    <x v="2312"/>
    <d v="2013-03-02T07:59:00"/>
    <x v="1"/>
  </r>
  <r>
    <n v="2756"/>
    <x v="2309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x v="1"/>
    <s v="children's books"/>
    <n v="31.7576"/>
    <x v="2313"/>
    <d v="2014-01-11T21:36:41"/>
    <x v="3"/>
  </r>
  <r>
    <n v="1883"/>
    <x v="2310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x v="7"/>
    <s v="indie rock"/>
    <n v="32.718800000000002"/>
    <x v="2314"/>
    <d v="2012-04-08T21:45:08"/>
    <x v="2"/>
  </r>
  <r>
    <n v="3368"/>
    <x v="2311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x v="6"/>
    <s v="plays"/>
    <n v="45.478299999999997"/>
    <x v="2315"/>
    <d v="2015-01-01T05:00:00"/>
    <x v="4"/>
  </r>
  <r>
    <n v="3684"/>
    <x v="2312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x v="6"/>
    <s v="plays"/>
    <n v="45.347799999999999"/>
    <x v="2316"/>
    <d v="2015-09-02T04:19:46"/>
    <x v="6"/>
  </r>
  <r>
    <n v="310"/>
    <x v="2313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x v="5"/>
    <s v="documentary"/>
    <n v="28.924700000000001"/>
    <x v="2317"/>
    <d v="2011-10-20T02:00:00"/>
    <x v="6"/>
  </r>
  <r>
    <n v="780"/>
    <x v="2314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x v="7"/>
    <s v="rock"/>
    <n v="38.518500000000003"/>
    <x v="2318"/>
    <d v="2011-05-03T16:10:25"/>
    <x v="1"/>
  </r>
  <r>
    <n v="811"/>
    <x v="2315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x v="7"/>
    <s v="rock"/>
    <n v="86.666700000000006"/>
    <x v="2319"/>
    <d v="2013-07-10T16:52:00"/>
    <x v="1"/>
  </r>
  <r>
    <n v="869"/>
    <x v="2316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x v="7"/>
    <s v="jazz"/>
    <n v="346.66669999999999"/>
    <x v="2320"/>
    <d v="2013-04-08T19:17:37"/>
    <x v="0"/>
  </r>
  <r>
    <n v="3126"/>
    <x v="2317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x v="6"/>
    <s v="spaces"/>
    <n v="61.176499999999997"/>
    <x v="2321"/>
    <d v="2016-03-27T23:26:02"/>
    <x v="1"/>
  </r>
  <r>
    <n v="2104"/>
    <x v="2318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x v="7"/>
    <s v="indie rock"/>
    <n v="28"/>
    <x v="2322"/>
    <d v="2013-05-31T00:00:00"/>
    <x v="5"/>
  </r>
  <r>
    <n v="1206"/>
    <x v="2319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x v="2"/>
    <s v="photobooks"/>
    <n v="32.343800000000002"/>
    <x v="2323"/>
    <d v="2017-03-11T13:29:00"/>
    <x v="2"/>
  </r>
  <r>
    <n v="3372"/>
    <x v="2320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x v="6"/>
    <s v="plays"/>
    <n v="38.333300000000001"/>
    <x v="2324"/>
    <d v="2014-08-25T04:59:00"/>
    <x v="4"/>
  </r>
  <r>
    <n v="3559"/>
    <x v="2321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x v="6"/>
    <s v="plays"/>
    <n v="43.125"/>
    <x v="2325"/>
    <d v="2015-07-31T08:58:00"/>
    <x v="4"/>
  </r>
  <r>
    <n v="3668"/>
    <x v="2322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x v="6"/>
    <s v="plays"/>
    <n v="36.964300000000001"/>
    <x v="2326"/>
    <d v="2015-07-23T18:33:00"/>
    <x v="3"/>
  </r>
  <r>
    <n v="2470"/>
    <x v="2323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x v="7"/>
    <s v="indie rock"/>
    <n v="28.656700000000001"/>
    <x v="2327"/>
    <d v="2012-05-24T01:47:35"/>
    <x v="3"/>
  </r>
  <r>
    <n v="1831"/>
    <x v="2324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x v="7"/>
    <s v="rock"/>
    <n v="73.571399999999997"/>
    <x v="2328"/>
    <d v="2012-05-12T23:54:23"/>
    <x v="2"/>
  </r>
  <r>
    <n v="3676"/>
    <x v="2325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x v="6"/>
    <s v="plays"/>
    <n v="64.375"/>
    <x v="2329"/>
    <d v="2014-09-12T19:34:44"/>
    <x v="0"/>
  </r>
  <r>
    <n v="1085"/>
    <x v="2326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x v="3"/>
    <s v="video games"/>
    <n v="114"/>
    <x v="2330"/>
    <d v="2016-03-14T15:06:15"/>
    <x v="7"/>
  </r>
  <r>
    <n v="1670"/>
    <x v="2327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x v="7"/>
    <s v="pop"/>
    <n v="44.608699999999999"/>
    <x v="2331"/>
    <d v="2010-07-05T04:00:00"/>
    <x v="0"/>
  </r>
  <r>
    <n v="2387"/>
    <x v="2328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x v="0"/>
    <s v="web"/>
    <n v="342"/>
    <x v="2332"/>
    <d v="2016-07-22T15:02:20"/>
    <x v="2"/>
  </r>
  <r>
    <n v="784"/>
    <x v="2329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x v="7"/>
    <s v="rock"/>
    <n v="102.5"/>
    <x v="2333"/>
    <d v="2014-03-17T02:35:19"/>
    <x v="4"/>
  </r>
  <r>
    <n v="3580"/>
    <x v="2330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x v="6"/>
    <s v="plays"/>
    <n v="37.963000000000001"/>
    <x v="2334"/>
    <d v="2015-03-01T04:59:00"/>
    <x v="2"/>
  </r>
  <r>
    <n v="3798"/>
    <x v="2331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x v="6"/>
    <s v="musical"/>
    <n v="205"/>
    <x v="2335"/>
    <d v="2014-08-10T17:20:48"/>
    <x v="4"/>
  </r>
  <r>
    <n v="1037"/>
    <x v="2332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x v="7"/>
    <s v="electronic music"/>
    <n v="48.619"/>
    <x v="2336"/>
    <d v="2015-05-18T05:00:00"/>
    <x v="0"/>
  </r>
  <r>
    <n v="1168"/>
    <x v="2333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x v="4"/>
    <s v="food trucks"/>
    <n v="340"/>
    <x v="2337"/>
    <d v="2016-09-22T01:17:45"/>
    <x v="4"/>
  </r>
  <r>
    <n v="1590"/>
    <x v="2334"/>
    <s v="Discover Italy through photography."/>
    <n v="60000"/>
    <n v="1020"/>
    <x v="2"/>
    <s v="IT"/>
    <s v="EUR"/>
    <n v="1443040464"/>
    <x v="2338"/>
    <b v="0"/>
    <n v="2"/>
    <b v="0"/>
    <x v="2"/>
    <s v="places"/>
    <n v="510"/>
    <x v="2338"/>
    <d v="2015-09-23T20:34:24"/>
    <x v="4"/>
  </r>
  <r>
    <n v="3549"/>
    <x v="2335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x v="6"/>
    <s v="plays"/>
    <n v="24.285699999999999"/>
    <x v="2339"/>
    <d v="2015-09-04T09:27:53"/>
    <x v="3"/>
  </r>
  <r>
    <n v="2208"/>
    <x v="2336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x v="7"/>
    <s v="electronic music"/>
    <n v="42.333300000000001"/>
    <x v="2340"/>
    <d v="2012-04-07T04:00:00"/>
    <x v="3"/>
  </r>
  <r>
    <n v="1613"/>
    <x v="2337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x v="7"/>
    <s v="rock"/>
    <n v="39.038499999999999"/>
    <x v="2341"/>
    <d v="2012-07-22T01:40:02"/>
    <x v="4"/>
  </r>
  <r>
    <n v="2219"/>
    <x v="2338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x v="7"/>
    <s v="electronic music"/>
    <n v="53.421100000000003"/>
    <x v="2342"/>
    <d v="2015-08-19T17:15:12"/>
    <x v="0"/>
  </r>
  <r>
    <n v="1211"/>
    <x v="2339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x v="2"/>
    <s v="photobooks"/>
    <n v="168.5"/>
    <x v="2343"/>
    <d v="2016-06-09T20:47:41"/>
    <x v="4"/>
  </r>
  <r>
    <n v="3599"/>
    <x v="2340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x v="6"/>
    <s v="plays"/>
    <n v="59.411799999999999"/>
    <x v="2344"/>
    <d v="2015-08-30T00:00:00"/>
    <x v="4"/>
  </r>
  <r>
    <n v="3906"/>
    <x v="2341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x v="6"/>
    <s v="plays"/>
    <n v="63.125"/>
    <x v="2345"/>
    <d v="2015-06-26T13:25:00"/>
    <x v="3"/>
  </r>
  <r>
    <n v="2297"/>
    <x v="2342"/>
    <s v="New Jersey Alternative Rock band COCO needs YOUR help self-releasing debut EP!"/>
    <n v="1000"/>
    <n v="1006"/>
    <x v="0"/>
    <s v="US"/>
    <s v="USD"/>
    <n v="1331697540"/>
    <x v="2346"/>
    <b v="0"/>
    <n v="19"/>
    <b v="1"/>
    <x v="7"/>
    <s v="rock"/>
    <n v="52.947400000000002"/>
    <x v="2346"/>
    <d v="2012-03-14T03:59:00"/>
    <x v="0"/>
  </r>
  <r>
    <n v="3038"/>
    <x v="2343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x v="6"/>
    <s v="spaces"/>
    <n v="37.222200000000001"/>
    <x v="2347"/>
    <d v="2016-03-04T06:03:17"/>
    <x v="4"/>
  </r>
  <r>
    <n v="3564"/>
    <x v="2344"/>
    <s v="Multi Award-Winng play THE PILLOWMAN coming to the Arts Centre Theatre, Aberdeen"/>
    <n v="1000"/>
    <n v="1005"/>
    <x v="0"/>
    <s v="GB"/>
    <s v="GBP"/>
    <n v="1444060800"/>
    <x v="2348"/>
    <b v="0"/>
    <n v="17"/>
    <b v="1"/>
    <x v="6"/>
    <s v="plays"/>
    <n v="59.117600000000003"/>
    <x v="2348"/>
    <d v="2015-10-05T16:00:00"/>
    <x v="0"/>
  </r>
  <r>
    <n v="1880"/>
    <x v="2345"/>
    <s v="Sim Betting Football is the only football (soccer) betting simulation  game."/>
    <n v="5000"/>
    <n v="1004"/>
    <x v="2"/>
    <s v="GB"/>
    <s v="GBP"/>
    <n v="1459341380"/>
    <x v="2349"/>
    <b v="0"/>
    <n v="24"/>
    <b v="0"/>
    <x v="3"/>
    <s v="mobile games"/>
    <n v="41.833300000000001"/>
    <x v="2349"/>
    <d v="2016-03-30T12:36:20"/>
    <x v="0"/>
  </r>
  <r>
    <n v="1660"/>
    <x v="2346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x v="7"/>
    <s v="pop"/>
    <n v="27.8611"/>
    <x v="2350"/>
    <d v="2016-04-30T21:59:00"/>
    <x v="0"/>
  </r>
  <r>
    <n v="2993"/>
    <x v="2347"/>
    <s v="Help us build the Kitchen from Hell!"/>
    <n v="1000"/>
    <n v="1003"/>
    <x v="0"/>
    <s v="US"/>
    <s v="USD"/>
    <n v="1455998867"/>
    <x v="2351"/>
    <b v="0"/>
    <n v="22"/>
    <b v="1"/>
    <x v="6"/>
    <s v="spaces"/>
    <n v="45.590899999999998"/>
    <x v="2351"/>
    <d v="2016-02-20T20:07:47"/>
    <x v="3"/>
  </r>
  <r>
    <n v="2768"/>
    <x v="2348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x v="1"/>
    <s v="children's books"/>
    <n v="29.470600000000001"/>
    <x v="2352"/>
    <d v="2012-03-29T13:45:23"/>
    <x v="6"/>
  </r>
  <r>
    <n v="1838"/>
    <x v="2349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x v="7"/>
    <s v="rock"/>
    <n v="35.767499999999998"/>
    <x v="2353"/>
    <d v="2011-10-01T03:00:00"/>
    <x v="1"/>
  </r>
  <r>
    <n v="1611"/>
    <x v="2350"/>
    <s v="Skelton-Luns CD/7&quot; No Big Deal."/>
    <n v="800"/>
    <n v="1001"/>
    <x v="0"/>
    <s v="US"/>
    <s v="USD"/>
    <n v="1370390432"/>
    <x v="2354"/>
    <b v="0"/>
    <n v="27"/>
    <b v="1"/>
    <x v="7"/>
    <s v="rock"/>
    <n v="37.074100000000001"/>
    <x v="2354"/>
    <d v="2013-06-05T00:00:32"/>
    <x v="2"/>
  </r>
  <r>
    <n v="1860"/>
    <x v="2351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x v="7"/>
    <s v="rock"/>
    <n v="52.684199999999997"/>
    <x v="2355"/>
    <d v="2014-02-06T17:01:24"/>
    <x v="3"/>
  </r>
  <r>
    <n v="2288"/>
    <x v="2352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x v="7"/>
    <s v="rock"/>
    <n v="40.04"/>
    <x v="2356"/>
    <d v="2012-06-26T18:00:00"/>
    <x v="6"/>
  </r>
  <r>
    <n v="2482"/>
    <x v="2353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x v="7"/>
    <s v="indie rock"/>
    <n v="40.04"/>
    <x v="2357"/>
    <d v="2011-08-01T18:46:23"/>
    <x v="4"/>
  </r>
  <r>
    <n v="2669"/>
    <x v="2354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x v="0"/>
    <s v="makerspaces"/>
    <n v="91"/>
    <x v="2358"/>
    <d v="2016-01-10T00:51:36"/>
    <x v="2"/>
  </r>
  <r>
    <n v="3622"/>
    <x v="2355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x v="6"/>
    <s v="plays"/>
    <n v="47.666200000000003"/>
    <x v="2359"/>
    <d v="2014-09-28T03:23:00"/>
    <x v="4"/>
  </r>
  <r>
    <n v="3815"/>
    <x v="2356"/>
    <s v="Come and help us make the Canterbury Shakespeare Festival a reality"/>
    <n v="1000"/>
    <n v="1000.01"/>
    <x v="0"/>
    <s v="GB"/>
    <s v="GBP"/>
    <n v="1440111600"/>
    <x v="2360"/>
    <b v="0"/>
    <n v="20"/>
    <b v="1"/>
    <x v="6"/>
    <s v="plays"/>
    <n v="50.000500000000002"/>
    <x v="2360"/>
    <d v="2015-08-20T23:00:00"/>
    <x v="4"/>
  </r>
  <r>
    <n v="390"/>
    <x v="2357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x v="5"/>
    <s v="documentary"/>
    <n v="71.428600000000003"/>
    <x v="2361"/>
    <d v="2015-05-08T00:52:52"/>
    <x v="0"/>
  </r>
  <r>
    <n v="1845"/>
    <x v="2358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x v="7"/>
    <s v="rock"/>
    <n v="52.631599999999999"/>
    <x v="2362"/>
    <d v="2016-06-17T04:55:00"/>
    <x v="4"/>
  </r>
  <r>
    <n v="2172"/>
    <x v="2359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x v="7"/>
    <s v="rock"/>
    <n v="76.923100000000005"/>
    <x v="2363"/>
    <d v="2015-04-18T13:55:20"/>
    <x v="4"/>
  </r>
  <r>
    <n v="2509"/>
    <x v="2360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x v="4"/>
    <s v="restaurants"/>
    <n v="35.714300000000001"/>
    <x v="2364"/>
    <d v="2015-04-20T18:25:49"/>
    <x v="2"/>
  </r>
  <r>
    <n v="2821"/>
    <x v="2361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x v="6"/>
    <s v="plays"/>
    <n v="28.571400000000001"/>
    <x v="2365"/>
    <d v="2014-09-23T22:08:55"/>
    <x v="0"/>
  </r>
  <r>
    <n v="2928"/>
    <x v="2362"/>
    <s v="This is a touring production for schools in the Treasure Valley!"/>
    <n v="1000"/>
    <n v="1000"/>
    <x v="0"/>
    <s v="US"/>
    <s v="USD"/>
    <n v="1457135846"/>
    <x v="2366"/>
    <b v="0"/>
    <n v="24"/>
    <b v="1"/>
    <x v="6"/>
    <s v="musical"/>
    <n v="41.666699999999999"/>
    <x v="2366"/>
    <d v="2016-03-04T23:57:26"/>
    <x v="0"/>
  </r>
  <r>
    <n v="2988"/>
    <x v="2363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x v="6"/>
    <s v="spaces"/>
    <n v="35.714300000000001"/>
    <x v="2367"/>
    <d v="2016-06-20T08:41:21"/>
    <x v="2"/>
  </r>
  <r>
    <n v="3185"/>
    <x v="2364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x v="6"/>
    <s v="plays"/>
    <n v="41.666699999999999"/>
    <x v="2368"/>
    <d v="2014-07-16T23:27:21"/>
    <x v="4"/>
  </r>
  <r>
    <n v="3504"/>
    <x v="2365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x v="6"/>
    <s v="plays"/>
    <n v="125"/>
    <x v="2369"/>
    <d v="2015-11-19T18:58:11"/>
    <x v="4"/>
  </r>
  <r>
    <n v="3512"/>
    <x v="2366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x v="6"/>
    <s v="plays"/>
    <n v="58.823500000000003"/>
    <x v="2370"/>
    <d v="2015-04-23T11:53:12"/>
    <x v="4"/>
  </r>
  <r>
    <n v="3808"/>
    <x v="2367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x v="6"/>
    <s v="plays"/>
    <n v="41.666699999999999"/>
    <x v="2371"/>
    <d v="2015-04-25T09:53:39"/>
    <x v="4"/>
  </r>
  <r>
    <n v="3913"/>
    <x v="2368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x v="6"/>
    <s v="plays"/>
    <n v="142.8571"/>
    <x v="2372"/>
    <d v="2015-11-30T06:04:09"/>
    <x v="4"/>
  </r>
  <r>
    <n v="1794"/>
    <x v="2369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x v="2"/>
    <s v="photobooks"/>
    <n v="55.3889"/>
    <x v="2373"/>
    <d v="2015-02-11T13:13:42"/>
    <x v="4"/>
  </r>
  <r>
    <n v="1778"/>
    <x v="2370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x v="2"/>
    <s v="photobooks"/>
    <n v="66.333299999999994"/>
    <x v="2374"/>
    <d v="2015-03-27T19:43:15"/>
    <x v="4"/>
  </r>
  <r>
    <n v="1338"/>
    <x v="2371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x v="0"/>
    <s v="wearables"/>
    <n v="66.066699999999997"/>
    <x v="2375"/>
    <d v="2015-08-02T19:17:13"/>
    <x v="0"/>
  </r>
  <r>
    <n v="2634"/>
    <x v="237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x v="0"/>
    <s v="space exploration"/>
    <n v="39.44"/>
    <x v="2376"/>
    <d v="2016-09-29T15:45:21"/>
    <x v="1"/>
  </r>
  <r>
    <n v="1840"/>
    <x v="2373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x v="7"/>
    <s v="rock"/>
    <n v="75.384600000000006"/>
    <x v="2377"/>
    <d v="2013-05-07T04:59:00"/>
    <x v="2"/>
  </r>
  <r>
    <n v="3880"/>
    <x v="2374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x v="6"/>
    <s v="musical"/>
    <n v="57.647100000000002"/>
    <x v="2378"/>
    <d v="2014-07-30T23:00:00"/>
    <x v="2"/>
  </r>
  <r>
    <n v="1167"/>
    <x v="2375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x v="4"/>
    <s v="food trucks"/>
    <n v="61.1875"/>
    <x v="2379"/>
    <d v="2014-09-12T17:38:15"/>
    <x v="0"/>
  </r>
  <r>
    <n v="705"/>
    <x v="2376"/>
    <s v="The closest thing ever to the Holy Grail of wearables technology"/>
    <n v="100000"/>
    <n v="977"/>
    <x v="2"/>
    <s v="NL"/>
    <s v="EUR"/>
    <n v="1484999278"/>
    <x v="2380"/>
    <b v="0"/>
    <n v="5"/>
    <b v="0"/>
    <x v="0"/>
    <s v="wearables"/>
    <n v="195.4"/>
    <x v="2380"/>
    <d v="2017-01-21T11:47:58"/>
    <x v="2"/>
  </r>
  <r>
    <n v="2978"/>
    <x v="2377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x v="6"/>
    <s v="plays"/>
    <n v="60.6875"/>
    <x v="2381"/>
    <d v="2014-10-20T05:59:00"/>
    <x v="4"/>
  </r>
  <r>
    <n v="2627"/>
    <x v="2378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x v="0"/>
    <s v="space exploration"/>
    <n v="21.555599999999998"/>
    <x v="2382"/>
    <d v="2015-11-26T20:54:21"/>
    <x v="0"/>
  </r>
  <r>
    <n v="3420"/>
    <x v="2379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x v="6"/>
    <s v="plays"/>
    <n v="28.411799999999999"/>
    <x v="2383"/>
    <d v="2016-02-14T00:00:00"/>
    <x v="2"/>
  </r>
  <r>
    <n v="2873"/>
    <x v="2380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x v="6"/>
    <s v="plays"/>
    <n v="119.125"/>
    <x v="2384"/>
    <d v="2015-01-28T19:37:11"/>
    <x v="2"/>
  </r>
  <r>
    <n v="3460"/>
    <x v="2381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x v="6"/>
    <s v="plays"/>
    <n v="50"/>
    <x v="2385"/>
    <d v="2014-08-15T12:39:12"/>
    <x v="4"/>
  </r>
  <r>
    <n v="2515"/>
    <x v="2382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x v="4"/>
    <s v="restaurants"/>
    <n v="77.5"/>
    <x v="2386"/>
    <d v="2015-02-22T20:09:13"/>
    <x v="2"/>
  </r>
  <r>
    <n v="2628"/>
    <x v="2383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x v="0"/>
    <s v="space exploration"/>
    <n v="44.095199999999998"/>
    <x v="2387"/>
    <d v="2014-11-30T23:11:07"/>
    <x v="2"/>
  </r>
  <r>
    <n v="3637"/>
    <x v="2384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x v="6"/>
    <s v="musical"/>
    <n v="66.142899999999997"/>
    <x v="2388"/>
    <d v="2015-01-01T16:48:55"/>
    <x v="2"/>
  </r>
  <r>
    <n v="2796"/>
    <x v="2385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x v="6"/>
    <s v="plays"/>
    <n v="44"/>
    <x v="2389"/>
    <d v="2014-07-05T12:40:28"/>
    <x v="3"/>
  </r>
  <r>
    <n v="2293"/>
    <x v="2386"/>
    <s v="Donate here to be a part of the upcoming album. Every little bit helps!"/>
    <n v="850"/>
    <n v="920"/>
    <x v="0"/>
    <s v="US"/>
    <s v="USD"/>
    <n v="1348545540"/>
    <x v="2390"/>
    <b v="0"/>
    <n v="27"/>
    <b v="1"/>
    <x v="7"/>
    <s v="rock"/>
    <n v="34.074100000000001"/>
    <x v="2390"/>
    <d v="2012-09-25T03:59:00"/>
    <x v="4"/>
  </r>
  <r>
    <n v="3395"/>
    <x v="2387"/>
    <s v="Miramar is a a darkly funny play exploring what it is we call â€˜homeâ€™."/>
    <n v="500"/>
    <n v="920"/>
    <x v="0"/>
    <s v="GB"/>
    <s v="GBP"/>
    <n v="1433009400"/>
    <x v="2391"/>
    <b v="0"/>
    <n v="38"/>
    <b v="1"/>
    <x v="6"/>
    <s v="plays"/>
    <n v="24.2105"/>
    <x v="2391"/>
    <d v="2015-05-30T18:10:00"/>
    <x v="5"/>
  </r>
  <r>
    <n v="1394"/>
    <x v="2388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x v="7"/>
    <s v="rock"/>
    <n v="53.882399999999997"/>
    <x v="2392"/>
    <d v="2017-03-01T03:00:00"/>
    <x v="1"/>
  </r>
  <r>
    <n v="812"/>
    <x v="2389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x v="7"/>
    <s v="rock"/>
    <n v="27.606100000000001"/>
    <x v="2393"/>
    <d v="2013-03-01T13:58:00"/>
    <x v="4"/>
  </r>
  <r>
    <n v="1152"/>
    <x v="2390"/>
    <s v="Peruvian food truck with an LA twist."/>
    <n v="16000"/>
    <n v="911"/>
    <x v="2"/>
    <s v="US"/>
    <s v="USD"/>
    <n v="1431709312"/>
    <x v="2394"/>
    <b v="0"/>
    <n v="15"/>
    <b v="0"/>
    <x v="4"/>
    <s v="food trucks"/>
    <n v="60.7333"/>
    <x v="2394"/>
    <d v="2015-05-15T17:01:52"/>
    <x v="2"/>
  </r>
  <r>
    <n v="3093"/>
    <x v="2391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x v="6"/>
    <s v="spaces"/>
    <n v="53.529400000000003"/>
    <x v="2395"/>
    <d v="2014-06-01T03:59:00"/>
    <x v="0"/>
  </r>
  <r>
    <n v="977"/>
    <x v="2392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x v="0"/>
    <s v="wearables"/>
    <n v="75.75"/>
    <x v="2396"/>
    <d v="2016-02-21T22:36:37"/>
    <x v="4"/>
  </r>
  <r>
    <n v="3914"/>
    <x v="2393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x v="6"/>
    <s v="plays"/>
    <n v="33.666699999999999"/>
    <x v="2397"/>
    <d v="2015-05-10T22:59:00"/>
    <x v="2"/>
  </r>
  <r>
    <n v="1786"/>
    <x v="2394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x v="2"/>
    <s v="photobooks"/>
    <n v="31.206900000000001"/>
    <x v="2398"/>
    <d v="2014-12-15T13:12:57"/>
    <x v="2"/>
  </r>
  <r>
    <n v="3510"/>
    <x v="2395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x v="6"/>
    <s v="plays"/>
    <n v="60.333300000000001"/>
    <x v="2399"/>
    <d v="2014-07-02T14:54:06"/>
    <x v="4"/>
  </r>
  <r>
    <n v="664"/>
    <x v="2396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x v="0"/>
    <s v="wearables"/>
    <n v="31.1724"/>
    <x v="2400"/>
    <d v="2015-04-13T15:59:35"/>
    <x v="1"/>
  </r>
  <r>
    <n v="785"/>
    <x v="2397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x v="7"/>
    <s v="rock"/>
    <n v="31.142800000000001"/>
    <x v="2401"/>
    <d v="2013-02-28T14:15:15"/>
    <x v="6"/>
  </r>
  <r>
    <n v="73"/>
    <x v="2398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x v="5"/>
    <s v="shorts"/>
    <n v="50"/>
    <x v="2402"/>
    <d v="2011-05-03T03:59:00"/>
    <x v="0"/>
  </r>
  <r>
    <n v="3836"/>
    <x v="2399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x v="6"/>
    <s v="plays"/>
    <n v="64.285700000000006"/>
    <x v="2403"/>
    <d v="2016-08-03T04:09:00"/>
    <x v="5"/>
  </r>
  <r>
    <n v="2191"/>
    <x v="2400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x v="3"/>
    <s v="tabletop games"/>
    <n v="35.92"/>
    <x v="2404"/>
    <d v="2017-02-14T20:00:27"/>
    <x v="1"/>
  </r>
  <r>
    <n v="1490"/>
    <x v="2401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x v="1"/>
    <s v="fiction"/>
    <n v="47.1053"/>
    <x v="2405"/>
    <d v="2013-10-02T13:27:54"/>
    <x v="2"/>
  </r>
  <r>
    <n v="1771"/>
    <x v="2402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x v="2"/>
    <s v="photobooks"/>
    <n v="35.799999999999997"/>
    <x v="2406"/>
    <d v="2014-10-23T23:30:40"/>
    <x v="2"/>
  </r>
  <r>
    <n v="675"/>
    <x v="2403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x v="0"/>
    <s v="wearables"/>
    <n v="34.269199999999998"/>
    <x v="2407"/>
    <d v="2015-01-01T06:59:00"/>
    <x v="6"/>
  </r>
  <r>
    <n v="2559"/>
    <x v="2404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x v="7"/>
    <s v="classical music"/>
    <n v="35.6"/>
    <x v="2408"/>
    <d v="2011-11-15T19:37:00"/>
    <x v="4"/>
  </r>
  <r>
    <n v="3367"/>
    <x v="2405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x v="6"/>
    <s v="plays"/>
    <n v="29.666699999999999"/>
    <x v="2409"/>
    <d v="2015-08-01T22:24:54"/>
    <x v="0"/>
  </r>
  <r>
    <n v="1174"/>
    <x v="2406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x v="4"/>
    <s v="food trucks"/>
    <n v="46.631599999999999"/>
    <x v="2410"/>
    <d v="2016-05-08T20:12:07"/>
    <x v="1"/>
  </r>
  <r>
    <n v="1463"/>
    <x v="2407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x v="1"/>
    <s v="radio &amp; podcasts"/>
    <n v="35.44"/>
    <x v="2411"/>
    <d v="2013-04-07T20:52:18"/>
    <x v="0"/>
  </r>
  <r>
    <n v="1762"/>
    <x v="2408"/>
    <s v="Project rewards $25 gets you 190+ digital images"/>
    <n v="100"/>
    <n v="885"/>
    <x v="0"/>
    <s v="US"/>
    <s v="USD"/>
    <n v="1457739245"/>
    <x v="2412"/>
    <b v="0"/>
    <n v="25"/>
    <b v="1"/>
    <x v="2"/>
    <s v="photobooks"/>
    <n v="35.4"/>
    <x v="2412"/>
    <d v="2016-03-11T23:34:05"/>
    <x v="2"/>
  </r>
  <r>
    <n v="2652"/>
    <x v="2409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x v="0"/>
    <s v="space exploration"/>
    <n v="80.454499999999996"/>
    <x v="2413"/>
    <d v="2014-12-10T03:48:45"/>
    <x v="4"/>
  </r>
  <r>
    <n v="958"/>
    <x v="2410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x v="0"/>
    <s v="wearables"/>
    <n v="51.823500000000003"/>
    <x v="2414"/>
    <d v="2015-04-10T04:59:00"/>
    <x v="2"/>
  </r>
  <r>
    <n v="3800"/>
    <x v="2411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x v="6"/>
    <s v="musical"/>
    <n v="55.0625"/>
    <x v="2415"/>
    <d v="2015-01-11T04:59:00"/>
    <x v="2"/>
  </r>
  <r>
    <n v="4055"/>
    <x v="2412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x v="6"/>
    <s v="plays"/>
    <n v="41.952399999999997"/>
    <x v="2416"/>
    <d v="2014-06-19T15:33:51"/>
    <x v="5"/>
  </r>
  <r>
    <n v="3617"/>
    <x v="2413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x v="6"/>
    <s v="plays"/>
    <n v="17.254899999999999"/>
    <x v="2417"/>
    <d v="2017-02-28T00:00:00"/>
    <x v="4"/>
  </r>
  <r>
    <n v="964"/>
    <x v="2414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x v="0"/>
    <s v="wearables"/>
    <n v="30.310300000000002"/>
    <x v="2418"/>
    <d v="2015-09-01T15:05:19"/>
    <x v="2"/>
  </r>
  <r>
    <n v="1319"/>
    <x v="2415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x v="0"/>
    <s v="wearables"/>
    <n v="97.333299999999994"/>
    <x v="2419"/>
    <d v="2014-07-11T16:00:00"/>
    <x v="4"/>
  </r>
  <r>
    <n v="1386"/>
    <x v="2416"/>
    <s v="We are a classic hard rock/heavy metal band just trying to keep rock alive!"/>
    <n v="400"/>
    <n v="875"/>
    <x v="0"/>
    <s v="US"/>
    <s v="USD"/>
    <n v="1438183889"/>
    <x v="2420"/>
    <b v="0"/>
    <n v="14"/>
    <b v="1"/>
    <x v="7"/>
    <s v="rock"/>
    <n v="62.5"/>
    <x v="2420"/>
    <d v="2015-07-29T15:31:29"/>
    <x v="0"/>
  </r>
  <r>
    <n v="3664"/>
    <x v="2417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x v="6"/>
    <s v="plays"/>
    <n v="46.052599999999998"/>
    <x v="2421"/>
    <d v="2016-06-16T05:58:09"/>
    <x v="2"/>
  </r>
  <r>
    <n v="3841"/>
    <x v="2418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x v="6"/>
    <s v="plays"/>
    <n v="25.647099999999998"/>
    <x v="2422"/>
    <d v="2014-07-20T18:51:27"/>
    <x v="0"/>
  </r>
  <r>
    <n v="3444"/>
    <x v="2419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x v="6"/>
    <s v="plays"/>
    <n v="43.35"/>
    <x v="2423"/>
    <d v="2016-06-08T13:59:00"/>
    <x v="0"/>
  </r>
  <r>
    <n v="1812"/>
    <x v="2420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x v="2"/>
    <s v="photobooks"/>
    <n v="37.608699999999999"/>
    <x v="2424"/>
    <d v="2016-07-03T07:38:56"/>
    <x v="2"/>
  </r>
  <r>
    <n v="473"/>
    <x v="2421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x v="5"/>
    <s v="animation"/>
    <n v="61.5"/>
    <x v="2425"/>
    <d v="2014-09-17T16:45:19"/>
    <x v="4"/>
  </r>
  <r>
    <n v="956"/>
    <x v="2422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x v="0"/>
    <s v="wearables"/>
    <n v="50.647100000000002"/>
    <x v="2426"/>
    <d v="2015-04-26T20:55:59"/>
    <x v="3"/>
  </r>
  <r>
    <n v="2215"/>
    <x v="2423"/>
    <s v="Ambient Electro Grind-fest!"/>
    <n v="550"/>
    <n v="860"/>
    <x v="0"/>
    <s v="US"/>
    <s v="USD"/>
    <n v="1331621940"/>
    <x v="2427"/>
    <b v="0"/>
    <n v="33"/>
    <b v="1"/>
    <x v="7"/>
    <s v="electronic music"/>
    <n v="26.060600000000001"/>
    <x v="2427"/>
    <d v="2012-03-13T06:59:00"/>
    <x v="2"/>
  </r>
  <r>
    <n v="1772"/>
    <x v="2424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x v="2"/>
    <s v="photobooks"/>
    <n v="45.157899999999998"/>
    <x v="2428"/>
    <d v="2014-07-06T17:13:56"/>
    <x v="4"/>
  </r>
  <r>
    <n v="1728"/>
    <x v="2425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x v="7"/>
    <s v="faith"/>
    <n v="122.1429"/>
    <x v="2429"/>
    <d v="2015-10-21T15:01:14"/>
    <x v="4"/>
  </r>
  <r>
    <n v="2125"/>
    <x v="2426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x v="3"/>
    <s v="video games"/>
    <n v="31.555599999999998"/>
    <x v="2430"/>
    <d v="2015-08-05T00:33:53"/>
    <x v="4"/>
  </r>
  <r>
    <n v="3851"/>
    <x v="2427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x v="6"/>
    <s v="plays"/>
    <n v="35.5"/>
    <x v="2431"/>
    <d v="2015-07-17T10:32:59"/>
    <x v="2"/>
  </r>
  <r>
    <n v="598"/>
    <x v="2428"/>
    <s v="This is a project to create a crowd-funding site for Urantia Book readers worldwide."/>
    <n v="2500"/>
    <n v="850"/>
    <x v="2"/>
    <s v="US"/>
    <s v="USD"/>
    <n v="1417737781"/>
    <x v="2432"/>
    <b v="0"/>
    <n v="7"/>
    <b v="0"/>
    <x v="0"/>
    <s v="web"/>
    <n v="121.4286"/>
    <x v="2432"/>
    <d v="2014-12-05T00:03:01"/>
    <x v="1"/>
  </r>
  <r>
    <n v="1069"/>
    <x v="2429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x v="3"/>
    <s v="video games"/>
    <n v="40.476199999999999"/>
    <x v="2433"/>
    <d v="2013-11-26T06:30:59"/>
    <x v="4"/>
  </r>
  <r>
    <n v="1737"/>
    <x v="2430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x v="7"/>
    <s v="faith"/>
    <n v="56.666699999999999"/>
    <x v="2434"/>
    <d v="2015-07-20T22:46:32"/>
    <x v="3"/>
  </r>
  <r>
    <n v="2083"/>
    <x v="2431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x v="7"/>
    <s v="indie rock"/>
    <n v="34"/>
    <x v="2435"/>
    <d v="2012-06-04T17:19:55"/>
    <x v="4"/>
  </r>
  <r>
    <n v="2837"/>
    <x v="2432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x v="6"/>
    <s v="plays"/>
    <n v="40.476199999999999"/>
    <x v="2436"/>
    <d v="2015-12-09T22:48:04"/>
    <x v="4"/>
  </r>
  <r>
    <n v="3845"/>
    <x v="2433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x v="6"/>
    <s v="plays"/>
    <n v="70.166700000000006"/>
    <x v="2437"/>
    <d v="2015-10-01T15:02:54"/>
    <x v="0"/>
  </r>
  <r>
    <n v="3283"/>
    <x v="2434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x v="6"/>
    <s v="plays"/>
    <n v="17.829799999999999"/>
    <x v="2438"/>
    <d v="2016-02-10T21:00:00"/>
    <x v="0"/>
  </r>
  <r>
    <n v="703"/>
    <x v="2435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x v="0"/>
    <s v="wearables"/>
    <n v="119.5714"/>
    <x v="2439"/>
    <d v="2017-01-31T23:32:00"/>
    <x v="3"/>
  </r>
  <r>
    <n v="2744"/>
    <x v="2436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x v="1"/>
    <s v="children's books"/>
    <n v="37.954500000000003"/>
    <x v="2440"/>
    <d v="2012-02-29T01:29:58"/>
    <x v="0"/>
  </r>
  <r>
    <n v="2637"/>
    <x v="2437"/>
    <s v="Help us collect the data to solve the mystery of the century: Is light slowing down?"/>
    <n v="500"/>
    <n v="831"/>
    <x v="0"/>
    <s v="US"/>
    <s v="USD"/>
    <n v="1476277875"/>
    <x v="2441"/>
    <b v="0"/>
    <n v="26"/>
    <b v="1"/>
    <x v="0"/>
    <s v="space exploration"/>
    <n v="31.961500000000001"/>
    <x v="2441"/>
    <d v="2016-10-12T13:11:15"/>
    <x v="5"/>
  </r>
  <r>
    <n v="3051"/>
    <x v="2438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x v="6"/>
    <s v="spaces"/>
    <n v="23.628599999999999"/>
    <x v="2442"/>
    <d v="2017-02-08T09:59:05"/>
    <x v="0"/>
  </r>
  <r>
    <n v="3811"/>
    <x v="2439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x v="6"/>
    <s v="plays"/>
    <n v="43.421100000000003"/>
    <x v="2443"/>
    <d v="2016-05-31T11:00:00"/>
    <x v="6"/>
  </r>
  <r>
    <n v="756"/>
    <x v="2440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x v="1"/>
    <s v="nonfiction"/>
    <n v="37.454500000000003"/>
    <x v="2444"/>
    <d v="2011-04-18T17:24:19"/>
    <x v="1"/>
  </r>
  <r>
    <n v="458"/>
    <x v="2441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x v="5"/>
    <s v="animation"/>
    <n v="16.755099999999999"/>
    <x v="2445"/>
    <d v="2013-05-14T16:47:40"/>
    <x v="0"/>
  </r>
  <r>
    <n v="3644"/>
    <x v="2442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x v="6"/>
    <s v="musical"/>
    <n v="68.416700000000006"/>
    <x v="2446"/>
    <d v="2016-03-08T04:59:00"/>
    <x v="3"/>
  </r>
  <r>
    <n v="2100"/>
    <x v="2443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x v="7"/>
    <s v="indie rock"/>
    <n v="30.3704"/>
    <x v="2447"/>
    <d v="2012-06-30T03:59:00"/>
    <x v="3"/>
  </r>
  <r>
    <n v="1853"/>
    <x v="2444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x v="7"/>
    <s v="rock"/>
    <n v="58.214300000000001"/>
    <x v="2448"/>
    <d v="2012-11-14T02:26:57"/>
    <x v="3"/>
  </r>
  <r>
    <n v="743"/>
    <x v="2445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x v="1"/>
    <s v="nonfiction"/>
    <n v="54.2667"/>
    <x v="2449"/>
    <d v="2012-04-16T21:00:00"/>
    <x v="4"/>
  </r>
  <r>
    <n v="3898"/>
    <x v="2446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x v="6"/>
    <s v="plays"/>
    <n v="50.875"/>
    <x v="2450"/>
    <d v="2015-08-17T16:00:00"/>
    <x v="6"/>
  </r>
  <r>
    <n v="2222"/>
    <x v="2447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x v="3"/>
    <s v="tabletop games"/>
    <n v="27.1"/>
    <x v="2451"/>
    <d v="2012-01-28T18:54:07"/>
    <x v="3"/>
  </r>
  <r>
    <n v="1823"/>
    <x v="2448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x v="7"/>
    <s v="rock"/>
    <n v="24.575800000000001"/>
    <x v="2452"/>
    <d v="2012-10-24T16:26:16"/>
    <x v="3"/>
  </r>
  <r>
    <n v="2300"/>
    <x v="2449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x v="7"/>
    <s v="rock"/>
    <n v="115.71429999999999"/>
    <x v="2453"/>
    <d v="2012-06-28T17:26:56"/>
    <x v="0"/>
  </r>
  <r>
    <n v="3327"/>
    <x v="2450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x v="6"/>
    <s v="plays"/>
    <n v="24.545500000000001"/>
    <x v="2454"/>
    <d v="2016-05-08T08:59:26"/>
    <x v="2"/>
  </r>
  <r>
    <n v="1437"/>
    <x v="2451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x v="1"/>
    <s v="translations"/>
    <n v="36.681800000000003"/>
    <x v="2455"/>
    <d v="2014-07-13T04:59:00"/>
    <x v="8"/>
  </r>
  <r>
    <n v="1947"/>
    <x v="2452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x v="0"/>
    <s v="hardware"/>
    <n v="35.003"/>
    <x v="2456"/>
    <d v="2009-11-23T05:59:00"/>
    <x v="0"/>
  </r>
  <r>
    <n v="1433"/>
    <x v="2453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x v="1"/>
    <s v="translations"/>
    <n v="80.5"/>
    <x v="2457"/>
    <d v="2016-12-10T11:00:00"/>
    <x v="0"/>
  </r>
  <r>
    <n v="3739"/>
    <x v="2454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x v="6"/>
    <s v="plays"/>
    <n v="100.625"/>
    <x v="2458"/>
    <d v="2016-07-17T10:47:48"/>
    <x v="4"/>
  </r>
  <r>
    <n v="2452"/>
    <x v="2455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x v="4"/>
    <s v="small batch"/>
    <n v="53.4"/>
    <x v="2459"/>
    <d v="2015-12-29T23:00:00"/>
    <x v="2"/>
  </r>
  <r>
    <n v="2746"/>
    <x v="2456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x v="1"/>
    <s v="children's books"/>
    <n v="42.157899999999998"/>
    <x v="2460"/>
    <d v="2014-08-29T18:45:11"/>
    <x v="4"/>
  </r>
  <r>
    <n v="25"/>
    <x v="2457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x v="5"/>
    <s v="television"/>
    <n v="57.142899999999997"/>
    <x v="2461"/>
    <d v="2016-01-09T00:36:01"/>
    <x v="4"/>
  </r>
  <r>
    <n v="187"/>
    <x v="2458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x v="5"/>
    <s v="drama"/>
    <n v="160"/>
    <x v="2462"/>
    <d v="2015-07-21T06:59:00"/>
    <x v="4"/>
  </r>
  <r>
    <n v="1415"/>
    <x v="2459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x v="1"/>
    <s v="translations"/>
    <n v="88.888900000000007"/>
    <x v="2463"/>
    <d v="2015-08-16T16:13:11"/>
    <x v="2"/>
  </r>
  <r>
    <n v="2684"/>
    <x v="2460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x v="4"/>
    <s v="food trucks"/>
    <n v="200"/>
    <x v="2464"/>
    <d v="2014-08-09T21:57:05"/>
    <x v="0"/>
  </r>
  <r>
    <n v="3608"/>
    <x v="2461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x v="6"/>
    <s v="plays"/>
    <n v="29.6296"/>
    <x v="2465"/>
    <d v="2016-06-17T14:00:00"/>
    <x v="0"/>
  </r>
  <r>
    <n v="4095"/>
    <x v="2462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x v="6"/>
    <s v="plays"/>
    <n v="800"/>
    <x v="2466"/>
    <d v="2016-12-19T00:45:50"/>
    <x v="3"/>
  </r>
  <r>
    <n v="2486"/>
    <x v="2463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x v="7"/>
    <s v="indie rock"/>
    <n v="26.566700000000001"/>
    <x v="2467"/>
    <d v="2012-04-22T16:59:36"/>
    <x v="0"/>
  </r>
  <r>
    <n v="3091"/>
    <x v="2464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x v="6"/>
    <s v="spaces"/>
    <n v="88.444400000000002"/>
    <x v="2468"/>
    <d v="2016-08-14T22:45:43"/>
    <x v="2"/>
  </r>
  <r>
    <n v="2931"/>
    <x v="2465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x v="6"/>
    <s v="musical"/>
    <n v="88.333299999999994"/>
    <x v="2469"/>
    <d v="2014-09-15T06:08:00"/>
    <x v="4"/>
  </r>
  <r>
    <n v="3096"/>
    <x v="2466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x v="6"/>
    <s v="spaces"/>
    <n v="56.785699999999999"/>
    <x v="2470"/>
    <d v="2015-05-20T19:48:46"/>
    <x v="0"/>
  </r>
  <r>
    <n v="4056"/>
    <x v="2467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x v="6"/>
    <s v="plays"/>
    <n v="88.333299999999994"/>
    <x v="2471"/>
    <d v="2016-07-03T19:59:00"/>
    <x v="4"/>
  </r>
  <r>
    <n v="3491"/>
    <x v="2468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x v="6"/>
    <s v="plays"/>
    <n v="79.099999999999994"/>
    <x v="2472"/>
    <d v="2015-05-18T05:59:44"/>
    <x v="4"/>
  </r>
  <r>
    <n v="2385"/>
    <x v="2469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x v="0"/>
    <s v="web"/>
    <n v="112.5714"/>
    <x v="2473"/>
    <d v="2015-08-05T16:50:32"/>
    <x v="3"/>
  </r>
  <r>
    <n v="2556"/>
    <x v="2470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x v="7"/>
    <s v="classical music"/>
    <n v="23.117599999999999"/>
    <x v="2474"/>
    <d v="2012-12-24T23:47:37"/>
    <x v="2"/>
  </r>
  <r>
    <n v="3394"/>
    <x v="2471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x v="6"/>
    <s v="plays"/>
    <n v="29"/>
    <x v="2475"/>
    <d v="2014-07-27T14:17:25"/>
    <x v="4"/>
  </r>
  <r>
    <n v="2817"/>
    <x v="2472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x v="6"/>
    <s v="plays"/>
    <n v="23.636399999999998"/>
    <x v="2476"/>
    <d v="2015-02-28T15:14:22"/>
    <x v="4"/>
  </r>
  <r>
    <n v="3577"/>
    <x v="2473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x v="6"/>
    <s v="plays"/>
    <n v="28.8889"/>
    <x v="2477"/>
    <d v="2015-04-26T06:28:00"/>
    <x v="2"/>
  </r>
  <r>
    <n v="3649"/>
    <x v="2474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x v="6"/>
    <s v="plays"/>
    <n v="97.5"/>
    <x v="2478"/>
    <d v="2014-06-16T17:06:34"/>
    <x v="4"/>
  </r>
  <r>
    <n v="4057"/>
    <x v="247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x v="6"/>
    <s v="plays"/>
    <n v="129.16669999999999"/>
    <x v="2479"/>
    <d v="2015-11-25T23:00:00"/>
    <x v="2"/>
  </r>
  <r>
    <n v="3552"/>
    <x v="2476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x v="6"/>
    <s v="plays"/>
    <n v="38.65"/>
    <x v="2480"/>
    <d v="2014-06-28T14:05:24"/>
    <x v="4"/>
  </r>
  <r>
    <n v="446"/>
    <x v="2477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x v="5"/>
    <s v="animation"/>
    <n v="47.875"/>
    <x v="2481"/>
    <d v="2015-03-04T02:00:20"/>
    <x v="6"/>
  </r>
  <r>
    <n v="1359"/>
    <x v="2478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x v="1"/>
    <s v="nonfiction"/>
    <n v="40.210500000000003"/>
    <x v="2482"/>
    <d v="2011-07-06T19:33:10"/>
    <x v="2"/>
  </r>
  <r>
    <n v="68"/>
    <x v="2479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x v="5"/>
    <s v="shorts"/>
    <n v="21.194400000000002"/>
    <x v="2483"/>
    <d v="2014-02-23T13:39:51"/>
    <x v="5"/>
  </r>
  <r>
    <n v="1683"/>
    <x v="2480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x v="7"/>
    <s v="faith"/>
    <n v="76"/>
    <x v="2484"/>
    <d v="2017-04-07T18:45:38"/>
    <x v="4"/>
  </r>
  <r>
    <n v="2824"/>
    <x v="2481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x v="6"/>
    <s v="plays"/>
    <n v="50.666699999999999"/>
    <x v="2485"/>
    <d v="2015-06-13T01:43:00"/>
    <x v="4"/>
  </r>
  <r>
    <n v="3450"/>
    <x v="2482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x v="6"/>
    <s v="plays"/>
    <n v="19.487200000000001"/>
    <x v="2486"/>
    <d v="2015-04-02T15:54:31"/>
    <x v="4"/>
  </r>
  <r>
    <n v="4083"/>
    <x v="2483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x v="6"/>
    <s v="plays"/>
    <n v="126.5"/>
    <x v="2487"/>
    <d v="2016-01-14T18:16:56"/>
    <x v="1"/>
  </r>
  <r>
    <n v="1623"/>
    <x v="2484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x v="7"/>
    <s v="rock"/>
    <n v="42.1111"/>
    <x v="2488"/>
    <d v="2013-08-27T16:31:29"/>
    <x v="2"/>
  </r>
  <r>
    <n v="2209"/>
    <x v="2485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x v="7"/>
    <s v="electronic music"/>
    <n v="50.2667"/>
    <x v="2489"/>
    <d v="2014-04-14T23:00:00"/>
    <x v="0"/>
  </r>
  <r>
    <n v="3652"/>
    <x v="2486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x v="6"/>
    <s v="plays"/>
    <n v="44.235300000000002"/>
    <x v="2490"/>
    <d v="2016-08-25T03:59:00"/>
    <x v="0"/>
  </r>
  <r>
    <n v="885"/>
    <x v="2487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x v="7"/>
    <s v="indie rock"/>
    <n v="35.714300000000001"/>
    <x v="2491"/>
    <d v="2016-12-30T22:35:11"/>
    <x v="3"/>
  </r>
  <r>
    <n v="2492"/>
    <x v="2488"/>
    <s v="We're a band from Hawaii trying to produce our first EP and we need help!"/>
    <n v="600"/>
    <n v="750"/>
    <x v="0"/>
    <s v="US"/>
    <s v="USD"/>
    <n v="1339840740"/>
    <x v="2492"/>
    <b v="0"/>
    <n v="27"/>
    <b v="1"/>
    <x v="7"/>
    <s v="indie rock"/>
    <n v="27.777799999999999"/>
    <x v="2492"/>
    <d v="2012-06-16T09:59:00"/>
    <x v="2"/>
  </r>
  <r>
    <n v="2870"/>
    <x v="2489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x v="6"/>
    <s v="plays"/>
    <n v="83.333299999999994"/>
    <x v="2493"/>
    <d v="2014-05-17T04:32:45"/>
    <x v="2"/>
  </r>
  <r>
    <n v="203"/>
    <x v="2490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x v="5"/>
    <s v="drama"/>
    <n v="93.25"/>
    <x v="2494"/>
    <d v="2015-01-29T20:21:04"/>
    <x v="0"/>
  </r>
  <r>
    <n v="3047"/>
    <x v="2491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x v="6"/>
    <s v="spaces"/>
    <n v="37.25"/>
    <x v="2495"/>
    <d v="2016-04-27T13:16:00"/>
    <x v="4"/>
  </r>
  <r>
    <n v="4074"/>
    <x v="2492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x v="6"/>
    <s v="plays"/>
    <n v="35"/>
    <x v="2496"/>
    <d v="2015-11-05T14:16:15"/>
    <x v="3"/>
  </r>
  <r>
    <n v="1108"/>
    <x v="2493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x v="3"/>
    <s v="video games"/>
    <n v="34.881"/>
    <x v="2497"/>
    <d v="2012-04-13T14:17:15"/>
    <x v="3"/>
  </r>
  <r>
    <n v="2742"/>
    <x v="2494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x v="1"/>
    <s v="children's books"/>
    <n v="40.6111"/>
    <x v="2498"/>
    <d v="2012-05-15T17:16:27"/>
    <x v="1"/>
  </r>
  <r>
    <n v="874"/>
    <x v="2495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x v="7"/>
    <s v="jazz"/>
    <n v="34.761899999999997"/>
    <x v="2499"/>
    <d v="2013-05-04T14:00:34"/>
    <x v="2"/>
  </r>
  <r>
    <n v="2795"/>
    <x v="2496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x v="6"/>
    <s v="plays"/>
    <n v="36.5"/>
    <x v="2500"/>
    <d v="2014-06-06T23:00:00"/>
    <x v="2"/>
  </r>
  <r>
    <n v="4094"/>
    <x v="2497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x v="6"/>
    <s v="plays"/>
    <n v="91.25"/>
    <x v="2501"/>
    <d v="2014-10-22T04:59:00"/>
    <x v="0"/>
  </r>
  <r>
    <n v="1389"/>
    <x v="2498"/>
    <s v="Help fund the pressing of DANCEHALL's first record by pre-ordering it in advance!!!"/>
    <n v="500"/>
    <n v="727"/>
    <x v="0"/>
    <s v="GB"/>
    <s v="GBP"/>
    <n v="1471087957"/>
    <x v="2502"/>
    <b v="0"/>
    <n v="34"/>
    <b v="1"/>
    <x v="7"/>
    <s v="rock"/>
    <n v="21.382400000000001"/>
    <x v="2502"/>
    <d v="2016-08-13T11:32:37"/>
    <x v="2"/>
  </r>
  <r>
    <n v="995"/>
    <x v="2499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x v="0"/>
    <s v="wearables"/>
    <n v="80.666700000000006"/>
    <x v="2503"/>
    <d v="2014-11-29T16:00:00"/>
    <x v="1"/>
  </r>
  <r>
    <n v="2542"/>
    <x v="2500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x v="7"/>
    <s v="classical music"/>
    <n v="55.769199999999998"/>
    <x v="2504"/>
    <d v="2013-10-01T03:59:00"/>
    <x v="4"/>
  </r>
  <r>
    <n v="181"/>
    <x v="2501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x v="5"/>
    <s v="drama"/>
    <n v="180.5"/>
    <x v="2505"/>
    <d v="2015-06-22T17:48:15"/>
    <x v="4"/>
  </r>
  <r>
    <n v="3023"/>
    <x v="2502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x v="6"/>
    <s v="spaces"/>
    <n v="120.16670000000001"/>
    <x v="2506"/>
    <d v="2015-06-11T16:13:06"/>
    <x v="0"/>
  </r>
  <r>
    <n v="3295"/>
    <x v="2503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x v="6"/>
    <s v="plays"/>
    <n v="26.667000000000002"/>
    <x v="2507"/>
    <d v="2016-09-26T10:37:09"/>
    <x v="0"/>
  </r>
  <r>
    <n v="3539"/>
    <x v="2504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x v="6"/>
    <s v="plays"/>
    <n v="55.230800000000002"/>
    <x v="2508"/>
    <d v="2016-09-08T18:08:42"/>
    <x v="2"/>
  </r>
  <r>
    <n v="716"/>
    <x v="2505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x v="0"/>
    <s v="wearables"/>
    <n v="44.6875"/>
    <x v="2509"/>
    <d v="2014-12-01T00:00:00"/>
    <x v="4"/>
  </r>
  <r>
    <n v="2955"/>
    <x v="2506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x v="6"/>
    <s v="spaces"/>
    <n v="65"/>
    <x v="2510"/>
    <d v="2015-06-16T17:47:29"/>
    <x v="4"/>
  </r>
  <r>
    <n v="3826"/>
    <x v="2507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x v="6"/>
    <s v="plays"/>
    <n v="27.5"/>
    <x v="2511"/>
    <d v="2015-05-07T10:09:54"/>
    <x v="4"/>
  </r>
  <r>
    <n v="3998"/>
    <x v="2508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x v="6"/>
    <s v="plays"/>
    <n v="59.583300000000001"/>
    <x v="2512"/>
    <d v="2015-03-28T22:07:06"/>
    <x v="4"/>
  </r>
  <r>
    <n v="3665"/>
    <x v="2509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x v="6"/>
    <s v="plays"/>
    <n v="51"/>
    <x v="2513"/>
    <d v="2015-10-28T19:54:00"/>
    <x v="0"/>
  </r>
  <r>
    <n v="3755"/>
    <x v="2510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x v="6"/>
    <s v="musical"/>
    <n v="25.464300000000001"/>
    <x v="2514"/>
    <d v="2016-04-15T20:48:27"/>
    <x v="0"/>
  </r>
  <r>
    <n v="962"/>
    <x v="2511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x v="0"/>
    <s v="wearables"/>
    <n v="19.243200000000002"/>
    <x v="2515"/>
    <d v="2016-02-11T17:05:53"/>
    <x v="4"/>
  </r>
  <r>
    <n v="3294"/>
    <x v="2512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x v="6"/>
    <s v="plays"/>
    <n v="29.583300000000001"/>
    <x v="2516"/>
    <d v="2015-06-16T12:59:14"/>
    <x v="2"/>
  </r>
  <r>
    <n v="3454"/>
    <x v="2513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x v="6"/>
    <s v="plays"/>
    <n v="33.571399999999997"/>
    <x v="2517"/>
    <d v="2014-07-31T16:45:59"/>
    <x v="1"/>
  </r>
  <r>
    <n v="1500"/>
    <x v="2514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x v="1"/>
    <s v="fiction"/>
    <n v="46.7333"/>
    <x v="2518"/>
    <d v="2013-05-01T21:42:37"/>
    <x v="4"/>
  </r>
  <r>
    <n v="663"/>
    <x v="2515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x v="0"/>
    <s v="wearables"/>
    <n v="100"/>
    <x v="2519"/>
    <d v="2015-07-18T20:14:16"/>
    <x v="3"/>
  </r>
  <r>
    <n v="782"/>
    <x v="2516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x v="7"/>
    <s v="rock"/>
    <n v="50"/>
    <x v="2520"/>
    <d v="2012-08-25T18:11:42"/>
    <x v="0"/>
  </r>
  <r>
    <n v="3461"/>
    <x v="2517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x v="6"/>
    <s v="plays"/>
    <n v="57.916699999999999"/>
    <x v="2521"/>
    <d v="2016-10-29T03:00:00"/>
    <x v="0"/>
  </r>
  <r>
    <n v="631"/>
    <x v="2518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x v="0"/>
    <s v="web"/>
    <n v="76.666700000000006"/>
    <x v="2522"/>
    <d v="2016-05-28T18:32:09"/>
    <x v="0"/>
  </r>
  <r>
    <n v="409"/>
    <x v="2519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x v="5"/>
    <s v="documentary"/>
    <n v="45.6"/>
    <x v="2523"/>
    <d v="2016-07-22T20:42:24"/>
    <x v="4"/>
  </r>
  <r>
    <n v="668"/>
    <x v="2520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x v="0"/>
    <s v="wearables"/>
    <n v="27.36"/>
    <x v="2524"/>
    <d v="2015-05-11T19:57:02"/>
    <x v="6"/>
  </r>
  <r>
    <n v="1892"/>
    <x v="2521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x v="7"/>
    <s v="indie rock"/>
    <n v="26.269200000000001"/>
    <x v="2525"/>
    <d v="2011-06-07T15:18:01"/>
    <x v="3"/>
  </r>
  <r>
    <n v="2500"/>
    <x v="2522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x v="7"/>
    <s v="indie rock"/>
    <n v="23.4483"/>
    <x v="2526"/>
    <d v="2012-06-23T18:32:55"/>
    <x v="7"/>
  </r>
  <r>
    <n v="1640"/>
    <x v="2523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x v="7"/>
    <s v="rock"/>
    <n v="39.967100000000002"/>
    <x v="2527"/>
    <d v="2010-08-03T01:59:00"/>
    <x v="0"/>
  </r>
  <r>
    <n v="1079"/>
    <x v="2524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x v="3"/>
    <s v="video games"/>
    <n v="37.666699999999999"/>
    <x v="2528"/>
    <d v="2016-05-14T13:35:36"/>
    <x v="0"/>
  </r>
  <r>
    <n v="1556"/>
    <x v="2525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x v="2"/>
    <s v="nature"/>
    <n v="56.416699999999999"/>
    <x v="2529"/>
    <d v="2016-07-04T03:40:24"/>
    <x v="2"/>
  </r>
  <r>
    <n v="428"/>
    <x v="2526"/>
    <s v="Fresh, fun, entertaining Bible stories on YouTube, stop-motion style."/>
    <n v="12000"/>
    <n v="676"/>
    <x v="2"/>
    <s v="US"/>
    <s v="USD"/>
    <n v="1402956000"/>
    <x v="2530"/>
    <b v="0"/>
    <n v="13"/>
    <b v="0"/>
    <x v="5"/>
    <s v="animation"/>
    <n v="52"/>
    <x v="2530"/>
    <d v="2014-06-16T22:00:00"/>
    <x v="2"/>
  </r>
  <r>
    <n v="1190"/>
    <x v="2527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x v="2"/>
    <s v="photobooks"/>
    <n v="51.923099999999998"/>
    <x v="2531"/>
    <d v="2014-08-31T15:58:45"/>
    <x v="4"/>
  </r>
  <r>
    <n v="2920"/>
    <x v="2528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x v="6"/>
    <s v="plays"/>
    <n v="51.615400000000001"/>
    <x v="2532"/>
    <d v="2015-03-25T18:01:10"/>
    <x v="0"/>
  </r>
  <r>
    <n v="2367"/>
    <x v="2529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x v="0"/>
    <s v="web"/>
    <n v="47.857100000000003"/>
    <x v="2533"/>
    <d v="2016-04-25T22:16:56"/>
    <x v="0"/>
  </r>
  <r>
    <n v="942"/>
    <x v="2530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x v="0"/>
    <s v="wearables"/>
    <n v="41.75"/>
    <x v="2534"/>
    <d v="2016-02-18T20:14:20"/>
    <x v="2"/>
  </r>
  <r>
    <n v="2801"/>
    <x v="2531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x v="6"/>
    <s v="plays"/>
    <n v="51.230800000000002"/>
    <x v="2535"/>
    <d v="2014-10-10T11:00:00"/>
    <x v="5"/>
  </r>
  <r>
    <n v="3289"/>
    <x v="2532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x v="6"/>
    <s v="plays"/>
    <n v="26.6084"/>
    <x v="2536"/>
    <d v="2017-02-20T08:50:02"/>
    <x v="4"/>
  </r>
  <r>
    <n v="3529"/>
    <x v="2533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x v="6"/>
    <s v="plays"/>
    <n v="36.666699999999999"/>
    <x v="2537"/>
    <d v="2015-07-13T01:00:00"/>
    <x v="4"/>
  </r>
  <r>
    <n v="3451"/>
    <x v="2534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x v="6"/>
    <s v="plays"/>
    <n v="41.125"/>
    <x v="2538"/>
    <d v="2015-04-21T17:22:07"/>
    <x v="4"/>
  </r>
  <r>
    <n v="2911"/>
    <x v="2535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x v="6"/>
    <s v="plays"/>
    <n v="46.928600000000003"/>
    <x v="2539"/>
    <d v="2015-06-27T18:27:06"/>
    <x v="2"/>
  </r>
  <r>
    <n v="1998"/>
    <x v="2536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x v="2"/>
    <s v="people"/>
    <n v="218.33330000000001"/>
    <x v="2540"/>
    <d v="2014-08-01T02:50:38"/>
    <x v="4"/>
  </r>
  <r>
    <n v="1777"/>
    <x v="2537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x v="2"/>
    <s v="photobooks"/>
    <n v="65.099999999999994"/>
    <x v="2541"/>
    <d v="2015-02-20T08:34:13"/>
    <x v="4"/>
  </r>
  <r>
    <n v="3928"/>
    <x v="2538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x v="6"/>
    <s v="plays"/>
    <n v="93"/>
    <x v="2542"/>
    <d v="2015-10-16T04:59:00"/>
    <x v="4"/>
  </r>
  <r>
    <n v="1576"/>
    <x v="2539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x v="1"/>
    <s v="art books"/>
    <n v="65"/>
    <x v="2543"/>
    <d v="2015-06-30T21:06:08"/>
    <x v="4"/>
  </r>
  <r>
    <n v="1723"/>
    <x v="2540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x v="7"/>
    <s v="faith"/>
    <n v="216.66669999999999"/>
    <x v="2544"/>
    <d v="2015-07-01T06:00:00"/>
    <x v="0"/>
  </r>
  <r>
    <n v="2877"/>
    <x v="2541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x v="6"/>
    <s v="plays"/>
    <n v="108.33329999999999"/>
    <x v="2545"/>
    <d v="2016-11-30T17:00:00"/>
    <x v="4"/>
  </r>
  <r>
    <n v="3345"/>
    <x v="2542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x v="6"/>
    <s v="plays"/>
    <n v="50"/>
    <x v="2546"/>
    <d v="2015-04-18T00:37:00"/>
    <x v="4"/>
  </r>
  <r>
    <n v="3413"/>
    <x v="2543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x v="6"/>
    <s v="plays"/>
    <n v="46.428600000000003"/>
    <x v="2547"/>
    <d v="2015-02-28T04:59:00"/>
    <x v="2"/>
  </r>
  <r>
    <n v="3865"/>
    <x v="2544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x v="6"/>
    <s v="plays"/>
    <n v="46.428600000000003"/>
    <x v="2548"/>
    <d v="2014-08-30T05:30:00"/>
    <x v="4"/>
  </r>
  <r>
    <n v="3073"/>
    <x v="2545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x v="6"/>
    <s v="spaces"/>
    <n v="92.142899999999997"/>
    <x v="2549"/>
    <d v="2015-06-14T19:19:00"/>
    <x v="5"/>
  </r>
  <r>
    <n v="3131"/>
    <x v="2546"/>
    <s v="A Staged Reading of &quot;Snake Eyes,&quot; a new play by Alex Rafala"/>
    <n v="4100"/>
    <n v="645"/>
    <x v="3"/>
    <s v="US"/>
    <s v="USD"/>
    <n v="1491656045"/>
    <x v="2550"/>
    <b v="0"/>
    <n v="12"/>
    <b v="0"/>
    <x v="6"/>
    <s v="plays"/>
    <n v="53.75"/>
    <x v="2550"/>
    <d v="2017-04-08T12:54:05"/>
    <x v="3"/>
  </r>
  <r>
    <n v="879"/>
    <x v="2547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x v="7"/>
    <s v="jazz"/>
    <n v="21.466699999999999"/>
    <x v="2551"/>
    <d v="2012-05-29T19:55:05"/>
    <x v="0"/>
  </r>
  <r>
    <n v="1039"/>
    <x v="2548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x v="7"/>
    <s v="electronic music"/>
    <n v="21.366700000000002"/>
    <x v="2552"/>
    <d v="2016-12-13T07:59:00"/>
    <x v="2"/>
  </r>
  <r>
    <n v="3958"/>
    <x v="2549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x v="6"/>
    <s v="plays"/>
    <n v="40.0625"/>
    <x v="2553"/>
    <d v="2014-08-02T14:00:00"/>
    <x v="0"/>
  </r>
  <r>
    <n v="3985"/>
    <x v="2550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x v="6"/>
    <s v="plays"/>
    <n v="33.736800000000002"/>
    <x v="2554"/>
    <d v="2016-02-20T21:05:00"/>
    <x v="0"/>
  </r>
  <r>
    <n v="4104"/>
    <x v="2551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x v="6"/>
    <s v="plays"/>
    <n v="45.785699999999999"/>
    <x v="2555"/>
    <d v="2016-10-27T06:40:34"/>
    <x v="2"/>
  </r>
  <r>
    <n v="164"/>
    <x v="2552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x v="5"/>
    <s v="drama"/>
    <n v="91.428600000000003"/>
    <x v="2556"/>
    <d v="2014-09-19T18:18:21"/>
    <x v="3"/>
  </r>
  <r>
    <n v="507"/>
    <x v="2553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x v="5"/>
    <s v="animation"/>
    <n v="64"/>
    <x v="2557"/>
    <d v="2012-10-19T23:00:57"/>
    <x v="4"/>
  </r>
  <r>
    <n v="866"/>
    <x v="2554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x v="7"/>
    <s v="jazz"/>
    <n v="58.181800000000003"/>
    <x v="2558"/>
    <d v="2015-02-28T15:10:00"/>
    <x v="6"/>
  </r>
  <r>
    <n v="2471"/>
    <x v="2555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x v="7"/>
    <s v="indie rock"/>
    <n v="37.647100000000002"/>
    <x v="2559"/>
    <d v="2012-01-25T23:49:52"/>
    <x v="5"/>
  </r>
  <r>
    <n v="3136"/>
    <x v="2556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x v="6"/>
    <s v="plays"/>
    <n v="29.045500000000001"/>
    <x v="2560"/>
    <d v="2017-03-31T22:59:00"/>
    <x v="2"/>
  </r>
  <r>
    <n v="1913"/>
    <x v="2557"/>
    <s v="Tibio is a revolutionary new product designed to solve an age old problem."/>
    <n v="48000"/>
    <n v="637"/>
    <x v="2"/>
    <s v="GB"/>
    <s v="GBP"/>
    <n v="1412770578"/>
    <x v="2561"/>
    <b v="0"/>
    <n v="26"/>
    <b v="0"/>
    <x v="0"/>
    <s v="gadgets"/>
    <n v="24.5"/>
    <x v="2561"/>
    <d v="2014-10-08T12:16:18"/>
    <x v="6"/>
  </r>
  <r>
    <n v="70"/>
    <x v="2558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x v="5"/>
    <s v="shorts"/>
    <n v="37.411799999999999"/>
    <x v="2562"/>
    <d v="2011-09-04T21:30:45"/>
    <x v="2"/>
  </r>
  <r>
    <n v="695"/>
    <x v="2559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x v="0"/>
    <s v="wearables"/>
    <n v="90.857100000000003"/>
    <x v="2563"/>
    <d v="2014-10-31T12:30:20"/>
    <x v="0"/>
  </r>
  <r>
    <n v="3050"/>
    <x v="2560"/>
    <s v="Help fund The Black Pearl Consuite at CoreCon VIII: On Ancient Seas!"/>
    <n v="600"/>
    <n v="636"/>
    <x v="0"/>
    <s v="US"/>
    <s v="USD"/>
    <n v="1462420960"/>
    <x v="2564"/>
    <b v="0"/>
    <n v="9"/>
    <b v="1"/>
    <x v="6"/>
    <s v="spaces"/>
    <n v="70.666700000000006"/>
    <x v="2564"/>
    <d v="2016-05-05T04:02:40"/>
    <x v="5"/>
  </r>
  <r>
    <n v="1690"/>
    <x v="2561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x v="7"/>
    <s v="faith"/>
    <n v="57.7273"/>
    <x v="2565"/>
    <d v="2017-04-06T09:20:42"/>
    <x v="4"/>
  </r>
  <r>
    <n v="2170"/>
    <x v="2562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x v="7"/>
    <s v="rock"/>
    <n v="33.315800000000003"/>
    <x v="2566"/>
    <d v="2015-08-22T18:00:22"/>
    <x v="0"/>
  </r>
  <r>
    <n v="3587"/>
    <x v="2563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x v="6"/>
    <s v="plays"/>
    <n v="22.607099999999999"/>
    <x v="2567"/>
    <d v="2016-06-27T19:00:00"/>
    <x v="3"/>
  </r>
  <r>
    <n v="115"/>
    <x v="2564"/>
    <s v="Never judge a book (or a lover) by their cover."/>
    <n v="450"/>
    <n v="632"/>
    <x v="0"/>
    <s v="US"/>
    <s v="USD"/>
    <n v="1328377444"/>
    <x v="2568"/>
    <b v="0"/>
    <n v="22"/>
    <b v="1"/>
    <x v="5"/>
    <s v="shorts"/>
    <n v="28.7273"/>
    <x v="2568"/>
    <d v="2012-02-04T17:44:04"/>
    <x v="0"/>
  </r>
  <r>
    <n v="3459"/>
    <x v="2565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x v="6"/>
    <s v="plays"/>
    <n v="17.527799999999999"/>
    <x v="2569"/>
    <d v="2016-05-20T11:31:00"/>
    <x v="4"/>
  </r>
  <r>
    <n v="3533"/>
    <x v="2566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x v="6"/>
    <s v="plays"/>
    <n v="78.875"/>
    <x v="2570"/>
    <d v="2015-11-11T19:16:07"/>
    <x v="0"/>
  </r>
  <r>
    <n v="9"/>
    <x v="2567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x v="5"/>
    <s v="television"/>
    <n v="31.499500000000001"/>
    <x v="2571"/>
    <d v="2016-04-17T02:29:04"/>
    <x v="4"/>
  </r>
  <r>
    <n v="2067"/>
    <x v="2568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x v="0"/>
    <s v="hardware"/>
    <n v="62.8"/>
    <x v="2572"/>
    <d v="2015-05-24T20:29:36"/>
    <x v="4"/>
  </r>
  <r>
    <n v="2000"/>
    <x v="2569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x v="2"/>
    <s v="people"/>
    <n v="25"/>
    <x v="2573"/>
    <d v="2016-01-06T22:50:13"/>
    <x v="0"/>
  </r>
  <r>
    <n v="2896"/>
    <x v="2570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x v="6"/>
    <s v="plays"/>
    <n v="52.083300000000001"/>
    <x v="2574"/>
    <d v="2016-12-12T06:00:00"/>
    <x v="0"/>
  </r>
  <r>
    <n v="2905"/>
    <x v="2571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x v="6"/>
    <s v="plays"/>
    <n v="36.588200000000001"/>
    <x v="2575"/>
    <d v="2016-09-07T01:21:53"/>
    <x v="0"/>
  </r>
  <r>
    <n v="1018"/>
    <x v="2572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x v="0"/>
    <s v="wearables"/>
    <n v="88.714299999999994"/>
    <x v="2576"/>
    <d v="2016-07-14T11:48:53"/>
    <x v="3"/>
  </r>
  <r>
    <n v="1372"/>
    <x v="2573"/>
    <s v="Please help us raise funds to press our new CD!"/>
    <n v="500"/>
    <n v="620"/>
    <x v="0"/>
    <s v="US"/>
    <s v="USD"/>
    <n v="1342115132"/>
    <x v="2577"/>
    <b v="0"/>
    <n v="16"/>
    <b v="1"/>
    <x v="7"/>
    <s v="rock"/>
    <n v="38.75"/>
    <x v="2577"/>
    <d v="2012-07-12T17:45:32"/>
    <x v="3"/>
  </r>
  <r>
    <n v="1927"/>
    <x v="2574"/>
    <s v="Hampshire is headed to GBS Detroit."/>
    <n v="600"/>
    <n v="620"/>
    <x v="0"/>
    <s v="US"/>
    <s v="USD"/>
    <n v="1331182740"/>
    <x v="2578"/>
    <b v="0"/>
    <n v="11"/>
    <b v="1"/>
    <x v="7"/>
    <s v="indie rock"/>
    <n v="56.363599999999998"/>
    <x v="2578"/>
    <d v="2012-03-08T04:59:00"/>
    <x v="2"/>
  </r>
  <r>
    <n v="3731"/>
    <x v="2575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x v="6"/>
    <s v="plays"/>
    <n v="51.666699999999999"/>
    <x v="2579"/>
    <d v="2015-01-10T03:23:00"/>
    <x v="2"/>
  </r>
  <r>
    <n v="3976"/>
    <x v="2576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x v="6"/>
    <s v="plays"/>
    <n v="62"/>
    <x v="2580"/>
    <d v="2014-08-01T07:00:00"/>
    <x v="0"/>
  </r>
  <r>
    <n v="3409"/>
    <x v="2577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x v="6"/>
    <s v="plays"/>
    <n v="29.428599999999999"/>
    <x v="2581"/>
    <d v="2016-07-31T20:58:00"/>
    <x v="0"/>
  </r>
  <r>
    <n v="2074"/>
    <x v="2578"/>
    <s v="Creating PC gaming controllers to bring your gaming experience to a new level."/>
    <n v="600"/>
    <n v="615"/>
    <x v="0"/>
    <s v="US"/>
    <s v="USD"/>
    <n v="1462564182"/>
    <x v="2582"/>
    <b v="0"/>
    <n v="3"/>
    <b v="1"/>
    <x v="0"/>
    <s v="hardware"/>
    <n v="205"/>
    <x v="2582"/>
    <d v="2016-05-06T19:49:42"/>
    <x v="0"/>
  </r>
  <r>
    <n v="2915"/>
    <x v="2579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x v="6"/>
    <s v="plays"/>
    <n v="203.66669999999999"/>
    <x v="2583"/>
    <d v="2016-03-16T08:33:10"/>
    <x v="4"/>
  </r>
  <r>
    <n v="1294"/>
    <x v="2580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x v="6"/>
    <s v="plays"/>
    <n v="27.7273"/>
    <x v="2584"/>
    <d v="2015-10-19T11:00:00"/>
    <x v="3"/>
  </r>
  <r>
    <n v="2096"/>
    <x v="2581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x v="7"/>
    <s v="indie rock"/>
    <n v="43.571399999999997"/>
    <x v="2585"/>
    <d v="2012-10-26T03:59:00"/>
    <x v="4"/>
  </r>
  <r>
    <n v="3085"/>
    <x v="2582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x v="6"/>
    <s v="spaces"/>
    <n v="67.777799999999999"/>
    <x v="2586"/>
    <d v="2015-09-29T21:12:39"/>
    <x v="4"/>
  </r>
  <r>
    <n v="3404"/>
    <x v="2583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x v="6"/>
    <s v="plays"/>
    <n v="203.33330000000001"/>
    <x v="2587"/>
    <d v="2015-06-17T12:05:02"/>
    <x v="1"/>
  </r>
  <r>
    <n v="2144"/>
    <x v="2584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x v="3"/>
    <s v="video games"/>
    <n v="25.291699999999999"/>
    <x v="2588"/>
    <d v="2013-09-14T13:07:20"/>
    <x v="3"/>
  </r>
  <r>
    <n v="2490"/>
    <x v="2585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x v="7"/>
    <s v="indie rock"/>
    <n v="37.9375"/>
    <x v="2589"/>
    <d v="2012-06-23T05:27:56"/>
    <x v="2"/>
  </r>
  <r>
    <n v="3700"/>
    <x v="2586"/>
    <s v="Help me produce the play I have written for my senior project!"/>
    <n v="500"/>
    <n v="606"/>
    <x v="0"/>
    <s v="US"/>
    <s v="USD"/>
    <n v="1412092800"/>
    <x v="2590"/>
    <b v="0"/>
    <n v="18"/>
    <b v="1"/>
    <x v="6"/>
    <s v="plays"/>
    <n v="33.666699999999999"/>
    <x v="2590"/>
    <d v="2014-09-30T16:00:00"/>
    <x v="4"/>
  </r>
  <r>
    <n v="1287"/>
    <x v="2587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x v="6"/>
    <s v="plays"/>
    <n v="24.2"/>
    <x v="2591"/>
    <d v="2015-06-12T14:54:16"/>
    <x v="0"/>
  </r>
  <r>
    <n v="2815"/>
    <x v="2588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x v="6"/>
    <s v="plays"/>
    <n v="43.214300000000001"/>
    <x v="2592"/>
    <d v="2016-08-07T18:38:29"/>
    <x v="4"/>
  </r>
  <r>
    <n v="2953"/>
    <x v="2589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x v="6"/>
    <s v="spaces"/>
    <n v="201.66669999999999"/>
    <x v="2593"/>
    <d v="2015-10-08T19:00:21"/>
    <x v="4"/>
  </r>
  <r>
    <n v="386"/>
    <x v="2590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x v="5"/>
    <s v="documentary"/>
    <n v="46.230800000000002"/>
    <x v="2594"/>
    <d v="2015-08-10T22:49:51"/>
    <x v="4"/>
  </r>
  <r>
    <n v="2142"/>
    <x v="2591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x v="3"/>
    <s v="video games"/>
    <n v="50.083300000000001"/>
    <x v="2595"/>
    <d v="2015-12-30T16:50:10"/>
    <x v="2"/>
  </r>
  <r>
    <n v="50"/>
    <x v="2592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x v="5"/>
    <s v="television"/>
    <n v="27.2727"/>
    <x v="2596"/>
    <d v="2015-01-30T17:00:00"/>
    <x v="6"/>
  </r>
  <r>
    <n v="104"/>
    <x v="2593"/>
    <s v="UCF short film about an old man, his love for music, and his misplaced trumpet.  "/>
    <n v="500"/>
    <n v="600"/>
    <x v="0"/>
    <s v="US"/>
    <s v="USD"/>
    <n v="1301792400"/>
    <x v="2597"/>
    <b v="0"/>
    <n v="10"/>
    <b v="1"/>
    <x v="5"/>
    <s v="shorts"/>
    <n v="60"/>
    <x v="2597"/>
    <d v="2011-04-03T01:00:00"/>
    <x v="2"/>
  </r>
  <r>
    <n v="375"/>
    <x v="2594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x v="5"/>
    <s v="documentary"/>
    <n v="42.857100000000003"/>
    <x v="2598"/>
    <d v="2014-03-01T17:18:00"/>
    <x v="0"/>
  </r>
  <r>
    <n v="1438"/>
    <x v="2595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x v="1"/>
    <s v="translations"/>
    <n v="75"/>
    <x v="2599"/>
    <d v="2016-04-27T13:55:00"/>
    <x v="0"/>
  </r>
  <r>
    <n v="2265"/>
    <x v="2596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x v="3"/>
    <s v="tabletop games"/>
    <n v="35.117600000000003"/>
    <x v="2600"/>
    <d v="2016-11-22T20:28:27"/>
    <x v="3"/>
  </r>
  <r>
    <n v="757"/>
    <x v="2597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x v="1"/>
    <s v="nonfiction"/>
    <n v="33.055599999999998"/>
    <x v="2601"/>
    <d v="2012-12-06T01:18:34"/>
    <x v="2"/>
  </r>
  <r>
    <n v="3521"/>
    <x v="2598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x v="6"/>
    <s v="plays"/>
    <n v="45.615400000000001"/>
    <x v="2602"/>
    <d v="2014-09-29T08:40:20"/>
    <x v="2"/>
  </r>
  <r>
    <n v="3378"/>
    <x v="2599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x v="6"/>
    <s v="plays"/>
    <n v="28.1905"/>
    <x v="2603"/>
    <d v="2014-08-31T13:08:00"/>
    <x v="2"/>
  </r>
  <r>
    <n v="1806"/>
    <x v="2600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x v="2"/>
    <s v="photobooks"/>
    <n v="73.875"/>
    <x v="2604"/>
    <d v="2014-09-30T15:19:09"/>
    <x v="2"/>
  </r>
  <r>
    <n v="603"/>
    <x v="2601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x v="0"/>
    <s v="web"/>
    <n v="45.386200000000002"/>
    <x v="2605"/>
    <d v="2014-08-14T15:20:23"/>
    <x v="5"/>
  </r>
  <r>
    <n v="694"/>
    <x v="2602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x v="0"/>
    <s v="wearables"/>
    <n v="84.285700000000006"/>
    <x v="2606"/>
    <d v="2017-02-01T15:55:59"/>
    <x v="0"/>
  </r>
  <r>
    <n v="3063"/>
    <x v="2603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x v="6"/>
    <s v="spaces"/>
    <n v="25.521699999999999"/>
    <x v="2607"/>
    <d v="2016-10-22T22:08:58"/>
    <x v="4"/>
  </r>
  <r>
    <n v="3193"/>
    <x v="2604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x v="6"/>
    <s v="musical"/>
    <n v="24.458300000000001"/>
    <x v="2608"/>
    <d v="2015-02-20T23:14:16"/>
    <x v="0"/>
  </r>
  <r>
    <n v="1400"/>
    <x v="2605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x v="7"/>
    <s v="rock"/>
    <n v="17.235299999999999"/>
    <x v="2609"/>
    <d v="2016-06-12T05:30:00"/>
    <x v="2"/>
  </r>
  <r>
    <n v="1127"/>
    <x v="2606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x v="3"/>
    <s v="mobile games"/>
    <n v="25.434799999999999"/>
    <x v="2610"/>
    <d v="2014-11-14T21:30:00"/>
    <x v="4"/>
  </r>
  <r>
    <n v="1175"/>
    <x v="2607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x v="4"/>
    <s v="food trucks"/>
    <n v="65"/>
    <x v="2611"/>
    <d v="2015-07-15T17:28:59"/>
    <x v="4"/>
  </r>
  <r>
    <n v="3607"/>
    <x v="2608"/>
    <s v="'E15' is a verbatim project that looks at the story of the Focus E15 Campaign"/>
    <n v="550"/>
    <n v="580"/>
    <x v="0"/>
    <s v="GB"/>
    <s v="GBP"/>
    <n v="1450137600"/>
    <x v="2612"/>
    <b v="0"/>
    <n v="20"/>
    <b v="1"/>
    <x v="6"/>
    <s v="plays"/>
    <n v="29"/>
    <x v="2612"/>
    <d v="2015-12-15T00:00:00"/>
    <x v="2"/>
  </r>
  <r>
    <n v="4075"/>
    <x v="2609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x v="6"/>
    <s v="plays"/>
    <n v="44.307699999999997"/>
    <x v="2613"/>
    <d v="2014-06-30T17:28:00"/>
    <x v="4"/>
  </r>
  <r>
    <n v="432"/>
    <x v="2610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x v="5"/>
    <s v="animation"/>
    <n v="71.25"/>
    <x v="2614"/>
    <d v="2015-10-21T17:26:21"/>
    <x v="1"/>
  </r>
  <r>
    <n v="2774"/>
    <x v="2611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x v="1"/>
    <s v="children's books"/>
    <n v="43.846200000000003"/>
    <x v="2615"/>
    <d v="2013-03-08T03:02:08"/>
    <x v="4"/>
  </r>
  <r>
    <n v="3291"/>
    <x v="2612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x v="6"/>
    <s v="plays"/>
    <n v="40.714300000000001"/>
    <x v="2616"/>
    <d v="2015-09-17T03:59:00"/>
    <x v="2"/>
  </r>
  <r>
    <n v="3711"/>
    <x v="2613"/>
    <s v="Two teachers and twenty kids bring one of Shakespeare's plays to life!"/>
    <n v="500"/>
    <n v="570"/>
    <x v="0"/>
    <s v="US"/>
    <s v="USD"/>
    <n v="1402848000"/>
    <x v="2617"/>
    <b v="0"/>
    <n v="21"/>
    <b v="1"/>
    <x v="6"/>
    <s v="plays"/>
    <n v="27.142900000000001"/>
    <x v="2617"/>
    <d v="2014-06-15T16:00:00"/>
    <x v="4"/>
  </r>
  <r>
    <n v="3818"/>
    <x v="2614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x v="6"/>
    <s v="plays"/>
    <n v="57"/>
    <x v="2618"/>
    <d v="2015-03-12T19:13:02"/>
    <x v="4"/>
  </r>
  <r>
    <n v="2906"/>
    <x v="2615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x v="6"/>
    <s v="plays"/>
    <n v="80.714299999999994"/>
    <x v="2619"/>
    <d v="2015-08-01T01:00:00"/>
    <x v="0"/>
  </r>
  <r>
    <n v="3752"/>
    <x v="2616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x v="6"/>
    <s v="musical"/>
    <n v="37.666699999999999"/>
    <x v="2620"/>
    <d v="2016-10-16T21:00:00"/>
    <x v="4"/>
  </r>
  <r>
    <n v="74"/>
    <x v="2617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x v="5"/>
    <s v="shorts"/>
    <n v="19.471"/>
    <x v="2621"/>
    <d v="2016-01-21T11:41:35"/>
    <x v="1"/>
  </r>
  <r>
    <n v="1659"/>
    <x v="2618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x v="7"/>
    <s v="pop"/>
    <n v="12.533300000000001"/>
    <x v="2622"/>
    <d v="2013-12-17T12:00:00"/>
    <x v="2"/>
  </r>
  <r>
    <n v="4028"/>
    <x v="2619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x v="6"/>
    <s v="plays"/>
    <n v="51"/>
    <x v="2623"/>
    <d v="2014-06-05T22:31:40"/>
    <x v="2"/>
  </r>
  <r>
    <n v="169"/>
    <x v="2620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x v="5"/>
    <s v="drama"/>
    <n v="56"/>
    <x v="2624"/>
    <d v="2014-10-18T12:07:39"/>
    <x v="2"/>
  </r>
  <r>
    <n v="1725"/>
    <x v="2621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x v="7"/>
    <s v="faith"/>
    <n v="62.222200000000001"/>
    <x v="2625"/>
    <d v="2014-08-24T23:14:09"/>
    <x v="3"/>
  </r>
  <r>
    <n v="2140"/>
    <x v="2622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x v="3"/>
    <s v="video games"/>
    <n v="50.909100000000002"/>
    <x v="2626"/>
    <d v="2013-01-11T20:00:24"/>
    <x v="3"/>
  </r>
  <r>
    <n v="1896"/>
    <x v="2623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x v="7"/>
    <s v="indie rock"/>
    <n v="43"/>
    <x v="2627"/>
    <d v="2012-04-12T17:02:45"/>
    <x v="0"/>
  </r>
  <r>
    <n v="3309"/>
    <x v="2624"/>
    <s v="Two unlikely friends, a garage, tinned beans &amp; the end of the world."/>
    <n v="350"/>
    <n v="558"/>
    <x v="0"/>
    <s v="GB"/>
    <s v="GBP"/>
    <n v="1476632178"/>
    <x v="2628"/>
    <b v="0"/>
    <n v="31"/>
    <b v="1"/>
    <x v="6"/>
    <s v="plays"/>
    <n v="18"/>
    <x v="2628"/>
    <d v="2016-10-16T15:36:18"/>
    <x v="6"/>
  </r>
  <r>
    <n v="2281"/>
    <x v="2625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x v="7"/>
    <s v="rock"/>
    <n v="50.454500000000003"/>
    <x v="2629"/>
    <d v="2011-07-25T06:50:00"/>
    <x v="2"/>
  </r>
  <r>
    <n v="685"/>
    <x v="2626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x v="0"/>
    <s v="wearables"/>
    <n v="55.3"/>
    <x v="2630"/>
    <d v="2015-01-12T20:47:52"/>
    <x v="2"/>
  </r>
  <r>
    <n v="1807"/>
    <x v="2627"/>
    <s v="I want to explore alternative cultures and lifestyles in America."/>
    <n v="5000"/>
    <n v="553"/>
    <x v="2"/>
    <s v="US"/>
    <s v="USD"/>
    <n v="1411868313"/>
    <x v="2631"/>
    <b v="1"/>
    <n v="8"/>
    <b v="0"/>
    <x v="2"/>
    <s v="photobooks"/>
    <n v="69.125"/>
    <x v="2631"/>
    <d v="2014-09-28T01:38:33"/>
    <x v="4"/>
  </r>
  <r>
    <n v="1391"/>
    <x v="2628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x v="7"/>
    <s v="rock"/>
    <n v="42.384599999999999"/>
    <x v="2632"/>
    <d v="2015-08-22T04:59:00"/>
    <x v="3"/>
  </r>
  <r>
    <n v="1612"/>
    <x v="2629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x v="7"/>
    <s v="rock"/>
    <n v="50"/>
    <x v="2633"/>
    <d v="2013-01-02T20:59:44"/>
    <x v="6"/>
  </r>
  <r>
    <n v="2752"/>
    <x v="2630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x v="1"/>
    <s v="children's books"/>
    <n v="39.285699999999999"/>
    <x v="2634"/>
    <d v="2011-12-18T18:21:44"/>
    <x v="4"/>
  </r>
  <r>
    <n v="2897"/>
    <x v="2631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x v="6"/>
    <s v="plays"/>
    <n v="183.33330000000001"/>
    <x v="2635"/>
    <d v="2015-10-11T15:29:05"/>
    <x v="4"/>
  </r>
  <r>
    <n v="3514"/>
    <x v="2632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x v="6"/>
    <s v="plays"/>
    <n v="55"/>
    <x v="2636"/>
    <d v="2015-02-02T04:59:00"/>
    <x v="4"/>
  </r>
  <r>
    <n v="3934"/>
    <x v="2633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x v="6"/>
    <s v="plays"/>
    <n v="45.833300000000001"/>
    <x v="2637"/>
    <d v="2015-10-01T13:00:00"/>
    <x v="0"/>
  </r>
  <r>
    <n v="2455"/>
    <x v="2634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x v="4"/>
    <s v="small batch"/>
    <n v="34.125"/>
    <x v="2638"/>
    <d v="2016-04-20T18:45:50"/>
    <x v="3"/>
  </r>
  <r>
    <n v="818"/>
    <x v="2635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x v="7"/>
    <s v="rock"/>
    <n v="28.684200000000001"/>
    <x v="2639"/>
    <d v="2012-08-07T17:01:00"/>
    <x v="0"/>
  </r>
  <r>
    <n v="856"/>
    <x v="2636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x v="7"/>
    <s v="metal"/>
    <n v="19.464300000000001"/>
    <x v="2640"/>
    <d v="2016-10-25T19:00:00"/>
    <x v="2"/>
  </r>
  <r>
    <n v="3181"/>
    <x v="2637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x v="6"/>
    <s v="plays"/>
    <n v="36.333300000000001"/>
    <x v="2641"/>
    <d v="2014-06-15T16:00:00"/>
    <x v="5"/>
  </r>
  <r>
    <n v="3888"/>
    <x v="2638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x v="6"/>
    <s v="plays"/>
    <n v="38.714300000000001"/>
    <x v="2642"/>
    <d v="2017-02-26T13:05:58"/>
    <x v="4"/>
  </r>
  <r>
    <n v="3992"/>
    <x v="2639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x v="6"/>
    <s v="plays"/>
    <n v="60.1111"/>
    <x v="2643"/>
    <d v="2015-12-11T23:34:19"/>
    <x v="5"/>
  </r>
  <r>
    <n v="3133"/>
    <x v="2640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x v="6"/>
    <s v="plays"/>
    <n v="33.75"/>
    <x v="2644"/>
    <d v="2017-03-24T12:33:54"/>
    <x v="2"/>
  </r>
  <r>
    <n v="3319"/>
    <x v="2641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x v="6"/>
    <s v="plays"/>
    <n v="33.75"/>
    <x v="2645"/>
    <d v="2015-01-31T14:03:06"/>
    <x v="2"/>
  </r>
  <r>
    <n v="3321"/>
    <x v="2642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x v="6"/>
    <s v="plays"/>
    <n v="35.799999999999997"/>
    <x v="2646"/>
    <d v="2014-10-16T03:59:00"/>
    <x v="2"/>
  </r>
  <r>
    <n v="3831"/>
    <x v="2643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x v="6"/>
    <s v="plays"/>
    <n v="58.9011"/>
    <x v="2647"/>
    <d v="2014-11-05T21:22:25"/>
    <x v="2"/>
  </r>
  <r>
    <n v="1146"/>
    <x v="2644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x v="4"/>
    <s v="food trucks"/>
    <n v="44.166699999999999"/>
    <x v="2648"/>
    <d v="2014-05-02T22:52:53"/>
    <x v="4"/>
  </r>
  <r>
    <n v="2581"/>
    <x v="2645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x v="4"/>
    <s v="food trucks"/>
    <n v="48.181800000000003"/>
    <x v="2649"/>
    <d v="2015-11-16T16:04:58"/>
    <x v="4"/>
  </r>
  <r>
    <n v="3525"/>
    <x v="2646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x v="6"/>
    <s v="plays"/>
    <n v="75.714299999999994"/>
    <x v="2650"/>
    <d v="2015-08-09T16:00:00"/>
    <x v="0"/>
  </r>
  <r>
    <n v="3563"/>
    <x v="2647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x v="6"/>
    <s v="plays"/>
    <n v="21.097999999999999"/>
    <x v="2651"/>
    <d v="2016-08-01T19:00:00"/>
    <x v="0"/>
  </r>
  <r>
    <n v="3968"/>
    <x v="2648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x v="6"/>
    <s v="plays"/>
    <n v="47.909100000000002"/>
    <x v="2652"/>
    <d v="2016-05-22T19:34:33"/>
    <x v="0"/>
  </r>
  <r>
    <n v="2"/>
    <x v="2649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x v="5"/>
    <s v="television"/>
    <n v="15"/>
    <x v="2653"/>
    <d v="2016-02-15T16:51:23"/>
    <x v="2"/>
  </r>
  <r>
    <n v="3255"/>
    <x v="2650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x v="6"/>
    <s v="plays"/>
    <n v="29.166699999999999"/>
    <x v="2654"/>
    <d v="2014-10-07T18:26:15"/>
    <x v="0"/>
  </r>
  <r>
    <n v="3749"/>
    <x v="2651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x v="6"/>
    <s v="musical"/>
    <n v="75"/>
    <x v="2655"/>
    <d v="2016-04-29T03:59:00"/>
    <x v="0"/>
  </r>
  <r>
    <n v="3112"/>
    <x v="2652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x v="6"/>
    <s v="spaces"/>
    <n v="57.8889"/>
    <x v="2656"/>
    <d v="2016-11-01T02:55:34"/>
    <x v="0"/>
  </r>
  <r>
    <n v="829"/>
    <x v="2653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x v="7"/>
    <s v="rock"/>
    <n v="32.5"/>
    <x v="2657"/>
    <d v="2016-07-13T19:14:00"/>
    <x v="3"/>
  </r>
  <r>
    <n v="909"/>
    <x v="2654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x v="7"/>
    <s v="jazz"/>
    <n v="65"/>
    <x v="2658"/>
    <d v="2012-07-23T04:00:00"/>
    <x v="0"/>
  </r>
  <r>
    <n v="1835"/>
    <x v="2655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x v="7"/>
    <s v="rock"/>
    <n v="47.2727"/>
    <x v="2659"/>
    <d v="2016-03-31T15:51:11"/>
    <x v="2"/>
  </r>
  <r>
    <n v="3651"/>
    <x v="2656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x v="6"/>
    <s v="plays"/>
    <n v="57.777799999999999"/>
    <x v="2660"/>
    <d v="2014-08-10T15:59:00"/>
    <x v="0"/>
  </r>
  <r>
    <n v="3894"/>
    <x v="2657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x v="6"/>
    <s v="plays"/>
    <n v="47.2727"/>
    <x v="2661"/>
    <d v="2016-12-06T04:59:00"/>
    <x v="8"/>
  </r>
  <r>
    <n v="1637"/>
    <x v="2658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x v="7"/>
    <s v="rock"/>
    <n v="34.6"/>
    <x v="2662"/>
    <d v="2009-12-31T23:39:00"/>
    <x v="7"/>
  </r>
  <r>
    <n v="2491"/>
    <x v="2659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x v="7"/>
    <s v="indie rock"/>
    <n v="51.6"/>
    <x v="2663"/>
    <d v="2011-01-16T01:51:00"/>
    <x v="0"/>
  </r>
  <r>
    <n v="1816"/>
    <x v="2660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x v="2"/>
    <s v="photobooks"/>
    <n v="84.833299999999994"/>
    <x v="2664"/>
    <d v="2016-07-25T19:00:00"/>
    <x v="0"/>
  </r>
  <r>
    <n v="1990"/>
    <x v="2661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x v="2"/>
    <s v="people"/>
    <n v="101.8"/>
    <x v="2665"/>
    <d v="2016-02-13T04:42:12"/>
    <x v="4"/>
  </r>
  <r>
    <n v="1574"/>
    <x v="2662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x v="1"/>
    <s v="art books"/>
    <n v="84.333299999999994"/>
    <x v="2666"/>
    <d v="2015-02-17T22:15:29"/>
    <x v="4"/>
  </r>
  <r>
    <n v="3462"/>
    <x v="2663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x v="6"/>
    <s v="plays"/>
    <n v="29.7059"/>
    <x v="2667"/>
    <d v="2015-07-10T18:00:00"/>
    <x v="0"/>
  </r>
  <r>
    <n v="2867"/>
    <x v="2486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x v="6"/>
    <s v="plays"/>
    <n v="50.4"/>
    <x v="2668"/>
    <d v="2016-07-04T04:00:00"/>
    <x v="4"/>
  </r>
  <r>
    <n v="3558"/>
    <x v="2664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x v="6"/>
    <s v="plays"/>
    <n v="22.909099999999999"/>
    <x v="2669"/>
    <d v="2015-06-26T21:00:00"/>
    <x v="0"/>
  </r>
  <r>
    <n v="539"/>
    <x v="2665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x v="6"/>
    <s v="plays"/>
    <n v="25.161000000000001"/>
    <x v="2670"/>
    <d v="2016-07-05T01:11:47"/>
    <x v="0"/>
  </r>
  <r>
    <n v="1320"/>
    <x v="2666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x v="0"/>
    <s v="wearables"/>
    <n v="167.66669999999999"/>
    <x v="2671"/>
    <d v="2016-12-30T23:00:00"/>
    <x v="6"/>
  </r>
  <r>
    <n v="90"/>
    <x v="2667"/>
    <s v="We're looking for funding to help submit a short film to film festivals."/>
    <n v="500"/>
    <n v="502"/>
    <x v="0"/>
    <s v="US"/>
    <s v="USD"/>
    <n v="1310454499"/>
    <x v="2672"/>
    <b v="0"/>
    <n v="16"/>
    <b v="1"/>
    <x v="5"/>
    <s v="shorts"/>
    <n v="31.375"/>
    <x v="2672"/>
    <d v="2011-07-12T07:08:19"/>
    <x v="0"/>
  </r>
  <r>
    <n v="3829"/>
    <x v="2668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x v="6"/>
    <s v="plays"/>
    <n v="62.625"/>
    <x v="2673"/>
    <d v="2016-08-31T20:46:11"/>
    <x v="6"/>
  </r>
  <r>
    <n v="84"/>
    <x v="2669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x v="5"/>
    <s v="shorts"/>
    <n v="71.428600000000003"/>
    <x v="2674"/>
    <d v="2011-05-15T18:11:26"/>
    <x v="4"/>
  </r>
  <r>
    <n v="139"/>
    <x v="2670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x v="5"/>
    <s v="science fiction"/>
    <n v="500"/>
    <x v="2675"/>
    <d v="2015-07-12T22:06:12"/>
    <x v="6"/>
  </r>
  <r>
    <n v="1832"/>
    <x v="2671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x v="7"/>
    <s v="rock"/>
    <n v="25"/>
    <x v="2676"/>
    <d v="2011-03-04T12:57:07"/>
    <x v="2"/>
  </r>
  <r>
    <n v="2892"/>
    <x v="2672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x v="6"/>
    <s v="plays"/>
    <n v="29.411799999999999"/>
    <x v="2677"/>
    <d v="2014-08-25T21:00:00"/>
    <x v="4"/>
  </r>
  <r>
    <n v="2922"/>
    <x v="2673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x v="6"/>
    <s v="musical"/>
    <n v="83.333299999999994"/>
    <x v="2678"/>
    <d v="2015-05-18T20:58:47"/>
    <x v="5"/>
  </r>
  <r>
    <n v="3000"/>
    <x v="2674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x v="6"/>
    <s v="spaces"/>
    <n v="62.5"/>
    <x v="2679"/>
    <d v="2017-01-31T18:00:00"/>
    <x v="0"/>
  </r>
  <r>
    <n v="3392"/>
    <x v="2675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x v="6"/>
    <s v="plays"/>
    <n v="41.666699999999999"/>
    <x v="2680"/>
    <d v="2016-05-06T20:17:35"/>
    <x v="4"/>
  </r>
  <r>
    <n v="3572"/>
    <x v="2676"/>
    <s v="A darkly comic one woman show by Abram Rooney as part of The Camden Fringe 2015."/>
    <n v="500"/>
    <n v="500"/>
    <x v="0"/>
    <s v="GB"/>
    <s v="GBP"/>
    <n v="1434894082"/>
    <x v="2681"/>
    <b v="0"/>
    <n v="9"/>
    <b v="1"/>
    <x v="6"/>
    <s v="plays"/>
    <n v="55.555599999999998"/>
    <x v="2681"/>
    <d v="2015-06-21T13:41:22"/>
    <x v="0"/>
  </r>
  <r>
    <n v="3579"/>
    <x v="2677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x v="6"/>
    <s v="plays"/>
    <n v="35.714300000000001"/>
    <x v="2682"/>
    <d v="2016-03-31T17:17:36"/>
    <x v="0"/>
  </r>
  <r>
    <n v="3650"/>
    <x v="2678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x v="6"/>
    <s v="plays"/>
    <n v="29.411799999999999"/>
    <x v="2683"/>
    <d v="2016-02-02T11:29:44"/>
    <x v="4"/>
  </r>
  <r>
    <n v="3761"/>
    <x v="2679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x v="6"/>
    <s v="musical"/>
    <n v="166.66669999999999"/>
    <x v="2684"/>
    <d v="2015-08-10T23:00:00"/>
    <x v="4"/>
  </r>
  <r>
    <n v="3788"/>
    <x v="2680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x v="6"/>
    <s v="musical"/>
    <n v="500"/>
    <x v="2685"/>
    <d v="2015-12-23T16:18:00"/>
    <x v="2"/>
  </r>
  <r>
    <n v="3996"/>
    <x v="2681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x v="6"/>
    <s v="plays"/>
    <n v="29.235299999999999"/>
    <x v="2686"/>
    <d v="2014-11-20T16:04:00"/>
    <x v="4"/>
  </r>
  <r>
    <n v="2639"/>
    <x v="2682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x v="0"/>
    <s v="space exploration"/>
    <n v="10.040800000000001"/>
    <x v="2687"/>
    <d v="2015-02-19T20:45:48"/>
    <x v="0"/>
  </r>
  <r>
    <n v="4062"/>
    <x v="2683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x v="6"/>
    <s v="plays"/>
    <n v="163.33330000000001"/>
    <x v="2688"/>
    <d v="2016-07-02T17:44:28"/>
    <x v="0"/>
  </r>
  <r>
    <n v="3986"/>
    <x v="2684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x v="6"/>
    <s v="plays"/>
    <n v="37.538499999999999"/>
    <x v="2689"/>
    <d v="2016-05-06T13:04:00"/>
    <x v="0"/>
  </r>
  <r>
    <n v="1707"/>
    <x v="2685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x v="7"/>
    <s v="faith"/>
    <n v="54.1111"/>
    <x v="2690"/>
    <d v="2016-03-28T16:18:15"/>
    <x v="0"/>
  </r>
  <r>
    <n v="1325"/>
    <x v="2686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x v="0"/>
    <s v="wearables"/>
    <n v="60.75"/>
    <x v="2691"/>
    <d v="2016-12-30T02:03:55"/>
    <x v="5"/>
  </r>
  <r>
    <n v="2836"/>
    <x v="2687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x v="6"/>
    <s v="plays"/>
    <n v="44.090899999999998"/>
    <x v="2692"/>
    <d v="2017-02-18T04:59:00"/>
    <x v="0"/>
  </r>
  <r>
    <n v="3405"/>
    <x v="2688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x v="6"/>
    <s v="plays"/>
    <n v="28.323499999999999"/>
    <x v="2693"/>
    <d v="2016-03-01T23:59:00"/>
    <x v="0"/>
  </r>
  <r>
    <n v="704"/>
    <x v="2689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x v="0"/>
    <s v="wearables"/>
    <n v="120.25"/>
    <x v="2694"/>
    <d v="2017-02-20T04:37:48"/>
    <x v="4"/>
  </r>
  <r>
    <n v="3646"/>
    <x v="2690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x v="6"/>
    <s v="musical"/>
    <n v="60.125"/>
    <x v="2695"/>
    <d v="2015-06-16T23:30:00"/>
    <x v="4"/>
  </r>
  <r>
    <n v="452"/>
    <x v="2691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x v="5"/>
    <s v="animation"/>
    <n v="40"/>
    <x v="2696"/>
    <d v="2015-05-13T16:53:35"/>
    <x v="0"/>
  </r>
  <r>
    <n v="948"/>
    <x v="2692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x v="0"/>
    <s v="wearables"/>
    <n v="60"/>
    <x v="2697"/>
    <d v="2016-03-12T19:52:44"/>
    <x v="3"/>
  </r>
  <r>
    <n v="2135"/>
    <x v="2693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x v="3"/>
    <s v="video games"/>
    <n v="21.7273"/>
    <x v="2698"/>
    <d v="2012-10-04T23:07:13"/>
    <x v="4"/>
  </r>
  <r>
    <n v="3084"/>
    <x v="2694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x v="6"/>
    <s v="spaces"/>
    <n v="78.333299999999994"/>
    <x v="2699"/>
    <d v="2015-05-05T18:48:00"/>
    <x v="0"/>
  </r>
  <r>
    <n v="3562"/>
    <x v="2695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x v="6"/>
    <s v="plays"/>
    <n v="15.129"/>
    <x v="2700"/>
    <d v="2016-03-13T22:00:00"/>
    <x v="0"/>
  </r>
  <r>
    <n v="992"/>
    <x v="2696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x v="0"/>
    <s v="wearables"/>
    <n v="116.75"/>
    <x v="2701"/>
    <d v="2016-05-07T21:11:59"/>
    <x v="2"/>
  </r>
  <r>
    <n v="2871"/>
    <x v="2697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x v="6"/>
    <s v="plays"/>
    <n v="35.923099999999998"/>
    <x v="2702"/>
    <d v="2014-12-21T17:43:33"/>
    <x v="4"/>
  </r>
  <r>
    <n v="2161"/>
    <x v="2698"/>
    <s v="We're trying to fund hard copies of our debut album!"/>
    <n v="400"/>
    <n v="463"/>
    <x v="0"/>
    <s v="US"/>
    <s v="USD"/>
    <n v="1443040059"/>
    <x v="2703"/>
    <b v="0"/>
    <n v="13"/>
    <b v="1"/>
    <x v="7"/>
    <s v="rock"/>
    <n v="35.615400000000001"/>
    <x v="2703"/>
    <d v="2015-09-23T20:27:39"/>
    <x v="2"/>
  </r>
  <r>
    <n v="2388"/>
    <x v="2699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x v="0"/>
    <s v="web"/>
    <n v="57.875"/>
    <x v="2704"/>
    <d v="2015-01-15T19:29:00"/>
    <x v="6"/>
  </r>
  <r>
    <n v="76"/>
    <x v="2700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x v="5"/>
    <s v="shorts"/>
    <n v="30.666699999999999"/>
    <x v="2705"/>
    <d v="2011-12-27T17:35:58"/>
    <x v="3"/>
  </r>
  <r>
    <n v="95"/>
    <x v="2701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x v="5"/>
    <s v="shorts"/>
    <n v="21.904800000000002"/>
    <x v="2706"/>
    <d v="2012-02-26T00:07:21"/>
    <x v="4"/>
  </r>
  <r>
    <n v="2409"/>
    <x v="2702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x v="4"/>
    <s v="food trucks"/>
    <n v="76.666700000000006"/>
    <x v="2707"/>
    <d v="2015-08-18T21:01:15"/>
    <x v="4"/>
  </r>
  <r>
    <n v="2414"/>
    <x v="2703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x v="4"/>
    <s v="food trucks"/>
    <n v="35.384599999999999"/>
    <x v="2708"/>
    <d v="2015-08-22T03:59:00"/>
    <x v="0"/>
  </r>
  <r>
    <n v="3605"/>
    <x v="2704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x v="6"/>
    <s v="plays"/>
    <n v="30.666699999999999"/>
    <x v="2709"/>
    <d v="2016-02-13T19:02:06"/>
    <x v="2"/>
  </r>
  <r>
    <n v="4046"/>
    <x v="2705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x v="6"/>
    <s v="plays"/>
    <n v="38.333300000000001"/>
    <x v="2710"/>
    <d v="2014-10-22T15:36:50"/>
    <x v="4"/>
  </r>
  <r>
    <n v="3807"/>
    <x v="2706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x v="6"/>
    <s v="musical"/>
    <n v="50.555599999999998"/>
    <x v="2711"/>
    <d v="2015-04-03T21:48:59"/>
    <x v="0"/>
  </r>
  <r>
    <n v="3929"/>
    <x v="2707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x v="6"/>
    <s v="plays"/>
    <n v="32.357100000000003"/>
    <x v="2712"/>
    <d v="2016-09-18T19:51:05"/>
    <x v="5"/>
  </r>
  <r>
    <n v="4001"/>
    <x v="2708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x v="6"/>
    <s v="plays"/>
    <n v="32.357100000000003"/>
    <x v="2713"/>
    <d v="2017-03-01T19:00:00"/>
    <x v="4"/>
  </r>
  <r>
    <n v="3869"/>
    <x v="2709"/>
    <s v="A Musical about 3 women who pursue their Pleasure and end up finding themselves."/>
    <n v="13111"/>
    <n v="452"/>
    <x v="1"/>
    <s v="US"/>
    <s v="USD"/>
    <n v="1426302660"/>
    <x v="2714"/>
    <b v="0"/>
    <n v="15"/>
    <b v="0"/>
    <x v="6"/>
    <s v="musical"/>
    <n v="30.133299999999998"/>
    <x v="2714"/>
    <d v="2015-03-14T03:11:00"/>
    <x v="2"/>
  </r>
  <r>
    <n v="3059"/>
    <x v="2710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x v="6"/>
    <s v="spaces"/>
    <n v="41"/>
    <x v="2715"/>
    <d v="2014-08-08T22:27:26"/>
    <x v="4"/>
  </r>
  <r>
    <n v="3325"/>
    <x v="2711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x v="6"/>
    <s v="plays"/>
    <n v="30"/>
    <x v="2716"/>
    <d v="2015-04-05T17:51:17"/>
    <x v="2"/>
  </r>
  <r>
    <n v="3980"/>
    <x v="2712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x v="6"/>
    <s v="plays"/>
    <n v="64.285700000000006"/>
    <x v="2717"/>
    <d v="2014-07-05T14:22:27"/>
    <x v="0"/>
  </r>
  <r>
    <n v="1419"/>
    <x v="2713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x v="1"/>
    <s v="translations"/>
    <n v="44.5"/>
    <x v="2718"/>
    <d v="2016-10-09T10:56:59"/>
    <x v="4"/>
  </r>
  <r>
    <n v="1494"/>
    <x v="2714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x v="1"/>
    <s v="fiction"/>
    <n v="40.454500000000003"/>
    <x v="2719"/>
    <d v="2015-04-03T15:38:00"/>
    <x v="4"/>
  </r>
  <r>
    <n v="2805"/>
    <x v="2715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x v="6"/>
    <s v="plays"/>
    <n v="24.444400000000002"/>
    <x v="2720"/>
    <d v="2015-08-22T12:07:53"/>
    <x v="2"/>
  </r>
  <r>
    <n v="3897"/>
    <x v="2716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x v="6"/>
    <s v="plays"/>
    <n v="44"/>
    <x v="2721"/>
    <d v="2015-01-08T20:58:03"/>
    <x v="4"/>
  </r>
  <r>
    <n v="2917"/>
    <x v="2717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x v="6"/>
    <s v="plays"/>
    <n v="48.555599999999998"/>
    <x v="2722"/>
    <d v="2015-09-16T05:37:27"/>
    <x v="2"/>
  </r>
  <r>
    <n v="162"/>
    <x v="2718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x v="5"/>
    <s v="drama"/>
    <n v="43.5"/>
    <x v="2723"/>
    <d v="2014-08-16T23:42:00"/>
    <x v="1"/>
  </r>
  <r>
    <n v="819"/>
    <x v="2719"/>
    <s v="We are touring the Southeast in support of our new EP"/>
    <n v="400"/>
    <n v="435"/>
    <x v="0"/>
    <s v="US"/>
    <s v="USD"/>
    <n v="1387601040"/>
    <x v="2724"/>
    <b v="0"/>
    <n v="14"/>
    <b v="1"/>
    <x v="7"/>
    <s v="rock"/>
    <n v="31.071400000000001"/>
    <x v="2724"/>
    <d v="2013-12-21T04:44:00"/>
    <x v="4"/>
  </r>
  <r>
    <n v="2383"/>
    <x v="2720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x v="0"/>
    <s v="web"/>
    <n v="145"/>
    <x v="2725"/>
    <d v="2015-02-22T01:21:47"/>
    <x v="0"/>
  </r>
  <r>
    <n v="1908"/>
    <x v="2721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x v="0"/>
    <s v="gadgets"/>
    <n v="108.25"/>
    <x v="2726"/>
    <d v="2016-12-29T22:01:40"/>
    <x v="2"/>
  </r>
  <r>
    <n v="422"/>
    <x v="2722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x v="5"/>
    <s v="animation"/>
    <n v="35.833300000000001"/>
    <x v="2727"/>
    <d v="2014-09-11T06:14:57"/>
    <x v="0"/>
  </r>
  <r>
    <n v="2448"/>
    <x v="2723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x v="4"/>
    <s v="small batch"/>
    <n v="47.777799999999999"/>
    <x v="2728"/>
    <d v="2016-08-31T05:36:00"/>
    <x v="4"/>
  </r>
  <r>
    <n v="3116"/>
    <x v="2724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x v="6"/>
    <s v="spaces"/>
    <n v="43"/>
    <x v="2729"/>
    <d v="2015-04-01T12:22:05"/>
    <x v="4"/>
  </r>
  <r>
    <n v="3693"/>
    <x v="2725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x v="6"/>
    <s v="plays"/>
    <n v="30.714300000000001"/>
    <x v="2730"/>
    <d v="2015-11-30T22:30:00"/>
    <x v="4"/>
  </r>
  <r>
    <n v="3820"/>
    <x v="2726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x v="6"/>
    <s v="plays"/>
    <n v="21.5"/>
    <x v="2731"/>
    <d v="2015-07-05T15:38:37"/>
    <x v="4"/>
  </r>
  <r>
    <n v="4069"/>
    <x v="2727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x v="6"/>
    <s v="plays"/>
    <n v="33.076900000000002"/>
    <x v="2732"/>
    <d v="2015-02-28T12:00:00"/>
    <x v="4"/>
  </r>
  <r>
    <n v="3734"/>
    <x v="2728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x v="6"/>
    <s v="plays"/>
    <n v="61"/>
    <x v="2733"/>
    <d v="2015-05-25T21:38:16"/>
    <x v="4"/>
  </r>
  <r>
    <n v="595"/>
    <x v="2729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x v="0"/>
    <s v="web"/>
    <n v="53.25"/>
    <x v="2734"/>
    <d v="2015-05-04T01:40:38"/>
    <x v="2"/>
  </r>
  <r>
    <n v="3801"/>
    <x v="2730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x v="6"/>
    <s v="musical"/>
    <n v="47.333300000000001"/>
    <x v="2735"/>
    <d v="2015-01-02T16:13:36"/>
    <x v="6"/>
  </r>
  <r>
    <n v="97"/>
    <x v="2731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x v="5"/>
    <s v="shorts"/>
    <n v="53.125"/>
    <x v="2736"/>
    <d v="2011-07-12T03:14:42"/>
    <x v="1"/>
  </r>
  <r>
    <n v="1102"/>
    <x v="2732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x v="3"/>
    <s v="video games"/>
    <n v="17.708300000000001"/>
    <x v="2737"/>
    <d v="2013-12-09T05:59:00"/>
    <x v="4"/>
  </r>
  <r>
    <n v="1124"/>
    <x v="2733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x v="3"/>
    <s v="mobile games"/>
    <n v="60.714300000000001"/>
    <x v="2738"/>
    <d v="2015-04-30T16:00:51"/>
    <x v="4"/>
  </r>
  <r>
    <n v="2217"/>
    <x v="2734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x v="7"/>
    <s v="electronic music"/>
    <n v="47.222200000000001"/>
    <x v="2739"/>
    <d v="2015-11-02T08:00:00"/>
    <x v="4"/>
  </r>
  <r>
    <n v="3955"/>
    <x v="2735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x v="6"/>
    <s v="plays"/>
    <n v="53.125"/>
    <x v="2740"/>
    <d v="2015-11-28T21:22:21"/>
    <x v="1"/>
  </r>
  <r>
    <n v="2201"/>
    <x v="2736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x v="7"/>
    <s v="electronic music"/>
    <n v="15.035399999999999"/>
    <x v="2741"/>
    <d v="2013-01-16T20:19:25"/>
    <x v="4"/>
  </r>
  <r>
    <n v="3719"/>
    <x v="2737"/>
    <s v="A new piece of physical theatre about love, regret and longing."/>
    <n v="200"/>
    <n v="420"/>
    <x v="0"/>
    <s v="GB"/>
    <s v="GBP"/>
    <n v="1434994266"/>
    <x v="2742"/>
    <b v="0"/>
    <n v="4"/>
    <b v="1"/>
    <x v="6"/>
    <s v="plays"/>
    <n v="105"/>
    <x v="2742"/>
    <d v="2015-06-22T17:31:06"/>
    <x v="0"/>
  </r>
  <r>
    <n v="1427"/>
    <x v="2738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x v="1"/>
    <s v="translations"/>
    <n v="104.75"/>
    <x v="2743"/>
    <d v="2016-09-18T20:26:25"/>
    <x v="4"/>
  </r>
  <r>
    <n v="2854"/>
    <x v="2739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x v="6"/>
    <s v="plays"/>
    <n v="29.785699999999999"/>
    <x v="2744"/>
    <d v="2015-05-07T17:11:59"/>
    <x v="7"/>
  </r>
  <r>
    <n v="2317"/>
    <x v="2740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x v="7"/>
    <s v="indie rock"/>
    <n v="18.909099999999999"/>
    <x v="2745"/>
    <d v="2010-02-15T05:00:00"/>
    <x v="0"/>
  </r>
  <r>
    <n v="431"/>
    <x v="2741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x v="5"/>
    <s v="animation"/>
    <n v="51.875"/>
    <x v="2746"/>
    <d v="2016-07-05T20:54:43"/>
    <x v="4"/>
  </r>
  <r>
    <n v="4032"/>
    <x v="2742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x v="6"/>
    <s v="plays"/>
    <n v="59"/>
    <x v="2747"/>
    <d v="2015-12-15T20:25:16"/>
    <x v="4"/>
  </r>
  <r>
    <n v="973"/>
    <x v="2743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x v="0"/>
    <s v="wearables"/>
    <n v="51.375"/>
    <x v="2748"/>
    <d v="2015-11-09T01:21:33"/>
    <x v="2"/>
  </r>
  <r>
    <n v="22"/>
    <x v="2744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x v="5"/>
    <s v="television"/>
    <n v="51.25"/>
    <x v="2749"/>
    <d v="2015-01-01T07:59:00"/>
    <x v="2"/>
  </r>
  <r>
    <n v="1083"/>
    <x v="2745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x v="3"/>
    <s v="video games"/>
    <n v="410"/>
    <x v="2750"/>
    <d v="2014-08-02T15:49:43"/>
    <x v="5"/>
  </r>
  <r>
    <n v="3967"/>
    <x v="2746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x v="6"/>
    <s v="plays"/>
    <n v="41"/>
    <x v="2751"/>
    <d v="2017-03-06T06:58:27"/>
    <x v="0"/>
  </r>
  <r>
    <n v="3704"/>
    <x v="2747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x v="6"/>
    <s v="plays"/>
    <n v="15.1485"/>
    <x v="2752"/>
    <d v="2016-05-31T16:33:14"/>
    <x v="2"/>
  </r>
  <r>
    <n v="1329"/>
    <x v="2748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x v="0"/>
    <s v="wearables"/>
    <n v="45.333300000000001"/>
    <x v="2753"/>
    <d v="2014-12-02T06:19:05"/>
    <x v="0"/>
  </r>
  <r>
    <n v="2150"/>
    <x v="2749"/>
    <s v="A pixel styled open world detective game."/>
    <n v="50000"/>
    <n v="405"/>
    <x v="2"/>
    <s v="NO"/>
    <s v="NOK"/>
    <n v="1468392599"/>
    <x v="2754"/>
    <b v="0"/>
    <n v="4"/>
    <b v="0"/>
    <x v="3"/>
    <s v="video games"/>
    <n v="101.25"/>
    <x v="2754"/>
    <d v="2016-07-13T06:49:59"/>
    <x v="2"/>
  </r>
  <r>
    <n v="135"/>
    <x v="2750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x v="5"/>
    <s v="science fiction"/>
    <n v="80.599999999999994"/>
    <x v="2755"/>
    <d v="2014-07-01T19:00:00"/>
    <x v="0"/>
  </r>
  <r>
    <n v="700"/>
    <x v="2751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x v="0"/>
    <s v="wearables"/>
    <n v="13"/>
    <x v="2756"/>
    <d v="2017-01-10T16:31:21"/>
    <x v="2"/>
  </r>
  <r>
    <n v="1430"/>
    <x v="2752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x v="1"/>
    <s v="translations"/>
    <n v="80.599999999999994"/>
    <x v="2757"/>
    <d v="2014-12-19T19:31:28"/>
    <x v="0"/>
  </r>
  <r>
    <n v="3799"/>
    <x v="2753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x v="6"/>
    <s v="musical"/>
    <n v="100.5"/>
    <x v="2758"/>
    <d v="2016-03-11T22:20:43"/>
    <x v="4"/>
  </r>
  <r>
    <n v="180"/>
    <x v="2754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x v="5"/>
    <s v="drama"/>
    <n v="30.8462"/>
    <x v="2759"/>
    <d v="2015-04-13T19:00:00"/>
    <x v="4"/>
  </r>
  <r>
    <n v="234"/>
    <x v="2755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x v="5"/>
    <s v="drama"/>
    <n v="80.2"/>
    <x v="2760"/>
    <d v="2015-06-21T00:50:59"/>
    <x v="3"/>
  </r>
  <r>
    <n v="2479"/>
    <x v="2756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x v="7"/>
    <s v="indie rock"/>
    <n v="25.020600000000002"/>
    <x v="2761"/>
    <d v="2012-07-28T02:00:00"/>
    <x v="3"/>
  </r>
  <r>
    <n v="508"/>
    <x v="2757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x v="5"/>
    <s v="animation"/>
    <n v="133.33330000000001"/>
    <x v="2762"/>
    <d v="2012-05-25T14:14:00"/>
    <x v="7"/>
  </r>
  <r>
    <n v="779"/>
    <x v="2758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x v="1"/>
    <s v="fiction"/>
    <n v="66.666700000000006"/>
    <x v="2763"/>
    <d v="2010-10-15T04:00:00"/>
    <x v="0"/>
  </r>
  <r>
    <n v="3494"/>
    <x v="2759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x v="6"/>
    <s v="plays"/>
    <n v="30.769200000000001"/>
    <x v="2764"/>
    <d v="2016-11-26T06:00:00"/>
    <x v="0"/>
  </r>
  <r>
    <n v="4030"/>
    <x v="2760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x v="6"/>
    <s v="plays"/>
    <n v="66.666700000000006"/>
    <x v="2765"/>
    <d v="2016-02-03T18:49:00"/>
    <x v="5"/>
  </r>
  <r>
    <n v="4096"/>
    <x v="2761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x v="6"/>
    <s v="plays"/>
    <n v="80"/>
    <x v="2766"/>
    <d v="2017-02-28T08:51:00"/>
    <x v="4"/>
  </r>
  <r>
    <n v="3938"/>
    <x v="2762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x v="6"/>
    <s v="plays"/>
    <n v="79.400000000000006"/>
    <x v="2767"/>
    <d v="2015-06-27T21:44:14"/>
    <x v="2"/>
  </r>
  <r>
    <n v="450"/>
    <x v="2763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x v="5"/>
    <s v="animation"/>
    <n v="56.571399999999997"/>
    <x v="2768"/>
    <d v="2014-02-14T22:43:20"/>
    <x v="7"/>
  </r>
  <r>
    <n v="2543"/>
    <x v="2764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x v="7"/>
    <s v="classical music"/>
    <n v="30.076899999999998"/>
    <x v="2769"/>
    <d v="2011-01-02T03:00:00"/>
    <x v="0"/>
  </r>
  <r>
    <n v="3453"/>
    <x v="2765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x v="6"/>
    <s v="plays"/>
    <n v="27.5"/>
    <x v="2770"/>
    <d v="2016-08-13T23:29:16"/>
    <x v="4"/>
  </r>
  <r>
    <n v="4064"/>
    <x v="2766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x v="6"/>
    <s v="plays"/>
    <n v="64.166700000000006"/>
    <x v="2771"/>
    <d v="2015-04-29T14:07:06"/>
    <x v="2"/>
  </r>
  <r>
    <n v="1981"/>
    <x v="2767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x v="2"/>
    <s v="people"/>
    <n v="31.75"/>
    <x v="2772"/>
    <d v="2014-07-09T17:24:25"/>
    <x v="0"/>
  </r>
  <r>
    <n v="3725"/>
    <x v="2768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x v="6"/>
    <s v="plays"/>
    <n v="25.4"/>
    <x v="2773"/>
    <d v="2016-02-18T21:30:00"/>
    <x v="4"/>
  </r>
  <r>
    <n v="201"/>
    <x v="2769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x v="5"/>
    <s v="drama"/>
    <n v="54.285699999999999"/>
    <x v="2774"/>
    <d v="2015-02-08T19:38:49"/>
    <x v="4"/>
  </r>
  <r>
    <n v="1809"/>
    <x v="2770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x v="2"/>
    <s v="photobooks"/>
    <n v="42.222200000000001"/>
    <x v="2775"/>
    <d v="2015-03-01T21:47:19"/>
    <x v="3"/>
  </r>
  <r>
    <n v="2753"/>
    <x v="2771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x v="1"/>
    <s v="children's books"/>
    <n v="47.5"/>
    <x v="2776"/>
    <d v="2012-08-26T21:37:03"/>
    <x v="0"/>
  </r>
  <r>
    <n v="963"/>
    <x v="2772"/>
    <s v="WE are molding an educated, motivated, non violent GENERATION!"/>
    <n v="35000"/>
    <n v="377"/>
    <x v="2"/>
    <s v="US"/>
    <s v="USD"/>
    <n v="1476717319"/>
    <x v="2777"/>
    <b v="0"/>
    <n v="9"/>
    <b v="0"/>
    <x v="0"/>
    <s v="wearables"/>
    <n v="41.8889"/>
    <x v="2777"/>
    <d v="2016-10-17T15:15:19"/>
    <x v="0"/>
  </r>
  <r>
    <n v="372"/>
    <x v="2773"/>
    <s v="A short documentary exploring the uses of 'Natural Horsemanship' across Europe"/>
    <n v="300"/>
    <n v="376"/>
    <x v="0"/>
    <s v="GB"/>
    <s v="GBP"/>
    <n v="1459872000"/>
    <x v="2778"/>
    <b v="0"/>
    <n v="9"/>
    <b v="1"/>
    <x v="5"/>
    <s v="documentary"/>
    <n v="41.777799999999999"/>
    <x v="2778"/>
    <d v="2016-04-05T16:00:00"/>
    <x v="2"/>
  </r>
  <r>
    <n v="3080"/>
    <x v="2774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x v="6"/>
    <s v="spaces"/>
    <n v="53.714300000000001"/>
    <x v="2779"/>
    <d v="2014-12-27T01:40:44"/>
    <x v="3"/>
  </r>
  <r>
    <n v="915"/>
    <x v="2775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x v="7"/>
    <s v="jazz"/>
    <n v="41.666699999999999"/>
    <x v="2780"/>
    <d v="2012-03-01T04:59:00"/>
    <x v="2"/>
  </r>
  <r>
    <n v="1345"/>
    <x v="2776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x v="1"/>
    <s v="nonfiction"/>
    <n v="53.571399999999997"/>
    <x v="2781"/>
    <d v="2014-07-14T19:32:39"/>
    <x v="5"/>
  </r>
  <r>
    <n v="3130"/>
    <x v="2777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x v="6"/>
    <s v="plays"/>
    <n v="93.75"/>
    <x v="2782"/>
    <d v="2017-04-14T04:59:00"/>
    <x v="0"/>
  </r>
  <r>
    <n v="3470"/>
    <x v="2778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x v="6"/>
    <s v="plays"/>
    <n v="41.666699999999999"/>
    <x v="2783"/>
    <d v="2016-07-15T21:38:00"/>
    <x v="4"/>
  </r>
  <r>
    <n v="3011"/>
    <x v="2779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x v="6"/>
    <s v="spaces"/>
    <n v="14.84"/>
    <x v="2784"/>
    <d v="2015-12-23T22:59:00"/>
    <x v="0"/>
  </r>
  <r>
    <n v="3540"/>
    <x v="2780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x v="6"/>
    <s v="plays"/>
    <n v="46.125"/>
    <x v="2785"/>
    <d v="2016-06-26T00:04:51"/>
    <x v="2"/>
  </r>
  <r>
    <n v="1600"/>
    <x v="2781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x v="2"/>
    <s v="places"/>
    <n v="40.777799999999999"/>
    <x v="2786"/>
    <d v="2014-07-15T05:11:00"/>
    <x v="4"/>
  </r>
  <r>
    <n v="3729"/>
    <x v="2782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x v="6"/>
    <s v="plays"/>
    <n v="72.400000000000006"/>
    <x v="2787"/>
    <d v="2015-03-23T03:55:12"/>
    <x v="0"/>
  </r>
  <r>
    <n v="1870"/>
    <x v="2783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x v="3"/>
    <s v="mobile games"/>
    <n v="32.818199999999997"/>
    <x v="2788"/>
    <d v="2016-01-31T04:17:00"/>
    <x v="4"/>
  </r>
  <r>
    <n v="220"/>
    <x v="2784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x v="5"/>
    <s v="drama"/>
    <n v="120"/>
    <x v="2789"/>
    <d v="2015-08-20T20:06:00"/>
    <x v="1"/>
  </r>
  <r>
    <n v="1488"/>
    <x v="2785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x v="1"/>
    <s v="fiction"/>
    <n v="60"/>
    <x v="2790"/>
    <d v="2014-01-05T13:31:00"/>
    <x v="5"/>
  </r>
  <r>
    <n v="1685"/>
    <x v="2786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x v="7"/>
    <s v="faith"/>
    <n v="24"/>
    <x v="2791"/>
    <d v="2017-03-24T05:00:23"/>
    <x v="2"/>
  </r>
  <r>
    <n v="153"/>
    <x v="2787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x v="5"/>
    <s v="science fiction"/>
    <n v="35.9"/>
    <x v="2792"/>
    <d v="2014-12-02T15:04:04"/>
    <x v="0"/>
  </r>
  <r>
    <n v="2650"/>
    <x v="2788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x v="0"/>
    <s v="space exploration"/>
    <n v="71.599999999999994"/>
    <x v="2793"/>
    <d v="2016-12-21T14:59:03"/>
    <x v="2"/>
  </r>
  <r>
    <n v="3740"/>
    <x v="2789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x v="6"/>
    <s v="plays"/>
    <n v="25.571400000000001"/>
    <x v="2794"/>
    <d v="2014-08-12T01:53:58"/>
    <x v="4"/>
  </r>
  <r>
    <n v="3686"/>
    <x v="2790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x v="6"/>
    <s v="plays"/>
    <n v="59.166699999999999"/>
    <x v="2795"/>
    <d v="2015-08-29T03:59:00"/>
    <x v="2"/>
  </r>
  <r>
    <n v="2638"/>
    <x v="2791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x v="0"/>
    <s v="space exploration"/>
    <n v="25.214300000000001"/>
    <x v="2796"/>
    <d v="2015-01-15T21:54:55"/>
    <x v="2"/>
  </r>
  <r>
    <n v="774"/>
    <x v="2792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x v="1"/>
    <s v="fiction"/>
    <n v="39"/>
    <x v="2797"/>
    <d v="2014-02-23T18:43:38"/>
    <x v="4"/>
  </r>
  <r>
    <n v="3787"/>
    <x v="2793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x v="6"/>
    <s v="musical"/>
    <n v="35.1"/>
    <x v="2798"/>
    <d v="2015-07-11T03:59:00"/>
    <x v="0"/>
  </r>
  <r>
    <n v="629"/>
    <x v="2794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x v="0"/>
    <s v="web"/>
    <n v="116.66670000000001"/>
    <x v="2799"/>
    <d v="2016-05-14T15:18:28"/>
    <x v="2"/>
  </r>
  <r>
    <n v="1567"/>
    <x v="2795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x v="1"/>
    <s v="art books"/>
    <n v="26.923100000000002"/>
    <x v="2800"/>
    <d v="2014-02-17T00:00:00"/>
    <x v="4"/>
  </r>
  <r>
    <n v="3423"/>
    <x v="2796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x v="6"/>
    <s v="plays"/>
    <n v="35"/>
    <x v="2801"/>
    <d v="2015-04-24T21:52:21"/>
    <x v="4"/>
  </r>
  <r>
    <n v="4081"/>
    <x v="2797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x v="6"/>
    <s v="plays"/>
    <n v="29.166699999999999"/>
    <x v="2802"/>
    <d v="2015-03-08T12:57:05"/>
    <x v="2"/>
  </r>
  <r>
    <n v="573"/>
    <x v="2798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x v="0"/>
    <s v="web"/>
    <n v="38.444400000000002"/>
    <x v="2803"/>
    <d v="2015-01-18T01:12:00"/>
    <x v="0"/>
  </r>
  <r>
    <n v="189"/>
    <x v="2799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x v="5"/>
    <s v="drama"/>
    <n v="69"/>
    <x v="2804"/>
    <d v="2016-09-03T16:34:37"/>
    <x v="7"/>
  </r>
  <r>
    <n v="930"/>
    <x v="2800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x v="7"/>
    <s v="jazz"/>
    <n v="69"/>
    <x v="2805"/>
    <d v="2010-06-25T21:32:00"/>
    <x v="0"/>
  </r>
  <r>
    <n v="622"/>
    <x v="2801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x v="0"/>
    <s v="web"/>
    <n v="37.8889"/>
    <x v="2806"/>
    <d v="2016-07-01T18:35:38"/>
    <x v="2"/>
  </r>
  <r>
    <n v="3475"/>
    <x v="2802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x v="6"/>
    <s v="plays"/>
    <n v="20"/>
    <x v="2807"/>
    <d v="2014-11-03T00:00:00"/>
    <x v="4"/>
  </r>
  <r>
    <n v="145"/>
    <x v="2803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x v="5"/>
    <s v="science fiction"/>
    <n v="37.555599999999998"/>
    <x v="2808"/>
    <d v="2015-08-11T13:00:52"/>
    <x v="3"/>
  </r>
  <r>
    <n v="504"/>
    <x v="2804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x v="5"/>
    <s v="animation"/>
    <n v="67"/>
    <x v="2809"/>
    <d v="2012-04-10T22:36:27"/>
    <x v="2"/>
  </r>
  <r>
    <n v="1776"/>
    <x v="2805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x v="2"/>
    <s v="photobooks"/>
    <n v="83.75"/>
    <x v="2810"/>
    <d v="2014-10-29T22:57:51"/>
    <x v="0"/>
  </r>
  <r>
    <n v="2415"/>
    <x v="2806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x v="4"/>
    <s v="food trucks"/>
    <n v="55.833300000000001"/>
    <x v="2811"/>
    <d v="2016-07-15T20:42:26"/>
    <x v="4"/>
  </r>
  <r>
    <n v="3060"/>
    <x v="2807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x v="6"/>
    <s v="spaces"/>
    <n v="55.833300000000001"/>
    <x v="2812"/>
    <d v="2015-09-28T06:35:34"/>
    <x v="0"/>
  </r>
  <r>
    <n v="3070"/>
    <x v="2808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x v="6"/>
    <s v="spaces"/>
    <n v="20.875"/>
    <x v="2813"/>
    <d v="2016-12-07T17:36:09"/>
    <x v="2"/>
  </r>
  <r>
    <n v="923"/>
    <x v="2809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x v="7"/>
    <s v="jazz"/>
    <n v="55"/>
    <x v="2814"/>
    <d v="2014-11-22T00:02:03"/>
    <x v="1"/>
  </r>
  <r>
    <n v="924"/>
    <x v="2810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x v="7"/>
    <s v="jazz"/>
    <n v="21.8"/>
    <x v="2815"/>
    <d v="2013-02-13T22:37:49"/>
    <x v="4"/>
  </r>
  <r>
    <n v="2376"/>
    <x v="2811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x v="0"/>
    <s v="web"/>
    <n v="81.582499999999996"/>
    <x v="2816"/>
    <d v="2015-12-10T22:12:46"/>
    <x v="4"/>
  </r>
  <r>
    <n v="168"/>
    <x v="2812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x v="5"/>
    <s v="drama"/>
    <n v="108.33329999999999"/>
    <x v="2817"/>
    <d v="2015-03-19T19:02:50"/>
    <x v="4"/>
  </r>
  <r>
    <n v="170"/>
    <x v="2813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x v="5"/>
    <s v="drama"/>
    <n v="32.5"/>
    <x v="2818"/>
    <d v="2015-08-30T05:28:00"/>
    <x v="1"/>
  </r>
  <r>
    <n v="871"/>
    <x v="2814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x v="7"/>
    <s v="jazz"/>
    <n v="27.083300000000001"/>
    <x v="2819"/>
    <d v="2013-11-29T14:28:15"/>
    <x v="4"/>
  </r>
  <r>
    <n v="1154"/>
    <x v="2815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x v="4"/>
    <s v="food trucks"/>
    <n v="108.33329999999999"/>
    <x v="2820"/>
    <d v="2015-09-06T02:36:46"/>
    <x v="2"/>
  </r>
  <r>
    <n v="1412"/>
    <x v="2816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x v="1"/>
    <s v="translations"/>
    <n v="24.615400000000001"/>
    <x v="2821"/>
    <d v="2014-12-04T01:31:39"/>
    <x v="0"/>
  </r>
  <r>
    <n v="3835"/>
    <x v="2817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x v="6"/>
    <s v="plays"/>
    <n v="40"/>
    <x v="2822"/>
    <d v="2016-04-21T22:36:48"/>
    <x v="0"/>
  </r>
  <r>
    <n v="3974"/>
    <x v="2818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x v="6"/>
    <s v="plays"/>
    <n v="29.090900000000001"/>
    <x v="2823"/>
    <d v="2016-06-02T13:07:28"/>
    <x v="4"/>
  </r>
  <r>
    <n v="2216"/>
    <x v="2819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x v="7"/>
    <s v="electronic music"/>
    <n v="22.642900000000001"/>
    <x v="2824"/>
    <d v="2015-07-23T18:02:25"/>
    <x v="4"/>
  </r>
  <r>
    <n v="2898"/>
    <x v="2820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x v="6"/>
    <s v="plays"/>
    <n v="26.333300000000001"/>
    <x v="2825"/>
    <d v="2015-10-31T15:57:33"/>
    <x v="2"/>
  </r>
  <r>
    <n v="3476"/>
    <x v="2821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x v="6"/>
    <s v="plays"/>
    <n v="52"/>
    <x v="2826"/>
    <d v="2014-10-27T03:00:00"/>
    <x v="2"/>
  </r>
  <r>
    <n v="2850"/>
    <x v="2822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x v="6"/>
    <s v="plays"/>
    <n v="23.923100000000002"/>
    <x v="2827"/>
    <d v="2014-09-06T00:10:11"/>
    <x v="3"/>
  </r>
  <r>
    <n v="827"/>
    <x v="2823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x v="7"/>
    <s v="rock"/>
    <n v="28.181799999999999"/>
    <x v="2828"/>
    <d v="2012-02-14T19:49:00"/>
    <x v="0"/>
  </r>
  <r>
    <n v="2122"/>
    <x v="2824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x v="3"/>
    <s v="video games"/>
    <n v="103.33329999999999"/>
    <x v="2829"/>
    <d v="2017-01-07T07:12:49"/>
    <x v="2"/>
  </r>
  <r>
    <n v="2424"/>
    <x v="2825"/>
    <s v="Great and creative food from the heart in the form of a sweet food truck!"/>
    <n v="25000"/>
    <n v="310"/>
    <x v="2"/>
    <s v="US"/>
    <s v="USD"/>
    <n v="1414445108"/>
    <x v="2830"/>
    <b v="0"/>
    <n v="9"/>
    <b v="0"/>
    <x v="4"/>
    <s v="food trucks"/>
    <n v="34.444400000000002"/>
    <x v="2830"/>
    <d v="2014-10-27T21:25:08"/>
    <x v="4"/>
  </r>
  <r>
    <n v="2740"/>
    <x v="2826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x v="0"/>
    <s v="hardware"/>
    <n v="18.235299999999999"/>
    <x v="2831"/>
    <d v="2015-03-11T23:45:52"/>
    <x v="2"/>
  </r>
  <r>
    <n v="717"/>
    <x v="2827"/>
    <s v="Cool air flowing under clothing keeps you cool."/>
    <n v="100000"/>
    <n v="305"/>
    <x v="2"/>
    <s v="US"/>
    <s v="USD"/>
    <n v="1409949002"/>
    <x v="2832"/>
    <b v="0"/>
    <n v="4"/>
    <b v="0"/>
    <x v="0"/>
    <s v="wearables"/>
    <n v="76.25"/>
    <x v="2832"/>
    <d v="2014-09-05T20:30:02"/>
    <x v="6"/>
  </r>
  <r>
    <n v="882"/>
    <x v="2828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x v="7"/>
    <s v="indie rock"/>
    <n v="21.571400000000001"/>
    <x v="2833"/>
    <d v="2011-09-06T20:39:10"/>
    <x v="4"/>
  </r>
  <r>
    <n v="421"/>
    <x v="2829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x v="5"/>
    <s v="animation"/>
    <n v="50.166699999999999"/>
    <x v="2834"/>
    <d v="2015-08-21T11:47:36"/>
    <x v="0"/>
  </r>
  <r>
    <n v="588"/>
    <x v="2830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x v="0"/>
    <s v="web"/>
    <n v="150.5"/>
    <x v="2835"/>
    <d v="2016-11-17T19:28:06"/>
    <x v="3"/>
  </r>
  <r>
    <n v="1849"/>
    <x v="2831"/>
    <s v="Release the Skylines is a small, local Cleveland metal band looking to record an album."/>
    <n v="300"/>
    <n v="301"/>
    <x v="0"/>
    <s v="US"/>
    <s v="USD"/>
    <n v="1350505059"/>
    <x v="2836"/>
    <b v="0"/>
    <n v="8"/>
    <b v="1"/>
    <x v="7"/>
    <s v="rock"/>
    <n v="37.625"/>
    <x v="2836"/>
    <d v="2012-10-17T20:17:39"/>
    <x v="6"/>
  </r>
  <r>
    <n v="1923"/>
    <x v="2832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x v="7"/>
    <s v="indie rock"/>
    <n v="23.1538"/>
    <x v="2837"/>
    <d v="2011-09-27T04:59:00"/>
    <x v="2"/>
  </r>
  <r>
    <n v="4038"/>
    <x v="2833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x v="6"/>
    <s v="plays"/>
    <n v="75.25"/>
    <x v="2838"/>
    <d v="2014-10-17T19:10:10"/>
    <x v="2"/>
  </r>
  <r>
    <n v="620"/>
    <x v="2834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x v="0"/>
    <s v="web"/>
    <n v="300"/>
    <x v="2839"/>
    <d v="2014-08-25T17:12:18"/>
    <x v="4"/>
  </r>
  <r>
    <n v="848"/>
    <x v="2835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x v="7"/>
    <s v="metal"/>
    <n v="18.75"/>
    <x v="2840"/>
    <d v="2015-04-14T19:00:33"/>
    <x v="4"/>
  </r>
  <r>
    <n v="853"/>
    <x v="2836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x v="7"/>
    <s v="metal"/>
    <n v="30"/>
    <x v="2841"/>
    <d v="2015-02-16T19:58:29"/>
    <x v="1"/>
  </r>
  <r>
    <n v="1822"/>
    <x v="2837"/>
    <s v="Wood Butcher needs your help to make this happen. Buy a CD, support local music!"/>
    <n v="300"/>
    <n v="300"/>
    <x v="0"/>
    <s v="CA"/>
    <s v="CAD"/>
    <n v="1391194860"/>
    <x v="2842"/>
    <b v="0"/>
    <n v="11"/>
    <b v="1"/>
    <x v="7"/>
    <s v="rock"/>
    <n v="27.2727"/>
    <x v="2842"/>
    <d v="2014-01-31T19:01:00"/>
    <x v="1"/>
  </r>
  <r>
    <n v="2112"/>
    <x v="2838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x v="7"/>
    <s v="indie rock"/>
    <n v="27.2727"/>
    <x v="2843"/>
    <d v="2013-04-15T22:16:33"/>
    <x v="4"/>
  </r>
  <r>
    <n v="2343"/>
    <x v="2839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x v="0"/>
    <s v="web"/>
    <n v="300"/>
    <x v="2844"/>
    <d v="2016-01-08T19:47:00"/>
    <x v="0"/>
  </r>
  <r>
    <n v="2855"/>
    <x v="2840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x v="6"/>
    <s v="plays"/>
    <n v="60"/>
    <x v="2845"/>
    <d v="2016-01-29T23:34:00"/>
    <x v="4"/>
  </r>
  <r>
    <n v="2923"/>
    <x v="2841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x v="6"/>
    <s v="musical"/>
    <n v="30"/>
    <x v="2846"/>
    <d v="2015-01-24T03:00:00"/>
    <x v="4"/>
  </r>
  <r>
    <n v="3101"/>
    <x v="2842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x v="6"/>
    <s v="spaces"/>
    <n v="25"/>
    <x v="2847"/>
    <d v="2015-07-16T07:56:00"/>
    <x v="0"/>
  </r>
  <r>
    <n v="3115"/>
    <x v="2843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x v="6"/>
    <s v="spaces"/>
    <n v="300"/>
    <x v="2848"/>
    <d v="2016-06-05T10:43:47"/>
    <x v="4"/>
  </r>
  <r>
    <n v="4039"/>
    <x v="2844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x v="6"/>
    <s v="plays"/>
    <n v="60"/>
    <x v="2849"/>
    <d v="2015-12-01T05:59:00"/>
    <x v="0"/>
  </r>
  <r>
    <n v="683"/>
    <x v="2845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x v="0"/>
    <s v="wearables"/>
    <n v="99.333299999999994"/>
    <x v="2850"/>
    <d v="2016-10-31T21:36:04"/>
    <x v="0"/>
  </r>
  <r>
    <n v="965"/>
    <x v="2846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x v="0"/>
    <s v="wearables"/>
    <n v="49.666699999999999"/>
    <x v="2851"/>
    <d v="2016-10-26T03:59:00"/>
    <x v="2"/>
  </r>
  <r>
    <n v="3959"/>
    <x v="2847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x v="6"/>
    <s v="plays"/>
    <n v="24.333300000000001"/>
    <x v="2852"/>
    <d v="2014-09-28T18:55:56"/>
    <x v="5"/>
  </r>
  <r>
    <n v="1192"/>
    <x v="2848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x v="2"/>
    <s v="photobooks"/>
    <n v="19.333300000000001"/>
    <x v="2853"/>
    <d v="2017-02-11T12:09:38"/>
    <x v="0"/>
  </r>
  <r>
    <n v="943"/>
    <x v="2849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x v="0"/>
    <s v="wearables"/>
    <n v="24.083300000000001"/>
    <x v="2854"/>
    <d v="2016-11-29T17:01:45"/>
    <x v="2"/>
  </r>
  <r>
    <n v="1546"/>
    <x v="2850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x v="2"/>
    <s v="nature"/>
    <n v="26.2727"/>
    <x v="2855"/>
    <d v="2014-09-17T05:06:39"/>
    <x v="4"/>
  </r>
  <r>
    <n v="3292"/>
    <x v="2851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x v="6"/>
    <s v="plays"/>
    <n v="19.2667"/>
    <x v="2856"/>
    <d v="2015-12-04T19:29:08"/>
    <x v="0"/>
  </r>
  <r>
    <n v="946"/>
    <x v="2852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x v="0"/>
    <s v="wearables"/>
    <n v="57.2"/>
    <x v="2857"/>
    <d v="2016-09-09T18:00:48"/>
    <x v="0"/>
  </r>
  <r>
    <n v="3965"/>
    <x v="2853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x v="6"/>
    <s v="plays"/>
    <n v="71.25"/>
    <x v="2858"/>
    <d v="2016-04-14T04:39:40"/>
    <x v="2"/>
  </r>
  <r>
    <n v="4060"/>
    <x v="2854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x v="6"/>
    <s v="plays"/>
    <n v="57"/>
    <x v="2859"/>
    <d v="2014-06-23T16:00:00"/>
    <x v="0"/>
  </r>
  <r>
    <n v="2121"/>
    <x v="2855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x v="3"/>
    <s v="video games"/>
    <n v="28.4"/>
    <x v="2860"/>
    <d v="2017-01-11T17:49:08"/>
    <x v="4"/>
  </r>
  <r>
    <n v="2501"/>
    <x v="2856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x v="4"/>
    <s v="restaurants"/>
    <n v="40.142899999999997"/>
    <x v="2861"/>
    <d v="2015-09-27T18:38:24"/>
    <x v="6"/>
  </r>
  <r>
    <n v="899"/>
    <x v="2857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x v="7"/>
    <s v="indie rock"/>
    <n v="35"/>
    <x v="2862"/>
    <d v="2011-05-28T02:22:42"/>
    <x v="0"/>
  </r>
  <r>
    <n v="974"/>
    <x v="2858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x v="0"/>
    <s v="wearables"/>
    <n v="93.333299999999994"/>
    <x v="2863"/>
    <d v="2016-03-25T16:59:16"/>
    <x v="2"/>
  </r>
  <r>
    <n v="1595"/>
    <x v="2859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x v="2"/>
    <s v="places"/>
    <n v="40"/>
    <x v="2864"/>
    <d v="2014-06-18T20:13:00"/>
    <x v="5"/>
  </r>
  <r>
    <n v="1693"/>
    <x v="2860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x v="7"/>
    <s v="faith"/>
    <n v="35"/>
    <x v="2865"/>
    <d v="2017-04-09T20:00:00"/>
    <x v="4"/>
  </r>
  <r>
    <n v="2957"/>
    <x v="2861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x v="6"/>
    <s v="spaces"/>
    <n v="93.333299999999994"/>
    <x v="2866"/>
    <d v="2015-03-27T23:16:12"/>
    <x v="0"/>
  </r>
  <r>
    <n v="3397"/>
    <x v="2862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x v="6"/>
    <s v="plays"/>
    <n v="11.666700000000001"/>
    <x v="2867"/>
    <d v="2016-02-18T22:00:00"/>
    <x v="2"/>
  </r>
  <r>
    <n v="198"/>
    <x v="2863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x v="5"/>
    <s v="drama"/>
    <n v="46.5"/>
    <x v="2868"/>
    <d v="2014-10-05T09:12:02"/>
    <x v="0"/>
  </r>
  <r>
    <n v="3099"/>
    <x v="2864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x v="6"/>
    <s v="spaces"/>
    <n v="55.6"/>
    <x v="2869"/>
    <d v="2016-02-12T04:33:11"/>
    <x v="2"/>
  </r>
  <r>
    <n v="2579"/>
    <x v="2865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x v="4"/>
    <s v="food trucks"/>
    <n v="23.083300000000001"/>
    <x v="2870"/>
    <d v="2014-09-15T19:55:03"/>
    <x v="4"/>
  </r>
  <r>
    <n v="3371"/>
    <x v="2866"/>
    <s v="Help support Red Planet, a new science fiction play based off the Mars One exploration."/>
    <n v="200"/>
    <n v="277"/>
    <x v="0"/>
    <s v="US"/>
    <s v="USD"/>
    <n v="1449089965"/>
    <x v="2871"/>
    <b v="0"/>
    <n v="9"/>
    <b v="1"/>
    <x v="6"/>
    <s v="plays"/>
    <n v="30.777799999999999"/>
    <x v="2871"/>
    <d v="2015-12-02T20:59:25"/>
    <x v="0"/>
  </r>
  <r>
    <n v="2680"/>
    <x v="2867"/>
    <s v="iHeartPillow, Connecting loved ones"/>
    <n v="32000"/>
    <n v="276"/>
    <x v="2"/>
    <s v="ES"/>
    <s v="EUR"/>
    <n v="1459915491"/>
    <x v="2872"/>
    <b v="0"/>
    <n v="4"/>
    <b v="0"/>
    <x v="0"/>
    <s v="makerspaces"/>
    <n v="69"/>
    <x v="2872"/>
    <d v="2016-04-06T04:04:51"/>
    <x v="4"/>
  </r>
  <r>
    <n v="949"/>
    <x v="2868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x v="0"/>
    <s v="wearables"/>
    <n v="39"/>
    <x v="2873"/>
    <d v="2016-02-21T01:02:56"/>
    <x v="0"/>
  </r>
  <r>
    <n v="2891"/>
    <x v="2869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x v="6"/>
    <s v="plays"/>
    <n v="27.3"/>
    <x v="2874"/>
    <d v="2016-04-15T20:12:08"/>
    <x v="4"/>
  </r>
  <r>
    <n v="3205"/>
    <x v="2870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x v="6"/>
    <s v="musical"/>
    <n v="22.75"/>
    <x v="2875"/>
    <d v="2015-05-01T08:59:32"/>
    <x v="0"/>
  </r>
  <r>
    <n v="2820"/>
    <x v="2871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x v="6"/>
    <s v="plays"/>
    <n v="13.6"/>
    <x v="2876"/>
    <d v="2016-02-26T00:00:00"/>
    <x v="0"/>
  </r>
  <r>
    <n v="2874"/>
    <x v="2872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x v="6"/>
    <s v="plays"/>
    <n v="90.333299999999994"/>
    <x v="2877"/>
    <d v="2017-01-17T20:16:26"/>
    <x v="4"/>
  </r>
  <r>
    <n v="1136"/>
    <x v="2873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x v="3"/>
    <s v="mobile games"/>
    <n v="45"/>
    <x v="2878"/>
    <d v="2015-12-19T16:07:09"/>
    <x v="4"/>
  </r>
  <r>
    <n v="2348"/>
    <x v="2874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x v="0"/>
    <s v="web"/>
    <n v="54"/>
    <x v="2879"/>
    <d v="2016-02-20T22:22:18"/>
    <x v="2"/>
  </r>
  <r>
    <n v="3738"/>
    <x v="2875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x v="6"/>
    <s v="plays"/>
    <n v="45"/>
    <x v="2880"/>
    <d v="2014-07-15T22:00:00"/>
    <x v="0"/>
  </r>
  <r>
    <n v="3824"/>
    <x v="2876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x v="6"/>
    <s v="plays"/>
    <n v="38.571399999999997"/>
    <x v="2881"/>
    <d v="2016-08-01T13:41:00"/>
    <x v="2"/>
  </r>
  <r>
    <n v="1045"/>
    <x v="2877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x v="8"/>
    <s v="audio"/>
    <n v="33.25"/>
    <x v="2882"/>
    <d v="2014-08-23T20:59:10"/>
    <x v="0"/>
  </r>
  <r>
    <n v="2860"/>
    <x v="2878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x v="6"/>
    <s v="plays"/>
    <n v="29.555599999999998"/>
    <x v="2883"/>
    <d v="2016-06-19T19:12:56"/>
    <x v="0"/>
  </r>
  <r>
    <n v="2908"/>
    <x v="2879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x v="6"/>
    <s v="plays"/>
    <n v="52.8"/>
    <x v="2884"/>
    <d v="2016-06-08T17:33:39"/>
    <x v="5"/>
  </r>
  <r>
    <n v="197"/>
    <x v="2880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x v="5"/>
    <s v="drama"/>
    <n v="32.75"/>
    <x v="2885"/>
    <d v="2017-02-17T21:00:00"/>
    <x v="0"/>
  </r>
  <r>
    <n v="621"/>
    <x v="2881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x v="0"/>
    <s v="web"/>
    <n v="87"/>
    <x v="2886"/>
    <d v="2016-07-07T23:42:17"/>
    <x v="2"/>
  </r>
  <r>
    <n v="94"/>
    <x v="2882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x v="5"/>
    <s v="shorts"/>
    <n v="21.666699999999999"/>
    <x v="2887"/>
    <d v="2014-04-07T17:13:42"/>
    <x v="4"/>
  </r>
  <r>
    <n v="691"/>
    <x v="2883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x v="0"/>
    <s v="wearables"/>
    <n v="26"/>
    <x v="2888"/>
    <d v="2015-07-01T00:40:46"/>
    <x v="2"/>
  </r>
  <r>
    <n v="891"/>
    <x v="2884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x v="7"/>
    <s v="indie rock"/>
    <n v="28.8889"/>
    <x v="2889"/>
    <d v="2014-08-21T00:45:30"/>
    <x v="2"/>
  </r>
  <r>
    <n v="1918"/>
    <x v="2885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x v="0"/>
    <s v="gadgets"/>
    <n v="28.8889"/>
    <x v="2890"/>
    <d v="2014-08-12T18:57:31"/>
    <x v="4"/>
  </r>
  <r>
    <n v="2755"/>
    <x v="2886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x v="1"/>
    <s v="children's books"/>
    <n v="17.333300000000001"/>
    <x v="2891"/>
    <d v="2015-04-08T18:58:47"/>
    <x v="2"/>
  </r>
  <r>
    <n v="3857"/>
    <x v="2887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x v="6"/>
    <s v="plays"/>
    <n v="65"/>
    <x v="2892"/>
    <d v="2014-08-01T17:12:00"/>
    <x v="4"/>
  </r>
  <r>
    <n v="3891"/>
    <x v="2888"/>
    <s v="A comedy about a mime who dreams of becoming a stand up comedian."/>
    <n v="800"/>
    <n v="260"/>
    <x v="2"/>
    <s v="US"/>
    <s v="USD"/>
    <n v="1427086740"/>
    <x v="2893"/>
    <b v="0"/>
    <n v="7"/>
    <b v="0"/>
    <x v="6"/>
    <s v="plays"/>
    <n v="37.142899999999997"/>
    <x v="2893"/>
    <d v="2015-03-23T04:59:00"/>
    <x v="4"/>
  </r>
  <r>
    <n v="575"/>
    <x v="2889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x v="0"/>
    <s v="web"/>
    <n v="64.75"/>
    <x v="2894"/>
    <d v="2015-06-13T16:37:23"/>
    <x v="5"/>
  </r>
  <r>
    <n v="3141"/>
    <x v="2890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x v="6"/>
    <s v="plays"/>
    <n v="32.25"/>
    <x v="2895"/>
    <d v="2017-04-16T20:00:00"/>
    <x v="3"/>
  </r>
  <r>
    <n v="1110"/>
    <x v="2891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x v="3"/>
    <s v="video games"/>
    <n v="23.181799999999999"/>
    <x v="2896"/>
    <d v="2012-12-07T22:23:42"/>
    <x v="4"/>
  </r>
  <r>
    <n v="1150"/>
    <x v="2892"/>
    <s v="Bringing delicious authentic and fusion Taiwanese Food to the West Coast."/>
    <n v="2500"/>
    <n v="252"/>
    <x v="2"/>
    <s v="US"/>
    <s v="USD"/>
    <n v="1452293675"/>
    <x v="2897"/>
    <b v="0"/>
    <n v="6"/>
    <b v="0"/>
    <x v="4"/>
    <s v="food trucks"/>
    <n v="42"/>
    <x v="2897"/>
    <d v="2016-01-08T22:54:35"/>
    <x v="0"/>
  </r>
  <r>
    <n v="2882"/>
    <x v="2893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x v="6"/>
    <s v="plays"/>
    <n v="63"/>
    <x v="2898"/>
    <d v="2016-05-01T14:18:38"/>
    <x v="4"/>
  </r>
  <r>
    <n v="3545"/>
    <x v="2894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x v="6"/>
    <s v="plays"/>
    <n v="31.375"/>
    <x v="2899"/>
    <d v="2015-04-11T19:22:39"/>
    <x v="0"/>
  </r>
  <r>
    <n v="3867"/>
    <x v="2895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x v="6"/>
    <s v="plays"/>
    <n v="50.2"/>
    <x v="2900"/>
    <d v="2016-06-18T19:32:19"/>
    <x v="4"/>
  </r>
  <r>
    <n v="191"/>
    <x v="2896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x v="5"/>
    <s v="drama"/>
    <n v="83.333299999999994"/>
    <x v="2901"/>
    <d v="2015-10-02T10:35:38"/>
    <x v="4"/>
  </r>
  <r>
    <n v="226"/>
    <x v="2897"/>
    <s v="A TRUE STORY OF DOMESTIC VILOLENCE THAT SEEKS TO OFFER THE VIEWER OUTLEST OF SUPPORT."/>
    <n v="29000"/>
    <n v="250"/>
    <x v="2"/>
    <s v="GB"/>
    <s v="GBP"/>
    <n v="1433064540"/>
    <x v="2902"/>
    <b v="0"/>
    <n v="2"/>
    <b v="0"/>
    <x v="5"/>
    <s v="drama"/>
    <n v="125"/>
    <x v="2902"/>
    <d v="2015-05-31T09:29:00"/>
    <x v="4"/>
  </r>
  <r>
    <n v="239"/>
    <x v="2898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x v="5"/>
    <s v="drama"/>
    <n v="50"/>
    <x v="2903"/>
    <d v="2015-11-08T12:00:00"/>
    <x v="1"/>
  </r>
  <r>
    <n v="506"/>
    <x v="2899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x v="5"/>
    <s v="animation"/>
    <n v="250"/>
    <x v="2904"/>
    <d v="2013-08-10T13:15:20"/>
    <x v="2"/>
  </r>
  <r>
    <n v="592"/>
    <x v="2900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x v="0"/>
    <s v="web"/>
    <n v="250"/>
    <x v="2905"/>
    <d v="2014-12-03T05:34:20"/>
    <x v="0"/>
  </r>
  <r>
    <n v="1008"/>
    <x v="2901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x v="0"/>
    <s v="wearables"/>
    <n v="250"/>
    <x v="2906"/>
    <d v="2016-12-28T19:25:15"/>
    <x v="0"/>
  </r>
  <r>
    <n v="1040"/>
    <x v="2902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x v="8"/>
    <s v="audio"/>
    <n v="250"/>
    <x v="2907"/>
    <d v="2016-08-27T17:00:09"/>
    <x v="0"/>
  </r>
  <r>
    <n v="2571"/>
    <x v="2903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x v="4"/>
    <s v="food trucks"/>
    <n v="62.5"/>
    <x v="2908"/>
    <d v="2016-05-19T08:12:01"/>
    <x v="4"/>
  </r>
  <r>
    <n v="3203"/>
    <x v="2904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x v="6"/>
    <s v="musical"/>
    <n v="41.666699999999999"/>
    <x v="2909"/>
    <d v="2015-09-25T23:43:42"/>
    <x v="0"/>
  </r>
  <r>
    <n v="3336"/>
    <x v="2905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x v="6"/>
    <s v="plays"/>
    <n v="27.777799999999999"/>
    <x v="2910"/>
    <d v="2016-04-05T08:34:06"/>
    <x v="4"/>
  </r>
  <r>
    <n v="3442"/>
    <x v="2906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x v="6"/>
    <s v="plays"/>
    <n v="31.25"/>
    <x v="2911"/>
    <d v="2015-05-30T20:11:12"/>
    <x v="2"/>
  </r>
  <r>
    <n v="3660"/>
    <x v="2907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x v="6"/>
    <s v="plays"/>
    <n v="11.3636"/>
    <x v="2912"/>
    <d v="2014-12-23T21:08:45"/>
    <x v="4"/>
  </r>
  <r>
    <n v="4025"/>
    <x v="290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x v="6"/>
    <s v="plays"/>
    <n v="62.5"/>
    <x v="2913"/>
    <d v="2015-07-26T05:42:16"/>
    <x v="2"/>
  </r>
  <r>
    <n v="4059"/>
    <x v="2909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x v="6"/>
    <s v="plays"/>
    <n v="35.714300000000001"/>
    <x v="2914"/>
    <d v="2014-09-16T03:00:00"/>
    <x v="4"/>
  </r>
  <r>
    <n v="568"/>
    <x v="2910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x v="0"/>
    <s v="web"/>
    <n v="49"/>
    <x v="2915"/>
    <d v="2016-01-16T11:00:00"/>
    <x v="0"/>
  </r>
  <r>
    <n v="1103"/>
    <x v="2911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x v="3"/>
    <s v="video games"/>
    <n v="16.2"/>
    <x v="2916"/>
    <d v="2016-06-18T05:19:50"/>
    <x v="1"/>
  </r>
  <r>
    <n v="1240"/>
    <x v="2912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x v="7"/>
    <s v="world music"/>
    <n v="30.125"/>
    <x v="2917"/>
    <d v="2013-07-12T21:51:00"/>
    <x v="4"/>
  </r>
  <r>
    <n v="1404"/>
    <x v="2913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x v="1"/>
    <s v="translations"/>
    <n v="48.2"/>
    <x v="2918"/>
    <d v="2015-02-22T12:14:45"/>
    <x v="4"/>
  </r>
  <r>
    <n v="3670"/>
    <x v="2914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x v="6"/>
    <s v="plays"/>
    <n v="20.083300000000001"/>
    <x v="2919"/>
    <d v="2015-05-31T23:00:00"/>
    <x v="4"/>
  </r>
  <r>
    <n v="1015"/>
    <x v="2915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x v="0"/>
    <s v="wearables"/>
    <n v="40"/>
    <x v="2920"/>
    <d v="2015-11-25T22:04:55"/>
    <x v="4"/>
  </r>
  <r>
    <n v="4089"/>
    <x v="2916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x v="6"/>
    <s v="plays"/>
    <n v="30"/>
    <x v="2921"/>
    <d v="2015-05-31T17:35:00"/>
    <x v="4"/>
  </r>
  <r>
    <n v="1919"/>
    <x v="2917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x v="0"/>
    <s v="gadgets"/>
    <n v="29.625"/>
    <x v="2922"/>
    <d v="2015-05-19T21:00:49"/>
    <x v="2"/>
  </r>
  <r>
    <n v="1999"/>
    <x v="2918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x v="2"/>
    <s v="people"/>
    <n v="33.714300000000001"/>
    <x v="2923"/>
    <d v="2014-11-13T12:35:08"/>
    <x v="0"/>
  </r>
  <r>
    <n v="2129"/>
    <x v="2919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x v="3"/>
    <s v="video games"/>
    <n v="19.666699999999999"/>
    <x v="2924"/>
    <d v="2016-03-10T00:35:00"/>
    <x v="2"/>
  </r>
  <r>
    <n v="761"/>
    <x v="2920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x v="1"/>
    <s v="fiction"/>
    <n v="39.166699999999999"/>
    <x v="2925"/>
    <d v="2014-02-02T18:02:06"/>
    <x v="2"/>
  </r>
  <r>
    <n v="1006"/>
    <x v="2921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x v="0"/>
    <s v="wearables"/>
    <n v="29.25"/>
    <x v="2926"/>
    <d v="2014-12-12T07:11:00"/>
    <x v="0"/>
  </r>
  <r>
    <n v="2758"/>
    <x v="2922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x v="1"/>
    <s v="children's books"/>
    <n v="39"/>
    <x v="2927"/>
    <d v="2016-10-10T10:36:23"/>
    <x v="0"/>
  </r>
  <r>
    <n v="3663"/>
    <x v="2923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x v="6"/>
    <s v="plays"/>
    <n v="26"/>
    <x v="2928"/>
    <d v="2016-12-21T11:50:30"/>
    <x v="0"/>
  </r>
  <r>
    <n v="957"/>
    <x v="2924"/>
    <s v="A Leather Smart watch Band, that NEVER needs to be charged for only $37!"/>
    <n v="12000"/>
    <n v="233"/>
    <x v="2"/>
    <s v="US"/>
    <s v="USD"/>
    <n v="1479392133"/>
    <x v="2929"/>
    <b v="0"/>
    <n v="7"/>
    <b v="0"/>
    <x v="0"/>
    <s v="wearables"/>
    <n v="33.285699999999999"/>
    <x v="2929"/>
    <d v="2016-11-17T14:15:33"/>
    <x v="4"/>
  </r>
  <r>
    <n v="2588"/>
    <x v="2925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x v="4"/>
    <s v="food trucks"/>
    <n v="29.125"/>
    <x v="2930"/>
    <d v="2015-03-31T13:14:00"/>
    <x v="3"/>
  </r>
  <r>
    <n v="502"/>
    <x v="2926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x v="5"/>
    <s v="animation"/>
    <n v="57.5"/>
    <x v="2931"/>
    <d v="2012-03-18T12:17:05"/>
    <x v="4"/>
  </r>
  <r>
    <n v="3536"/>
    <x v="2927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x v="6"/>
    <s v="plays"/>
    <n v="13.529400000000001"/>
    <x v="2932"/>
    <d v="2015-12-20T11:59:00"/>
    <x v="4"/>
  </r>
  <r>
    <n v="971"/>
    <x v="2928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x v="0"/>
    <s v="wearables"/>
    <n v="45.2"/>
    <x v="2933"/>
    <d v="2015-06-01T17:01:00"/>
    <x v="2"/>
  </r>
  <r>
    <n v="1720"/>
    <x v="2929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x v="7"/>
    <s v="faith"/>
    <n v="28.125"/>
    <x v="2934"/>
    <d v="2014-11-09T19:47:51"/>
    <x v="7"/>
  </r>
  <r>
    <n v="2143"/>
    <x v="2930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x v="3"/>
    <s v="video games"/>
    <n v="45"/>
    <x v="2935"/>
    <d v="2010-07-21T19:00:00"/>
    <x v="5"/>
  </r>
  <r>
    <n v="3134"/>
    <x v="2931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x v="6"/>
    <s v="plays"/>
    <n v="18.75"/>
    <x v="2936"/>
    <d v="2017-03-27T16:16:59"/>
    <x v="0"/>
  </r>
  <r>
    <n v="3830"/>
    <x v="2932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x v="6"/>
    <s v="plays"/>
    <n v="75"/>
    <x v="2937"/>
    <d v="2016-05-27T17:46:51"/>
    <x v="4"/>
  </r>
  <r>
    <n v="4044"/>
    <x v="2933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x v="6"/>
    <s v="plays"/>
    <n v="56.25"/>
    <x v="2938"/>
    <d v="2015-04-10T05:00:00"/>
    <x v="0"/>
  </r>
  <r>
    <n v="590"/>
    <x v="2934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x v="0"/>
    <s v="web"/>
    <n v="24.777799999999999"/>
    <x v="2939"/>
    <d v="2016-02-08T13:01:00"/>
    <x v="5"/>
  </r>
  <r>
    <n v="1573"/>
    <x v="2935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x v="1"/>
    <s v="art books"/>
    <n v="74.333299999999994"/>
    <x v="2940"/>
    <d v="2017-04-01T03:59:00"/>
    <x v="0"/>
  </r>
  <r>
    <n v="1010"/>
    <x v="2936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x v="0"/>
    <s v="wearables"/>
    <n v="55"/>
    <x v="2941"/>
    <d v="2016-09-05T02:59:00"/>
    <x v="5"/>
  </r>
  <r>
    <n v="1699"/>
    <x v="2937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x v="7"/>
    <s v="faith"/>
    <n v="54"/>
    <x v="2942"/>
    <d v="2017-04-11T20:44:05"/>
    <x v="4"/>
  </r>
  <r>
    <n v="3638"/>
    <x v="2938"/>
    <s v="A rock and roll journey that explores love, loss, redemption, duality and ascension."/>
    <n v="3300"/>
    <n v="216"/>
    <x v="2"/>
    <s v="CA"/>
    <s v="CAD"/>
    <n v="1429456132"/>
    <x v="2943"/>
    <b v="0"/>
    <n v="2"/>
    <b v="0"/>
    <x v="6"/>
    <s v="musical"/>
    <n v="108"/>
    <x v="2943"/>
    <d v="2015-04-19T15:08:52"/>
    <x v="2"/>
  </r>
  <r>
    <n v="4088"/>
    <x v="2939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x v="6"/>
    <s v="plays"/>
    <n v="72"/>
    <x v="2944"/>
    <d v="2015-01-16T10:26:00"/>
    <x v="6"/>
  </r>
  <r>
    <n v="489"/>
    <x v="2940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x v="5"/>
    <s v="animation"/>
    <n v="71.666700000000006"/>
    <x v="2945"/>
    <d v="2012-01-05T11:33:00"/>
    <x v="7"/>
  </r>
  <r>
    <n v="500"/>
    <x v="2941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x v="5"/>
    <s v="animation"/>
    <n v="53.75"/>
    <x v="2946"/>
    <d v="2010-05-08T22:16:00"/>
    <x v="5"/>
  </r>
  <r>
    <n v="4027"/>
    <x v="2942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x v="6"/>
    <s v="plays"/>
    <n v="30.714300000000001"/>
    <x v="2947"/>
    <d v="2017-02-23T01:00:00"/>
    <x v="2"/>
  </r>
  <r>
    <n v="3978"/>
    <x v="2943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x v="6"/>
    <s v="plays"/>
    <n v="26.75"/>
    <x v="2948"/>
    <d v="2015-01-31T15:25:53"/>
    <x v="0"/>
  </r>
  <r>
    <n v="991"/>
    <x v="2944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x v="0"/>
    <s v="wearables"/>
    <n v="30.285699999999999"/>
    <x v="2949"/>
    <d v="2016-07-12T18:51:00"/>
    <x v="0"/>
  </r>
  <r>
    <n v="1048"/>
    <x v="2945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x v="8"/>
    <s v="audio"/>
    <n v="53"/>
    <x v="2950"/>
    <d v="2016-09-25T01:16:29"/>
    <x v="4"/>
  </r>
  <r>
    <n v="1872"/>
    <x v="2946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x v="3"/>
    <s v="mobile games"/>
    <n v="16.307700000000001"/>
    <x v="2951"/>
    <d v="2015-06-30T03:06:42"/>
    <x v="0"/>
  </r>
  <r>
    <n v="3969"/>
    <x v="2947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x v="6"/>
    <s v="plays"/>
    <n v="35.166699999999999"/>
    <x v="2952"/>
    <d v="2016-08-29T03:55:00"/>
    <x v="2"/>
  </r>
  <r>
    <n v="3972"/>
    <x v="2948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x v="6"/>
    <s v="plays"/>
    <n v="26.375"/>
    <x v="2953"/>
    <d v="2015-02-06T01:37:14"/>
    <x v="1"/>
  </r>
  <r>
    <n v="1235"/>
    <x v="2949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x v="7"/>
    <s v="world music"/>
    <n v="35"/>
    <x v="2954"/>
    <d v="2013-12-15T03:14:59"/>
    <x v="2"/>
  </r>
  <r>
    <n v="2514"/>
    <x v="2950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x v="4"/>
    <s v="restaurants"/>
    <n v="52.5"/>
    <x v="2955"/>
    <d v="2014-08-20T09:21:17"/>
    <x v="4"/>
  </r>
  <r>
    <n v="83"/>
    <x v="2951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x v="5"/>
    <s v="shorts"/>
    <n v="15.7692"/>
    <x v="2956"/>
    <d v="2015-02-22T11:30:00"/>
    <x v="5"/>
  </r>
  <r>
    <n v="517"/>
    <x v="2952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x v="5"/>
    <s v="animation"/>
    <n v="68.333299999999994"/>
    <x v="2957"/>
    <d v="2017-02-02T14:46:01"/>
    <x v="2"/>
  </r>
  <r>
    <n v="673"/>
    <x v="2953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x v="0"/>
    <s v="wearables"/>
    <n v="68.333299999999994"/>
    <x v="2958"/>
    <d v="2014-09-01T20:10:17"/>
    <x v="0"/>
  </r>
  <r>
    <n v="886"/>
    <x v="2954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x v="7"/>
    <s v="indie rock"/>
    <n v="29.285699999999999"/>
    <x v="2959"/>
    <d v="2016-09-15T20:53:33"/>
    <x v="7"/>
  </r>
  <r>
    <n v="1578"/>
    <x v="2955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x v="1"/>
    <s v="art books"/>
    <n v="51.25"/>
    <x v="2960"/>
    <d v="2010-09-02T02:00:00"/>
    <x v="0"/>
  </r>
  <r>
    <n v="1594"/>
    <x v="2956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x v="2"/>
    <s v="places"/>
    <n v="20.5"/>
    <x v="2961"/>
    <d v="2016-05-15T16:21:00"/>
    <x v="2"/>
  </r>
  <r>
    <n v="4091"/>
    <x v="2957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x v="6"/>
    <s v="plays"/>
    <n v="25.5"/>
    <x v="2962"/>
    <d v="2015-01-16T12:09:11"/>
    <x v="3"/>
  </r>
  <r>
    <n v="424"/>
    <x v="2958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x v="5"/>
    <s v="animation"/>
    <n v="40.78"/>
    <x v="2963"/>
    <d v="2012-03-26T08:01:39"/>
    <x v="0"/>
  </r>
  <r>
    <n v="2403"/>
    <x v="2959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x v="4"/>
    <s v="food trucks"/>
    <n v="16.833300000000001"/>
    <x v="2964"/>
    <d v="2016-03-30T20:10:58"/>
    <x v="0"/>
  </r>
  <r>
    <n v="3746"/>
    <x v="2960"/>
    <s v="Generational curses CAN be broken...right?"/>
    <n v="8500"/>
    <n v="202"/>
    <x v="2"/>
    <s v="US"/>
    <s v="USD"/>
    <n v="1475918439"/>
    <x v="2965"/>
    <b v="0"/>
    <n v="1"/>
    <b v="0"/>
    <x v="6"/>
    <s v="plays"/>
    <n v="202"/>
    <x v="2965"/>
    <d v="2016-10-08T09:20:39"/>
    <x v="0"/>
  </r>
  <r>
    <n v="2401"/>
    <x v="2961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x v="4"/>
    <s v="food trucks"/>
    <n v="22.333300000000001"/>
    <x v="2966"/>
    <d v="2016-03-05T19:44:56"/>
    <x v="4"/>
  </r>
  <r>
    <n v="3588"/>
    <x v="2962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x v="6"/>
    <s v="plays"/>
    <n v="18.2727"/>
    <x v="2967"/>
    <d v="2015-04-29T23:00:00"/>
    <x v="4"/>
  </r>
  <r>
    <n v="4003"/>
    <x v="2963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x v="6"/>
    <s v="plays"/>
    <n v="100.5"/>
    <x v="2968"/>
    <d v="2015-02-15T14:05:47"/>
    <x v="0"/>
  </r>
  <r>
    <n v="179"/>
    <x v="2964"/>
    <s v="A feature-length film about how three people survive in a diseased world."/>
    <n v="1000"/>
    <n v="200"/>
    <x v="2"/>
    <s v="US"/>
    <s v="USD"/>
    <n v="1457056555"/>
    <x v="2969"/>
    <b v="0"/>
    <n v="2"/>
    <b v="0"/>
    <x v="5"/>
    <s v="drama"/>
    <n v="100"/>
    <x v="2969"/>
    <d v="2016-03-04T01:55:55"/>
    <x v="4"/>
  </r>
  <r>
    <n v="556"/>
    <x v="2965"/>
    <s v="An educational platform for learning Unified English Braille Code"/>
    <n v="8000"/>
    <n v="200"/>
    <x v="2"/>
    <s v="US"/>
    <s v="USD"/>
    <n v="1452112717"/>
    <x v="2970"/>
    <b v="0"/>
    <n v="1"/>
    <b v="0"/>
    <x v="0"/>
    <s v="web"/>
    <n v="200"/>
    <x v="2970"/>
    <d v="2016-01-06T20:38:37"/>
    <x v="4"/>
  </r>
  <r>
    <n v="893"/>
    <x v="2966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x v="7"/>
    <s v="indie rock"/>
    <n v="40"/>
    <x v="2971"/>
    <d v="2015-04-01T20:32:43"/>
    <x v="0"/>
  </r>
  <r>
    <n v="1363"/>
    <x v="2967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x v="1"/>
    <s v="nonfiction"/>
    <n v="40"/>
    <x v="2972"/>
    <d v="2016-02-15T07:59:00"/>
    <x v="4"/>
  </r>
  <r>
    <n v="1421"/>
    <x v="2968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x v="1"/>
    <s v="translations"/>
    <n v="100"/>
    <x v="2973"/>
    <d v="2015-02-08T21:58:29"/>
    <x v="4"/>
  </r>
  <r>
    <n v="3067"/>
    <x v="2969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x v="6"/>
    <s v="spaces"/>
    <n v="200"/>
    <x v="2974"/>
    <d v="2015-09-09T22:31:19"/>
    <x v="0"/>
  </r>
  <r>
    <n v="3415"/>
    <x v="2970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x v="6"/>
    <s v="plays"/>
    <n v="22.222200000000001"/>
    <x v="2975"/>
    <d v="2016-04-17T23:30:00"/>
    <x v="4"/>
  </r>
  <r>
    <n v="4034"/>
    <x v="2971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x v="6"/>
    <s v="plays"/>
    <n v="100"/>
    <x v="2976"/>
    <d v="2015-04-03T21:44:10"/>
    <x v="0"/>
  </r>
  <r>
    <n v="713"/>
    <x v="2972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x v="0"/>
    <s v="wearables"/>
    <n v="199"/>
    <x v="2977"/>
    <d v="2016-06-05T12:42:12"/>
    <x v="7"/>
  </r>
  <r>
    <n v="905"/>
    <x v="2973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x v="7"/>
    <s v="jazz"/>
    <n v="32.666699999999999"/>
    <x v="2978"/>
    <d v="2011-01-24T05:45:26"/>
    <x v="2"/>
  </r>
  <r>
    <n v="918"/>
    <x v="2974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x v="7"/>
    <s v="jazz"/>
    <n v="19.600000000000001"/>
    <x v="2979"/>
    <d v="2014-12-01T22:59:21"/>
    <x v="7"/>
  </r>
  <r>
    <n v="895"/>
    <x v="2975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x v="7"/>
    <s v="indie rock"/>
    <n v="27.857099999999999"/>
    <x v="2980"/>
    <d v="2010-10-25T03:03:49"/>
    <x v="0"/>
  </r>
  <r>
    <n v="3429"/>
    <x v="2976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x v="6"/>
    <s v="plays"/>
    <n v="16.25"/>
    <x v="2981"/>
    <d v="2016-11-02T00:31:01"/>
    <x v="4"/>
  </r>
  <r>
    <n v="3946"/>
    <x v="2977"/>
    <s v="Dr. Mecurio's is an original work of fantasy designed and written for the stage."/>
    <n v="6000"/>
    <n v="195"/>
    <x v="2"/>
    <s v="US"/>
    <s v="USD"/>
    <n v="1425110400"/>
    <x v="2982"/>
    <b v="0"/>
    <n v="5"/>
    <b v="0"/>
    <x v="6"/>
    <s v="plays"/>
    <n v="39"/>
    <x v="2982"/>
    <d v="2015-02-28T08:00:00"/>
    <x v="0"/>
  </r>
  <r>
    <n v="719"/>
    <x v="2978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x v="0"/>
    <s v="wearables"/>
    <n v="19.399999999999999"/>
    <x v="2983"/>
    <d v="2016-02-23T00:57:56"/>
    <x v="4"/>
  </r>
  <r>
    <n v="127"/>
    <x v="2979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x v="5"/>
    <s v="science fiction"/>
    <n v="47.5"/>
    <x v="2984"/>
    <d v="2015-04-03T13:59:01"/>
    <x v="0"/>
  </r>
  <r>
    <n v="1062"/>
    <x v="2980"/>
    <s v="SEE US ON PATREON www.badgirlartwork.com"/>
    <n v="199"/>
    <n v="190"/>
    <x v="1"/>
    <s v="US"/>
    <s v="USD"/>
    <n v="1468351341"/>
    <x v="2985"/>
    <b v="0"/>
    <n v="4"/>
    <b v="0"/>
    <x v="8"/>
    <s v="audio"/>
    <n v="47.5"/>
    <x v="2985"/>
    <d v="2016-07-12T19:22:21"/>
    <x v="2"/>
  </r>
  <r>
    <n v="3846"/>
    <x v="2981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x v="6"/>
    <s v="plays"/>
    <n v="23.625"/>
    <x v="2986"/>
    <d v="2014-10-04T06:59:00"/>
    <x v="2"/>
  </r>
  <r>
    <n v="1155"/>
    <x v="2982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x v="4"/>
    <s v="food trucks"/>
    <n v="23.5"/>
    <x v="2987"/>
    <d v="2014-08-14T18:20:08"/>
    <x v="2"/>
  </r>
  <r>
    <n v="1768"/>
    <x v="2983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x v="2"/>
    <s v="photobooks"/>
    <n v="12.466699999999999"/>
    <x v="2988"/>
    <d v="2014-09-27T13:27:24"/>
    <x v="4"/>
  </r>
  <r>
    <n v="1143"/>
    <x v="2984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x v="3"/>
    <s v="mobile games"/>
    <n v="23.25"/>
    <x v="2989"/>
    <d v="2015-12-17T04:38:46"/>
    <x v="2"/>
  </r>
  <r>
    <n v="2884"/>
    <x v="2985"/>
    <s v="Come explore the dream world of Jim Morrison, rock singer, mystic, poet, shaman."/>
    <n v="45000"/>
    <n v="185"/>
    <x v="2"/>
    <s v="US"/>
    <s v="USD"/>
    <n v="1417800435"/>
    <x v="2990"/>
    <b v="0"/>
    <n v="4"/>
    <b v="0"/>
    <x v="6"/>
    <s v="plays"/>
    <n v="46.25"/>
    <x v="2990"/>
    <d v="2014-12-05T17:27:15"/>
    <x v="4"/>
  </r>
  <r>
    <n v="3910"/>
    <x v="2986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x v="6"/>
    <s v="plays"/>
    <n v="61.666699999999999"/>
    <x v="2991"/>
    <d v="2015-09-07T18:09:57"/>
    <x v="4"/>
  </r>
  <r>
    <n v="177"/>
    <x v="2987"/>
    <s v="I'm making a modern day version of the bible story &quot; The Good Samaritan&quot;"/>
    <n v="450"/>
    <n v="180"/>
    <x v="2"/>
    <s v="US"/>
    <s v="USD"/>
    <n v="1427155726"/>
    <x v="2992"/>
    <b v="0"/>
    <n v="7"/>
    <b v="0"/>
    <x v="5"/>
    <s v="drama"/>
    <n v="25.714300000000001"/>
    <x v="2992"/>
    <d v="2015-03-24T00:08:46"/>
    <x v="4"/>
  </r>
  <r>
    <n v="1439"/>
    <x v="2988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x v="1"/>
    <s v="translations"/>
    <n v="30"/>
    <x v="2993"/>
    <d v="2015-03-07T19:55:01"/>
    <x v="3"/>
  </r>
  <r>
    <n v="2167"/>
    <x v="2989"/>
    <s v="We need YOUR HELP to take one more step to this make release sound amazing!"/>
    <n v="150"/>
    <n v="180"/>
    <x v="0"/>
    <s v="US"/>
    <s v="USD"/>
    <n v="1347672937"/>
    <x v="2994"/>
    <b v="0"/>
    <n v="8"/>
    <b v="1"/>
    <x v="7"/>
    <s v="rock"/>
    <n v="22.5"/>
    <x v="2994"/>
    <d v="2012-09-15T01:35:37"/>
    <x v="4"/>
  </r>
  <r>
    <n v="2372"/>
    <x v="2990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x v="0"/>
    <s v="web"/>
    <n v="30"/>
    <x v="2995"/>
    <d v="2015-04-24T01:39:31"/>
    <x v="0"/>
  </r>
  <r>
    <n v="3508"/>
    <x v="2991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x v="6"/>
    <s v="plays"/>
    <n v="12"/>
    <x v="2996"/>
    <d v="2016-05-10T21:00:00"/>
    <x v="3"/>
  </r>
  <r>
    <n v="1116"/>
    <x v="2992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x v="3"/>
    <s v="video games"/>
    <n v="17.852"/>
    <x v="2997"/>
    <d v="2012-06-09T20:20:08"/>
    <x v="6"/>
  </r>
  <r>
    <n v="1238"/>
    <x v="2993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x v="7"/>
    <s v="world music"/>
    <n v="59.333300000000001"/>
    <x v="2998"/>
    <d v="2011-08-06T14:38:56"/>
    <x v="4"/>
  </r>
  <r>
    <n v="767"/>
    <x v="2994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x v="1"/>
    <s v="fiction"/>
    <n v="59"/>
    <x v="2999"/>
    <d v="2015-05-21T03:26:50"/>
    <x v="0"/>
  </r>
  <r>
    <n v="2869"/>
    <x v="2995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x v="6"/>
    <s v="plays"/>
    <n v="35.4"/>
    <x v="3000"/>
    <d v="2016-07-19T14:14:41"/>
    <x v="2"/>
  </r>
  <r>
    <n v="579"/>
    <x v="2996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x v="0"/>
    <s v="web"/>
    <n v="35"/>
    <x v="3001"/>
    <d v="2014-12-25T20:27:03"/>
    <x v="4"/>
  </r>
  <r>
    <n v="3068"/>
    <x v="2997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x v="6"/>
    <s v="spaces"/>
    <n v="87.5"/>
    <x v="3002"/>
    <d v="2015-10-16T16:35:52"/>
    <x v="4"/>
  </r>
  <r>
    <n v="3905"/>
    <x v="2998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x v="6"/>
    <s v="plays"/>
    <n v="24.714300000000001"/>
    <x v="3003"/>
    <d v="2015-06-11T23:00:00"/>
    <x v="6"/>
  </r>
  <r>
    <n v="775"/>
    <x v="2999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x v="1"/>
    <s v="fiction"/>
    <n v="34"/>
    <x v="3004"/>
    <d v="2011-12-16T01:26:35"/>
    <x v="1"/>
  </r>
  <r>
    <n v="862"/>
    <x v="3000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x v="7"/>
    <s v="jazz"/>
    <n v="42.5"/>
    <x v="3005"/>
    <d v="2013-11-11T14:19:08"/>
    <x v="4"/>
  </r>
  <r>
    <n v="1549"/>
    <x v="3001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x v="2"/>
    <s v="nature"/>
    <n v="28.333300000000001"/>
    <x v="3006"/>
    <d v="2015-11-03T04:15:59"/>
    <x v="2"/>
  </r>
  <r>
    <n v="3896"/>
    <x v="3002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x v="6"/>
    <s v="plays"/>
    <n v="42.5"/>
    <x v="3007"/>
    <d v="2014-06-17T04:36:18"/>
    <x v="4"/>
  </r>
  <r>
    <n v="3982"/>
    <x v="3003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x v="6"/>
    <s v="plays"/>
    <n v="34"/>
    <x v="3008"/>
    <d v="2015-07-07T19:26:20"/>
    <x v="3"/>
  </r>
  <r>
    <n v="1106"/>
    <x v="3004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x v="3"/>
    <s v="video games"/>
    <n v="23.571400000000001"/>
    <x v="3009"/>
    <d v="2012-04-04T16:46:15"/>
    <x v="4"/>
  </r>
  <r>
    <n v="4070"/>
    <x v="300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x v="6"/>
    <s v="plays"/>
    <n v="27.5"/>
    <x v="3010"/>
    <d v="2015-03-01T03:00:00"/>
    <x v="5"/>
  </r>
  <r>
    <n v="3135"/>
    <x v="3006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x v="6"/>
    <s v="plays"/>
    <n v="23.142900000000001"/>
    <x v="3011"/>
    <d v="2017-04-04T03:38:41"/>
    <x v="3"/>
  </r>
  <r>
    <n v="903"/>
    <x v="3007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x v="7"/>
    <s v="jazz"/>
    <n v="40"/>
    <x v="3012"/>
    <d v="2012-09-23T02:25:00"/>
    <x v="1"/>
  </r>
  <r>
    <n v="925"/>
    <x v="3008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x v="7"/>
    <s v="jazz"/>
    <n v="32"/>
    <x v="3013"/>
    <d v="2013-11-27T22:08:31"/>
    <x v="2"/>
  </r>
  <r>
    <n v="662"/>
    <x v="3009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x v="0"/>
    <s v="wearables"/>
    <n v="39"/>
    <x v="3014"/>
    <d v="2015-01-16T10:30:47"/>
    <x v="4"/>
  </r>
  <r>
    <n v="1761"/>
    <x v="3010"/>
    <s v="A hardcover photobook telling the naked truth of a young photographers journey."/>
    <n v="100"/>
    <n v="155"/>
    <x v="0"/>
    <s v="GB"/>
    <s v="GBP"/>
    <n v="1442065060"/>
    <x v="3015"/>
    <b v="0"/>
    <n v="3"/>
    <b v="1"/>
    <x v="2"/>
    <s v="photobooks"/>
    <n v="51.666699999999999"/>
    <x v="3015"/>
    <d v="2015-09-12T13:37:40"/>
    <x v="1"/>
  </r>
  <r>
    <n v="423"/>
    <x v="3011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x v="5"/>
    <s v="animation"/>
    <n v="11.7692"/>
    <x v="3016"/>
    <d v="2013-06-05T22:13:50"/>
    <x v="5"/>
  </r>
  <r>
    <n v="2169"/>
    <x v="3012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x v="7"/>
    <s v="rock"/>
    <n v="21.857099999999999"/>
    <x v="3017"/>
    <d v="2017-03-02T16:49:11"/>
    <x v="2"/>
  </r>
  <r>
    <n v="3907"/>
    <x v="3013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x v="6"/>
    <s v="plays"/>
    <n v="38.25"/>
    <x v="3018"/>
    <d v="2014-10-26T20:08:00"/>
    <x v="2"/>
  </r>
  <r>
    <n v="123"/>
    <x v="3014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x v="5"/>
    <s v="science fiction"/>
    <n v="25.166699999999999"/>
    <x v="3019"/>
    <d v="2014-10-28T22:00:00"/>
    <x v="4"/>
  </r>
  <r>
    <n v="904"/>
    <x v="3015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x v="7"/>
    <s v="jazz"/>
    <n v="50.333300000000001"/>
    <x v="3020"/>
    <d v="2016-01-03T01:55:37"/>
    <x v="2"/>
  </r>
  <r>
    <n v="1157"/>
    <x v="3016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x v="4"/>
    <s v="food trucks"/>
    <n v="50.333300000000001"/>
    <x v="3021"/>
    <d v="2014-12-05T16:04:40"/>
    <x v="4"/>
  </r>
  <r>
    <n v="2411"/>
    <x v="3017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x v="4"/>
    <s v="food trucks"/>
    <n v="50.333300000000001"/>
    <x v="3022"/>
    <d v="2015-08-25T17:34:42"/>
    <x v="0"/>
  </r>
  <r>
    <n v="3191"/>
    <x v="3018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x v="6"/>
    <s v="musical"/>
    <n v="37.75"/>
    <x v="3023"/>
    <d v="2016-08-16T18:07:49"/>
    <x v="2"/>
  </r>
  <r>
    <n v="3987"/>
    <x v="3019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x v="6"/>
    <s v="plays"/>
    <n v="11.615399999999999"/>
    <x v="3024"/>
    <d v="2014-05-16T22:11:30"/>
    <x v="1"/>
  </r>
  <r>
    <n v="511"/>
    <x v="3020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x v="5"/>
    <s v="animation"/>
    <n v="30"/>
    <x v="3025"/>
    <d v="2013-04-06T06:16:22"/>
    <x v="4"/>
  </r>
  <r>
    <n v="1485"/>
    <x v="3021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x v="1"/>
    <s v="fiction"/>
    <n v="50"/>
    <x v="3026"/>
    <d v="2015-06-20T19:06:13"/>
    <x v="0"/>
  </r>
  <r>
    <n v="1716"/>
    <x v="3022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x v="7"/>
    <s v="faith"/>
    <n v="50"/>
    <x v="3027"/>
    <d v="2016-12-09T14:51:39"/>
    <x v="6"/>
  </r>
  <r>
    <n v="2775"/>
    <x v="3023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x v="1"/>
    <s v="children's books"/>
    <n v="75"/>
    <x v="3028"/>
    <d v="2011-12-16T00:19:14"/>
    <x v="4"/>
  </r>
  <r>
    <n v="3737"/>
    <x v="1768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x v="6"/>
    <s v="plays"/>
    <n v="37.5"/>
    <x v="3029"/>
    <d v="2015-11-12T06:59:00"/>
    <x v="4"/>
  </r>
  <r>
    <n v="484"/>
    <x v="3024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x v="5"/>
    <s v="animation"/>
    <n v="13.545500000000001"/>
    <x v="3030"/>
    <d v="2015-11-05T23:32:52"/>
    <x v="4"/>
  </r>
  <r>
    <n v="2856"/>
    <x v="3025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x v="6"/>
    <s v="plays"/>
    <n v="24.333300000000001"/>
    <x v="3031"/>
    <d v="2015-08-08T21:34:00"/>
    <x v="0"/>
  </r>
  <r>
    <n v="1456"/>
    <x v="3026"/>
    <s v="English Version of my auto-published novel"/>
    <n v="5000"/>
    <n v="145"/>
    <x v="1"/>
    <s v="IT"/>
    <s v="EUR"/>
    <n v="1483459365"/>
    <x v="3032"/>
    <b v="0"/>
    <n v="3"/>
    <b v="0"/>
    <x v="1"/>
    <s v="translations"/>
    <n v="48.333300000000001"/>
    <x v="3032"/>
    <d v="2017-01-03T16:02:45"/>
    <x v="4"/>
  </r>
  <r>
    <n v="2569"/>
    <x v="3027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x v="4"/>
    <s v="food trucks"/>
    <n v="72.5"/>
    <x v="3033"/>
    <d v="2015-09-17T02:31:52"/>
    <x v="2"/>
  </r>
  <r>
    <n v="2916"/>
    <x v="3028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x v="6"/>
    <s v="plays"/>
    <n v="20.714300000000001"/>
    <x v="3034"/>
    <d v="2014-05-19T11:26:29"/>
    <x v="0"/>
  </r>
  <r>
    <n v="570"/>
    <x v="3029"/>
    <s v="Humans have AM/FM/Satellite radio, kids have radio Disney, pets have DogCatRadio."/>
    <n v="85000"/>
    <n v="142"/>
    <x v="2"/>
    <s v="US"/>
    <s v="USD"/>
    <n v="1455822569"/>
    <x v="3035"/>
    <b v="0"/>
    <n v="1"/>
    <b v="0"/>
    <x v="0"/>
    <s v="web"/>
    <n v="142"/>
    <x v="3035"/>
    <d v="2016-02-18T19:09:29"/>
    <x v="2"/>
  </r>
  <r>
    <n v="472"/>
    <x v="3030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x v="5"/>
    <s v="animation"/>
    <n v="28.2"/>
    <x v="3036"/>
    <d v="2014-08-23T22:08:38"/>
    <x v="2"/>
  </r>
  <r>
    <n v="3069"/>
    <x v="3031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x v="6"/>
    <s v="spaces"/>
    <n v="20.142900000000001"/>
    <x v="3037"/>
    <d v="2014-12-14T20:00:34"/>
    <x v="4"/>
  </r>
  <r>
    <n v="151"/>
    <x v="3032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x v="5"/>
    <s v="science fiction"/>
    <n v="28"/>
    <x v="3038"/>
    <d v="2015-06-18T13:13:11"/>
    <x v="2"/>
  </r>
  <r>
    <n v="601"/>
    <x v="3033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x v="0"/>
    <s v="web"/>
    <n v="23.333300000000001"/>
    <x v="3039"/>
    <d v="2014-12-26T20:35:39"/>
    <x v="4"/>
  </r>
  <r>
    <n v="1991"/>
    <x v="3034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x v="2"/>
    <s v="people"/>
    <n v="46.666699999999999"/>
    <x v="3040"/>
    <d v="2015-07-03T21:26:26"/>
    <x v="3"/>
  </r>
  <r>
    <n v="2747"/>
    <x v="3035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x v="1"/>
    <s v="children's books"/>
    <n v="35"/>
    <x v="3041"/>
    <d v="2012-06-16T03:10:00"/>
    <x v="2"/>
  </r>
  <r>
    <n v="465"/>
    <x v="3036"/>
    <s v="&quot;Amp&quot; is a short film about a robot with needs."/>
    <n v="512"/>
    <n v="138"/>
    <x v="2"/>
    <s v="US"/>
    <s v="USD"/>
    <n v="1403837574"/>
    <x v="3042"/>
    <b v="0"/>
    <n v="8"/>
    <b v="0"/>
    <x v="5"/>
    <s v="animation"/>
    <n v="17.25"/>
    <x v="3042"/>
    <d v="2014-06-27T02:52:54"/>
    <x v="0"/>
  </r>
  <r>
    <n v="4102"/>
    <x v="3037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x v="6"/>
    <s v="plays"/>
    <n v="22.833300000000001"/>
    <x v="3043"/>
    <d v="2016-05-15T20:21:13"/>
    <x v="2"/>
  </r>
  <r>
    <n v="3971"/>
    <x v="3038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x v="6"/>
    <s v="plays"/>
    <n v="22.666699999999999"/>
    <x v="3044"/>
    <d v="2014-07-21T12:52:06"/>
    <x v="4"/>
  </r>
  <r>
    <n v="3900"/>
    <x v="3039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x v="6"/>
    <s v="plays"/>
    <n v="27"/>
    <x v="3045"/>
    <d v="2015-06-11T02:13:11"/>
    <x v="2"/>
  </r>
  <r>
    <n v="3909"/>
    <x v="3040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x v="6"/>
    <s v="plays"/>
    <n v="33.75"/>
    <x v="3046"/>
    <d v="2014-09-11T08:37:22"/>
    <x v="0"/>
  </r>
  <r>
    <n v="3920"/>
    <x v="3041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x v="6"/>
    <s v="plays"/>
    <n v="45"/>
    <x v="3047"/>
    <d v="2016-11-13T10:17:40"/>
    <x v="2"/>
  </r>
  <r>
    <n v="4063"/>
    <x v="3042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x v="6"/>
    <s v="plays"/>
    <n v="15"/>
    <x v="3048"/>
    <d v="2014-06-27T16:21:24"/>
    <x v="0"/>
  </r>
  <r>
    <n v="426"/>
    <x v="3043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x v="5"/>
    <s v="animation"/>
    <n v="16.625"/>
    <x v="3049"/>
    <d v="2016-03-01T17:05:14"/>
    <x v="1"/>
  </r>
  <r>
    <n v="1225"/>
    <x v="3044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x v="7"/>
    <s v="world music"/>
    <n v="44"/>
    <x v="3050"/>
    <d v="2013-10-22T21:44:38"/>
    <x v="4"/>
  </r>
  <r>
    <n v="2679"/>
    <x v="3045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x v="0"/>
    <s v="makerspaces"/>
    <n v="44"/>
    <x v="3051"/>
    <d v="2015-02-28T00:01:34"/>
    <x v="4"/>
  </r>
  <r>
    <n v="605"/>
    <x v="3046"/>
    <s v="An iPad support care package for your parents / seniors."/>
    <n v="5000"/>
    <n v="131"/>
    <x v="1"/>
    <s v="US"/>
    <s v="USD"/>
    <n v="1440318908"/>
    <x v="3052"/>
    <b v="0"/>
    <n v="8"/>
    <b v="0"/>
    <x v="0"/>
    <s v="web"/>
    <n v="16.375"/>
    <x v="3052"/>
    <d v="2015-08-23T08:35:08"/>
    <x v="2"/>
  </r>
  <r>
    <n v="931"/>
    <x v="3047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x v="7"/>
    <s v="jazz"/>
    <n v="18.714300000000001"/>
    <x v="3053"/>
    <d v="2014-03-16T22:00:00"/>
    <x v="2"/>
  </r>
  <r>
    <n v="3732"/>
    <x v="3048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x v="6"/>
    <s v="plays"/>
    <n v="32.75"/>
    <x v="3054"/>
    <d v="2015-01-24T12:00:00"/>
    <x v="4"/>
  </r>
  <r>
    <n v="222"/>
    <x v="3049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x v="5"/>
    <s v="drama"/>
    <n v="65"/>
    <x v="3055"/>
    <d v="2015-03-27T02:39:00"/>
    <x v="1"/>
  </r>
  <r>
    <n v="1067"/>
    <x v="3050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x v="3"/>
    <s v="video games"/>
    <n v="13"/>
    <x v="3056"/>
    <d v="2013-12-21T20:32:11"/>
    <x v="4"/>
  </r>
  <r>
    <n v="2885"/>
    <x v="3051"/>
    <s v="An historic and proud work of Polish nationalistic literature performed on stage."/>
    <n v="400"/>
    <n v="130"/>
    <x v="2"/>
    <s v="US"/>
    <s v="USD"/>
    <n v="1426294201"/>
    <x v="3057"/>
    <b v="0"/>
    <n v="5"/>
    <b v="0"/>
    <x v="6"/>
    <s v="plays"/>
    <n v="26"/>
    <x v="3057"/>
    <d v="2015-03-14T00:50:01"/>
    <x v="4"/>
  </r>
  <r>
    <n v="3188"/>
    <x v="3052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x v="6"/>
    <s v="musical"/>
    <n v="14.4444"/>
    <x v="3058"/>
    <d v="2015-06-10T09:58:22"/>
    <x v="0"/>
  </r>
  <r>
    <n v="4018"/>
    <x v="3053"/>
    <s v="Funding for a production of Time Please at the Brighton Fringe 2017... and beyond."/>
    <n v="1500"/>
    <n v="130"/>
    <x v="2"/>
    <s v="GB"/>
    <s v="GBP"/>
    <n v="1475877108"/>
    <x v="3059"/>
    <b v="0"/>
    <n v="4"/>
    <b v="0"/>
    <x v="6"/>
    <s v="plays"/>
    <n v="32.5"/>
    <x v="3059"/>
    <d v="2016-10-07T21:51:48"/>
    <x v="2"/>
  </r>
  <r>
    <n v="2921"/>
    <x v="3054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x v="6"/>
    <s v="musical"/>
    <n v="43"/>
    <x v="3060"/>
    <d v="2014-09-25T21:16:44"/>
    <x v="1"/>
  </r>
  <r>
    <n v="2138"/>
    <x v="3055"/>
    <s v="A game with a mixture of a few genres from RPG, Simulation and to adventure elements."/>
    <n v="1000"/>
    <n v="128"/>
    <x v="2"/>
    <s v="GB"/>
    <s v="GBP"/>
    <n v="1383959939"/>
    <x v="3061"/>
    <b v="0"/>
    <n v="12"/>
    <b v="0"/>
    <x v="3"/>
    <s v="video games"/>
    <n v="10.666700000000001"/>
    <x v="3061"/>
    <d v="2013-11-09T01:18:59"/>
    <x v="0"/>
  </r>
  <r>
    <n v="3120"/>
    <x v="3056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x v="6"/>
    <s v="spaces"/>
    <n v="12.8"/>
    <x v="3062"/>
    <d v="2016-05-05T21:36:36"/>
    <x v="2"/>
  </r>
  <r>
    <n v="953"/>
    <x v="3057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x v="0"/>
    <s v="wearables"/>
    <n v="25.2"/>
    <x v="3063"/>
    <d v="2015-01-25T03:56:39"/>
    <x v="2"/>
  </r>
  <r>
    <n v="3088"/>
    <x v="3058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x v="6"/>
    <s v="spaces"/>
    <n v="42"/>
    <x v="3064"/>
    <d v="2015-01-08T13:41:00"/>
    <x v="4"/>
  </r>
  <r>
    <n v="3964"/>
    <x v="3059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x v="6"/>
    <s v="plays"/>
    <n v="42"/>
    <x v="3065"/>
    <d v="2015-04-19T16:19:46"/>
    <x v="1"/>
  </r>
  <r>
    <n v="434"/>
    <x v="3060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x v="5"/>
    <s v="animation"/>
    <n v="62.5"/>
    <x v="3066"/>
    <d v="2013-12-01T21:01:42"/>
    <x v="1"/>
  </r>
  <r>
    <n v="890"/>
    <x v="3061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x v="7"/>
    <s v="indie rock"/>
    <n v="31.25"/>
    <x v="3067"/>
    <d v="2013-11-21T17:46:19"/>
    <x v="5"/>
  </r>
  <r>
    <n v="1138"/>
    <x v="3062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x v="3"/>
    <s v="mobile games"/>
    <n v="31.25"/>
    <x v="3068"/>
    <d v="2017-01-21T21:45:31"/>
    <x v="0"/>
  </r>
  <r>
    <n v="1572"/>
    <x v="3063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x v="1"/>
    <s v="art books"/>
    <n v="41.666699999999999"/>
    <x v="3069"/>
    <d v="2016-02-28T23:59:00"/>
    <x v="5"/>
  </r>
  <r>
    <n v="1866"/>
    <x v="3064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x v="3"/>
    <s v="mobile games"/>
    <n v="62.5"/>
    <x v="3070"/>
    <d v="2017-03-01T04:00:00"/>
    <x v="0"/>
  </r>
  <r>
    <n v="3087"/>
    <x v="3065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x v="6"/>
    <s v="spaces"/>
    <n v="62.5"/>
    <x v="3071"/>
    <d v="2016-12-21T04:36:30"/>
    <x v="2"/>
  </r>
  <r>
    <n v="3899"/>
    <x v="3066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x v="6"/>
    <s v="plays"/>
    <n v="62.5"/>
    <x v="3072"/>
    <d v="2014-08-12T18:36:01"/>
    <x v="2"/>
  </r>
  <r>
    <n v="4021"/>
    <x v="3067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x v="6"/>
    <s v="plays"/>
    <n v="62.5"/>
    <x v="3073"/>
    <d v="2014-10-26T21:52:38"/>
    <x v="4"/>
  </r>
  <r>
    <n v="2649"/>
    <x v="3068"/>
    <s v="They have launched a Kickstarter."/>
    <n v="125000"/>
    <n v="124"/>
    <x v="1"/>
    <s v="US"/>
    <s v="USD"/>
    <n v="1454370941"/>
    <x v="3074"/>
    <b v="0"/>
    <n v="3"/>
    <b v="0"/>
    <x v="0"/>
    <s v="space exploration"/>
    <n v="41.333300000000001"/>
    <x v="3074"/>
    <d v="2016-02-01T23:55:41"/>
    <x v="4"/>
  </r>
  <r>
    <n v="2823"/>
    <x v="3069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x v="6"/>
    <s v="plays"/>
    <n v="8.8571000000000009"/>
    <x v="3075"/>
    <d v="2015-03-31T22:59:00"/>
    <x v="2"/>
  </r>
  <r>
    <n v="553"/>
    <x v="3070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x v="0"/>
    <s v="web"/>
    <n v="20.5"/>
    <x v="3076"/>
    <d v="2014-11-14T18:16:31"/>
    <x v="5"/>
  </r>
  <r>
    <n v="910"/>
    <x v="3071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x v="7"/>
    <s v="jazz"/>
    <n v="24.6"/>
    <x v="3077"/>
    <d v="2017-03-03T13:05:19"/>
    <x v="2"/>
  </r>
  <r>
    <n v="933"/>
    <x v="3072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x v="7"/>
    <s v="jazz"/>
    <n v="60"/>
    <x v="3078"/>
    <d v="2014-05-12T04:03:29"/>
    <x v="5"/>
  </r>
  <r>
    <n v="2323"/>
    <x v="3073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x v="4"/>
    <s v="small batch"/>
    <n v="30"/>
    <x v="3079"/>
    <d v="2017-03-20T18:07:27"/>
    <x v="2"/>
  </r>
  <r>
    <n v="2362"/>
    <x v="3074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x v="0"/>
    <s v="web"/>
    <n v="60"/>
    <x v="3080"/>
    <d v="2014-12-11T16:31:10"/>
    <x v="4"/>
  </r>
  <r>
    <n v="2567"/>
    <x v="3075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x v="4"/>
    <s v="food trucks"/>
    <n v="60"/>
    <x v="3081"/>
    <d v="2015-04-23T21:05:38"/>
    <x v="0"/>
  </r>
  <r>
    <n v="2976"/>
    <x v="3076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x v="6"/>
    <s v="plays"/>
    <n v="8.5714000000000006"/>
    <x v="3082"/>
    <d v="2016-03-13T12:00:00"/>
    <x v="2"/>
  </r>
  <r>
    <n v="3918"/>
    <x v="3077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x v="6"/>
    <s v="plays"/>
    <n v="40"/>
    <x v="3083"/>
    <d v="2014-08-04T16:00:00"/>
    <x v="0"/>
  </r>
  <r>
    <n v="2151"/>
    <x v="3078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x v="3"/>
    <s v="video games"/>
    <n v="19.666699999999999"/>
    <x v="3084"/>
    <d v="2016-06-29T20:20:14"/>
    <x v="2"/>
  </r>
  <r>
    <n v="3889"/>
    <x v="3079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x v="6"/>
    <s v="plays"/>
    <n v="13.1111"/>
    <x v="3085"/>
    <d v="2015-01-04T23:26:00"/>
    <x v="3"/>
  </r>
  <r>
    <n v="1233"/>
    <x v="3080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x v="7"/>
    <s v="world music"/>
    <n v="19.333300000000001"/>
    <x v="3086"/>
    <d v="2012-02-21T22:46:14"/>
    <x v="0"/>
  </r>
  <r>
    <n v="3122"/>
    <x v="3081"/>
    <s v="cancelled until further notice"/>
    <n v="199"/>
    <n v="116"/>
    <x v="1"/>
    <s v="US"/>
    <s v="USD"/>
    <n v="1478733732"/>
    <x v="3087"/>
    <b v="0"/>
    <n v="2"/>
    <b v="0"/>
    <x v="6"/>
    <s v="spaces"/>
    <n v="58"/>
    <x v="3087"/>
    <d v="2016-11-09T23:22:12"/>
    <x v="4"/>
  </r>
  <r>
    <n v="3789"/>
    <x v="3082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x v="6"/>
    <s v="musical"/>
    <n v="29"/>
    <x v="3088"/>
    <d v="2015-06-15T19:10:18"/>
    <x v="0"/>
  </r>
  <r>
    <n v="146"/>
    <x v="3083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x v="5"/>
    <s v="science fiction"/>
    <n v="38.333300000000001"/>
    <x v="3089"/>
    <d v="2017-01-18T00:23:18"/>
    <x v="4"/>
  </r>
  <r>
    <n v="593"/>
    <x v="3084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x v="0"/>
    <s v="web"/>
    <n v="16.428599999999999"/>
    <x v="3090"/>
    <d v="2015-04-06T15:15:45"/>
    <x v="7"/>
  </r>
  <r>
    <n v="2124"/>
    <x v="3085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x v="3"/>
    <s v="video games"/>
    <n v="23"/>
    <x v="3091"/>
    <d v="2010-11-30T05:00:00"/>
    <x v="0"/>
  </r>
  <r>
    <n v="2155"/>
    <x v="3086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x v="3"/>
    <s v="video games"/>
    <n v="23"/>
    <x v="3092"/>
    <d v="2016-03-31T16:56:25"/>
    <x v="2"/>
  </r>
  <r>
    <n v="503"/>
    <x v="3087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x v="5"/>
    <s v="animation"/>
    <n v="12.666700000000001"/>
    <x v="3093"/>
    <d v="2015-01-17T12:38:23"/>
    <x v="3"/>
  </r>
  <r>
    <n v="880"/>
    <x v="3088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x v="7"/>
    <s v="indie rock"/>
    <n v="14.125"/>
    <x v="3094"/>
    <d v="2012-10-30T07:42:18"/>
    <x v="4"/>
  </r>
  <r>
    <n v="232"/>
    <x v="3089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x v="5"/>
    <s v="drama"/>
    <n v="15.7143"/>
    <x v="3095"/>
    <d v="2015-02-27T19:49:06"/>
    <x v="0"/>
  </r>
  <r>
    <n v="1735"/>
    <x v="3090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x v="7"/>
    <s v="faith"/>
    <n v="55"/>
    <x v="3096"/>
    <d v="2016-08-07T19:32:25"/>
    <x v="4"/>
  </r>
  <r>
    <n v="2749"/>
    <x v="3091"/>
    <s v="Self-publishing my children's book."/>
    <n v="10000"/>
    <n v="110"/>
    <x v="2"/>
    <s v="US"/>
    <s v="USD"/>
    <n v="1428171037"/>
    <x v="3097"/>
    <b v="0"/>
    <n v="2"/>
    <b v="0"/>
    <x v="1"/>
    <s v="children's books"/>
    <n v="55"/>
    <x v="3097"/>
    <d v="2015-04-04T18:10:37"/>
    <x v="4"/>
  </r>
  <r>
    <n v="3198"/>
    <x v="3092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x v="6"/>
    <s v="musical"/>
    <n v="36.666699999999999"/>
    <x v="3098"/>
    <d v="2015-02-16T10:11:17"/>
    <x v="4"/>
  </r>
  <r>
    <n v="3979"/>
    <x v="3093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x v="6"/>
    <s v="plays"/>
    <n v="18.333300000000001"/>
    <x v="3099"/>
    <d v="2015-03-29T20:00:00"/>
    <x v="2"/>
  </r>
  <r>
    <n v="4047"/>
    <x v="3094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x v="6"/>
    <s v="plays"/>
    <n v="27.5"/>
    <x v="3100"/>
    <d v="2015-01-11T01:00:00"/>
    <x v="2"/>
  </r>
  <r>
    <n v="4053"/>
    <x v="3095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x v="6"/>
    <s v="plays"/>
    <n v="55"/>
    <x v="3101"/>
    <d v="2014-11-15T20:00:00"/>
    <x v="2"/>
  </r>
  <r>
    <n v="1118"/>
    <x v="3096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x v="3"/>
    <s v="video games"/>
    <n v="36.333300000000001"/>
    <x v="3102"/>
    <d v="2014-04-05T02:59:39"/>
    <x v="5"/>
  </r>
  <r>
    <n v="2326"/>
    <x v="3097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x v="4"/>
    <s v="small batch"/>
    <n v="108"/>
    <x v="3103"/>
    <d v="2017-04-30T17:00:00"/>
    <x v="4"/>
  </r>
  <r>
    <n v="2351"/>
    <x v="3098"/>
    <s v="Donate $30 or more and receive a free selfie stick."/>
    <n v="18900"/>
    <n v="108"/>
    <x v="1"/>
    <s v="NZ"/>
    <s v="NZD"/>
    <n v="1430360739"/>
    <x v="3104"/>
    <b v="0"/>
    <n v="7"/>
    <b v="0"/>
    <x v="0"/>
    <s v="web"/>
    <n v="15.428599999999999"/>
    <x v="3104"/>
    <d v="2015-04-30T02:25:39"/>
    <x v="2"/>
  </r>
  <r>
    <n v="1791"/>
    <x v="3099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x v="2"/>
    <s v="photobooks"/>
    <n v="26.75"/>
    <x v="3105"/>
    <d v="2015-01-29T17:46:05"/>
    <x v="4"/>
  </r>
  <r>
    <n v="571"/>
    <x v="3100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x v="0"/>
    <s v="web"/>
    <n v="53"/>
    <x v="3106"/>
    <d v="2015-07-27T03:59:00"/>
    <x v="2"/>
  </r>
  <r>
    <n v="968"/>
    <x v="3101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x v="0"/>
    <s v="wearables"/>
    <n v="26.5"/>
    <x v="3107"/>
    <d v="2014-08-15T20:20:34"/>
    <x v="4"/>
  </r>
  <r>
    <n v="984"/>
    <x v="3102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x v="0"/>
    <s v="wearables"/>
    <n v="35.333300000000001"/>
    <x v="3108"/>
    <d v="2015-03-28T01:46:48"/>
    <x v="4"/>
  </r>
  <r>
    <n v="1322"/>
    <x v="3103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x v="0"/>
    <s v="wearables"/>
    <n v="26.5"/>
    <x v="3109"/>
    <d v="2015-05-21T15:45:25"/>
    <x v="4"/>
  </r>
  <r>
    <n v="1380"/>
    <x v="3104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x v="7"/>
    <s v="rock"/>
    <n v="21.2"/>
    <x v="3110"/>
    <d v="2015-06-09T02:00:00"/>
    <x v="0"/>
  </r>
  <r>
    <n v="2648"/>
    <x v="3105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x v="0"/>
    <s v="space exploration"/>
    <n v="17.666699999999999"/>
    <x v="3111"/>
    <d v="2016-03-09T17:09:20"/>
    <x v="0"/>
  </r>
  <r>
    <n v="712"/>
    <x v="3106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x v="0"/>
    <s v="wearables"/>
    <n v="26.25"/>
    <x v="3112"/>
    <d v="2016-02-14T16:20:32"/>
    <x v="2"/>
  </r>
  <r>
    <n v="1405"/>
    <x v="3107"/>
    <s v="Will more people read the Bible if it were translated into Emoticons?"/>
    <n v="25000"/>
    <n v="105"/>
    <x v="2"/>
    <s v="US"/>
    <s v="USD"/>
    <n v="1417195201"/>
    <x v="3113"/>
    <b v="1"/>
    <n v="17"/>
    <b v="0"/>
    <x v="1"/>
    <s v="translations"/>
    <n v="6.1764999999999999"/>
    <x v="3113"/>
    <d v="2014-11-28T17:20:01"/>
    <x v="1"/>
  </r>
  <r>
    <n v="1481"/>
    <x v="3108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x v="1"/>
    <s v="fiction"/>
    <n v="17.5"/>
    <x v="3114"/>
    <d v="2013-11-02T22:09:05"/>
    <x v="0"/>
  </r>
  <r>
    <n v="2759"/>
    <x v="3109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x v="1"/>
    <s v="children's books"/>
    <n v="52.5"/>
    <x v="3115"/>
    <d v="2016-07-16T08:47:46"/>
    <x v="5"/>
  </r>
  <r>
    <n v="3077"/>
    <x v="3110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x v="6"/>
    <s v="spaces"/>
    <n v="52.5"/>
    <x v="3116"/>
    <d v="2017-03-02T22:57:58"/>
    <x v="2"/>
  </r>
  <r>
    <n v="4017"/>
    <x v="3111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x v="6"/>
    <s v="plays"/>
    <n v="52.5"/>
    <x v="3117"/>
    <d v="2014-09-04T16:07:54"/>
    <x v="1"/>
  </r>
  <r>
    <n v="2134"/>
    <x v="3112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x v="3"/>
    <s v="video games"/>
    <n v="34.666699999999999"/>
    <x v="3118"/>
    <d v="2013-04-27T21:16:31"/>
    <x v="0"/>
  </r>
  <r>
    <n v="1916"/>
    <x v="3113"/>
    <s v="The Paint Can Holder Makes Painting Easier and Safer on Extension Ladders."/>
    <n v="20000"/>
    <n v="102"/>
    <x v="2"/>
    <s v="US"/>
    <s v="USD"/>
    <n v="1478542375"/>
    <x v="3119"/>
    <b v="0"/>
    <n v="6"/>
    <b v="0"/>
    <x v="0"/>
    <s v="gadgets"/>
    <n v="17"/>
    <x v="3119"/>
    <d v="2016-11-07T18:12:55"/>
    <x v="4"/>
  </r>
  <r>
    <n v="3192"/>
    <x v="3114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x v="6"/>
    <s v="musical"/>
    <n v="12.75"/>
    <x v="3120"/>
    <d v="2015-02-28T22:00:00"/>
    <x v="0"/>
  </r>
  <r>
    <n v="640"/>
    <x v="3115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x v="0"/>
    <s v="wearables"/>
    <n v="50.5"/>
    <x v="3121"/>
    <d v="2016-11-24T23:00:00"/>
    <x v="0"/>
  </r>
  <r>
    <n v="861"/>
    <x v="3116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x v="7"/>
    <s v="jazz"/>
    <n v="50.5"/>
    <x v="3122"/>
    <d v="2016-09-16T23:10:04"/>
    <x v="0"/>
  </r>
  <r>
    <n v="1550"/>
    <x v="3117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x v="2"/>
    <s v="nature"/>
    <n v="14.428599999999999"/>
    <x v="3123"/>
    <d v="2016-05-12T10:47:14"/>
    <x v="0"/>
  </r>
  <r>
    <n v="3947"/>
    <x v="3118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x v="6"/>
    <s v="plays"/>
    <n v="50.5"/>
    <x v="3124"/>
    <d v="2016-10-02T03:25:44"/>
    <x v="4"/>
  </r>
  <r>
    <n v="218"/>
    <x v="3119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x v="5"/>
    <s v="drama"/>
    <n v="100"/>
    <x v="3125"/>
    <d v="2015-05-15T15:04:49"/>
    <x v="4"/>
  </r>
  <r>
    <n v="600"/>
    <x v="3120"/>
    <s v="Science Technology Engineering and Math + youth = a brighter tomorrow."/>
    <n v="5000"/>
    <n v="100"/>
    <x v="1"/>
    <s v="US"/>
    <s v="USD"/>
    <n v="1431198562"/>
    <x v="3126"/>
    <b v="0"/>
    <n v="1"/>
    <b v="0"/>
    <x v="0"/>
    <s v="web"/>
    <n v="100"/>
    <x v="3126"/>
    <d v="2015-05-09T19:09:22"/>
    <x v="3"/>
  </r>
  <r>
    <n v="919"/>
    <x v="3121"/>
    <s v="Cool jazz with a New Orleans flavor."/>
    <n v="20000"/>
    <n v="100"/>
    <x v="2"/>
    <s v="US"/>
    <s v="USD"/>
    <n v="1355930645"/>
    <x v="3127"/>
    <b v="0"/>
    <n v="1"/>
    <b v="0"/>
    <x v="7"/>
    <s v="jazz"/>
    <n v="100"/>
    <x v="3127"/>
    <d v="2012-12-19T15:24:05"/>
    <x v="0"/>
  </r>
  <r>
    <n v="1100"/>
    <x v="3122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x v="3"/>
    <s v="video games"/>
    <n v="10"/>
    <x v="3128"/>
    <d v="2016-02-14T02:39:31"/>
    <x v="2"/>
  </r>
  <r>
    <n v="1145"/>
    <x v="3123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x v="4"/>
    <s v="food trucks"/>
    <n v="100"/>
    <x v="3129"/>
    <d v="2014-10-02T17:56:32"/>
    <x v="4"/>
  </r>
  <r>
    <n v="1170"/>
    <x v="3124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x v="4"/>
    <s v="food trucks"/>
    <n v="50"/>
    <x v="3130"/>
    <d v="2015-05-30T21:26:11"/>
    <x v="0"/>
  </r>
  <r>
    <n v="1183"/>
    <x v="3125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x v="4"/>
    <s v="food trucks"/>
    <n v="33.333300000000001"/>
    <x v="3131"/>
    <d v="2016-11-02T03:59:00"/>
    <x v="4"/>
  </r>
  <r>
    <n v="1342"/>
    <x v="3126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x v="0"/>
    <s v="wearables"/>
    <n v="100"/>
    <x v="3132"/>
    <d v="2015-07-17T19:35:39"/>
    <x v="4"/>
  </r>
  <r>
    <n v="1413"/>
    <x v="3127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x v="1"/>
    <s v="translations"/>
    <n v="100"/>
    <x v="3133"/>
    <d v="2016-02-20T10:29:30"/>
    <x v="4"/>
  </r>
  <r>
    <n v="1423"/>
    <x v="3128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x v="1"/>
    <s v="translations"/>
    <n v="100"/>
    <x v="3134"/>
    <d v="2016-01-01T08:38:51"/>
    <x v="2"/>
  </r>
  <r>
    <n v="1491"/>
    <x v="3129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x v="1"/>
    <s v="fiction"/>
    <n v="100"/>
    <x v="3135"/>
    <d v="2015-02-15T15:38:00"/>
    <x v="2"/>
  </r>
  <r>
    <n v="1557"/>
    <x v="3130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x v="2"/>
    <s v="nature"/>
    <n v="100"/>
    <x v="3136"/>
    <d v="2014-09-20T15:40:33"/>
    <x v="6"/>
  </r>
  <r>
    <n v="1565"/>
    <x v="3131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x v="1"/>
    <s v="art books"/>
    <n v="100"/>
    <x v="3137"/>
    <d v="2011-06-08T17:31:01"/>
    <x v="4"/>
  </r>
  <r>
    <n v="2368"/>
    <x v="3132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x v="0"/>
    <s v="web"/>
    <n v="50"/>
    <x v="3138"/>
    <d v="2015-04-14T16:19:25"/>
    <x v="0"/>
  </r>
  <r>
    <n v="2565"/>
    <x v="3133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x v="4"/>
    <s v="food trucks"/>
    <n v="100"/>
    <x v="3139"/>
    <d v="2016-05-09T20:50:00"/>
    <x v="6"/>
  </r>
  <r>
    <n v="2766"/>
    <x v="3134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x v="1"/>
    <s v="children's books"/>
    <n v="25"/>
    <x v="3140"/>
    <d v="2011-08-11T16:01:58"/>
    <x v="4"/>
  </r>
  <r>
    <n v="2944"/>
    <x v="3135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x v="6"/>
    <s v="spaces"/>
    <n v="100"/>
    <x v="3141"/>
    <d v="2015-06-07T21:56:38"/>
    <x v="0"/>
  </r>
  <r>
    <n v="3576"/>
    <x v="3136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x v="6"/>
    <s v="plays"/>
    <n v="20"/>
    <x v="3142"/>
    <d v="2016-12-05T14:10:54"/>
    <x v="2"/>
  </r>
  <r>
    <n v="3632"/>
    <x v="3137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x v="6"/>
    <s v="musical"/>
    <n v="100"/>
    <x v="3143"/>
    <d v="2014-11-23T22:29:09"/>
    <x v="4"/>
  </r>
  <r>
    <n v="3730"/>
    <x v="3138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x v="6"/>
    <s v="plays"/>
    <n v="100"/>
    <x v="3144"/>
    <d v="2015-08-17T16:15:59"/>
    <x v="2"/>
  </r>
  <r>
    <n v="3742"/>
    <x v="3139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x v="6"/>
    <s v="plays"/>
    <n v="25"/>
    <x v="3145"/>
    <d v="2014-09-06T05:09:04"/>
    <x v="2"/>
  </r>
  <r>
    <n v="3861"/>
    <x v="3140"/>
    <s v="THE COMING OF THE LORD!"/>
    <n v="2000"/>
    <n v="100"/>
    <x v="2"/>
    <s v="US"/>
    <s v="USD"/>
    <n v="1415828820"/>
    <x v="3146"/>
    <b v="0"/>
    <n v="1"/>
    <b v="0"/>
    <x v="6"/>
    <s v="plays"/>
    <n v="100"/>
    <x v="3146"/>
    <d v="2014-11-12T21:47:00"/>
    <x v="4"/>
  </r>
  <r>
    <n v="3991"/>
    <x v="3141"/>
    <s v="North Texas first actor-driven theatre company needs your help"/>
    <n v="500"/>
    <n v="100"/>
    <x v="2"/>
    <s v="US"/>
    <s v="USD"/>
    <n v="1433086082"/>
    <x v="3147"/>
    <b v="0"/>
    <n v="1"/>
    <b v="0"/>
    <x v="6"/>
    <s v="plays"/>
    <n v="100"/>
    <x v="3147"/>
    <d v="2015-05-31T15:28:02"/>
    <x v="4"/>
  </r>
  <r>
    <n v="4020"/>
    <x v="3142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x v="6"/>
    <s v="plays"/>
    <n v="33.333300000000001"/>
    <x v="3148"/>
    <d v="2015-03-24T03:34:59"/>
    <x v="4"/>
  </r>
  <r>
    <n v="4103"/>
    <x v="3143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x v="6"/>
    <s v="plays"/>
    <n v="16.666699999999999"/>
    <x v="3149"/>
    <d v="2015-08-26T18:32:00"/>
    <x v="5"/>
  </r>
  <r>
    <n v="3140"/>
    <x v="3144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x v="6"/>
    <s v="plays"/>
    <n v="24"/>
    <x v="3150"/>
    <d v="2017-04-07T16:15:03"/>
    <x v="0"/>
  </r>
  <r>
    <n v="661"/>
    <x v="3145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x v="0"/>
    <s v="wearables"/>
    <n v="10.5556"/>
    <x v="3151"/>
    <d v="2016-10-23T15:29:19"/>
    <x v="2"/>
  </r>
  <r>
    <n v="2852"/>
    <x v="3146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x v="6"/>
    <s v="plays"/>
    <n v="15.833299999999999"/>
    <x v="3152"/>
    <d v="2014-06-21T01:05:03"/>
    <x v="2"/>
  </r>
  <r>
    <n v="3984"/>
    <x v="3147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x v="6"/>
    <s v="plays"/>
    <n v="9.5"/>
    <x v="3153"/>
    <d v="2014-11-08T00:00:00"/>
    <x v="0"/>
  </r>
  <r>
    <n v="4058"/>
    <x v="3148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x v="6"/>
    <s v="plays"/>
    <n v="23.75"/>
    <x v="3154"/>
    <d v="2016-04-01T03:59:00"/>
    <x v="2"/>
  </r>
  <r>
    <n v="1560"/>
    <x v="3149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x v="2"/>
    <s v="nature"/>
    <n v="23.5"/>
    <x v="3155"/>
    <d v="2014-11-13T01:29:53"/>
    <x v="4"/>
  </r>
  <r>
    <n v="4111"/>
    <x v="3150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x v="6"/>
    <s v="plays"/>
    <n v="15.666700000000001"/>
    <x v="3156"/>
    <d v="2015-02-24T03:15:40"/>
    <x v="4"/>
  </r>
  <r>
    <n v="1582"/>
    <x v="3151"/>
    <s v="I create canvas prints of images from in and around New Orleans"/>
    <n v="1000"/>
    <n v="93"/>
    <x v="2"/>
    <s v="US"/>
    <s v="USD"/>
    <n v="1445894400"/>
    <x v="3157"/>
    <b v="0"/>
    <n v="3"/>
    <b v="0"/>
    <x v="2"/>
    <s v="places"/>
    <n v="31"/>
    <x v="3157"/>
    <d v="2015-10-26T21:20:00"/>
    <x v="2"/>
  </r>
  <r>
    <n v="149"/>
    <x v="3152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x v="5"/>
    <s v="science fiction"/>
    <n v="15.333299999999999"/>
    <x v="3158"/>
    <d v="2014-12-25T08:00:00"/>
    <x v="0"/>
  </r>
  <r>
    <n v="2658"/>
    <x v="3153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x v="0"/>
    <s v="space exploration"/>
    <n v="22.75"/>
    <x v="3159"/>
    <d v="2016-07-30T21:13:14"/>
    <x v="0"/>
  </r>
  <r>
    <n v="627"/>
    <x v="3154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x v="0"/>
    <s v="web"/>
    <n v="90"/>
    <x v="3160"/>
    <d v="2016-03-14T23:00:00"/>
    <x v="5"/>
  </r>
  <r>
    <n v="718"/>
    <x v="3155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x v="0"/>
    <s v="wearables"/>
    <n v="22.5"/>
    <x v="3161"/>
    <d v="2017-02-18T05:59:00"/>
    <x v="3"/>
  </r>
  <r>
    <n v="863"/>
    <x v="3156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x v="7"/>
    <s v="jazz"/>
    <n v="18"/>
    <x v="3162"/>
    <d v="2012-02-12T02:49:26"/>
    <x v="2"/>
  </r>
  <r>
    <n v="902"/>
    <x v="3157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x v="7"/>
    <s v="jazz"/>
    <n v="30"/>
    <x v="3163"/>
    <d v="2014-08-30T15:30:00"/>
    <x v="2"/>
  </r>
  <r>
    <n v="2599"/>
    <x v="3158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x v="4"/>
    <s v="food trucks"/>
    <n v="18"/>
    <x v="3164"/>
    <d v="2014-08-03T18:05:47"/>
    <x v="1"/>
  </r>
  <r>
    <n v="2763"/>
    <x v="3159"/>
    <s v="How Santa finds childrens homes without getting lost by following certain stars."/>
    <n v="39400"/>
    <n v="90"/>
    <x v="2"/>
    <s v="US"/>
    <s v="USD"/>
    <n v="1369403684"/>
    <x v="3165"/>
    <b v="0"/>
    <n v="3"/>
    <b v="0"/>
    <x v="1"/>
    <s v="children's books"/>
    <n v="30"/>
    <x v="3165"/>
    <d v="2013-05-24T13:54:44"/>
    <x v="4"/>
  </r>
  <r>
    <n v="3919"/>
    <x v="3160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x v="6"/>
    <s v="plays"/>
    <n v="30"/>
    <x v="3166"/>
    <d v="2016-01-18T00:00:00"/>
    <x v="2"/>
  </r>
  <r>
    <n v="2502"/>
    <x v="3161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x v="4"/>
    <s v="restaurants"/>
    <n v="17.2"/>
    <x v="3167"/>
    <d v="2014-09-21T19:48:38"/>
    <x v="0"/>
  </r>
  <r>
    <n v="4110"/>
    <x v="3162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x v="6"/>
    <s v="plays"/>
    <n v="14.333299999999999"/>
    <x v="3168"/>
    <d v="2016-07-21T15:02:31"/>
    <x v="2"/>
  </r>
  <r>
    <n v="1563"/>
    <x v="3163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x v="1"/>
    <s v="art books"/>
    <n v="42.5"/>
    <x v="3169"/>
    <d v="2014-03-14T16:49:11"/>
    <x v="2"/>
  </r>
  <r>
    <n v="1709"/>
    <x v="3164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x v="7"/>
    <s v="faith"/>
    <n v="21.25"/>
    <x v="3170"/>
    <d v="2014-08-31T19:39:00"/>
    <x v="2"/>
  </r>
  <r>
    <n v="1907"/>
    <x v="3165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x v="0"/>
    <s v="gadgets"/>
    <n v="21.25"/>
    <x v="3171"/>
    <d v="2014-05-23T14:05:25"/>
    <x v="2"/>
  </r>
  <r>
    <n v="2130"/>
    <x v="3166"/>
    <s v="You are the hero tasked to save your home from the villainous Sanword."/>
    <n v="42000"/>
    <n v="85"/>
    <x v="2"/>
    <s v="US"/>
    <s v="USD"/>
    <n v="1408154663"/>
    <x v="3172"/>
    <b v="0"/>
    <n v="4"/>
    <b v="0"/>
    <x v="3"/>
    <s v="video games"/>
    <n v="21.25"/>
    <x v="3172"/>
    <d v="2014-08-16T02:04:23"/>
    <x v="3"/>
  </r>
  <r>
    <n v="2160"/>
    <x v="3167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x v="3"/>
    <s v="video games"/>
    <n v="5.3125"/>
    <x v="3173"/>
    <d v="2012-05-19T17:05:05"/>
    <x v="5"/>
  </r>
  <r>
    <n v="2322"/>
    <x v="3168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x v="4"/>
    <s v="small batch"/>
    <n v="21.25"/>
    <x v="3174"/>
    <d v="2017-04-09T20:29:29"/>
    <x v="0"/>
  </r>
  <r>
    <n v="2597"/>
    <x v="3169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x v="4"/>
    <s v="food trucks"/>
    <n v="12.142899999999999"/>
    <x v="3175"/>
    <d v="2016-06-19T08:11:57"/>
    <x v="4"/>
  </r>
  <r>
    <n v="1117"/>
    <x v="3170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x v="3"/>
    <s v="video games"/>
    <n v="10.375"/>
    <x v="3176"/>
    <d v="2015-12-25T14:21:53"/>
    <x v="2"/>
  </r>
  <r>
    <n v="448"/>
    <x v="3171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x v="5"/>
    <s v="animation"/>
    <n v="20.502500000000001"/>
    <x v="3177"/>
    <d v="2014-05-14T18:11:35"/>
    <x v="2"/>
  </r>
  <r>
    <n v="454"/>
    <x v="3172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x v="5"/>
    <s v="animation"/>
    <n v="16.399999999999999"/>
    <x v="3178"/>
    <d v="2014-11-26T13:14:00"/>
    <x v="2"/>
  </r>
  <r>
    <n v="2370"/>
    <x v="3173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x v="0"/>
    <s v="web"/>
    <n v="20.5"/>
    <x v="3179"/>
    <d v="2014-12-18T04:32:21"/>
    <x v="4"/>
  </r>
  <r>
    <n v="155"/>
    <x v="3174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x v="5"/>
    <s v="science fiction"/>
    <n v="20.25"/>
    <x v="3180"/>
    <d v="2015-07-23T13:25:35"/>
    <x v="2"/>
  </r>
  <r>
    <n v="1065"/>
    <x v="3175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x v="3"/>
    <s v="video games"/>
    <n v="16.2"/>
    <x v="3181"/>
    <d v="2014-02-19T09:08:42"/>
    <x v="0"/>
  </r>
  <r>
    <n v="574"/>
    <x v="3176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x v="0"/>
    <s v="web"/>
    <n v="20"/>
    <x v="3182"/>
    <d v="2016-10-19T10:38:27"/>
    <x v="4"/>
  </r>
  <r>
    <n v="1571"/>
    <x v="3177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x v="1"/>
    <s v="art books"/>
    <n v="20"/>
    <x v="3183"/>
    <d v="2015-06-19T18:28:03"/>
    <x v="5"/>
  </r>
  <r>
    <n v="2325"/>
    <x v="3178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x v="4"/>
    <s v="small batch"/>
    <n v="11.428599999999999"/>
    <x v="3184"/>
    <d v="2017-03-29T23:32:11"/>
    <x v="4"/>
  </r>
  <r>
    <n v="2861"/>
    <x v="3179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x v="6"/>
    <s v="plays"/>
    <n v="26.666699999999999"/>
    <x v="3185"/>
    <d v="2015-09-24T14:10:48"/>
    <x v="0"/>
  </r>
  <r>
    <n v="4037"/>
    <x v="3180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x v="6"/>
    <s v="plays"/>
    <n v="40"/>
    <x v="3186"/>
    <d v="2016-05-24T14:25:00"/>
    <x v="4"/>
  </r>
  <r>
    <n v="1995"/>
    <x v="3181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x v="2"/>
    <s v="people"/>
    <n v="26"/>
    <x v="3187"/>
    <d v="2015-07-16T21:38:56"/>
    <x v="0"/>
  </r>
  <r>
    <n v="1436"/>
    <x v="3182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x v="1"/>
    <s v="translations"/>
    <n v="38.5"/>
    <x v="3188"/>
    <d v="2016-02-21T08:24:17"/>
    <x v="3"/>
  </r>
  <r>
    <n v="466"/>
    <x v="3183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x v="5"/>
    <s v="animation"/>
    <n v="15.2"/>
    <x v="3189"/>
    <d v="2012-09-07T22:37:44"/>
    <x v="2"/>
  </r>
  <r>
    <n v="1788"/>
    <x v="3184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x v="2"/>
    <s v="photobooks"/>
    <n v="19"/>
    <x v="3190"/>
    <d v="2014-10-31T22:45:42"/>
    <x v="2"/>
  </r>
  <r>
    <n v="1011"/>
    <x v="3185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x v="0"/>
    <s v="wearables"/>
    <n v="75"/>
    <x v="3191"/>
    <d v="2014-12-18T21:33:15"/>
    <x v="0"/>
  </r>
  <r>
    <n v="1149"/>
    <x v="3186"/>
    <s v="Bringing culturally diverse Floridian cuisine to the people!"/>
    <n v="50000"/>
    <n v="75"/>
    <x v="2"/>
    <s v="US"/>
    <s v="USD"/>
    <n v="1466096566"/>
    <x v="3192"/>
    <b v="0"/>
    <n v="2"/>
    <b v="0"/>
    <x v="4"/>
    <s v="food trucks"/>
    <n v="37.5"/>
    <x v="3192"/>
    <d v="2016-06-16T17:02:46"/>
    <x v="0"/>
  </r>
  <r>
    <n v="1447"/>
    <x v="3187"/>
    <s v="I'm creating a dictionary of multiple Indian languages."/>
    <n v="500000"/>
    <n v="75"/>
    <x v="2"/>
    <s v="US"/>
    <s v="USD"/>
    <n v="1467999134"/>
    <x v="3193"/>
    <b v="0"/>
    <n v="3"/>
    <b v="0"/>
    <x v="1"/>
    <s v="translations"/>
    <n v="25"/>
    <x v="3193"/>
    <d v="2016-07-08T17:32:14"/>
    <x v="2"/>
  </r>
  <r>
    <n v="1596"/>
    <x v="3188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x v="2"/>
    <s v="places"/>
    <n v="25"/>
    <x v="3194"/>
    <d v="2014-12-13T11:19:29"/>
    <x v="0"/>
  </r>
  <r>
    <n v="1718"/>
    <x v="3189"/>
    <s v="A melody for the galaxy."/>
    <n v="35000"/>
    <n v="75"/>
    <x v="2"/>
    <s v="US"/>
    <s v="USD"/>
    <n v="1463201940"/>
    <x v="3195"/>
    <b v="0"/>
    <n v="2"/>
    <b v="0"/>
    <x v="7"/>
    <s v="faith"/>
    <n v="37.5"/>
    <x v="3195"/>
    <d v="2016-05-14T04:59:00"/>
    <x v="4"/>
  </r>
  <r>
    <n v="2382"/>
    <x v="3190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x v="0"/>
    <s v="web"/>
    <n v="37.5"/>
    <x v="3196"/>
    <d v="2015-08-04T04:30:03"/>
    <x v="4"/>
  </r>
  <r>
    <n v="2510"/>
    <x v="3191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x v="4"/>
    <s v="restaurants"/>
    <n v="37.5"/>
    <x v="3197"/>
    <d v="2015-05-14T23:56:12"/>
    <x v="0"/>
  </r>
  <r>
    <n v="2562"/>
    <x v="3192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x v="4"/>
    <s v="food trucks"/>
    <n v="25"/>
    <x v="3198"/>
    <d v="2016-10-11T12:35:39"/>
    <x v="0"/>
  </r>
  <r>
    <n v="2794"/>
    <x v="3193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x v="6"/>
    <s v="plays"/>
    <n v="25"/>
    <x v="3199"/>
    <d v="2016-03-03T19:00:00"/>
    <x v="2"/>
  </r>
  <r>
    <n v="2904"/>
    <x v="3194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x v="6"/>
    <s v="plays"/>
    <n v="18.75"/>
    <x v="3200"/>
    <d v="2014-11-09T12:00:00"/>
    <x v="4"/>
  </r>
  <r>
    <n v="3052"/>
    <x v="3195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x v="6"/>
    <s v="spaces"/>
    <n v="37.5"/>
    <x v="3201"/>
    <d v="2015-05-28T15:59:00"/>
    <x v="2"/>
  </r>
  <r>
    <n v="4009"/>
    <x v="3196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x v="6"/>
    <s v="plays"/>
    <n v="25"/>
    <x v="3202"/>
    <d v="2014-09-09T16:49:20"/>
    <x v="4"/>
  </r>
  <r>
    <n v="2688"/>
    <x v="3197"/>
    <s v="The amazing gourmet Mac N Cheez Food Truck Campaigne!"/>
    <n v="50000"/>
    <n v="74"/>
    <x v="2"/>
    <s v="US"/>
    <s v="USD"/>
    <n v="1424746800"/>
    <x v="3203"/>
    <b v="0"/>
    <n v="14"/>
    <b v="0"/>
    <x v="4"/>
    <s v="food trucks"/>
    <n v="5.2857000000000003"/>
    <x v="3203"/>
    <d v="2015-02-24T03:00:00"/>
    <x v="0"/>
  </r>
  <r>
    <n v="1148"/>
    <x v="3198"/>
    <s v="New local (Louisville, KY.) food truck with a refreshing spin on rolling kitchens."/>
    <n v="15000"/>
    <n v="73"/>
    <x v="2"/>
    <s v="US"/>
    <s v="USD"/>
    <n v="1480568781"/>
    <x v="3204"/>
    <b v="0"/>
    <n v="3"/>
    <b v="0"/>
    <x v="4"/>
    <s v="food trucks"/>
    <n v="24.333300000000001"/>
    <x v="3204"/>
    <d v="2016-12-01T05:06:21"/>
    <x v="6"/>
  </r>
  <r>
    <n v="888"/>
    <x v="3199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x v="7"/>
    <s v="indie rock"/>
    <n v="18"/>
    <x v="3205"/>
    <d v="2011-09-01T06:00:00"/>
    <x v="4"/>
  </r>
  <r>
    <n v="1408"/>
    <x v="3200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x v="1"/>
    <s v="translations"/>
    <n v="12"/>
    <x v="3206"/>
    <d v="2015-11-13T21:55:56"/>
    <x v="4"/>
  </r>
  <r>
    <n v="2695"/>
    <x v="3201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x v="4"/>
    <s v="food trucks"/>
    <n v="23.666699999999999"/>
    <x v="3207"/>
    <d v="2015-04-14T03:21:58"/>
    <x v="4"/>
  </r>
  <r>
    <n v="3078"/>
    <x v="3202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x v="6"/>
    <s v="spaces"/>
    <n v="23.666699999999999"/>
    <x v="3208"/>
    <d v="2015-02-26T03:19:55"/>
    <x v="0"/>
  </r>
  <r>
    <n v="125"/>
    <x v="3203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x v="5"/>
    <s v="science fiction"/>
    <n v="11.666700000000001"/>
    <x v="3209"/>
    <d v="2017-02-03T23:51:20"/>
    <x v="2"/>
  </r>
  <r>
    <n v="543"/>
    <x v="3204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x v="0"/>
    <s v="web"/>
    <n v="35"/>
    <x v="3210"/>
    <d v="2014-11-01T02:12:42"/>
    <x v="6"/>
  </r>
  <r>
    <n v="898"/>
    <x v="3205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x v="7"/>
    <s v="indie rock"/>
    <n v="35"/>
    <x v="3211"/>
    <d v="2012-01-15T18:11:50"/>
    <x v="3"/>
  </r>
  <r>
    <n v="1070"/>
    <x v="3206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x v="3"/>
    <s v="video games"/>
    <n v="35"/>
    <x v="3212"/>
    <d v="2012-10-01T00:17:02"/>
    <x v="2"/>
  </r>
  <r>
    <n v="2700"/>
    <x v="3207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x v="4"/>
    <s v="food trucks"/>
    <n v="17.5"/>
    <x v="3213"/>
    <d v="2014-09-18T20:59:32"/>
    <x v="4"/>
  </r>
  <r>
    <n v="2848"/>
    <x v="3208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x v="6"/>
    <s v="plays"/>
    <n v="23.333300000000001"/>
    <x v="3214"/>
    <d v="2015-05-29T15:34:19"/>
    <x v="0"/>
  </r>
  <r>
    <n v="3675"/>
    <x v="3209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x v="6"/>
    <s v="plays"/>
    <n v="23.333300000000001"/>
    <x v="3215"/>
    <d v="2016-05-15T23:00:00"/>
    <x v="4"/>
  </r>
  <r>
    <n v="3995"/>
    <x v="3210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x v="6"/>
    <s v="plays"/>
    <n v="17.5"/>
    <x v="3216"/>
    <d v="2015-02-14T11:27:00"/>
    <x v="2"/>
  </r>
  <r>
    <n v="4016"/>
    <x v="3211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x v="6"/>
    <s v="plays"/>
    <n v="10"/>
    <x v="3217"/>
    <d v="2014-09-17T20:56:40"/>
    <x v="2"/>
  </r>
  <r>
    <n v="1799"/>
    <x v="3212"/>
    <s v="The UnDiscovered Image, a monthly publication dedicated to photographers."/>
    <n v="4000"/>
    <n v="69.83"/>
    <x v="2"/>
    <s v="GB"/>
    <s v="GBP"/>
    <n v="1415740408"/>
    <x v="3218"/>
    <b v="1"/>
    <n v="6"/>
    <b v="0"/>
    <x v="2"/>
    <s v="photobooks"/>
    <n v="11.638299999999999"/>
    <x v="3218"/>
    <d v="2014-11-11T21:13:28"/>
    <x v="0"/>
  </r>
  <r>
    <n v="3990"/>
    <x v="3213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x v="6"/>
    <s v="plays"/>
    <n v="23"/>
    <x v="3219"/>
    <d v="2016-03-02T16:08:13"/>
    <x v="4"/>
  </r>
  <r>
    <n v="549"/>
    <x v="3214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x v="0"/>
    <s v="web"/>
    <n v="8.5"/>
    <x v="3220"/>
    <d v="2015-07-08T15:17:02"/>
    <x v="4"/>
  </r>
  <r>
    <n v="563"/>
    <x v="3215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x v="0"/>
    <s v="web"/>
    <n v="34"/>
    <x v="3221"/>
    <d v="2015-02-17T01:40:47"/>
    <x v="1"/>
  </r>
  <r>
    <n v="1561"/>
    <x v="3216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x v="1"/>
    <s v="art books"/>
    <n v="67"/>
    <x v="3222"/>
    <d v="2013-11-07T02:00:03"/>
    <x v="6"/>
  </r>
  <r>
    <n v="872"/>
    <x v="3217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x v="7"/>
    <s v="jazz"/>
    <n v="32.5"/>
    <x v="3223"/>
    <d v="2011-03-10T19:48:47"/>
    <x v="7"/>
  </r>
  <r>
    <n v="878"/>
    <x v="3218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x v="7"/>
    <s v="jazz"/>
    <n v="32.5"/>
    <x v="3224"/>
    <d v="2010-12-23T05:35:24"/>
    <x v="2"/>
  </r>
  <r>
    <n v="996"/>
    <x v="3219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x v="0"/>
    <s v="wearables"/>
    <n v="13"/>
    <x v="3225"/>
    <d v="2014-07-27T15:27:00"/>
    <x v="2"/>
  </r>
  <r>
    <n v="997"/>
    <x v="3220"/>
    <s v="The iPhanny keeps your iPhone 6 safe from bending in those dangerous pants pockets."/>
    <n v="5000"/>
    <n v="65"/>
    <x v="2"/>
    <s v="US"/>
    <s v="USD"/>
    <n v="1417145297"/>
    <x v="3226"/>
    <b v="0"/>
    <n v="8"/>
    <b v="0"/>
    <x v="0"/>
    <s v="wearables"/>
    <n v="8.125"/>
    <x v="3226"/>
    <d v="2014-11-28T03:28:17"/>
    <x v="2"/>
  </r>
  <r>
    <n v="2519"/>
    <x v="3221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x v="4"/>
    <s v="restaurants"/>
    <n v="16.25"/>
    <x v="3227"/>
    <d v="2014-07-19T03:43:24"/>
    <x v="0"/>
  </r>
  <r>
    <n v="3840"/>
    <x v="3222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x v="6"/>
    <s v="plays"/>
    <n v="21.666699999999999"/>
    <x v="3228"/>
    <d v="2016-03-28T15:50:29"/>
    <x v="2"/>
  </r>
  <r>
    <n v="3908"/>
    <x v="3223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x v="6"/>
    <s v="plays"/>
    <n v="16.25"/>
    <x v="3229"/>
    <d v="2014-07-29T03:14:56"/>
    <x v="1"/>
  </r>
  <r>
    <n v="732"/>
    <x v="3224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x v="1"/>
    <s v="nonfiction"/>
    <n v="4.9230999999999998"/>
    <x v="3230"/>
    <d v="2013-09-29T10:11:01"/>
    <x v="4"/>
  </r>
  <r>
    <n v="2878"/>
    <x v="3225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x v="6"/>
    <s v="plays"/>
    <n v="15.75"/>
    <x v="3231"/>
    <d v="2015-07-03T14:46:35"/>
    <x v="1"/>
  </r>
  <r>
    <n v="870"/>
    <x v="3226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x v="7"/>
    <s v="jazz"/>
    <n v="12.4"/>
    <x v="3232"/>
    <d v="2013-09-01T00:32:03"/>
    <x v="1"/>
  </r>
  <r>
    <n v="456"/>
    <x v="3227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x v="5"/>
    <s v="animation"/>
    <n v="20.333300000000001"/>
    <x v="3233"/>
    <d v="2013-10-22T03:59:00"/>
    <x v="4"/>
  </r>
  <r>
    <n v="591"/>
    <x v="3228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x v="0"/>
    <s v="web"/>
    <n v="30.5"/>
    <x v="3234"/>
    <d v="2015-07-22T13:02:10"/>
    <x v="2"/>
  </r>
  <r>
    <n v="709"/>
    <x v="3229"/>
    <s v="A &quot;handheld&quot; light, which eases the way you illuminate objects and/or paths."/>
    <n v="15000"/>
    <n v="61"/>
    <x v="2"/>
    <s v="US"/>
    <s v="USD"/>
    <n v="1417741159"/>
    <x v="3235"/>
    <b v="0"/>
    <n v="2"/>
    <b v="0"/>
    <x v="0"/>
    <s v="wearables"/>
    <n v="30.5"/>
    <x v="3235"/>
    <d v="2014-12-05T00:59:19"/>
    <x v="4"/>
  </r>
  <r>
    <n v="3922"/>
    <x v="3230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x v="6"/>
    <s v="plays"/>
    <n v="10.166700000000001"/>
    <x v="3236"/>
    <d v="2015-03-02T23:00:00"/>
    <x v="4"/>
  </r>
  <r>
    <n v="230"/>
    <x v="3231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x v="5"/>
    <s v="drama"/>
    <n v="30"/>
    <x v="3237"/>
    <d v="2015-06-04T18:39:11"/>
    <x v="4"/>
  </r>
  <r>
    <n v="617"/>
    <x v="3232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x v="0"/>
    <s v="web"/>
    <n v="20"/>
    <x v="3238"/>
    <d v="2015-05-08T08:14:03"/>
    <x v="4"/>
  </r>
  <r>
    <n v="1548"/>
    <x v="3233"/>
    <s v="Beauty is in the eye of the beholder and I want to inspire conservation through color."/>
    <n v="700"/>
    <n v="60"/>
    <x v="2"/>
    <s v="US"/>
    <s v="USD"/>
    <n v="1447020620"/>
    <x v="3239"/>
    <b v="0"/>
    <n v="1"/>
    <b v="0"/>
    <x v="2"/>
    <s v="nature"/>
    <n v="60"/>
    <x v="3239"/>
    <d v="2015-11-08T22:10:20"/>
    <x v="2"/>
  </r>
  <r>
    <n v="1914"/>
    <x v="323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x v="0"/>
    <s v="gadgets"/>
    <n v="30"/>
    <x v="3240"/>
    <d v="2014-11-01T03:59:00"/>
    <x v="4"/>
  </r>
  <r>
    <n v="3864"/>
    <x v="3235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x v="6"/>
    <s v="plays"/>
    <n v="20"/>
    <x v="3241"/>
    <d v="2015-11-17T22:24:14"/>
    <x v="4"/>
  </r>
  <r>
    <n v="4008"/>
    <x v="3236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x v="6"/>
    <s v="plays"/>
    <n v="15"/>
    <x v="3242"/>
    <d v="2015-07-22T23:08:27"/>
    <x v="4"/>
  </r>
  <r>
    <n v="4093"/>
    <x v="3237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x v="6"/>
    <s v="plays"/>
    <n v="15"/>
    <x v="3243"/>
    <d v="2015-08-22T19:34:53"/>
    <x v="5"/>
  </r>
  <r>
    <n v="2570"/>
    <x v="3238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x v="4"/>
    <s v="food trucks"/>
    <n v="29.5"/>
    <x v="3244"/>
    <d v="2017-02-08T21:40:35"/>
    <x v="5"/>
  </r>
  <r>
    <n v="4108"/>
    <x v="3239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x v="6"/>
    <s v="plays"/>
    <n v="59"/>
    <x v="3245"/>
    <d v="2017-03-03T05:00:00"/>
    <x v="2"/>
  </r>
  <r>
    <n v="1498"/>
    <x v="3240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x v="1"/>
    <s v="fiction"/>
    <n v="19"/>
    <x v="3246"/>
    <d v="2014-09-03T23:36:18"/>
    <x v="4"/>
  </r>
  <r>
    <n v="586"/>
    <x v="3241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x v="0"/>
    <s v="web"/>
    <n v="14"/>
    <x v="3247"/>
    <d v="2015-02-15T20:30:07"/>
    <x v="3"/>
  </r>
  <r>
    <n v="1082"/>
    <x v="3242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x v="3"/>
    <s v="video games"/>
    <n v="18.666699999999999"/>
    <x v="3248"/>
    <d v="2012-08-10T21:44:48"/>
    <x v="2"/>
  </r>
  <r>
    <n v="3083"/>
    <x v="3243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x v="6"/>
    <s v="spaces"/>
    <n v="18.666699999999999"/>
    <x v="3249"/>
    <d v="2014-09-01T05:00:00"/>
    <x v="4"/>
  </r>
  <r>
    <n v="561"/>
    <x v="3244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x v="0"/>
    <s v="web"/>
    <n v="27.5"/>
    <x v="3250"/>
    <d v="2015-10-26T15:48:33"/>
    <x v="4"/>
  </r>
  <r>
    <n v="1417"/>
    <x v="3245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x v="1"/>
    <s v="translations"/>
    <n v="27.5"/>
    <x v="3251"/>
    <d v="2015-09-15T11:11:00"/>
    <x v="3"/>
  </r>
  <r>
    <n v="1577"/>
    <x v="3246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x v="1"/>
    <s v="art books"/>
    <n v="27.5"/>
    <x v="3252"/>
    <d v="2012-07-24T20:20:48"/>
    <x v="4"/>
  </r>
  <r>
    <n v="2355"/>
    <x v="3247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x v="0"/>
    <s v="web"/>
    <n v="27.5"/>
    <x v="3253"/>
    <d v="2015-05-02T22:02:16"/>
    <x v="4"/>
  </r>
  <r>
    <n v="2380"/>
    <x v="3248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x v="0"/>
    <s v="web"/>
    <n v="18.333300000000001"/>
    <x v="3254"/>
    <d v="2015-10-01T19:02:22"/>
    <x v="2"/>
  </r>
  <r>
    <n v="2681"/>
    <x v="3249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x v="4"/>
    <s v="food trucks"/>
    <n v="27.5"/>
    <x v="3255"/>
    <d v="2014-07-10T21:29:10"/>
    <x v="2"/>
  </r>
  <r>
    <n v="2862"/>
    <x v="3250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x v="6"/>
    <s v="plays"/>
    <n v="18.333300000000001"/>
    <x v="3256"/>
    <d v="2014-06-24T18:57:09"/>
    <x v="4"/>
  </r>
  <r>
    <n v="3640"/>
    <x v="3251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x v="6"/>
    <s v="musical"/>
    <n v="18.333300000000001"/>
    <x v="3257"/>
    <d v="2015-05-10T18:45:30"/>
    <x v="5"/>
  </r>
  <r>
    <n v="682"/>
    <x v="3252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x v="0"/>
    <s v="wearables"/>
    <n v="13.25"/>
    <x v="3258"/>
    <d v="2017-03-14T17:22:02"/>
    <x v="0"/>
  </r>
  <r>
    <n v="1115"/>
    <x v="3253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x v="3"/>
    <s v="video games"/>
    <n v="13.25"/>
    <x v="3259"/>
    <d v="2016-03-30T15:41:35"/>
    <x v="0"/>
  </r>
  <r>
    <n v="2748"/>
    <x v="3254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x v="1"/>
    <s v="children's books"/>
    <n v="13.25"/>
    <x v="3260"/>
    <d v="2016-09-02T17:03:22"/>
    <x v="4"/>
  </r>
  <r>
    <n v="2779"/>
    <x v="3255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x v="1"/>
    <s v="children's books"/>
    <n v="53"/>
    <x v="3261"/>
    <d v="2015-11-22T15:03:41"/>
    <x v="4"/>
  </r>
  <r>
    <n v="505"/>
    <x v="3256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x v="5"/>
    <s v="animation"/>
    <n v="3.7143000000000002"/>
    <x v="3262"/>
    <d v="2015-12-25T02:21:26"/>
    <x v="4"/>
  </r>
  <r>
    <n v="546"/>
    <x v="3257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x v="0"/>
    <s v="web"/>
    <n v="26"/>
    <x v="3263"/>
    <d v="2015-10-17T16:01:55"/>
    <x v="4"/>
  </r>
  <r>
    <n v="2402"/>
    <x v="3258"/>
    <s v="Small town, delicious treats, and a mobile truck"/>
    <n v="12000"/>
    <n v="52"/>
    <x v="2"/>
    <s v="US"/>
    <s v="USD"/>
    <n v="1431533931"/>
    <x v="3264"/>
    <b v="0"/>
    <n v="1"/>
    <b v="0"/>
    <x v="4"/>
    <s v="food trucks"/>
    <n v="52"/>
    <x v="3264"/>
    <d v="2015-05-13T16:18:51"/>
    <x v="2"/>
  </r>
  <r>
    <n v="184"/>
    <x v="3259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x v="5"/>
    <s v="drama"/>
    <n v="25.5"/>
    <x v="3265"/>
    <d v="2014-09-01T03:59:00"/>
    <x v="1"/>
  </r>
  <r>
    <n v="470"/>
    <x v="3260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x v="5"/>
    <s v="animation"/>
    <n v="25.5"/>
    <x v="3266"/>
    <d v="2014-01-16T04:00:00"/>
    <x v="2"/>
  </r>
  <r>
    <n v="1072"/>
    <x v="3261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x v="3"/>
    <s v="video games"/>
    <n v="12.75"/>
    <x v="3267"/>
    <d v="2014-02-05T19:58:17"/>
    <x v="4"/>
  </r>
  <r>
    <n v="1703"/>
    <x v="3262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x v="7"/>
    <s v="faith"/>
    <n v="25.5"/>
    <x v="3268"/>
    <d v="2015-08-31T06:45:37"/>
    <x v="0"/>
  </r>
  <r>
    <n v="1875"/>
    <x v="3263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x v="3"/>
    <s v="mobile games"/>
    <n v="17"/>
    <x v="3269"/>
    <d v="2016-08-06T21:35:08"/>
    <x v="0"/>
  </r>
  <r>
    <n v="1985"/>
    <x v="3264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x v="2"/>
    <s v="people"/>
    <n v="12.75"/>
    <x v="3270"/>
    <d v="2016-08-02T23:00:00"/>
    <x v="4"/>
  </r>
  <r>
    <n v="2580"/>
    <x v="3265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x v="4"/>
    <s v="food trucks"/>
    <n v="25.5"/>
    <x v="3271"/>
    <d v="2015-05-16T03:00:00"/>
    <x v="4"/>
  </r>
  <r>
    <n v="2654"/>
    <x v="3266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x v="0"/>
    <s v="space exploration"/>
    <n v="8.5"/>
    <x v="3272"/>
    <d v="2015-04-21T13:25:26"/>
    <x v="2"/>
  </r>
  <r>
    <n v="2919"/>
    <x v="3267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x v="6"/>
    <s v="plays"/>
    <n v="8.5"/>
    <x v="3273"/>
    <d v="2014-08-05T14:52:09"/>
    <x v="0"/>
  </r>
  <r>
    <n v="190"/>
    <x v="3268"/>
    <s v="Because hope can be a 4 letter word"/>
    <n v="12000"/>
    <n v="50"/>
    <x v="2"/>
    <s v="US"/>
    <s v="USD"/>
    <n v="1466091446"/>
    <x v="3274"/>
    <b v="0"/>
    <n v="1"/>
    <b v="0"/>
    <x v="5"/>
    <s v="drama"/>
    <n v="50"/>
    <x v="3274"/>
    <d v="2016-06-16T15:37:26"/>
    <x v="0"/>
  </r>
  <r>
    <n v="237"/>
    <x v="3269"/>
    <s v="Making The Choice is a christian short film series."/>
    <n v="15000"/>
    <n v="50"/>
    <x v="2"/>
    <s v="US"/>
    <s v="USD"/>
    <n v="1457445069"/>
    <x v="3275"/>
    <b v="0"/>
    <n v="1"/>
    <b v="0"/>
    <x v="5"/>
    <s v="drama"/>
    <n v="50"/>
    <x v="3275"/>
    <d v="2016-03-08T13:51:09"/>
    <x v="6"/>
  </r>
  <r>
    <n v="444"/>
    <x v="3270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x v="5"/>
    <s v="animation"/>
    <n v="50"/>
    <x v="3276"/>
    <d v="2012-02-15T21:46:01"/>
    <x v="2"/>
  </r>
  <r>
    <n v="486"/>
    <x v="3271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x v="5"/>
    <s v="animation"/>
    <n v="50"/>
    <x v="3277"/>
    <d v="2014-06-01T22:37:19"/>
    <x v="2"/>
  </r>
  <r>
    <n v="514"/>
    <x v="3272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x v="5"/>
    <s v="animation"/>
    <n v="16.666699999999999"/>
    <x v="3278"/>
    <d v="2014-08-09T14:44:07"/>
    <x v="4"/>
  </r>
  <r>
    <n v="559"/>
    <x v="3273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x v="0"/>
    <s v="web"/>
    <n v="50"/>
    <x v="3279"/>
    <d v="2015-12-13T06:47:40"/>
    <x v="8"/>
  </r>
  <r>
    <n v="772"/>
    <x v="3274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x v="1"/>
    <s v="fiction"/>
    <n v="50"/>
    <x v="3280"/>
    <d v="2009-11-01T03:59:00"/>
    <x v="1"/>
  </r>
  <r>
    <n v="868"/>
    <x v="3275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x v="7"/>
    <s v="jazz"/>
    <n v="50"/>
    <x v="3281"/>
    <d v="2014-01-07T00:39:58"/>
    <x v="4"/>
  </r>
  <r>
    <n v="935"/>
    <x v="3276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x v="7"/>
    <s v="jazz"/>
    <n v="25"/>
    <x v="3282"/>
    <d v="2016-01-29T08:00:29"/>
    <x v="4"/>
  </r>
  <r>
    <n v="1060"/>
    <x v="3277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x v="8"/>
    <s v="audio"/>
    <n v="50"/>
    <x v="3283"/>
    <d v="2015-04-15T21:54:53"/>
    <x v="0"/>
  </r>
  <r>
    <n v="1135"/>
    <x v="3278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x v="3"/>
    <s v="mobile games"/>
    <n v="50"/>
    <x v="3284"/>
    <d v="2016-08-06T23:44:54"/>
    <x v="4"/>
  </r>
  <r>
    <n v="1153"/>
    <x v="3279"/>
    <s v="A mobile concession trailer for snow cones, ice cream, smoothies and more"/>
    <n v="8000"/>
    <n v="50"/>
    <x v="2"/>
    <s v="US"/>
    <s v="USD"/>
    <n v="1434647305"/>
    <x v="3285"/>
    <b v="0"/>
    <n v="1"/>
    <b v="0"/>
    <x v="4"/>
    <s v="food trucks"/>
    <n v="50"/>
    <x v="3285"/>
    <d v="2015-06-18T17:08:25"/>
    <x v="0"/>
  </r>
  <r>
    <n v="1483"/>
    <x v="3280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x v="1"/>
    <s v="fiction"/>
    <n v="25"/>
    <x v="3286"/>
    <d v="2016-07-22T04:37:55"/>
    <x v="4"/>
  </r>
  <r>
    <n v="1559"/>
    <x v="3281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x v="2"/>
    <s v="nature"/>
    <n v="50"/>
    <x v="3287"/>
    <d v="2015-04-29T01:16:39"/>
    <x v="2"/>
  </r>
  <r>
    <n v="1713"/>
    <x v="3282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x v="7"/>
    <s v="faith"/>
    <n v="50"/>
    <x v="3288"/>
    <d v="2014-10-05T19:13:32"/>
    <x v="4"/>
  </r>
  <r>
    <n v="1904"/>
    <x v="3283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x v="0"/>
    <s v="gadgets"/>
    <n v="25"/>
    <x v="3289"/>
    <d v="2016-01-02T16:27:01"/>
    <x v="0"/>
  </r>
  <r>
    <n v="1989"/>
    <x v="3284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x v="2"/>
    <s v="people"/>
    <n v="50"/>
    <x v="3290"/>
    <d v="2016-12-11T16:20:08"/>
    <x v="7"/>
  </r>
  <r>
    <n v="2123"/>
    <x v="3285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x v="3"/>
    <s v="video games"/>
    <n v="10"/>
    <x v="3291"/>
    <d v="2010-03-15T06:59:00"/>
    <x v="2"/>
  </r>
  <r>
    <n v="2152"/>
    <x v="3286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x v="3"/>
    <s v="video games"/>
    <n v="12.5"/>
    <x v="3292"/>
    <d v="2014-03-15T18:58:29"/>
    <x v="4"/>
  </r>
  <r>
    <n v="2373"/>
    <x v="3287"/>
    <s v="We want to create a safe marketplace for buying and selling bicycles."/>
    <n v="850000"/>
    <n v="50"/>
    <x v="1"/>
    <s v="SE"/>
    <s v="SEK"/>
    <n v="1440863624"/>
    <x v="3293"/>
    <b v="0"/>
    <n v="1"/>
    <b v="0"/>
    <x v="0"/>
    <s v="web"/>
    <n v="50"/>
    <x v="3293"/>
    <d v="2015-08-29T15:53:44"/>
    <x v="4"/>
  </r>
  <r>
    <n v="2393"/>
    <x v="3288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x v="0"/>
    <s v="web"/>
    <n v="50"/>
    <x v="3294"/>
    <d v="2015-08-08T15:33:37"/>
    <x v="4"/>
  </r>
  <r>
    <n v="2438"/>
    <x v="3289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x v="4"/>
    <s v="food trucks"/>
    <n v="50"/>
    <x v="3295"/>
    <d v="2015-12-07T22:57:42"/>
    <x v="0"/>
  </r>
  <r>
    <n v="2568"/>
    <x v="329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x v="4"/>
    <s v="food trucks"/>
    <n v="50"/>
    <x v="3296"/>
    <d v="2016-09-01T15:59:54"/>
    <x v="2"/>
  </r>
  <r>
    <n v="2585"/>
    <x v="3291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x v="4"/>
    <s v="food trucks"/>
    <n v="50"/>
    <x v="3297"/>
    <d v="2014-07-05T23:07:12"/>
    <x v="2"/>
  </r>
  <r>
    <n v="2592"/>
    <x v="3292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x v="4"/>
    <s v="food trucks"/>
    <n v="50"/>
    <x v="3298"/>
    <d v="2014-10-05T19:13:41"/>
    <x v="4"/>
  </r>
  <r>
    <n v="3086"/>
    <x v="3293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x v="6"/>
    <s v="spaces"/>
    <n v="16.666699999999999"/>
    <x v="3299"/>
    <d v="2015-08-17T16:05:59"/>
    <x v="0"/>
  </r>
  <r>
    <n v="3095"/>
    <x v="3294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x v="6"/>
    <s v="spaces"/>
    <n v="50"/>
    <x v="3300"/>
    <d v="2016-08-01T00:36:20"/>
    <x v="5"/>
  </r>
  <r>
    <n v="3137"/>
    <x v="3295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x v="6"/>
    <s v="plays"/>
    <n v="50"/>
    <x v="3301"/>
    <d v="2017-05-03T19:12:00"/>
    <x v="4"/>
  </r>
  <r>
    <n v="3794"/>
    <x v="3296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x v="6"/>
    <s v="musical"/>
    <n v="50"/>
    <x v="3302"/>
    <d v="2015-06-07T13:55:54"/>
    <x v="4"/>
  </r>
  <r>
    <n v="3895"/>
    <x v="3297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x v="6"/>
    <s v="plays"/>
    <n v="50"/>
    <x v="3303"/>
    <d v="2015-02-28T06:00:18"/>
    <x v="2"/>
  </r>
  <r>
    <n v="3941"/>
    <x v="3298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x v="6"/>
    <s v="plays"/>
    <n v="25"/>
    <x v="3304"/>
    <d v="2014-11-25T01:00:00"/>
    <x v="0"/>
  </r>
  <r>
    <n v="4099"/>
    <x v="3299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x v="6"/>
    <s v="plays"/>
    <n v="50"/>
    <x v="3305"/>
    <d v="2016-09-02T20:24:33"/>
    <x v="4"/>
  </r>
  <r>
    <n v="1486"/>
    <x v="3300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x v="1"/>
    <s v="fiction"/>
    <n v="16"/>
    <x v="3306"/>
    <d v="2015-02-27T04:02:41"/>
    <x v="1"/>
  </r>
  <r>
    <n v="2136"/>
    <x v="3301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x v="3"/>
    <s v="video games"/>
    <n v="11.922499999999999"/>
    <x v="3307"/>
    <d v="2013-10-19T12:13:06"/>
    <x v="2"/>
  </r>
  <r>
    <n v="1097"/>
    <x v="3302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x v="3"/>
    <s v="video games"/>
    <n v="6.7142999999999997"/>
    <x v="3308"/>
    <d v="2014-03-02T19:01:17"/>
    <x v="4"/>
  </r>
  <r>
    <n v="4086"/>
    <x v="3303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x v="6"/>
    <s v="plays"/>
    <n v="9.4"/>
    <x v="3309"/>
    <d v="2015-11-21T04:00:00"/>
    <x v="1"/>
  </r>
  <r>
    <n v="449"/>
    <x v="3304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x v="5"/>
    <s v="animation"/>
    <n v="9"/>
    <x v="3310"/>
    <d v="2013-10-17T13:38:05"/>
    <x v="3"/>
  </r>
  <r>
    <n v="455"/>
    <x v="3305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x v="5"/>
    <s v="animation"/>
    <n v="22.5"/>
    <x v="3311"/>
    <d v="2012-04-17T00:31:00"/>
    <x v="3"/>
  </r>
  <r>
    <n v="865"/>
    <x v="3306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x v="7"/>
    <s v="jazz"/>
    <n v="22.5"/>
    <x v="3312"/>
    <d v="2013-01-16T18:33:17"/>
    <x v="3"/>
  </r>
  <r>
    <n v="873"/>
    <x v="3307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x v="7"/>
    <s v="jazz"/>
    <n v="9"/>
    <x v="3313"/>
    <d v="2012-11-11T05:00:40"/>
    <x v="0"/>
  </r>
  <r>
    <n v="1068"/>
    <x v="3308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x v="3"/>
    <s v="video games"/>
    <n v="11.25"/>
    <x v="3314"/>
    <d v="2016-04-10T07:54:24"/>
    <x v="3"/>
  </r>
  <r>
    <n v="1075"/>
    <x v="3309"/>
    <s v="Fully 3D, post Apocalyptic themed tower defense video game. New take on the genre."/>
    <n v="1000"/>
    <n v="45"/>
    <x v="2"/>
    <s v="US"/>
    <s v="USD"/>
    <n v="1336340516"/>
    <x v="3315"/>
    <b v="0"/>
    <n v="3"/>
    <b v="0"/>
    <x v="3"/>
    <s v="video games"/>
    <n v="15"/>
    <x v="3315"/>
    <d v="2012-05-06T21:41:56"/>
    <x v="6"/>
  </r>
  <r>
    <n v="1078"/>
    <x v="3310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x v="3"/>
    <s v="video games"/>
    <n v="9"/>
    <x v="3316"/>
    <d v="2011-07-22T04:42:01"/>
    <x v="0"/>
  </r>
  <r>
    <n v="1109"/>
    <x v="3311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x v="3"/>
    <s v="video games"/>
    <n v="15"/>
    <x v="3317"/>
    <d v="2016-11-18T19:03:10"/>
    <x v="0"/>
  </r>
  <r>
    <n v="1428"/>
    <x v="3312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x v="1"/>
    <s v="translations"/>
    <n v="15"/>
    <x v="3318"/>
    <d v="2016-04-02T08:06:57"/>
    <x v="4"/>
  </r>
  <r>
    <n v="2436"/>
    <x v="3313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x v="4"/>
    <s v="food trucks"/>
    <n v="22.5"/>
    <x v="3319"/>
    <d v="2016-01-29T14:46:10"/>
    <x v="3"/>
  </r>
  <r>
    <n v="2764"/>
    <x v="3314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x v="1"/>
    <s v="children's books"/>
    <n v="11.25"/>
    <x v="3320"/>
    <d v="2012-05-30T19:00:00"/>
    <x v="0"/>
  </r>
  <r>
    <n v="2866"/>
    <x v="3315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x v="6"/>
    <s v="plays"/>
    <n v="22.5"/>
    <x v="3321"/>
    <d v="2016-10-14T22:00:00"/>
    <x v="5"/>
  </r>
  <r>
    <n v="3142"/>
    <x v="3316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x v="6"/>
    <s v="plays"/>
    <n v="15"/>
    <x v="3322"/>
    <d v="2017-03-19T11:18:59"/>
    <x v="4"/>
  </r>
  <r>
    <n v="3960"/>
    <x v="3317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x v="6"/>
    <s v="plays"/>
    <n v="11.25"/>
    <x v="3323"/>
    <d v="2016-01-03T20:17:36"/>
    <x v="4"/>
  </r>
  <r>
    <n v="3962"/>
    <x v="3318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x v="6"/>
    <s v="plays"/>
    <n v="15"/>
    <x v="3324"/>
    <d v="2015-11-28T14:54:54"/>
    <x v="2"/>
  </r>
  <r>
    <n v="3966"/>
    <x v="3319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x v="6"/>
    <s v="plays"/>
    <n v="22.5"/>
    <x v="3325"/>
    <d v="2014-07-24T02:59:00"/>
    <x v="0"/>
  </r>
  <r>
    <n v="1093"/>
    <x v="3320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x v="3"/>
    <s v="video games"/>
    <n v="10.5625"/>
    <x v="3326"/>
    <d v="2016-02-11T23:22:17"/>
    <x v="0"/>
  </r>
  <r>
    <n v="1182"/>
    <x v="3321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x v="4"/>
    <s v="food trucks"/>
    <n v="10.5"/>
    <x v="3327"/>
    <d v="2017-01-12T16:42:00"/>
    <x v="2"/>
  </r>
  <r>
    <n v="1905"/>
    <x v="3322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x v="0"/>
    <s v="gadgets"/>
    <n v="10.5"/>
    <x v="3328"/>
    <d v="2014-09-07T22:13:14"/>
    <x v="0"/>
  </r>
  <r>
    <n v="1101"/>
    <x v="3323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x v="3"/>
    <s v="video games"/>
    <n v="6.8333000000000004"/>
    <x v="3329"/>
    <d v="2016-07-14T18:12:00"/>
    <x v="4"/>
  </r>
  <r>
    <n v="3106"/>
    <x v="3324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x v="6"/>
    <s v="spaces"/>
    <n v="10.25"/>
    <x v="3330"/>
    <d v="2015-09-16T22:00:00"/>
    <x v="2"/>
  </r>
  <r>
    <n v="4107"/>
    <x v="3325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x v="6"/>
    <s v="plays"/>
    <n v="10.25"/>
    <x v="3331"/>
    <d v="2014-09-24T22:00:01"/>
    <x v="0"/>
  </r>
  <r>
    <n v="148"/>
    <x v="3326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x v="5"/>
    <s v="science fiction"/>
    <n v="20"/>
    <x v="3332"/>
    <d v="2016-02-27T06:45:36"/>
    <x v="4"/>
  </r>
  <r>
    <n v="154"/>
    <x v="3327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x v="5"/>
    <s v="science fiction"/>
    <n v="13.333299999999999"/>
    <x v="3333"/>
    <d v="2015-06-03T13:08:15"/>
    <x v="1"/>
  </r>
  <r>
    <n v="937"/>
    <x v="3328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x v="7"/>
    <s v="jazz"/>
    <n v="20"/>
    <x v="3334"/>
    <d v="2013-11-03T20:09:17"/>
    <x v="1"/>
  </r>
  <r>
    <n v="939"/>
    <x v="3329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x v="7"/>
    <s v="jazz"/>
    <n v="20"/>
    <x v="3335"/>
    <d v="2013-06-30T19:58:00"/>
    <x v="1"/>
  </r>
  <r>
    <n v="1232"/>
    <x v="3330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x v="7"/>
    <s v="world music"/>
    <n v="40"/>
    <x v="3336"/>
    <d v="2013-10-06T20:21:10"/>
    <x v="2"/>
  </r>
  <r>
    <n v="1789"/>
    <x v="3331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x v="2"/>
    <s v="photobooks"/>
    <n v="10"/>
    <x v="3337"/>
    <d v="2015-01-12T06:00:03"/>
    <x v="2"/>
  </r>
  <r>
    <n v="1793"/>
    <x v="3332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x v="2"/>
    <s v="photobooks"/>
    <n v="20"/>
    <x v="3338"/>
    <d v="2014-11-27T22:24:00"/>
    <x v="2"/>
  </r>
  <r>
    <n v="1811"/>
    <x v="3333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x v="2"/>
    <s v="photobooks"/>
    <n v="1.5385"/>
    <x v="3339"/>
    <d v="2014-10-24T04:00:00"/>
    <x v="2"/>
  </r>
  <r>
    <n v="2693"/>
    <x v="3334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x v="4"/>
    <s v="food trucks"/>
    <n v="13.333299999999999"/>
    <x v="3340"/>
    <d v="2014-08-13T03:19:26"/>
    <x v="4"/>
  </r>
  <r>
    <n v="2864"/>
    <x v="3335"/>
    <s v="Accessible, original theatre for all!"/>
    <n v="2500"/>
    <n v="40"/>
    <x v="2"/>
    <s v="GB"/>
    <s v="GBP"/>
    <n v="1437139080"/>
    <x v="3341"/>
    <b v="0"/>
    <n v="3"/>
    <b v="0"/>
    <x v="6"/>
    <s v="plays"/>
    <n v="13.333299999999999"/>
    <x v="3341"/>
    <d v="2015-07-17T13:18:00"/>
    <x v="2"/>
  </r>
  <r>
    <n v="3053"/>
    <x v="3336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x v="6"/>
    <s v="spaces"/>
    <n v="13.333299999999999"/>
    <x v="3342"/>
    <d v="2014-10-02T03:59:00"/>
    <x v="5"/>
  </r>
  <r>
    <n v="3871"/>
    <x v="3337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x v="6"/>
    <s v="musical"/>
    <n v="13.333299999999999"/>
    <x v="3343"/>
    <d v="2017-03-29T17:44:10"/>
    <x v="2"/>
  </r>
  <r>
    <n v="4005"/>
    <x v="3338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x v="6"/>
    <s v="plays"/>
    <n v="20"/>
    <x v="3344"/>
    <d v="2014-10-20T19:23:05"/>
    <x v="0"/>
  </r>
  <r>
    <n v="2346"/>
    <x v="3339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x v="0"/>
    <s v="web"/>
    <n v="13"/>
    <x v="3345"/>
    <d v="2016-10-17T19:10:31"/>
    <x v="4"/>
  </r>
  <r>
    <n v="2903"/>
    <x v="3340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x v="6"/>
    <s v="plays"/>
    <n v="9.75"/>
    <x v="3346"/>
    <d v="2015-09-09T04:00:18"/>
    <x v="2"/>
  </r>
  <r>
    <n v="3850"/>
    <x v="3341"/>
    <s v="V-Day is a global activist movement to end violence against women and girls."/>
    <n v="1000"/>
    <n v="38"/>
    <x v="2"/>
    <s v="US"/>
    <s v="USD"/>
    <n v="1420081143"/>
    <x v="3347"/>
    <b v="1"/>
    <n v="4"/>
    <b v="0"/>
    <x v="6"/>
    <s v="plays"/>
    <n v="9.5"/>
    <x v="3347"/>
    <d v="2015-01-01T02:59:03"/>
    <x v="4"/>
  </r>
  <r>
    <n v="4073"/>
    <x v="3342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x v="6"/>
    <s v="plays"/>
    <n v="18.5"/>
    <x v="3348"/>
    <d v="2015-05-09T04:00:00"/>
    <x v="4"/>
  </r>
  <r>
    <n v="1873"/>
    <x v="3343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x v="3"/>
    <s v="mobile games"/>
    <n v="18"/>
    <x v="3349"/>
    <d v="2015-07-08T16:45:00"/>
    <x v="4"/>
  </r>
  <r>
    <n v="2647"/>
    <x v="3344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x v="0"/>
    <s v="space exploration"/>
    <n v="12"/>
    <x v="3350"/>
    <d v="2015-08-14T06:16:59"/>
    <x v="4"/>
  </r>
  <r>
    <n v="2683"/>
    <x v="3345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x v="4"/>
    <s v="food trucks"/>
    <n v="12"/>
    <x v="3351"/>
    <d v="2015-03-01T18:07:20"/>
    <x v="3"/>
  </r>
  <r>
    <n v="2761"/>
    <x v="3346"/>
    <s v="Help me give away 500 copies of my picture book so more kids will know US geography!"/>
    <n v="5000"/>
    <n v="36"/>
    <x v="2"/>
    <s v="US"/>
    <s v="USD"/>
    <n v="1357176693"/>
    <x v="3352"/>
    <b v="0"/>
    <n v="4"/>
    <b v="0"/>
    <x v="1"/>
    <s v="children's books"/>
    <n v="9"/>
    <x v="3352"/>
    <d v="2013-01-03T01:31:33"/>
    <x v="5"/>
  </r>
  <r>
    <n v="550"/>
    <x v="3347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x v="0"/>
    <s v="web"/>
    <n v="8.75"/>
    <x v="3353"/>
    <d v="2017-01-31T05:00:00"/>
    <x v="2"/>
  </r>
  <r>
    <n v="1158"/>
    <x v="3348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x v="4"/>
    <s v="food trucks"/>
    <n v="11.666700000000001"/>
    <x v="3354"/>
    <d v="2014-12-09T02:12:08"/>
    <x v="2"/>
  </r>
  <r>
    <n v="1162"/>
    <x v="3349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x v="4"/>
    <s v="food trucks"/>
    <n v="17.5"/>
    <x v="3355"/>
    <d v="2014-09-25T16:24:24"/>
    <x v="4"/>
  </r>
  <r>
    <n v="1558"/>
    <x v="3350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x v="2"/>
    <s v="nature"/>
    <n v="11.666700000000001"/>
    <x v="3356"/>
    <d v="2015-08-28T12:12:00"/>
    <x v="2"/>
  </r>
  <r>
    <n v="1719"/>
    <x v="3351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x v="7"/>
    <s v="faith"/>
    <n v="11.666700000000001"/>
    <x v="3357"/>
    <d v="2014-09-17T12:49:51"/>
    <x v="2"/>
  </r>
  <r>
    <n v="1724"/>
    <x v="3352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x v="7"/>
    <s v="faith"/>
    <n v="8.75"/>
    <x v="3358"/>
    <d v="2014-10-30T22:22:42"/>
    <x v="4"/>
  </r>
  <r>
    <n v="2691"/>
    <x v="3353"/>
    <s v="A Great New local Food Truck serving up ethnic fusion inspired eats in Ottawa."/>
    <n v="65000"/>
    <n v="35"/>
    <x v="2"/>
    <s v="CA"/>
    <s v="CAD"/>
    <n v="1431278557"/>
    <x v="3359"/>
    <b v="0"/>
    <n v="2"/>
    <b v="0"/>
    <x v="4"/>
    <s v="food trucks"/>
    <n v="17.5"/>
    <x v="3359"/>
    <d v="2015-05-10T17:22:37"/>
    <x v="2"/>
  </r>
  <r>
    <n v="2741"/>
    <x v="3354"/>
    <s v="Help me publish my 1st children's book as an aspiring author!"/>
    <n v="8000"/>
    <n v="35"/>
    <x v="2"/>
    <s v="US"/>
    <s v="USD"/>
    <n v="1413770820"/>
    <x v="3360"/>
    <b v="0"/>
    <n v="4"/>
    <b v="0"/>
    <x v="1"/>
    <s v="children's books"/>
    <n v="8.75"/>
    <x v="3360"/>
    <d v="2014-10-20T02:07:00"/>
    <x v="4"/>
  </r>
  <r>
    <n v="2859"/>
    <x v="3355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x v="6"/>
    <s v="plays"/>
    <n v="35"/>
    <x v="3361"/>
    <d v="2015-10-16T08:41:44"/>
    <x v="4"/>
  </r>
  <r>
    <n v="3792"/>
    <x v="3356"/>
    <s v="A cultural and historic journey through Puerto Rico's music and dance!"/>
    <n v="12500"/>
    <n v="35"/>
    <x v="2"/>
    <s v="US"/>
    <s v="USD"/>
    <n v="1436957022"/>
    <x v="3362"/>
    <b v="0"/>
    <n v="2"/>
    <b v="0"/>
    <x v="6"/>
    <s v="musical"/>
    <n v="17.5"/>
    <x v="3362"/>
    <d v="2015-07-15T10:43:42"/>
    <x v="4"/>
  </r>
  <r>
    <n v="3887"/>
    <x v="3357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x v="6"/>
    <s v="musical"/>
    <n v="17.5"/>
    <x v="3363"/>
    <d v="2015-05-01T22:00:00"/>
    <x v="0"/>
  </r>
  <r>
    <n v="4068"/>
    <x v="3358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x v="6"/>
    <s v="plays"/>
    <n v="34.950000000000003"/>
    <x v="3364"/>
    <d v="2017-01-13T23:05:00"/>
    <x v="4"/>
  </r>
  <r>
    <n v="1710"/>
    <x v="3359"/>
    <s v="We want to create a gospel live album which has never been produced before."/>
    <n v="5000"/>
    <n v="34"/>
    <x v="2"/>
    <s v="DE"/>
    <s v="EUR"/>
    <n v="1453122000"/>
    <x v="3365"/>
    <b v="0"/>
    <n v="1"/>
    <b v="0"/>
    <x v="7"/>
    <s v="faith"/>
    <n v="34"/>
    <x v="3365"/>
    <d v="2016-01-18T13:00:00"/>
    <x v="2"/>
  </r>
  <r>
    <n v="2153"/>
    <x v="3360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x v="3"/>
    <s v="video games"/>
    <n v="8.5"/>
    <x v="3366"/>
    <d v="2015-01-10T07:59:00"/>
    <x v="4"/>
  </r>
  <r>
    <n v="2767"/>
    <x v="3361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x v="1"/>
    <s v="children's books"/>
    <n v="11.333299999999999"/>
    <x v="3367"/>
    <d v="2015-08-16T23:00:50"/>
    <x v="4"/>
  </r>
  <r>
    <n v="773"/>
    <x v="3362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x v="1"/>
    <s v="fiction"/>
    <n v="16"/>
    <x v="3368"/>
    <d v="2015-05-10T23:01:00"/>
    <x v="4"/>
  </r>
  <r>
    <n v="3988"/>
    <x v="3363"/>
    <s v="An evening of of stories based both in myth and truth."/>
    <n v="1500"/>
    <n v="32"/>
    <x v="2"/>
    <s v="US"/>
    <s v="USD"/>
    <n v="1440813413"/>
    <x v="3369"/>
    <b v="0"/>
    <n v="4"/>
    <b v="0"/>
    <x v="6"/>
    <s v="plays"/>
    <n v="8"/>
    <x v="3369"/>
    <d v="2015-08-29T01:56:53"/>
    <x v="4"/>
  </r>
  <r>
    <n v="4090"/>
    <x v="3364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x v="6"/>
    <s v="plays"/>
    <n v="10.666700000000001"/>
    <x v="3370"/>
    <d v="2015-08-07T15:00:00"/>
    <x v="2"/>
  </r>
  <r>
    <n v="494"/>
    <x v="3365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x v="5"/>
    <s v="animation"/>
    <n v="10.333299999999999"/>
    <x v="3371"/>
    <d v="2014-07-03T03:00:00"/>
    <x v="4"/>
  </r>
  <r>
    <n v="599"/>
    <x v="3366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x v="0"/>
    <s v="web"/>
    <n v="15.5"/>
    <x v="3372"/>
    <d v="2015-03-08T15:16:00"/>
    <x v="2"/>
  </r>
  <r>
    <n v="152"/>
    <x v="3367"/>
    <s v="The Great Dark is a journey through the unimaginable...and un foreseeable..."/>
    <n v="380000"/>
    <n v="30"/>
    <x v="1"/>
    <s v="US"/>
    <s v="USD"/>
    <n v="1411437100"/>
    <x v="3373"/>
    <b v="0"/>
    <n v="2"/>
    <b v="0"/>
    <x v="5"/>
    <s v="science fiction"/>
    <n v="15"/>
    <x v="3373"/>
    <d v="2014-09-23T01:51:40"/>
    <x v="2"/>
  </r>
  <r>
    <n v="497"/>
    <x v="3368"/>
    <s v="live-action/animated series pilot."/>
    <n v="4480"/>
    <n v="30"/>
    <x v="2"/>
    <s v="US"/>
    <s v="USD"/>
    <n v="1419483600"/>
    <x v="3374"/>
    <b v="0"/>
    <n v="3"/>
    <b v="0"/>
    <x v="5"/>
    <s v="animation"/>
    <n v="10"/>
    <x v="3374"/>
    <d v="2014-12-25T05:00:00"/>
    <x v="6"/>
  </r>
  <r>
    <n v="881"/>
    <x v="3369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x v="7"/>
    <s v="indie rock"/>
    <n v="30"/>
    <x v="3375"/>
    <d v="2012-01-14T06:01:26"/>
    <x v="3"/>
  </r>
  <r>
    <n v="912"/>
    <x v="3370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x v="7"/>
    <s v="jazz"/>
    <n v="15"/>
    <x v="3376"/>
    <d v="2012-12-11T03:37:27"/>
    <x v="2"/>
  </r>
  <r>
    <n v="917"/>
    <x v="3371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x v="7"/>
    <s v="jazz"/>
    <n v="30"/>
    <x v="3377"/>
    <d v="2014-07-14T02:30:00"/>
    <x v="4"/>
  </r>
  <r>
    <n v="1173"/>
    <x v="3372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x v="4"/>
    <s v="food trucks"/>
    <n v="30"/>
    <x v="3378"/>
    <d v="2015-08-03T04:27:37"/>
    <x v="6"/>
  </r>
  <r>
    <n v="1492"/>
    <x v="3373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x v="1"/>
    <s v="fiction"/>
    <n v="15"/>
    <x v="3379"/>
    <d v="2011-06-18T21:14:06"/>
    <x v="4"/>
  </r>
  <r>
    <n v="1755"/>
    <x v="3374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x v="2"/>
    <s v="photobooks"/>
    <n v="7.5"/>
    <x v="3380"/>
    <d v="2015-10-05T18:56:01"/>
    <x v="4"/>
  </r>
  <r>
    <n v="2389"/>
    <x v="3375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x v="0"/>
    <s v="web"/>
    <n v="30"/>
    <x v="3381"/>
    <d v="2015-07-25T21:59:00"/>
    <x v="2"/>
  </r>
  <r>
    <n v="2408"/>
    <x v="3376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x v="4"/>
    <s v="food trucks"/>
    <n v="15"/>
    <x v="3382"/>
    <d v="2014-11-06T04:22:37"/>
    <x v="4"/>
  </r>
  <r>
    <n v="2506"/>
    <x v="3377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x v="4"/>
    <s v="restaurants"/>
    <n v="15"/>
    <x v="3383"/>
    <d v="2015-10-03T21:00:00"/>
    <x v="0"/>
  </r>
  <r>
    <n v="2844"/>
    <x v="3378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x v="6"/>
    <s v="plays"/>
    <n v="30"/>
    <x v="3384"/>
    <d v="2017-01-04T13:06:20"/>
    <x v="0"/>
  </r>
  <r>
    <n v="3647"/>
    <x v="3379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x v="6"/>
    <s v="musical"/>
    <n v="15"/>
    <x v="3385"/>
    <d v="2016-09-30T17:58:47"/>
    <x v="0"/>
  </r>
  <r>
    <n v="1121"/>
    <x v="3380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x v="3"/>
    <s v="video games"/>
    <n v="5.8"/>
    <x v="3386"/>
    <d v="2016-03-13T21:25:16"/>
    <x v="1"/>
  </r>
  <r>
    <n v="2536"/>
    <x v="3381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x v="7"/>
    <s v="classical music"/>
    <n v="7.25"/>
    <x v="3387"/>
    <d v="2013-07-30T02:32:46"/>
    <x v="4"/>
  </r>
  <r>
    <n v="2879"/>
    <x v="3382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x v="6"/>
    <s v="plays"/>
    <n v="29"/>
    <x v="3388"/>
    <d v="2016-01-20T17:24:21"/>
    <x v="0"/>
  </r>
  <r>
    <n v="4019"/>
    <x v="3383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x v="6"/>
    <s v="plays"/>
    <n v="7.25"/>
    <x v="3389"/>
    <d v="2016-04-15T16:28:00"/>
    <x v="4"/>
  </r>
  <r>
    <n v="1312"/>
    <x v="3384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x v="0"/>
    <s v="wearables"/>
    <n v="28"/>
    <x v="3390"/>
    <d v="2015-04-18T16:52:02"/>
    <x v="1"/>
  </r>
  <r>
    <n v="1579"/>
    <x v="3385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x v="1"/>
    <s v="art books"/>
    <n v="14"/>
    <x v="3391"/>
    <d v="2013-08-28T23:54:51"/>
    <x v="2"/>
  </r>
  <r>
    <n v="4065"/>
    <x v="3386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x v="6"/>
    <s v="plays"/>
    <n v="6.75"/>
    <x v="3392"/>
    <d v="2014-08-12T22:50:11"/>
    <x v="2"/>
  </r>
  <r>
    <n v="2698"/>
    <x v="3387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x v="4"/>
    <s v="food trucks"/>
    <n v="13.005000000000001"/>
    <x v="3393"/>
    <d v="2014-06-27T21:33:28"/>
    <x v="4"/>
  </r>
  <r>
    <n v="453"/>
    <x v="3388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x v="5"/>
    <s v="animation"/>
    <n v="13"/>
    <x v="3394"/>
    <d v="2015-02-19T19:47:59"/>
    <x v="0"/>
  </r>
  <r>
    <n v="594"/>
    <x v="3389"/>
    <s v="Creating a fitness site that will change the fitness game forever!"/>
    <n v="25000"/>
    <n v="26"/>
    <x v="2"/>
    <s v="US"/>
    <s v="USD"/>
    <n v="1460832206"/>
    <x v="3395"/>
    <b v="0"/>
    <n v="2"/>
    <b v="0"/>
    <x v="0"/>
    <s v="web"/>
    <n v="13"/>
    <x v="3395"/>
    <d v="2016-04-16T18:43:26"/>
    <x v="2"/>
  </r>
  <r>
    <n v="990"/>
    <x v="3390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x v="0"/>
    <s v="wearables"/>
    <n v="13"/>
    <x v="3396"/>
    <d v="2014-09-03T18:49:24"/>
    <x v="0"/>
  </r>
  <r>
    <n v="1422"/>
    <x v="3391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x v="1"/>
    <s v="translations"/>
    <n v="13"/>
    <x v="3397"/>
    <d v="2016-09-21T05:45:04"/>
    <x v="0"/>
  </r>
  <r>
    <n v="1874"/>
    <x v="3392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x v="3"/>
    <s v="mobile games"/>
    <n v="13"/>
    <x v="3398"/>
    <d v="2016-06-28T23:15:33"/>
    <x v="6"/>
  </r>
  <r>
    <n v="2159"/>
    <x v="3393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x v="3"/>
    <s v="video games"/>
    <n v="13"/>
    <x v="3399"/>
    <d v="2011-07-16T17:32:54"/>
    <x v="4"/>
  </r>
  <r>
    <n v="2434"/>
    <x v="3394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x v="4"/>
    <s v="food trucks"/>
    <n v="13"/>
    <x v="3400"/>
    <d v="2015-08-04T04:27:54"/>
    <x v="0"/>
  </r>
  <r>
    <n v="2591"/>
    <x v="3395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x v="4"/>
    <s v="food trucks"/>
    <n v="13"/>
    <x v="3401"/>
    <d v="2016-03-13T20:45:24"/>
    <x v="4"/>
  </r>
  <r>
    <n v="3108"/>
    <x v="3396"/>
    <s v="We need a permanent home for the theater!"/>
    <n v="50000"/>
    <n v="26"/>
    <x v="2"/>
    <s v="US"/>
    <s v="USD"/>
    <n v="1430234394"/>
    <x v="3402"/>
    <b v="0"/>
    <n v="2"/>
    <b v="0"/>
    <x v="6"/>
    <s v="spaces"/>
    <n v="13"/>
    <x v="3402"/>
    <d v="2015-04-28T15:19:54"/>
    <x v="2"/>
  </r>
  <r>
    <n v="3124"/>
    <x v="3397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x v="6"/>
    <s v="spaces"/>
    <n v="6.5"/>
    <x v="3403"/>
    <d v="2015-02-02T18:43:21"/>
    <x v="2"/>
  </r>
  <r>
    <n v="3853"/>
    <x v="3398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x v="6"/>
    <s v="plays"/>
    <n v="13"/>
    <x v="3404"/>
    <d v="2014-09-01T20:09:38"/>
    <x v="4"/>
  </r>
  <r>
    <n v="4013"/>
    <x v="3399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x v="6"/>
    <s v="plays"/>
    <n v="13"/>
    <x v="3405"/>
    <d v="2015-02-16T07:13:43"/>
    <x v="6"/>
  </r>
  <r>
    <n v="459"/>
    <x v="3400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x v="5"/>
    <s v="animation"/>
    <n v="25"/>
    <x v="3406"/>
    <d v="2011-11-13T16:22:07"/>
    <x v="2"/>
  </r>
  <r>
    <n v="460"/>
    <x v="3401"/>
    <s v="An animated web series about biological evolution gone haywire."/>
    <n v="8500"/>
    <n v="25"/>
    <x v="2"/>
    <s v="US"/>
    <s v="USD"/>
    <n v="1401595200"/>
    <x v="3407"/>
    <b v="0"/>
    <n v="2"/>
    <b v="0"/>
    <x v="5"/>
    <s v="animation"/>
    <n v="12.5"/>
    <x v="3407"/>
    <d v="2014-06-01T04:00:00"/>
    <x v="4"/>
  </r>
  <r>
    <n v="541"/>
    <x v="3402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x v="0"/>
    <s v="web"/>
    <n v="25"/>
    <x v="3408"/>
    <d v="2015-10-29T01:07:14"/>
    <x v="3"/>
  </r>
  <r>
    <n v="938"/>
    <x v="3403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x v="7"/>
    <s v="jazz"/>
    <n v="25"/>
    <x v="3409"/>
    <d v="2012-09-02T11:30:48"/>
    <x v="0"/>
  </r>
  <r>
    <n v="1091"/>
    <x v="3404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x v="3"/>
    <s v="video games"/>
    <n v="12.5"/>
    <x v="3410"/>
    <d v="2016-04-10T18:41:12"/>
    <x v="4"/>
  </r>
  <r>
    <n v="1099"/>
    <x v="3405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x v="3"/>
    <s v="video games"/>
    <n v="25"/>
    <x v="3411"/>
    <d v="2015-05-13T20:04:28"/>
    <x v="2"/>
  </r>
  <r>
    <n v="1171"/>
    <x v="3406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x v="4"/>
    <s v="food trucks"/>
    <n v="25"/>
    <x v="3412"/>
    <d v="2014-11-13T20:18:47"/>
    <x v="3"/>
  </r>
  <r>
    <n v="1229"/>
    <x v="3407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x v="7"/>
    <s v="world music"/>
    <n v="25"/>
    <x v="3413"/>
    <d v="2012-04-16T16:00:00"/>
    <x v="2"/>
  </r>
  <r>
    <n v="1819"/>
    <x v="3408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x v="2"/>
    <s v="photobooks"/>
    <n v="6.25"/>
    <x v="3414"/>
    <d v="2014-07-30T18:03:16"/>
    <x v="4"/>
  </r>
  <r>
    <n v="1988"/>
    <x v="3409"/>
    <s v="Expressing art in an image!"/>
    <n v="6000"/>
    <n v="25"/>
    <x v="2"/>
    <s v="US"/>
    <s v="USD"/>
    <n v="1440094742"/>
    <x v="3415"/>
    <b v="0"/>
    <n v="1"/>
    <b v="0"/>
    <x v="2"/>
    <s v="people"/>
    <n v="25"/>
    <x v="3415"/>
    <d v="2015-08-20T18:19:02"/>
    <x v="2"/>
  </r>
  <r>
    <n v="2128"/>
    <x v="3410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x v="3"/>
    <s v="video games"/>
    <n v="25"/>
    <x v="3416"/>
    <d v="2014-09-21T18:32:49"/>
    <x v="4"/>
  </r>
  <r>
    <n v="2131"/>
    <x v="3411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x v="3"/>
    <s v="video games"/>
    <n v="8.3332999999999995"/>
    <x v="3417"/>
    <d v="2015-07-12T04:58:11"/>
    <x v="2"/>
  </r>
  <r>
    <n v="2354"/>
    <x v="3412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x v="0"/>
    <s v="web"/>
    <n v="25"/>
    <x v="3418"/>
    <d v="2015-01-10T17:21:00"/>
    <x v="4"/>
  </r>
  <r>
    <n v="2391"/>
    <x v="3413"/>
    <s v="Using the power of internet to help people save hundreds in car repair."/>
    <n v="20000"/>
    <n v="25"/>
    <x v="1"/>
    <s v="US"/>
    <s v="USD"/>
    <n v="1427825044"/>
    <x v="3419"/>
    <b v="0"/>
    <n v="1"/>
    <b v="0"/>
    <x v="0"/>
    <s v="web"/>
    <n v="25"/>
    <x v="3419"/>
    <d v="2015-03-31T18:04:04"/>
    <x v="2"/>
  </r>
  <r>
    <n v="2413"/>
    <x v="3414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x v="4"/>
    <s v="food trucks"/>
    <n v="8.3332999999999995"/>
    <x v="3420"/>
    <d v="2014-05-31T23:30:00"/>
    <x v="4"/>
  </r>
  <r>
    <n v="2692"/>
    <x v="3415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x v="4"/>
    <s v="food trucks"/>
    <n v="25"/>
    <x v="3421"/>
    <d v="2015-03-25T07:01:00"/>
    <x v="3"/>
  </r>
  <r>
    <n v="2762"/>
    <x v="3416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x v="1"/>
    <s v="children's books"/>
    <n v="25"/>
    <x v="3422"/>
    <d v="2012-03-18T23:53:15"/>
    <x v="2"/>
  </r>
  <r>
    <n v="2893"/>
    <x v="3417"/>
    <s v="Fundraising for REDISCOVERING KIA THE PLAY"/>
    <n v="5000"/>
    <n v="25"/>
    <x v="2"/>
    <s v="US"/>
    <s v="USD"/>
    <n v="1420768800"/>
    <x v="3423"/>
    <b v="0"/>
    <n v="2"/>
    <b v="0"/>
    <x v="6"/>
    <s v="plays"/>
    <n v="12.5"/>
    <x v="3423"/>
    <d v="2015-01-09T02:00:00"/>
    <x v="4"/>
  </r>
  <r>
    <n v="2902"/>
    <x v="3418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x v="6"/>
    <s v="plays"/>
    <n v="25"/>
    <x v="3424"/>
    <d v="2015-08-24T10:33:16"/>
    <x v="4"/>
  </r>
  <r>
    <n v="2949"/>
    <x v="3419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x v="6"/>
    <s v="spaces"/>
    <n v="12.5"/>
    <x v="3425"/>
    <d v="2015-11-19T20:45:17"/>
    <x v="4"/>
  </r>
  <r>
    <n v="3094"/>
    <x v="3420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x v="6"/>
    <s v="spaces"/>
    <n v="25"/>
    <x v="3426"/>
    <d v="2015-09-20T19:05:56"/>
    <x v="2"/>
  </r>
  <r>
    <n v="3201"/>
    <x v="3421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x v="6"/>
    <s v="musical"/>
    <n v="12.5"/>
    <x v="3427"/>
    <d v="2014-08-31T18:24:37"/>
    <x v="4"/>
  </r>
  <r>
    <n v="3747"/>
    <x v="3422"/>
    <s v="The world premiere of an astonishing new play by acclaimed writer Atiha Sen Gupta."/>
    <n v="2500"/>
    <n v="25"/>
    <x v="2"/>
    <s v="GB"/>
    <s v="GBP"/>
    <n v="1436137140"/>
    <x v="3428"/>
    <b v="0"/>
    <n v="1"/>
    <b v="0"/>
    <x v="6"/>
    <s v="plays"/>
    <n v="25"/>
    <x v="3428"/>
    <d v="2015-07-05T22:59:00"/>
    <x v="4"/>
  </r>
  <r>
    <n v="3855"/>
    <x v="3423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x v="6"/>
    <s v="plays"/>
    <n v="25"/>
    <x v="3429"/>
    <d v="2015-03-26T22:17:51"/>
    <x v="5"/>
  </r>
  <r>
    <n v="3881"/>
    <x v="3424"/>
    <s v="A musical journey coming to the Blue Venue at the 2017 Orlando Fringe Festival!"/>
    <n v="500"/>
    <n v="25"/>
    <x v="1"/>
    <s v="US"/>
    <s v="USD"/>
    <n v="1487550399"/>
    <x v="3430"/>
    <b v="0"/>
    <n v="1"/>
    <b v="0"/>
    <x v="6"/>
    <s v="musical"/>
    <n v="25"/>
    <x v="3430"/>
    <d v="2017-02-20T00:26:39"/>
    <x v="4"/>
  </r>
  <r>
    <n v="3901"/>
    <x v="3425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x v="6"/>
    <s v="plays"/>
    <n v="25"/>
    <x v="3431"/>
    <d v="2015-12-19T19:49:59"/>
    <x v="2"/>
  </r>
  <r>
    <n v="3927"/>
    <x v="3426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x v="6"/>
    <s v="plays"/>
    <n v="12.5"/>
    <x v="3432"/>
    <d v="2014-08-09T06:25:04"/>
    <x v="0"/>
  </r>
  <r>
    <n v="3950"/>
    <x v="3427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x v="6"/>
    <s v="plays"/>
    <n v="25"/>
    <x v="3433"/>
    <d v="2016-04-08T18:35:00"/>
    <x v="4"/>
  </r>
  <r>
    <n v="3952"/>
    <x v="3428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x v="6"/>
    <s v="plays"/>
    <n v="25"/>
    <x v="3434"/>
    <d v="2015-10-26T18:58:10"/>
    <x v="0"/>
  </r>
  <r>
    <n v="4066"/>
    <x v="3429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x v="6"/>
    <s v="plays"/>
    <n v="25"/>
    <x v="3435"/>
    <d v="2016-05-19T00:56:28"/>
    <x v="1"/>
  </r>
  <r>
    <n v="430"/>
    <x v="3430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x v="5"/>
    <s v="animation"/>
    <n v="4.8"/>
    <x v="3436"/>
    <d v="2013-09-11T02:34:27"/>
    <x v="4"/>
  </r>
  <r>
    <n v="2948"/>
    <x v="3431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x v="6"/>
    <s v="spaces"/>
    <n v="2.6667000000000001"/>
    <x v="3437"/>
    <d v="2015-06-02T15:34:53"/>
    <x v="2"/>
  </r>
  <r>
    <n v="2895"/>
    <x v="3432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x v="6"/>
    <s v="plays"/>
    <n v="5.75"/>
    <x v="3438"/>
    <d v="2014-06-22T21:00:00"/>
    <x v="2"/>
  </r>
  <r>
    <n v="4002"/>
    <x v="3433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x v="6"/>
    <s v="plays"/>
    <n v="5.75"/>
    <x v="3439"/>
    <d v="2014-09-27T01:02:41"/>
    <x v="4"/>
  </r>
  <r>
    <n v="1736"/>
    <x v="3434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x v="7"/>
    <s v="faith"/>
    <n v="22"/>
    <x v="3440"/>
    <d v="2015-11-08T21:40:33"/>
    <x v="0"/>
  </r>
  <r>
    <n v="3074"/>
    <x v="3435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x v="6"/>
    <s v="spaces"/>
    <n v="7.3333000000000004"/>
    <x v="3441"/>
    <d v="2016-03-10T13:42:39"/>
    <x v="1"/>
  </r>
  <r>
    <n v="777"/>
    <x v="3436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x v="1"/>
    <s v="fiction"/>
    <n v="7"/>
    <x v="3442"/>
    <d v="2013-07-31T23:32:57"/>
    <x v="0"/>
  </r>
  <r>
    <n v="900"/>
    <x v="3437"/>
    <s v="With Project Revive, I aim to protect and nurture the creative impulse through music."/>
    <n v="5000"/>
    <n v="21"/>
    <x v="2"/>
    <s v="US"/>
    <s v="USD"/>
    <n v="1459365802"/>
    <x v="3443"/>
    <b v="0"/>
    <n v="2"/>
    <b v="0"/>
    <x v="7"/>
    <s v="jazz"/>
    <n v="10.5"/>
    <x v="3443"/>
    <d v="2016-03-30T19:23:22"/>
    <x v="3"/>
  </r>
  <r>
    <n v="1092"/>
    <x v="3438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x v="3"/>
    <s v="video games"/>
    <n v="3"/>
    <x v="3444"/>
    <d v="2013-01-06T00:37:18"/>
    <x v="0"/>
  </r>
  <r>
    <n v="1129"/>
    <x v="3439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x v="3"/>
    <s v="mobile games"/>
    <n v="10.5"/>
    <x v="3445"/>
    <d v="2016-06-05T06:21:33"/>
    <x v="0"/>
  </r>
  <r>
    <n v="2430"/>
    <x v="3440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x v="4"/>
    <s v="food trucks"/>
    <n v="10.5"/>
    <x v="3446"/>
    <d v="2016-02-12T03:08:24"/>
    <x v="2"/>
  </r>
  <r>
    <n v="2890"/>
    <x v="3441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x v="6"/>
    <s v="plays"/>
    <n v="7"/>
    <x v="3447"/>
    <d v="2014-08-09T03:00:00"/>
    <x v="2"/>
  </r>
  <r>
    <n v="3961"/>
    <x v="3442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x v="6"/>
    <s v="plays"/>
    <n v="10.5"/>
    <x v="3448"/>
    <d v="2014-05-08T21:23:30"/>
    <x v="0"/>
  </r>
  <r>
    <n v="4041"/>
    <x v="3443"/>
    <s v="A bold, colouful, vibrant play centred around the last remaining monarchy of Africa."/>
    <n v="5000"/>
    <n v="21"/>
    <x v="2"/>
    <s v="GB"/>
    <s v="GBP"/>
    <n v="1473160954"/>
    <x v="3449"/>
    <b v="0"/>
    <n v="2"/>
    <b v="0"/>
    <x v="6"/>
    <s v="plays"/>
    <n v="10.5"/>
    <x v="3449"/>
    <d v="2016-09-06T11:22:34"/>
    <x v="2"/>
  </r>
  <r>
    <n v="4042"/>
    <x v="3444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x v="6"/>
    <s v="plays"/>
    <n v="7"/>
    <x v="3450"/>
    <d v="2015-01-20T19:16:00"/>
    <x v="4"/>
  </r>
  <r>
    <n v="213"/>
    <x v="3445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x v="5"/>
    <s v="drama"/>
    <n v="20"/>
    <x v="3451"/>
    <d v="2015-08-16T14:06:41"/>
    <x v="4"/>
  </r>
  <r>
    <n v="569"/>
    <x v="3446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x v="0"/>
    <s v="web"/>
    <n v="20"/>
    <x v="3452"/>
    <d v="2016-01-01T20:20:12"/>
    <x v="0"/>
  </r>
  <r>
    <n v="597"/>
    <x v="3447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x v="0"/>
    <s v="web"/>
    <n v="10"/>
    <x v="3453"/>
    <d v="2016-07-31T16:00:00"/>
    <x v="3"/>
  </r>
  <r>
    <n v="884"/>
    <x v="3448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x v="7"/>
    <s v="indie rock"/>
    <n v="10"/>
    <x v="3454"/>
    <d v="2012-05-12T02:31:00"/>
    <x v="2"/>
  </r>
  <r>
    <n v="1133"/>
    <x v="3449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x v="3"/>
    <s v="mobile games"/>
    <n v="20"/>
    <x v="3455"/>
    <d v="2014-07-31T09:46:21"/>
    <x v="4"/>
  </r>
  <r>
    <n v="1542"/>
    <x v="3450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x v="2"/>
    <s v="nature"/>
    <n v="20"/>
    <x v="3456"/>
    <d v="2015-06-30T23:55:00"/>
    <x v="2"/>
  </r>
  <r>
    <n v="1738"/>
    <x v="3451"/>
    <s v="Music that inspires and gives hope for overcoming and change. And it is good music."/>
    <n v="5000"/>
    <n v="20"/>
    <x v="2"/>
    <s v="US"/>
    <s v="USD"/>
    <n v="1412283542"/>
    <x v="3457"/>
    <b v="0"/>
    <n v="1"/>
    <b v="0"/>
    <x v="7"/>
    <s v="faith"/>
    <n v="20"/>
    <x v="3457"/>
    <d v="2014-10-02T20:59:02"/>
    <x v="2"/>
  </r>
  <r>
    <n v="2863"/>
    <x v="3452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x v="6"/>
    <s v="plays"/>
    <n v="20"/>
    <x v="3458"/>
    <d v="2014-09-09T16:12:03"/>
    <x v="2"/>
  </r>
  <r>
    <n v="2909"/>
    <x v="3453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x v="6"/>
    <s v="plays"/>
    <n v="20"/>
    <x v="3459"/>
    <d v="2014-11-25T19:46:00"/>
    <x v="4"/>
  </r>
  <r>
    <n v="3735"/>
    <x v="3454"/>
    <s v="Young Actor's taking on a Jacobean tragedy. Family, betrayal, love, lust, sex and death."/>
    <n v="150"/>
    <n v="20"/>
    <x v="2"/>
    <s v="GB"/>
    <s v="GBP"/>
    <n v="1432831089"/>
    <x v="3460"/>
    <b v="0"/>
    <n v="2"/>
    <b v="0"/>
    <x v="6"/>
    <s v="plays"/>
    <n v="10"/>
    <x v="3460"/>
    <d v="2015-05-28T16:38:09"/>
    <x v="4"/>
  </r>
  <r>
    <n v="3852"/>
    <x v="3455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x v="6"/>
    <s v="plays"/>
    <n v="10"/>
    <x v="3461"/>
    <d v="2015-03-27T03:34:36"/>
    <x v="4"/>
  </r>
  <r>
    <n v="4092"/>
    <x v="3456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x v="6"/>
    <s v="plays"/>
    <n v="20"/>
    <x v="3462"/>
    <d v="2015-04-05T03:40:47"/>
    <x v="4"/>
  </r>
  <r>
    <n v="2660"/>
    <x v="3457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x v="0"/>
    <s v="space exploration"/>
    <n v="3.8"/>
    <x v="3463"/>
    <d v="2015-11-24T18:06:58"/>
    <x v="2"/>
  </r>
  <r>
    <n v="4011"/>
    <x v="3458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x v="6"/>
    <s v="plays"/>
    <n v="4.75"/>
    <x v="3464"/>
    <d v="2015-01-28T13:04:38"/>
    <x v="5"/>
  </r>
  <r>
    <n v="638"/>
    <x v="3459"/>
    <s v="O0"/>
    <n v="200000"/>
    <n v="18"/>
    <x v="1"/>
    <s v="DE"/>
    <s v="EUR"/>
    <n v="1490447662"/>
    <x v="3465"/>
    <b v="0"/>
    <n v="6"/>
    <b v="0"/>
    <x v="0"/>
    <s v="web"/>
    <n v="3"/>
    <x v="3465"/>
    <d v="2017-03-25T13:14:22"/>
    <x v="5"/>
  </r>
  <r>
    <n v="1686"/>
    <x v="3460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x v="7"/>
    <s v="faith"/>
    <n v="18"/>
    <x v="3466"/>
    <d v="2017-04-27T19:15:19"/>
    <x v="2"/>
  </r>
  <r>
    <n v="192"/>
    <x v="3461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x v="5"/>
    <s v="drama"/>
    <n v="5.6666999999999996"/>
    <x v="3467"/>
    <d v="2014-10-17T19:00:32"/>
    <x v="4"/>
  </r>
  <r>
    <n v="1169"/>
    <x v="3462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x v="4"/>
    <s v="food trucks"/>
    <n v="5.6666999999999996"/>
    <x v="3468"/>
    <d v="2015-02-22T08:29:23"/>
    <x v="6"/>
  </r>
  <r>
    <n v="2133"/>
    <x v="3463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x v="3"/>
    <s v="video games"/>
    <n v="5.3333000000000004"/>
    <x v="3469"/>
    <d v="2011-04-24T06:59:00"/>
    <x v="4"/>
  </r>
  <r>
    <n v="4049"/>
    <x v="3464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x v="6"/>
    <s v="plays"/>
    <n v="16"/>
    <x v="3470"/>
    <d v="2015-07-14T23:00:15"/>
    <x v="2"/>
  </r>
  <r>
    <n v="674"/>
    <x v="3465"/>
    <s v="Listen to sounds by feeling an array of vibrational patterns against your body."/>
    <n v="50000"/>
    <n v="15"/>
    <x v="2"/>
    <s v="US"/>
    <s v="USD"/>
    <n v="1407811627"/>
    <x v="3471"/>
    <b v="0"/>
    <n v="2"/>
    <b v="0"/>
    <x v="0"/>
    <s v="wearables"/>
    <n v="7.5"/>
    <x v="3471"/>
    <d v="2014-08-12T02:47:07"/>
    <x v="5"/>
  </r>
  <r>
    <n v="1053"/>
    <x v="3466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x v="8"/>
    <s v="audio"/>
    <n v="15"/>
    <x v="3472"/>
    <d v="2017-03-06T04:08:52"/>
    <x v="2"/>
  </r>
  <r>
    <n v="1086"/>
    <x v="3467"/>
    <s v="Humanity's future in the Galaxy"/>
    <n v="18000"/>
    <n v="15"/>
    <x v="2"/>
    <s v="US"/>
    <s v="USD"/>
    <n v="1408913291"/>
    <x v="3473"/>
    <b v="0"/>
    <n v="2"/>
    <b v="0"/>
    <x v="3"/>
    <s v="video games"/>
    <n v="7.5"/>
    <x v="3473"/>
    <d v="2014-08-24T20:48:11"/>
    <x v="4"/>
  </r>
  <r>
    <n v="1406"/>
    <x v="3468"/>
    <s v="The White coat and the battle dress uniform"/>
    <n v="12000"/>
    <n v="15"/>
    <x v="2"/>
    <s v="IT"/>
    <s v="EUR"/>
    <n v="1449914400"/>
    <x v="3474"/>
    <b v="0"/>
    <n v="3"/>
    <b v="0"/>
    <x v="1"/>
    <s v="translations"/>
    <n v="5"/>
    <x v="3474"/>
    <d v="2015-12-12T10:00:00"/>
    <x v="2"/>
  </r>
  <r>
    <n v="1407"/>
    <x v="3469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x v="1"/>
    <s v="translations"/>
    <n v="7.5"/>
    <x v="3475"/>
    <d v="2014-08-12T12:52:58"/>
    <x v="4"/>
  </r>
  <r>
    <n v="1435"/>
    <x v="3470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x v="1"/>
    <s v="translations"/>
    <n v="7.5"/>
    <x v="3476"/>
    <d v="2015-10-11T18:43:40"/>
    <x v="0"/>
  </r>
  <r>
    <n v="1454"/>
    <x v="3471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x v="1"/>
    <s v="translations"/>
    <n v="15"/>
    <x v="3477"/>
    <d v="2016-04-24T21:59:00"/>
    <x v="2"/>
  </r>
  <r>
    <n v="1583"/>
    <x v="3472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x v="2"/>
    <s v="places"/>
    <n v="15"/>
    <x v="3478"/>
    <d v="2014-09-25T21:43:11"/>
    <x v="2"/>
  </r>
  <r>
    <n v="1810"/>
    <x v="3473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x v="2"/>
    <s v="photobooks"/>
    <n v="7.5"/>
    <x v="3479"/>
    <d v="2014-08-21T21:50:26"/>
    <x v="0"/>
  </r>
  <r>
    <n v="2347"/>
    <x v="3474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x v="0"/>
    <s v="web"/>
    <n v="15"/>
    <x v="3480"/>
    <d v="2016-08-25T14:34:36"/>
    <x v="2"/>
  </r>
  <r>
    <n v="2641"/>
    <x v="3475"/>
    <s v="Building a Flying saucer that has Artificial Intelligent made from sea shell."/>
    <n v="1500"/>
    <n v="15"/>
    <x v="2"/>
    <s v="US"/>
    <s v="USD"/>
    <n v="1410811740"/>
    <x v="3481"/>
    <b v="0"/>
    <n v="1"/>
    <b v="0"/>
    <x v="0"/>
    <s v="space exploration"/>
    <n v="15"/>
    <x v="3481"/>
    <d v="2014-09-15T20:09:00"/>
    <x v="4"/>
  </r>
  <r>
    <n v="3642"/>
    <x v="3476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x v="6"/>
    <s v="musical"/>
    <n v="7.5"/>
    <x v="3482"/>
    <d v="2015-11-30T17:00:00"/>
    <x v="2"/>
  </r>
  <r>
    <n v="3925"/>
    <x v="3477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x v="6"/>
    <s v="plays"/>
    <n v="5"/>
    <x v="3483"/>
    <d v="2014-07-30T20:53:59"/>
    <x v="2"/>
  </r>
  <r>
    <n v="3926"/>
    <x v="3478"/>
    <s v="Producing syllabus-relevant theatre targeted to HSC students on the NSW Central Coast"/>
    <n v="5000"/>
    <n v="15"/>
    <x v="2"/>
    <s v="AU"/>
    <s v="AUD"/>
    <n v="1419645748"/>
    <x v="3484"/>
    <b v="0"/>
    <n v="1"/>
    <b v="0"/>
    <x v="6"/>
    <s v="plays"/>
    <n v="15"/>
    <x v="3484"/>
    <d v="2014-12-27T02:02:28"/>
    <x v="2"/>
  </r>
  <r>
    <n v="420"/>
    <x v="3479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x v="5"/>
    <s v="animation"/>
    <n v="4.8333000000000004"/>
    <x v="3485"/>
    <d v="2014-03-14T04:40:31"/>
    <x v="4"/>
  </r>
  <r>
    <n v="578"/>
    <x v="3480"/>
    <s v="weBuy trade built on technology and Crowd Sourced Power"/>
    <n v="125000"/>
    <n v="14"/>
    <x v="2"/>
    <s v="GB"/>
    <s v="GBP"/>
    <n v="1441633993"/>
    <x v="3486"/>
    <b v="0"/>
    <n v="7"/>
    <b v="0"/>
    <x v="0"/>
    <s v="web"/>
    <n v="2"/>
    <x v="3486"/>
    <d v="2015-09-07T13:53:13"/>
    <x v="0"/>
  </r>
  <r>
    <n v="31"/>
    <x v="3481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x v="5"/>
    <s v="television"/>
    <n v="13"/>
    <x v="3487"/>
    <d v="2016-01-25T19:00:34"/>
    <x v="0"/>
  </r>
  <r>
    <n v="3600"/>
    <x v="3482"/>
    <s v="The First Play From The Man Who Brought You The Black James Bond!"/>
    <n v="10"/>
    <n v="13"/>
    <x v="0"/>
    <s v="US"/>
    <s v="USD"/>
    <n v="1476390164"/>
    <x v="3488"/>
    <b v="0"/>
    <n v="4"/>
    <b v="1"/>
    <x v="6"/>
    <s v="plays"/>
    <n v="3.25"/>
    <x v="3488"/>
    <d v="2016-10-13T20:22:44"/>
    <x v="2"/>
  </r>
  <r>
    <n v="560"/>
    <x v="3483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x v="0"/>
    <s v="web"/>
    <n v="4"/>
    <x v="3489"/>
    <d v="2014-12-17T18:30:45"/>
    <x v="2"/>
  </r>
  <r>
    <n v="1081"/>
    <x v="3484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x v="3"/>
    <s v="video games"/>
    <n v="3"/>
    <x v="3490"/>
    <d v="2015-01-28T22:14:52"/>
    <x v="4"/>
  </r>
  <r>
    <n v="1902"/>
    <x v="3485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x v="0"/>
    <s v="gadgets"/>
    <n v="4"/>
    <x v="3491"/>
    <d v="2015-03-04T18:57:27"/>
    <x v="4"/>
  </r>
  <r>
    <n v="167"/>
    <x v="3486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x v="5"/>
    <s v="drama"/>
    <n v="5.5"/>
    <x v="3492"/>
    <d v="2015-08-04T22:15:35"/>
    <x v="0"/>
  </r>
  <r>
    <n v="512"/>
    <x v="3487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x v="5"/>
    <s v="animation"/>
    <n v="5.5"/>
    <x v="3493"/>
    <d v="2016-11-20T18:48:47"/>
    <x v="2"/>
  </r>
  <r>
    <n v="981"/>
    <x v="3488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x v="0"/>
    <s v="wearables"/>
    <n v="2.75"/>
    <x v="3494"/>
    <d v="2014-08-09T22:43:42"/>
    <x v="2"/>
  </r>
  <r>
    <n v="1123"/>
    <x v="3489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x v="3"/>
    <s v="video games"/>
    <n v="3.6667000000000001"/>
    <x v="3495"/>
    <d v="2014-04-19T12:34:08"/>
    <x v="2"/>
  </r>
  <r>
    <n v="1130"/>
    <x v="3490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x v="3"/>
    <s v="mobile games"/>
    <n v="3.6667000000000001"/>
    <x v="3496"/>
    <d v="2014-11-26T00:55:00"/>
    <x v="4"/>
  </r>
  <r>
    <n v="1715"/>
    <x v="3491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x v="7"/>
    <s v="faith"/>
    <n v="5.5"/>
    <x v="3497"/>
    <d v="2015-03-31T03:22:00"/>
    <x v="4"/>
  </r>
  <r>
    <n v="3103"/>
    <x v="3492"/>
    <s v="Creating a place for local artists to perform, at substantially less cost for them"/>
    <n v="4100"/>
    <n v="11"/>
    <x v="2"/>
    <s v="US"/>
    <s v="USD"/>
    <n v="1434080706"/>
    <x v="3498"/>
    <b v="0"/>
    <n v="2"/>
    <b v="0"/>
    <x v="6"/>
    <s v="spaces"/>
    <n v="5.5"/>
    <x v="3498"/>
    <d v="2015-06-12T03:45:06"/>
    <x v="0"/>
  </r>
  <r>
    <n v="3866"/>
    <x v="3493"/>
    <s v="A funny, moving, witty piece about a girl, her oboe, and her dreams."/>
    <n v="2000"/>
    <n v="11"/>
    <x v="2"/>
    <s v="US"/>
    <s v="USD"/>
    <n v="1458703740"/>
    <x v="3499"/>
    <b v="0"/>
    <n v="2"/>
    <b v="0"/>
    <x v="6"/>
    <s v="plays"/>
    <n v="5.5"/>
    <x v="3499"/>
    <d v="2016-03-23T03:29:00"/>
    <x v="2"/>
  </r>
  <r>
    <n v="3940"/>
    <x v="3494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x v="6"/>
    <s v="plays"/>
    <n v="5.5"/>
    <x v="3500"/>
    <d v="2015-01-02T11:49:11"/>
    <x v="0"/>
  </r>
  <r>
    <n v="3970"/>
    <x v="349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x v="6"/>
    <s v="plays"/>
    <n v="5.5"/>
    <x v="3501"/>
    <d v="2016-04-17T20:43:31"/>
    <x v="0"/>
  </r>
  <r>
    <n v="120"/>
    <x v="3496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x v="5"/>
    <s v="science fiction"/>
    <n v="10"/>
    <x v="3502"/>
    <d v="2016-10-03T01:11:47"/>
    <x v="2"/>
  </r>
  <r>
    <n v="142"/>
    <x v="3497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x v="5"/>
    <s v="science fiction"/>
    <n v="10"/>
    <x v="3503"/>
    <d v="2014-11-16T22:26:18"/>
    <x v="0"/>
  </r>
  <r>
    <n v="159"/>
    <x v="3498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x v="5"/>
    <s v="science fiction"/>
    <n v="10"/>
    <x v="3504"/>
    <d v="2016-07-03T10:25:45"/>
    <x v="0"/>
  </r>
  <r>
    <n v="215"/>
    <x v="3499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x v="5"/>
    <s v="drama"/>
    <n v="10"/>
    <x v="3505"/>
    <d v="2016-02-17T23:59:00"/>
    <x v="2"/>
  </r>
  <r>
    <n v="443"/>
    <x v="3500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x v="5"/>
    <s v="animation"/>
    <n v="5"/>
    <x v="3506"/>
    <d v="2014-02-10T00:21:41"/>
    <x v="0"/>
  </r>
  <r>
    <n v="482"/>
    <x v="3501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x v="5"/>
    <s v="animation"/>
    <n v="10"/>
    <x v="3507"/>
    <d v="2016-04-14T14:34:00"/>
    <x v="4"/>
  </r>
  <r>
    <n v="509"/>
    <x v="3502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x v="5"/>
    <s v="animation"/>
    <n v="10"/>
    <x v="3508"/>
    <d v="2015-06-28T15:09:30"/>
    <x v="0"/>
  </r>
  <r>
    <n v="577"/>
    <x v="3503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x v="0"/>
    <s v="web"/>
    <n v="10"/>
    <x v="3509"/>
    <d v="2016-05-20T14:08:22"/>
    <x v="4"/>
  </r>
  <r>
    <n v="584"/>
    <x v="3504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x v="0"/>
    <s v="web"/>
    <n v="5"/>
    <x v="3510"/>
    <d v="2015-03-16T16:11:56"/>
    <x v="4"/>
  </r>
  <r>
    <n v="606"/>
    <x v="3505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x v="0"/>
    <s v="web"/>
    <n v="10"/>
    <x v="3511"/>
    <d v="2015-05-24T15:00:00"/>
    <x v="4"/>
  </r>
  <r>
    <n v="630"/>
    <x v="3506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x v="0"/>
    <s v="web"/>
    <n v="10"/>
    <x v="3512"/>
    <d v="2015-09-06T05:10:00"/>
    <x v="4"/>
  </r>
  <r>
    <n v="771"/>
    <x v="3507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x v="1"/>
    <s v="fiction"/>
    <n v="10"/>
    <x v="3513"/>
    <d v="2016-01-30T19:46:42"/>
    <x v="4"/>
  </r>
  <r>
    <n v="847"/>
    <x v="3508"/>
    <s v="MUSIC WITH MEANING!  MUSIC THAT MATTERS!!!"/>
    <n v="10"/>
    <n v="10"/>
    <x v="0"/>
    <s v="US"/>
    <s v="USD"/>
    <n v="1436555376"/>
    <x v="3514"/>
    <b v="0"/>
    <n v="1"/>
    <b v="1"/>
    <x v="7"/>
    <s v="metal"/>
    <n v="10"/>
    <x v="3514"/>
    <d v="2015-07-10T19:09:36"/>
    <x v="2"/>
  </r>
  <r>
    <n v="1042"/>
    <x v="3509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x v="8"/>
    <s v="audio"/>
    <n v="10"/>
    <x v="3515"/>
    <d v="2014-09-12T10:00:00"/>
    <x v="6"/>
  </r>
  <r>
    <n v="1073"/>
    <x v="3510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x v="3"/>
    <s v="video games"/>
    <n v="10"/>
    <x v="3516"/>
    <d v="2011-10-16T23:09:01"/>
    <x v="1"/>
  </r>
  <r>
    <n v="1114"/>
    <x v="3511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x v="3"/>
    <s v="video games"/>
    <n v="3.3332999999999999"/>
    <x v="3517"/>
    <d v="2013-10-09T08:18:07"/>
    <x v="0"/>
  </r>
  <r>
    <n v="1126"/>
    <x v="3512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x v="3"/>
    <s v="mobile games"/>
    <n v="5"/>
    <x v="3518"/>
    <d v="2016-07-14T07:51:34"/>
    <x v="5"/>
  </r>
  <r>
    <n v="1176"/>
    <x v="3513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x v="4"/>
    <s v="food trucks"/>
    <n v="10"/>
    <x v="3519"/>
    <d v="2017-03-06T13:00:00"/>
    <x v="2"/>
  </r>
  <r>
    <n v="1543"/>
    <x v="3514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x v="2"/>
    <s v="nature"/>
    <n v="10"/>
    <x v="3520"/>
    <d v="2014-11-22T13:13:54"/>
    <x v="4"/>
  </r>
  <r>
    <n v="1564"/>
    <x v="3515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x v="1"/>
    <s v="art books"/>
    <n v="10"/>
    <x v="3521"/>
    <d v="2015-05-28T20:05:00"/>
    <x v="2"/>
  </r>
  <r>
    <n v="1701"/>
    <x v="3516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x v="7"/>
    <s v="faith"/>
    <n v="5"/>
    <x v="3522"/>
    <d v="2015-01-15T15:56:45"/>
    <x v="2"/>
  </r>
  <r>
    <n v="1863"/>
    <x v="3517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x v="3"/>
    <s v="mobile games"/>
    <n v="5"/>
    <x v="3523"/>
    <d v="2014-06-12T19:08:05"/>
    <x v="0"/>
  </r>
  <r>
    <n v="1867"/>
    <x v="3518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x v="3"/>
    <s v="mobile games"/>
    <n v="10"/>
    <x v="3524"/>
    <d v="2016-11-05T22:11:52"/>
    <x v="2"/>
  </r>
  <r>
    <n v="1911"/>
    <x v="3519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x v="0"/>
    <s v="gadgets"/>
    <n v="10"/>
    <x v="3525"/>
    <d v="2014-08-09T00:48:54"/>
    <x v="2"/>
  </r>
  <r>
    <n v="2126"/>
    <x v="3520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x v="3"/>
    <s v="video games"/>
    <n v="5"/>
    <x v="3526"/>
    <d v="2014-12-08T23:21:27"/>
    <x v="4"/>
  </r>
  <r>
    <n v="2213"/>
    <x v="3521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x v="7"/>
    <s v="electronic music"/>
    <n v="10"/>
    <x v="3527"/>
    <d v="2015-05-15T19:49:39"/>
    <x v="4"/>
  </r>
  <r>
    <n v="2374"/>
    <x v="3522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x v="0"/>
    <s v="web"/>
    <n v="10"/>
    <x v="3528"/>
    <d v="2015-02-12T20:14:20"/>
    <x v="4"/>
  </r>
  <r>
    <n v="2396"/>
    <x v="3523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x v="0"/>
    <s v="web"/>
    <n v="10"/>
    <x v="3529"/>
    <d v="2015-10-15T20:22:38"/>
    <x v="0"/>
  </r>
  <r>
    <n v="2440"/>
    <x v="3524"/>
    <s v="Starting a entire clean energy food truck and set a new standard for Cambodia"/>
    <n v="5000"/>
    <n v="10"/>
    <x v="2"/>
    <s v="BE"/>
    <s v="EUR"/>
    <n v="1455399313"/>
    <x v="3530"/>
    <b v="0"/>
    <n v="2"/>
    <b v="0"/>
    <x v="4"/>
    <s v="food trucks"/>
    <n v="5"/>
    <x v="3530"/>
    <d v="2016-02-13T21:35:13"/>
    <x v="4"/>
  </r>
  <r>
    <n v="2685"/>
    <x v="3525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x v="4"/>
    <s v="food trucks"/>
    <n v="10"/>
    <x v="3531"/>
    <d v="2015-04-27T15:42:10"/>
    <x v="0"/>
  </r>
  <r>
    <n v="2757"/>
    <x v="3526"/>
    <s v="A children's letter book that Lampoons Hillary Clinton"/>
    <n v="1500"/>
    <n v="10"/>
    <x v="2"/>
    <s v="US"/>
    <s v="USD"/>
    <n v="1470498332"/>
    <x v="3532"/>
    <b v="0"/>
    <n v="2"/>
    <b v="0"/>
    <x v="1"/>
    <s v="children's books"/>
    <n v="5"/>
    <x v="3532"/>
    <d v="2016-08-06T15:45:32"/>
    <x v="4"/>
  </r>
  <r>
    <n v="2777"/>
    <x v="3527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x v="1"/>
    <s v="children's books"/>
    <n v="10"/>
    <x v="3533"/>
    <d v="2015-07-17T16:03:24"/>
    <x v="4"/>
  </r>
  <r>
    <n v="2841"/>
    <x v="3528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x v="6"/>
    <s v="plays"/>
    <n v="10"/>
    <x v="3534"/>
    <d v="2015-12-13T18:44:57"/>
    <x v="4"/>
  </r>
  <r>
    <n v="2886"/>
    <x v="3529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x v="6"/>
    <s v="plays"/>
    <n v="10"/>
    <x v="3535"/>
    <d v="2015-09-19T03:59:00"/>
    <x v="2"/>
  </r>
  <r>
    <n v="3065"/>
    <x v="3530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x v="6"/>
    <s v="spaces"/>
    <n v="5"/>
    <x v="3536"/>
    <d v="2014-07-30T01:19:32"/>
    <x v="5"/>
  </r>
  <r>
    <n v="3110"/>
    <x v="3531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x v="6"/>
    <s v="spaces"/>
    <n v="10"/>
    <x v="3537"/>
    <d v="2017-02-19T00:45:19"/>
    <x v="2"/>
  </r>
  <r>
    <n v="3121"/>
    <x v="3532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x v="6"/>
    <s v="spaces"/>
    <n v="10"/>
    <x v="3538"/>
    <d v="2014-09-26T16:18:55"/>
    <x v="5"/>
  </r>
  <r>
    <n v="3129"/>
    <x v="3533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x v="6"/>
    <s v="plays"/>
    <n v="10"/>
    <x v="3539"/>
    <d v="2017-04-18T19:13:39"/>
    <x v="5"/>
  </r>
  <r>
    <n v="3132"/>
    <x v="3534"/>
    <s v="Smells Like Money, Drips Like Honey, Taste Like Mocha, Better Run AWAY"/>
    <n v="30000"/>
    <n v="10"/>
    <x v="3"/>
    <s v="US"/>
    <s v="USD"/>
    <n v="1492759460"/>
    <x v="3540"/>
    <b v="0"/>
    <n v="1"/>
    <b v="0"/>
    <x v="6"/>
    <s v="plays"/>
    <n v="10"/>
    <x v="3540"/>
    <d v="2017-04-21T07:24:20"/>
    <x v="4"/>
  </r>
  <r>
    <n v="3736"/>
    <x v="3535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x v="6"/>
    <s v="plays"/>
    <n v="10"/>
    <x v="3541"/>
    <d v="2015-03-23T18:00:00"/>
    <x v="2"/>
  </r>
  <r>
    <n v="3745"/>
    <x v="3536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x v="6"/>
    <s v="plays"/>
    <n v="10"/>
    <x v="3542"/>
    <d v="2014-08-10T16:45:02"/>
    <x v="4"/>
  </r>
  <r>
    <n v="3795"/>
    <x v="3537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x v="6"/>
    <s v="musical"/>
    <n v="5"/>
    <x v="3543"/>
    <d v="2015-08-28T22:30:00"/>
    <x v="4"/>
  </r>
  <r>
    <n v="3858"/>
    <x v="3538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x v="6"/>
    <s v="plays"/>
    <n v="10"/>
    <x v="3544"/>
    <d v="2015-05-22T21:00:00"/>
    <x v="2"/>
  </r>
  <r>
    <n v="3868"/>
    <x v="3539"/>
    <s v="New collection of music by Scott Evan Davis!"/>
    <n v="5000"/>
    <n v="10"/>
    <x v="1"/>
    <s v="GB"/>
    <s v="GBP"/>
    <n v="1410191405"/>
    <x v="3545"/>
    <b v="0"/>
    <n v="1"/>
    <b v="0"/>
    <x v="6"/>
    <s v="musical"/>
    <n v="10"/>
    <x v="3545"/>
    <d v="2014-09-08T15:50:05"/>
    <x v="4"/>
  </r>
  <r>
    <n v="3878"/>
    <x v="3540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x v="6"/>
    <s v="musical"/>
    <n v="10"/>
    <x v="3546"/>
    <d v="2015-06-30T03:59:00"/>
    <x v="2"/>
  </r>
  <r>
    <n v="3917"/>
    <x v="3541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x v="6"/>
    <s v="plays"/>
    <n v="10"/>
    <x v="3547"/>
    <d v="2014-09-11T12:39:21"/>
    <x v="0"/>
  </r>
  <r>
    <n v="4000"/>
    <x v="3542"/>
    <s v="An Enticing Trip into the World of Assisted Dying"/>
    <n v="8000"/>
    <n v="10"/>
    <x v="2"/>
    <s v="US"/>
    <s v="USD"/>
    <n v="1462631358"/>
    <x v="3548"/>
    <b v="0"/>
    <n v="1"/>
    <b v="0"/>
    <x v="6"/>
    <s v="plays"/>
    <n v="10"/>
    <x v="3548"/>
    <d v="2016-05-07T14:29:18"/>
    <x v="4"/>
  </r>
  <r>
    <n v="4024"/>
    <x v="3543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x v="6"/>
    <s v="plays"/>
    <n v="10"/>
    <x v="3549"/>
    <d v="2015-08-31T16:04:57"/>
    <x v="0"/>
  </r>
  <r>
    <n v="4084"/>
    <x v="3544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x v="6"/>
    <s v="plays"/>
    <n v="10"/>
    <x v="3550"/>
    <d v="2016-10-09T10:28:26"/>
    <x v="4"/>
  </r>
  <r>
    <n v="4085"/>
    <x v="3545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x v="6"/>
    <s v="plays"/>
    <n v="10"/>
    <x v="3551"/>
    <d v="2015-03-24T03:59:00"/>
    <x v="4"/>
  </r>
  <r>
    <n v="548"/>
    <x v="3546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x v="0"/>
    <s v="web"/>
    <n v="9"/>
    <x v="3552"/>
    <d v="2015-10-29T21:40:48"/>
    <x v="0"/>
  </r>
  <r>
    <n v="157"/>
    <x v="3547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x v="5"/>
    <s v="science fiction"/>
    <n v="4"/>
    <x v="3553"/>
    <d v="2016-02-26T21:52:52"/>
    <x v="2"/>
  </r>
  <r>
    <n v="666"/>
    <x v="3548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x v="0"/>
    <s v="wearables"/>
    <n v="2"/>
    <x v="3554"/>
    <d v="2014-08-17T19:58:18"/>
    <x v="2"/>
  </r>
  <r>
    <n v="1915"/>
    <x v="3549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x v="0"/>
    <s v="gadgets"/>
    <n v="2"/>
    <x v="3555"/>
    <d v="2014-09-02T01:10:22"/>
    <x v="2"/>
  </r>
  <r>
    <n v="2384"/>
    <x v="3550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x v="0"/>
    <s v="web"/>
    <n v="1"/>
    <x v="3556"/>
    <d v="2014-11-14T02:37:23"/>
    <x v="2"/>
  </r>
  <r>
    <n v="2423"/>
    <x v="3551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x v="4"/>
    <s v="food trucks"/>
    <n v="8"/>
    <x v="3557"/>
    <d v="2014-12-31T16:54:50"/>
    <x v="4"/>
  </r>
  <r>
    <n v="1411"/>
    <x v="3552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x v="1"/>
    <s v="translations"/>
    <n v="2.3332999999999999"/>
    <x v="3558"/>
    <d v="2015-02-06T01:25:00"/>
    <x v="0"/>
  </r>
  <r>
    <n v="2875"/>
    <x v="3553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x v="6"/>
    <s v="plays"/>
    <n v="2.3332999999999999"/>
    <x v="3559"/>
    <d v="2016-05-05T03:04:53"/>
    <x v="0"/>
  </r>
  <r>
    <n v="3957"/>
    <x v="3554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x v="6"/>
    <s v="plays"/>
    <n v="7"/>
    <x v="3560"/>
    <d v="2016-07-08T23:25:54"/>
    <x v="4"/>
  </r>
  <r>
    <n v="425"/>
    <x v="3555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x v="5"/>
    <s v="animation"/>
    <n v="3"/>
    <x v="3561"/>
    <d v="2015-11-27T21:40:04"/>
    <x v="0"/>
  </r>
  <r>
    <n v="544"/>
    <x v="3556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x v="0"/>
    <s v="web"/>
    <n v="3"/>
    <x v="3562"/>
    <d v="2016-07-04T15:46:00"/>
    <x v="0"/>
  </r>
  <r>
    <n v="596"/>
    <x v="3557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x v="0"/>
    <s v="web"/>
    <n v="3"/>
    <x v="3563"/>
    <d v="2016-11-02T21:31:32"/>
    <x v="4"/>
  </r>
  <r>
    <n v="1044"/>
    <x v="3558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x v="8"/>
    <s v="audio"/>
    <n v="3"/>
    <x v="3564"/>
    <d v="2015-03-05T20:27:00"/>
    <x v="0"/>
  </r>
  <r>
    <n v="1418"/>
    <x v="3559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x v="1"/>
    <s v="translations"/>
    <n v="6"/>
    <x v="3565"/>
    <d v="2016-02-25T10:57:14"/>
    <x v="2"/>
  </r>
  <r>
    <n v="1541"/>
    <x v="3560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x v="2"/>
    <s v="nature"/>
    <n v="3"/>
    <x v="3566"/>
    <d v="2014-12-31T17:05:38"/>
    <x v="0"/>
  </r>
  <r>
    <n v="1879"/>
    <x v="3561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x v="3"/>
    <s v="mobile games"/>
    <n v="3"/>
    <x v="3567"/>
    <d v="2016-03-14T14:35:29"/>
    <x v="2"/>
  </r>
  <r>
    <n v="2901"/>
    <x v="3562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x v="6"/>
    <s v="plays"/>
    <n v="3"/>
    <x v="3568"/>
    <d v="2015-02-07T21:42:19"/>
    <x v="2"/>
  </r>
  <r>
    <n v="161"/>
    <x v="3563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x v="5"/>
    <s v="drama"/>
    <n v="5"/>
    <x v="3569"/>
    <d v="2014-07-02T16:29:55"/>
    <x v="0"/>
  </r>
  <r>
    <n v="440"/>
    <x v="3564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x v="5"/>
    <s v="animation"/>
    <n v="5"/>
    <x v="3570"/>
    <d v="2016-03-24T22:39:13"/>
    <x v="1"/>
  </r>
  <r>
    <n v="447"/>
    <x v="3565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x v="5"/>
    <s v="animation"/>
    <n v="5"/>
    <x v="3571"/>
    <d v="2013-03-23T12:19:23"/>
    <x v="4"/>
  </r>
  <r>
    <n v="609"/>
    <x v="3566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x v="0"/>
    <s v="web"/>
    <n v="5"/>
    <x v="3572"/>
    <d v="2015-11-29T01:49:04"/>
    <x v="1"/>
  </r>
  <r>
    <n v="763"/>
    <x v="3567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x v="1"/>
    <s v="fiction"/>
    <n v="5"/>
    <x v="3573"/>
    <d v="2013-08-15T10:43:28"/>
    <x v="4"/>
  </r>
  <r>
    <n v="1090"/>
    <x v="3568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x v="3"/>
    <s v="video games"/>
    <n v="5"/>
    <x v="3574"/>
    <d v="2015-05-29T04:27:33"/>
    <x v="2"/>
  </r>
  <r>
    <n v="1113"/>
    <x v="3569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x v="3"/>
    <s v="video games"/>
    <n v="5"/>
    <x v="3575"/>
    <d v="2014-08-14T23:27:00"/>
    <x v="2"/>
  </r>
  <r>
    <n v="1119"/>
    <x v="3570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x v="3"/>
    <s v="video games"/>
    <n v="5"/>
    <x v="3576"/>
    <d v="2014-04-06T19:01:04"/>
    <x v="2"/>
  </r>
  <r>
    <n v="1139"/>
    <x v="3571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x v="3"/>
    <s v="mobile games"/>
    <n v="5"/>
    <x v="3577"/>
    <d v="2015-01-01T08:20:26"/>
    <x v="2"/>
  </r>
  <r>
    <n v="1178"/>
    <x v="3572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x v="4"/>
    <s v="food trucks"/>
    <n v="5"/>
    <x v="3578"/>
    <d v="2014-08-16T21:44:12"/>
    <x v="6"/>
  </r>
  <r>
    <n v="1242"/>
    <x v="3573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x v="7"/>
    <s v="world music"/>
    <n v="5"/>
    <x v="3579"/>
    <d v="2011-09-11T13:18:00"/>
    <x v="3"/>
  </r>
  <r>
    <n v="1482"/>
    <x v="3574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x v="1"/>
    <s v="fiction"/>
    <n v="5"/>
    <x v="3580"/>
    <d v="2012-09-07T07:51:00"/>
    <x v="0"/>
  </r>
  <r>
    <n v="1499"/>
    <x v="3575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x v="1"/>
    <s v="fiction"/>
    <n v="5"/>
    <x v="3581"/>
    <d v="2016-08-05T00:10:33"/>
    <x v="4"/>
  </r>
  <r>
    <n v="1581"/>
    <x v="3576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x v="2"/>
    <s v="places"/>
    <n v="5"/>
    <x v="3582"/>
    <d v="2015-12-19T10:46:30"/>
    <x v="5"/>
  </r>
  <r>
    <n v="1694"/>
    <x v="3577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x v="7"/>
    <s v="faith"/>
    <n v="5"/>
    <x v="3583"/>
    <d v="2017-03-27T04:36:00"/>
    <x v="4"/>
  </r>
  <r>
    <n v="2416"/>
    <x v="3578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x v="4"/>
    <s v="food trucks"/>
    <n v="5"/>
    <x v="3584"/>
    <d v="2015-03-14T15:00:00"/>
    <x v="4"/>
  </r>
  <r>
    <n v="2418"/>
    <x v="3579"/>
    <s v="I want to start my food truck business."/>
    <n v="25000"/>
    <n v="5"/>
    <x v="2"/>
    <s v="US"/>
    <s v="USD"/>
    <n v="1427225644"/>
    <x v="3585"/>
    <b v="0"/>
    <n v="5"/>
    <b v="0"/>
    <x v="4"/>
    <s v="food trucks"/>
    <n v="1"/>
    <x v="3585"/>
    <d v="2015-03-24T19:34:04"/>
    <x v="4"/>
  </r>
  <r>
    <n v="2583"/>
    <x v="3580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x v="4"/>
    <s v="food trucks"/>
    <n v="1"/>
    <x v="3586"/>
    <d v="2015-03-16T17:28:00"/>
    <x v="4"/>
  </r>
  <r>
    <n v="2586"/>
    <x v="3581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x v="4"/>
    <s v="food trucks"/>
    <n v="5"/>
    <x v="3587"/>
    <d v="2015-12-25T07:55:36"/>
    <x v="0"/>
  </r>
  <r>
    <n v="2589"/>
    <x v="3582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x v="4"/>
    <s v="food trucks"/>
    <n v="5"/>
    <x v="3588"/>
    <d v="2016-03-23T11:52:07"/>
    <x v="0"/>
  </r>
  <r>
    <n v="2849"/>
    <x v="3583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x v="6"/>
    <s v="plays"/>
    <n v="5"/>
    <x v="3589"/>
    <d v="2016-04-23T10:16:40"/>
    <x v="2"/>
  </r>
  <r>
    <n v="2887"/>
    <x v="3584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x v="6"/>
    <s v="plays"/>
    <n v="5"/>
    <x v="3590"/>
    <d v="2015-01-11T10:15:24"/>
    <x v="4"/>
  </r>
  <r>
    <n v="3119"/>
    <x v="3585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x v="6"/>
    <s v="spaces"/>
    <n v="5"/>
    <x v="3591"/>
    <d v="2015-03-27T00:05:32"/>
    <x v="2"/>
  </r>
  <r>
    <n v="3806"/>
    <x v="3586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x v="6"/>
    <s v="musical"/>
    <n v="5"/>
    <x v="3592"/>
    <d v="2014-06-29T06:13:01"/>
    <x v="0"/>
  </r>
  <r>
    <n v="3915"/>
    <x v="3587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x v="6"/>
    <s v="plays"/>
    <n v="5"/>
    <x v="3593"/>
    <d v="2016-06-01T23:38:29"/>
    <x v="2"/>
  </r>
  <r>
    <n v="3939"/>
    <x v="3588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x v="6"/>
    <s v="plays"/>
    <n v="5"/>
    <x v="3594"/>
    <d v="2014-10-07T04:30:00"/>
    <x v="4"/>
  </r>
  <r>
    <n v="3945"/>
    <x v="3589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x v="6"/>
    <s v="plays"/>
    <n v="5"/>
    <x v="3595"/>
    <d v="2015-05-15T19:14:28"/>
    <x v="2"/>
  </r>
  <r>
    <n v="3994"/>
    <x v="3590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x v="6"/>
    <s v="plays"/>
    <n v="5"/>
    <x v="3596"/>
    <d v="2014-07-19T09:21:30"/>
    <x v="2"/>
  </r>
  <r>
    <n v="4007"/>
    <x v="3590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x v="6"/>
    <s v="plays"/>
    <n v="5"/>
    <x v="3597"/>
    <d v="2014-08-26T16:28:00"/>
    <x v="0"/>
  </r>
  <r>
    <n v="4079"/>
    <x v="3591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x v="6"/>
    <s v="plays"/>
    <n v="5"/>
    <x v="3598"/>
    <d v="2016-06-19T22:32:01"/>
    <x v="4"/>
  </r>
  <r>
    <n v="636"/>
    <x v="3592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x v="0"/>
    <s v="web"/>
    <n v="4"/>
    <x v="3599"/>
    <d v="2015-06-06T10:47:00"/>
    <x v="4"/>
  </r>
  <r>
    <n v="1181"/>
    <x v="3593"/>
    <s v="Bringing the best tacos to the streets of Chicago!"/>
    <n v="50000"/>
    <n v="4"/>
    <x v="2"/>
    <s v="US"/>
    <s v="USD"/>
    <n v="1425197321"/>
    <x v="3600"/>
    <b v="0"/>
    <n v="3"/>
    <b v="0"/>
    <x v="4"/>
    <s v="food trucks"/>
    <n v="1.3332999999999999"/>
    <x v="3600"/>
    <d v="2015-03-01T08:08:41"/>
    <x v="0"/>
  </r>
  <r>
    <n v="1865"/>
    <x v="3594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x v="3"/>
    <s v="mobile games"/>
    <n v="2"/>
    <x v="3601"/>
    <d v="2016-11-06T09:49:07"/>
    <x v="2"/>
  </r>
  <r>
    <n v="4072"/>
    <x v="3595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x v="6"/>
    <s v="plays"/>
    <n v="2"/>
    <x v="3602"/>
    <d v="2014-08-21T18:35:11"/>
    <x v="0"/>
  </r>
  <r>
    <n v="194"/>
    <x v="3596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x v="5"/>
    <s v="drama"/>
    <n v="1"/>
    <x v="3603"/>
    <d v="2016-03-06T23:55:31"/>
    <x v="1"/>
  </r>
  <r>
    <n v="435"/>
    <x v="3597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x v="5"/>
    <s v="animation"/>
    <n v="1"/>
    <x v="3604"/>
    <d v="2013-09-13T17:56:20"/>
    <x v="0"/>
  </r>
  <r>
    <n v="982"/>
    <x v="3598"/>
    <s v="revolutonary ultra-slim 2-in-1 Smart  2-in-1 I-PHONE handle/WALLETtm with 360 rotatiion"/>
    <n v="17500"/>
    <n v="3"/>
    <x v="2"/>
    <s v="US"/>
    <s v="USD"/>
    <n v="1475431486"/>
    <x v="3605"/>
    <b v="0"/>
    <n v="3"/>
    <b v="0"/>
    <x v="0"/>
    <s v="wearables"/>
    <n v="1"/>
    <x v="3605"/>
    <d v="2016-10-02T18:04:46"/>
    <x v="0"/>
  </r>
  <r>
    <n v="1420"/>
    <x v="3599"/>
    <s v="Help me butcher Shakespeare in a satirical fashion."/>
    <n v="110"/>
    <n v="3"/>
    <x v="2"/>
    <s v="US"/>
    <s v="USD"/>
    <n v="1467129686"/>
    <x v="3606"/>
    <b v="0"/>
    <n v="3"/>
    <b v="0"/>
    <x v="1"/>
    <s v="translations"/>
    <n v="1"/>
    <x v="3606"/>
    <d v="2016-06-28T16:01:26"/>
    <x v="4"/>
  </r>
  <r>
    <n v="1593"/>
    <x v="3600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x v="2"/>
    <s v="places"/>
    <n v="1"/>
    <x v="3607"/>
    <d v="2015-02-28T20:17:35"/>
    <x v="4"/>
  </r>
  <r>
    <n v="2394"/>
    <x v="3601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x v="0"/>
    <s v="web"/>
    <n v="1.5"/>
    <x v="3608"/>
    <d v="2015-02-26T08:41:33"/>
    <x v="0"/>
  </r>
  <r>
    <n v="3058"/>
    <x v="3602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x v="6"/>
    <s v="spaces"/>
    <n v="1"/>
    <x v="3609"/>
    <d v="2016-05-20T08:59:00"/>
    <x v="2"/>
  </r>
  <r>
    <n v="3805"/>
    <x v="3603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x v="6"/>
    <s v="musical"/>
    <n v="1.5"/>
    <x v="3610"/>
    <d v="2014-09-27T21:17:20"/>
    <x v="4"/>
  </r>
  <r>
    <n v="3904"/>
    <x v="3604"/>
    <s v="A play that will cover 4000 years of black history."/>
    <n v="10000"/>
    <n v="3"/>
    <x v="2"/>
    <s v="US"/>
    <s v="USD"/>
    <n v="1429074240"/>
    <x v="3611"/>
    <b v="0"/>
    <n v="2"/>
    <b v="0"/>
    <x v="6"/>
    <s v="plays"/>
    <n v="1.5"/>
    <x v="3611"/>
    <d v="2015-04-15T05:04:00"/>
    <x v="4"/>
  </r>
  <r>
    <n v="3993"/>
    <x v="3605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x v="6"/>
    <s v="plays"/>
    <n v="3"/>
    <x v="3612"/>
    <d v="2015-05-13T20:45:12"/>
    <x v="4"/>
  </r>
  <r>
    <n v="4082"/>
    <x v="3606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x v="6"/>
    <s v="plays"/>
    <n v="1.5"/>
    <x v="3613"/>
    <d v="2015-11-14T23:00:00"/>
    <x v="4"/>
  </r>
  <r>
    <n v="4113"/>
    <x v="3607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x v="6"/>
    <s v="plays"/>
    <n v="1"/>
    <x v="3614"/>
    <d v="2016-01-08T06:34:00"/>
    <x v="4"/>
  </r>
  <r>
    <n v="445"/>
    <x v="3608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x v="5"/>
    <s v="animation"/>
    <n v="1"/>
    <x v="3615"/>
    <d v="2015-05-21T08:02:55"/>
    <x v="4"/>
  </r>
  <r>
    <n v="635"/>
    <x v="3609"/>
    <s v="Network used for building technology development teams."/>
    <n v="25000"/>
    <n v="2"/>
    <x v="1"/>
    <s v="US"/>
    <s v="USD"/>
    <n v="1428804762"/>
    <x v="3616"/>
    <b v="0"/>
    <n v="1"/>
    <b v="0"/>
    <x v="0"/>
    <s v="web"/>
    <n v="2"/>
    <x v="3616"/>
    <d v="2015-04-12T02:12:42"/>
    <x v="2"/>
  </r>
  <r>
    <n v="778"/>
    <x v="3610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x v="1"/>
    <s v="fiction"/>
    <n v="2"/>
    <x v="3617"/>
    <d v="2014-04-30T16:51:20"/>
    <x v="2"/>
  </r>
  <r>
    <n v="1451"/>
    <x v="3611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x v="1"/>
    <s v="translations"/>
    <n v="1"/>
    <x v="3618"/>
    <d v="2014-11-19T00:00:59"/>
    <x v="4"/>
  </r>
  <r>
    <n v="1992"/>
    <x v="3612"/>
    <s v="A complete revamp of all the Disney Princes &amp; Princesses!"/>
    <n v="1500"/>
    <n v="2"/>
    <x v="2"/>
    <s v="US"/>
    <s v="USD"/>
    <n v="1424229991"/>
    <x v="3619"/>
    <b v="0"/>
    <n v="2"/>
    <b v="0"/>
    <x v="2"/>
    <s v="people"/>
    <n v="1"/>
    <x v="3619"/>
    <d v="2015-02-18T03:26:31"/>
    <x v="4"/>
  </r>
  <r>
    <n v="2148"/>
    <x v="3613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x v="3"/>
    <s v="video games"/>
    <n v="1"/>
    <x v="3620"/>
    <d v="2015-04-02T16:36:22"/>
    <x v="2"/>
  </r>
  <r>
    <n v="2154"/>
    <x v="3614"/>
    <s v="A Real Time Strategy game based on Greek mythology in a fictional world."/>
    <n v="250"/>
    <n v="2"/>
    <x v="2"/>
    <s v="US"/>
    <s v="USD"/>
    <n v="1390921827"/>
    <x v="3621"/>
    <b v="0"/>
    <n v="2"/>
    <b v="0"/>
    <x v="3"/>
    <s v="video games"/>
    <n v="1"/>
    <x v="3621"/>
    <d v="2014-01-28T15:10:27"/>
    <x v="0"/>
  </r>
  <r>
    <n v="2360"/>
    <x v="3615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x v="0"/>
    <s v="web"/>
    <n v="2"/>
    <x v="3622"/>
    <d v="2016-02-07T16:58:00"/>
    <x v="0"/>
  </r>
  <r>
    <n v="2431"/>
    <x v="3616"/>
    <s v="Go to Colorado and run a food truck with homemade food of all kinds."/>
    <n v="100000"/>
    <n v="2"/>
    <x v="2"/>
    <s v="US"/>
    <s v="USD"/>
    <n v="1467080613"/>
    <x v="3623"/>
    <b v="0"/>
    <n v="2"/>
    <b v="0"/>
    <x v="4"/>
    <s v="food trucks"/>
    <n v="1"/>
    <x v="3623"/>
    <d v="2016-06-28T02:23:33"/>
    <x v="4"/>
  </r>
  <r>
    <n v="2432"/>
    <x v="3617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x v="4"/>
    <s v="food trucks"/>
    <n v="1"/>
    <x v="3624"/>
    <d v="2015-03-08T05:14:57"/>
    <x v="2"/>
  </r>
  <r>
    <n v="2769"/>
    <x v="3618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x v="1"/>
    <s v="children's books"/>
    <n v="1"/>
    <x v="3625"/>
    <d v="2014-06-05T19:49:50"/>
    <x v="0"/>
  </r>
  <r>
    <n v="2907"/>
    <x v="3619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x v="6"/>
    <s v="plays"/>
    <n v="1"/>
    <x v="3626"/>
    <d v="2016-05-14T21:03:57"/>
    <x v="2"/>
  </r>
  <r>
    <n v="2913"/>
    <x v="3620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x v="6"/>
    <s v="plays"/>
    <n v="1"/>
    <x v="3627"/>
    <d v="2014-09-06T22:08:59"/>
    <x v="0"/>
  </r>
  <r>
    <n v="2946"/>
    <x v="3621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x v="6"/>
    <s v="spaces"/>
    <n v="1"/>
    <x v="3628"/>
    <d v="2016-08-15T12:44:52"/>
    <x v="0"/>
  </r>
  <r>
    <n v="3072"/>
    <x v="3622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x v="6"/>
    <s v="spaces"/>
    <n v="1"/>
    <x v="3629"/>
    <d v="2016-10-30T01:46:00"/>
    <x v="0"/>
  </r>
  <r>
    <n v="3629"/>
    <x v="3623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x v="6"/>
    <s v="musical"/>
    <n v="1"/>
    <x v="3630"/>
    <d v="2016-05-05T17:00:00"/>
    <x v="0"/>
  </r>
  <r>
    <n v="4006"/>
    <x v="3624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x v="6"/>
    <s v="plays"/>
    <n v="2"/>
    <x v="3631"/>
    <d v="2016-02-16T18:33:07"/>
    <x v="4"/>
  </r>
  <r>
    <n v="121"/>
    <x v="3625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x v="5"/>
    <s v="science fiction"/>
    <n v="1"/>
    <x v="3632"/>
    <d v="2015-04-18T10:16:00"/>
    <x v="0"/>
  </r>
  <r>
    <n v="171"/>
    <x v="3626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x v="5"/>
    <s v="drama"/>
    <n v="1"/>
    <x v="3633"/>
    <d v="2016-08-12T04:20:14"/>
    <x v="0"/>
  </r>
  <r>
    <n v="212"/>
    <x v="3627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x v="5"/>
    <s v="drama"/>
    <n v="1"/>
    <x v="3634"/>
    <d v="2016-04-16T20:08:40"/>
    <x v="4"/>
  </r>
  <r>
    <n v="214"/>
    <x v="3628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x v="5"/>
    <s v="drama"/>
    <n v="1"/>
    <x v="3635"/>
    <d v="2015-03-06T15:22:29"/>
    <x v="0"/>
  </r>
  <r>
    <n v="464"/>
    <x v="3629"/>
    <s v="We are three students that want to make a short PokÃ©mon movie as a school project!"/>
    <n v="1010"/>
    <n v="1"/>
    <x v="2"/>
    <s v="DE"/>
    <s v="EUR"/>
    <n v="1463602935"/>
    <x v="3636"/>
    <b v="0"/>
    <n v="1"/>
    <b v="0"/>
    <x v="5"/>
    <s v="animation"/>
    <n v="1"/>
    <x v="3636"/>
    <d v="2016-05-18T20:22:15"/>
    <x v="5"/>
  </r>
  <r>
    <n v="474"/>
    <x v="3630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x v="5"/>
    <s v="animation"/>
    <n v="1"/>
    <x v="3637"/>
    <d v="2017-02-17T07:53:49"/>
    <x v="1"/>
  </r>
  <r>
    <n v="496"/>
    <x v="3631"/>
    <s v="The movie is about the adventures of Ethan, Danna, The mysterious inventor and more."/>
    <n v="60000"/>
    <n v="1"/>
    <x v="2"/>
    <s v="US"/>
    <s v="USD"/>
    <n v="1392070874"/>
    <x v="3638"/>
    <b v="0"/>
    <n v="1"/>
    <b v="0"/>
    <x v="5"/>
    <s v="animation"/>
    <n v="1"/>
    <x v="3638"/>
    <d v="2014-02-10T22:21:14"/>
    <x v="4"/>
  </r>
  <r>
    <n v="540"/>
    <x v="3632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x v="0"/>
    <s v="web"/>
    <n v="1"/>
    <x v="3639"/>
    <d v="2015-02-04T19:36:46"/>
    <x v="0"/>
  </r>
  <r>
    <n v="542"/>
    <x v="3633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x v="0"/>
    <s v="web"/>
    <n v="1"/>
    <x v="3640"/>
    <d v="2016-05-03T16:41:56"/>
    <x v="0"/>
  </r>
  <r>
    <n v="564"/>
    <x v="3634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x v="0"/>
    <s v="web"/>
    <n v="1"/>
    <x v="3641"/>
    <d v="2016-03-12T22:37:55"/>
    <x v="0"/>
  </r>
  <r>
    <n v="566"/>
    <x v="3635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x v="0"/>
    <s v="web"/>
    <n v="1"/>
    <x v="3642"/>
    <d v="2016-07-14T16:25:33"/>
    <x v="4"/>
  </r>
  <r>
    <n v="576"/>
    <x v="3636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x v="0"/>
    <s v="web"/>
    <n v="1"/>
    <x v="3643"/>
    <d v="2015-03-28T10:19:12"/>
    <x v="0"/>
  </r>
  <r>
    <n v="580"/>
    <x v="3637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x v="0"/>
    <s v="web"/>
    <n v="1"/>
    <x v="3644"/>
    <d v="2016-09-22T21:47:47"/>
    <x v="4"/>
  </r>
  <r>
    <n v="583"/>
    <x v="3638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x v="0"/>
    <s v="web"/>
    <n v="1"/>
    <x v="3645"/>
    <d v="2015-03-19T21:31:27"/>
    <x v="4"/>
  </r>
  <r>
    <n v="589"/>
    <x v="3639"/>
    <s v="Services closer than you think..."/>
    <n v="7500"/>
    <n v="1"/>
    <x v="2"/>
    <s v="US"/>
    <s v="USD"/>
    <n v="1436366699"/>
    <x v="3646"/>
    <b v="0"/>
    <n v="1"/>
    <b v="0"/>
    <x v="0"/>
    <s v="web"/>
    <n v="1"/>
    <x v="3646"/>
    <d v="2015-07-08T14:44:59"/>
    <x v="2"/>
  </r>
  <r>
    <n v="619"/>
    <x v="3640"/>
    <s v="Big Data Sets for researchers interested in improving the quality of life."/>
    <n v="2500000"/>
    <n v="1"/>
    <x v="1"/>
    <s v="US"/>
    <s v="USD"/>
    <n v="1416933390"/>
    <x v="3647"/>
    <b v="0"/>
    <n v="1"/>
    <b v="0"/>
    <x v="0"/>
    <s v="web"/>
    <n v="1"/>
    <x v="3647"/>
    <d v="2014-11-25T16:36:30"/>
    <x v="4"/>
  </r>
  <r>
    <n v="634"/>
    <x v="3641"/>
    <s v="We help companies to explain what they do in simple, grandma-would-understand terms."/>
    <n v="5000"/>
    <n v="1"/>
    <x v="1"/>
    <s v="US"/>
    <s v="USD"/>
    <n v="1424989029"/>
    <x v="3648"/>
    <b v="0"/>
    <n v="1"/>
    <b v="0"/>
    <x v="0"/>
    <s v="web"/>
    <n v="1"/>
    <x v="3648"/>
    <d v="2015-02-26T22:17:09"/>
    <x v="2"/>
  </r>
  <r>
    <n v="639"/>
    <x v="3642"/>
    <s v="Development of a Safe and Educational Social Media site for kids."/>
    <n v="1000000"/>
    <n v="1"/>
    <x v="1"/>
    <s v="US"/>
    <s v="USD"/>
    <n v="1413208795"/>
    <x v="3649"/>
    <b v="0"/>
    <n v="1"/>
    <b v="0"/>
    <x v="0"/>
    <s v="web"/>
    <n v="1"/>
    <x v="3649"/>
    <d v="2014-10-13T13:59:55"/>
    <x v="0"/>
  </r>
  <r>
    <n v="681"/>
    <x v="3643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x v="0"/>
    <s v="wearables"/>
    <n v="1"/>
    <x v="3650"/>
    <d v="2016-10-26T19:20:04"/>
    <x v="2"/>
  </r>
  <r>
    <n v="696"/>
    <x v="3644"/>
    <s v="Show your fidelity by wearing the Trustee rings! Show where you are (at)!"/>
    <n v="175000"/>
    <n v="1"/>
    <x v="2"/>
    <s v="NL"/>
    <s v="EUR"/>
    <n v="1406326502"/>
    <x v="3651"/>
    <b v="0"/>
    <n v="1"/>
    <b v="0"/>
    <x v="0"/>
    <s v="wearables"/>
    <n v="1"/>
    <x v="3651"/>
    <d v="2014-07-25T22:15:02"/>
    <x v="2"/>
  </r>
  <r>
    <n v="1047"/>
    <x v="3645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x v="8"/>
    <s v="audio"/>
    <n v="1"/>
    <x v="3652"/>
    <d v="2014-11-05T20:38:35"/>
    <x v="4"/>
  </r>
  <r>
    <n v="1111"/>
    <x v="3646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x v="3"/>
    <s v="video games"/>
    <n v="1"/>
    <x v="3653"/>
    <d v="2016-01-08T04:53:10"/>
    <x v="2"/>
  </r>
  <r>
    <n v="1128"/>
    <x v="3647"/>
    <s v="#havingfunFTW"/>
    <n v="1000"/>
    <n v="1"/>
    <x v="2"/>
    <s v="GB"/>
    <s v="GBP"/>
    <n v="1407425717"/>
    <x v="3654"/>
    <b v="0"/>
    <n v="1"/>
    <b v="0"/>
    <x v="3"/>
    <s v="mobile games"/>
    <n v="1"/>
    <x v="3654"/>
    <d v="2014-08-07T15:35:17"/>
    <x v="2"/>
  </r>
  <r>
    <n v="1134"/>
    <x v="3648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x v="3"/>
    <s v="mobile games"/>
    <n v="1"/>
    <x v="3655"/>
    <d v="2014-11-29T04:33:00"/>
    <x v="0"/>
  </r>
  <r>
    <n v="1316"/>
    <x v="3649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x v="0"/>
    <s v="wearables"/>
    <n v="1"/>
    <x v="3656"/>
    <d v="2016-02-28T23:05:09"/>
    <x v="0"/>
  </r>
  <r>
    <n v="1410"/>
    <x v="3650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x v="1"/>
    <s v="translations"/>
    <n v="1"/>
    <x v="3657"/>
    <d v="2016-06-03T07:38:40"/>
    <x v="0"/>
  </r>
  <r>
    <n v="1414"/>
    <x v="3651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x v="1"/>
    <s v="translations"/>
    <n v="1"/>
    <x v="3658"/>
    <d v="2017-01-03T06:04:27"/>
    <x v="0"/>
  </r>
  <r>
    <n v="1440"/>
    <x v="3652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x v="1"/>
    <s v="translations"/>
    <n v="1"/>
    <x v="3659"/>
    <d v="2016-05-26T17:57:43"/>
    <x v="0"/>
  </r>
  <r>
    <n v="1450"/>
    <x v="3653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x v="1"/>
    <s v="translations"/>
    <n v="1"/>
    <x v="3660"/>
    <d v="2016-02-20T04:06:37"/>
    <x v="1"/>
  </r>
  <r>
    <n v="1497"/>
    <x v="3654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x v="1"/>
    <s v="fiction"/>
    <n v="1"/>
    <x v="3661"/>
    <d v="2013-07-31T19:43:00"/>
    <x v="4"/>
  </r>
  <r>
    <n v="1545"/>
    <x v="3655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x v="2"/>
    <s v="nature"/>
    <n v="1"/>
    <x v="3662"/>
    <d v="2015-03-02T21:16:00"/>
    <x v="2"/>
  </r>
  <r>
    <n v="1587"/>
    <x v="3656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x v="2"/>
    <s v="places"/>
    <n v="1"/>
    <x v="3663"/>
    <d v="2014-12-13T22:49:25"/>
    <x v="4"/>
  </r>
  <r>
    <n v="1598"/>
    <x v="3657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x v="2"/>
    <s v="places"/>
    <n v="1"/>
    <x v="3664"/>
    <d v="2015-07-26T16:00:58"/>
    <x v="4"/>
  </r>
  <r>
    <n v="1702"/>
    <x v="3658"/>
    <s v="I can do all things through christ jesus"/>
    <n v="16500"/>
    <n v="1"/>
    <x v="2"/>
    <s v="US"/>
    <s v="USD"/>
    <n v="1427745150"/>
    <x v="3665"/>
    <b v="0"/>
    <n v="1"/>
    <b v="0"/>
    <x v="7"/>
    <s v="faith"/>
    <n v="1"/>
    <x v="3665"/>
    <d v="2015-03-30T19:52:30"/>
    <x v="0"/>
  </r>
  <r>
    <n v="1722"/>
    <x v="3659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x v="7"/>
    <s v="faith"/>
    <n v="1"/>
    <x v="3666"/>
    <d v="2016-04-03T00:10:00"/>
    <x v="4"/>
  </r>
  <r>
    <n v="1727"/>
    <x v="3660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x v="7"/>
    <s v="faith"/>
    <n v="1"/>
    <x v="3667"/>
    <d v="2015-04-05T11:00:00"/>
    <x v="4"/>
  </r>
  <r>
    <n v="1734"/>
    <x v="3661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x v="7"/>
    <s v="faith"/>
    <n v="1"/>
    <x v="3668"/>
    <d v="2015-05-08T00:52:36"/>
    <x v="0"/>
  </r>
  <r>
    <n v="1739"/>
    <x v="3662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x v="7"/>
    <s v="faith"/>
    <n v="1"/>
    <x v="3669"/>
    <d v="2016-05-04T19:58:52"/>
    <x v="0"/>
  </r>
  <r>
    <n v="1986"/>
    <x v="3663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x v="2"/>
    <s v="people"/>
    <n v="1"/>
    <x v="3670"/>
    <d v="2016-03-14T09:24:43"/>
    <x v="0"/>
  </r>
  <r>
    <n v="2146"/>
    <x v="3664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x v="3"/>
    <s v="video games"/>
    <n v="1"/>
    <x v="3671"/>
    <d v="2016-02-11T16:18:30"/>
    <x v="0"/>
  </r>
  <r>
    <n v="2344"/>
    <x v="3665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x v="0"/>
    <s v="web"/>
    <n v="1"/>
    <x v="3672"/>
    <d v="2016-06-24T17:27:49"/>
    <x v="4"/>
  </r>
  <r>
    <n v="2421"/>
    <x v="3666"/>
    <s v="help me start Merrill's first hot dog cart in this empty lot"/>
    <n v="6000"/>
    <n v="1"/>
    <x v="2"/>
    <s v="US"/>
    <s v="USD"/>
    <n v="1424536196"/>
    <x v="3673"/>
    <b v="0"/>
    <n v="1"/>
    <b v="0"/>
    <x v="4"/>
    <s v="food trucks"/>
    <n v="1"/>
    <x v="3673"/>
    <d v="2015-02-21T16:29:56"/>
    <x v="4"/>
  </r>
  <r>
    <n v="2422"/>
    <x v="3667"/>
    <s v="Family owned business serving BBQ and seafood to the public"/>
    <n v="500"/>
    <n v="1"/>
    <x v="2"/>
    <s v="US"/>
    <s v="USD"/>
    <n v="1426091036"/>
    <x v="3674"/>
    <b v="0"/>
    <n v="1"/>
    <b v="0"/>
    <x v="4"/>
    <s v="food trucks"/>
    <n v="1"/>
    <x v="3674"/>
    <d v="2015-03-11T16:23:56"/>
    <x v="0"/>
  </r>
  <r>
    <n v="2425"/>
    <x v="3668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x v="4"/>
    <s v="food trucks"/>
    <n v="1"/>
    <x v="3675"/>
    <d v="2016-05-27T22:04:00"/>
    <x v="0"/>
  </r>
  <r>
    <n v="2427"/>
    <x v="3669"/>
    <s v="Fast and simple lunches for those on the go.  All (lunch) deals $10 or less."/>
    <n v="50000"/>
    <n v="1"/>
    <x v="2"/>
    <s v="US"/>
    <s v="USD"/>
    <n v="1458715133"/>
    <x v="3676"/>
    <b v="0"/>
    <n v="1"/>
    <b v="0"/>
    <x v="4"/>
    <s v="food trucks"/>
    <n v="1"/>
    <x v="3676"/>
    <d v="2016-03-23T06:38:53"/>
    <x v="4"/>
  </r>
  <r>
    <n v="2428"/>
    <x v="3670"/>
    <s v="From Moo 2 You! We want to offer premium burgers to a taco flooded environment."/>
    <n v="35000"/>
    <n v="1"/>
    <x v="2"/>
    <s v="US"/>
    <s v="USD"/>
    <n v="1426182551"/>
    <x v="3677"/>
    <b v="0"/>
    <n v="1"/>
    <b v="0"/>
    <x v="4"/>
    <s v="food trucks"/>
    <n v="1"/>
    <x v="3677"/>
    <d v="2015-03-12T17:49:11"/>
    <x v="0"/>
  </r>
  <r>
    <n v="2582"/>
    <x v="3671"/>
    <s v="The place where chicken meets liquor for the first time!"/>
    <n v="90000"/>
    <n v="1"/>
    <x v="2"/>
    <s v="US"/>
    <s v="USD"/>
    <n v="1477784634"/>
    <x v="3678"/>
    <b v="0"/>
    <n v="1"/>
    <b v="0"/>
    <x v="4"/>
    <s v="food trucks"/>
    <n v="1"/>
    <x v="3678"/>
    <d v="2016-10-29T23:43:54"/>
    <x v="2"/>
  </r>
  <r>
    <n v="2594"/>
    <x v="3672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x v="4"/>
    <s v="food trucks"/>
    <n v="1"/>
    <x v="3679"/>
    <d v="2014-08-07T23:13:48"/>
    <x v="0"/>
  </r>
  <r>
    <n v="2689"/>
    <x v="3673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x v="4"/>
    <s v="food trucks"/>
    <n v="1"/>
    <x v="3680"/>
    <d v="2016-07-30T23:04:50"/>
    <x v="2"/>
  </r>
  <r>
    <n v="2694"/>
    <x v="3674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x v="4"/>
    <s v="food trucks"/>
    <n v="1"/>
    <x v="3681"/>
    <d v="2014-09-26T03:22:19"/>
    <x v="0"/>
  </r>
  <r>
    <n v="2773"/>
    <x v="3675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x v="1"/>
    <s v="children's books"/>
    <n v="1"/>
    <x v="3682"/>
    <d v="2016-04-24T20:45:21"/>
    <x v="4"/>
  </r>
  <r>
    <n v="2910"/>
    <x v="3676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x v="6"/>
    <s v="plays"/>
    <n v="1"/>
    <x v="3683"/>
    <d v="2015-06-12T20:11:27"/>
    <x v="4"/>
  </r>
  <r>
    <n v="2914"/>
    <x v="3677"/>
    <s v="Hercules must complete four challenges in order to meet the father he never knew"/>
    <n v="25000"/>
    <n v="1"/>
    <x v="2"/>
    <s v="GB"/>
    <s v="GBP"/>
    <n v="1426365994"/>
    <x v="3684"/>
    <b v="0"/>
    <n v="1"/>
    <b v="0"/>
    <x v="6"/>
    <s v="plays"/>
    <n v="1"/>
    <x v="3684"/>
    <d v="2015-03-14T20:46:34"/>
    <x v="4"/>
  </r>
  <r>
    <n v="2941"/>
    <x v="3678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x v="6"/>
    <s v="spaces"/>
    <n v="1"/>
    <x v="3685"/>
    <d v="2015-03-01T23:02:35"/>
    <x v="2"/>
  </r>
  <r>
    <n v="3055"/>
    <x v="3679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x v="6"/>
    <s v="spaces"/>
    <n v="1"/>
    <x v="3686"/>
    <d v="2015-01-09T22:59:50"/>
    <x v="0"/>
  </r>
  <r>
    <n v="3117"/>
    <x v="3680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x v="6"/>
    <s v="spaces"/>
    <n v="1"/>
    <x v="3687"/>
    <d v="2016-05-27T13:12:00"/>
    <x v="0"/>
  </r>
  <r>
    <n v="3200"/>
    <x v="3681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x v="6"/>
    <s v="musical"/>
    <n v="1"/>
    <x v="3688"/>
    <d v="2016-04-30T05:34:00"/>
    <x v="2"/>
  </r>
  <r>
    <n v="3630"/>
    <x v="3682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x v="6"/>
    <s v="musical"/>
    <n v="1"/>
    <x v="3689"/>
    <d v="2014-11-29T21:19:50"/>
    <x v="0"/>
  </r>
  <r>
    <n v="3639"/>
    <x v="3683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x v="6"/>
    <s v="musical"/>
    <n v="1"/>
    <x v="3690"/>
    <d v="2016-10-07T15:11:00"/>
    <x v="0"/>
  </r>
  <r>
    <n v="3645"/>
    <x v="3684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x v="6"/>
    <s v="musical"/>
    <n v="1"/>
    <x v="3691"/>
    <d v="2016-11-22T00:17:18"/>
    <x v="0"/>
  </r>
  <r>
    <n v="3796"/>
    <x v="3685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x v="6"/>
    <s v="musical"/>
    <n v="1"/>
    <x v="3692"/>
    <d v="2017-01-14T00:42:36"/>
    <x v="4"/>
  </r>
  <r>
    <n v="3856"/>
    <x v="3686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x v="6"/>
    <s v="plays"/>
    <n v="1"/>
    <x v="3693"/>
    <d v="2015-03-08T16:50:03"/>
    <x v="2"/>
  </r>
  <r>
    <n v="3859"/>
    <x v="3687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x v="6"/>
    <s v="plays"/>
    <n v="1"/>
    <x v="3694"/>
    <d v="2014-06-25T21:00:00"/>
    <x v="0"/>
  </r>
  <r>
    <n v="3862"/>
    <x v="3688"/>
    <s v="The hit immersive theatre experience of England comes to Corpus Christi!"/>
    <n v="7500"/>
    <n v="1"/>
    <x v="2"/>
    <s v="US"/>
    <s v="USD"/>
    <n v="1473699540"/>
    <x v="3695"/>
    <b v="0"/>
    <n v="1"/>
    <b v="0"/>
    <x v="6"/>
    <s v="plays"/>
    <n v="1"/>
    <x v="3695"/>
    <d v="2016-09-12T16:59:00"/>
    <x v="4"/>
  </r>
  <r>
    <n v="3912"/>
    <x v="3689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x v="6"/>
    <s v="plays"/>
    <n v="1"/>
    <x v="3696"/>
    <d v="2015-04-25T04:35:00"/>
    <x v="0"/>
  </r>
  <r>
    <n v="3932"/>
    <x v="3690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x v="6"/>
    <s v="plays"/>
    <n v="1"/>
    <x v="3697"/>
    <d v="2016-03-16T03:02:44"/>
    <x v="0"/>
  </r>
  <r>
    <n v="3951"/>
    <x v="3691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x v="6"/>
    <s v="plays"/>
    <n v="1"/>
    <x v="3698"/>
    <d v="2016-05-03T18:49:02"/>
    <x v="2"/>
  </r>
  <r>
    <n v="4004"/>
    <x v="3692"/>
    <s v="Help Launch The Queen Into South Florida!"/>
    <n v="500"/>
    <n v="1"/>
    <x v="2"/>
    <s v="US"/>
    <s v="USD"/>
    <n v="1412740457"/>
    <x v="3699"/>
    <b v="0"/>
    <n v="1"/>
    <b v="0"/>
    <x v="6"/>
    <s v="plays"/>
    <n v="1"/>
    <x v="3699"/>
    <d v="2014-10-08T03:54:17"/>
    <x v="4"/>
  </r>
  <r>
    <n v="4015"/>
    <x v="3693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x v="6"/>
    <s v="plays"/>
    <n v="1"/>
    <x v="3700"/>
    <d v="2015-07-19T18:44:23"/>
    <x v="2"/>
  </r>
  <r>
    <n v="4045"/>
    <x v="3694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x v="6"/>
    <s v="plays"/>
    <n v="1"/>
    <x v="3701"/>
    <d v="2014-08-21T04:49:49"/>
    <x v="2"/>
  </r>
  <r>
    <n v="4050"/>
    <x v="3695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x v="6"/>
    <s v="plays"/>
    <n v="1"/>
    <x v="3702"/>
    <d v="2014-10-23T15:16:31"/>
    <x v="0"/>
  </r>
  <r>
    <n v="4112"/>
    <x v="3696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x v="6"/>
    <s v="plays"/>
    <n v="1"/>
    <x v="3703"/>
    <d v="2016-02-28T00:00:00"/>
    <x v="0"/>
  </r>
  <r>
    <n v="122"/>
    <x v="3697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x v="5"/>
    <s v="science fiction"/>
    <n v="0"/>
    <x v="3704"/>
    <d v="2016-10-10T10:21:47"/>
    <x v="4"/>
  </r>
  <r>
    <n v="124"/>
    <x v="3698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x v="5"/>
    <s v="science fiction"/>
    <n v="0"/>
    <x v="3705"/>
    <d v="2015-05-15T22:17:22"/>
    <x v="2"/>
  </r>
  <r>
    <n v="129"/>
    <x v="3699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x v="5"/>
    <s v="science fiction"/>
    <n v="0"/>
    <x v="3706"/>
    <d v="2014-10-30T22:29:43"/>
    <x v="2"/>
  </r>
  <r>
    <n v="130"/>
    <x v="3700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x v="5"/>
    <s v="science fiction"/>
    <n v="0"/>
    <x v="3707"/>
    <d v="2014-06-16T20:16:00"/>
    <x v="0"/>
  </r>
  <r>
    <n v="131"/>
    <x v="3701"/>
    <s v="I"/>
    <n v="1200"/>
    <n v="0"/>
    <x v="1"/>
    <s v="US"/>
    <s v="USD"/>
    <n v="1467763200"/>
    <x v="3708"/>
    <b v="0"/>
    <n v="0"/>
    <b v="0"/>
    <x v="5"/>
    <s v="science fiction"/>
    <n v="0"/>
    <x v="3708"/>
    <d v="2016-07-06T00:00:00"/>
    <x v="0"/>
  </r>
  <r>
    <n v="133"/>
    <x v="3702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x v="5"/>
    <s v="science fiction"/>
    <n v="0"/>
    <x v="3709"/>
    <d v="2016-05-31T17:31:00"/>
    <x v="4"/>
  </r>
  <r>
    <n v="134"/>
    <x v="3703"/>
    <s v="steampunk  remake of &quot;a Christmas carol&quot;"/>
    <n v="5000"/>
    <n v="0"/>
    <x v="1"/>
    <s v="US"/>
    <s v="USD"/>
    <n v="1441386000"/>
    <x v="3710"/>
    <b v="0"/>
    <n v="0"/>
    <b v="0"/>
    <x v="5"/>
    <s v="science fiction"/>
    <n v="0"/>
    <x v="3710"/>
    <d v="2015-09-04T17:00:00"/>
    <x v="4"/>
  </r>
  <r>
    <n v="136"/>
    <x v="3704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x v="5"/>
    <s v="science fiction"/>
    <n v="0"/>
    <x v="3711"/>
    <d v="2015-05-16T10:16:00"/>
    <x v="4"/>
  </r>
  <r>
    <n v="137"/>
    <x v="3705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x v="5"/>
    <s v="science fiction"/>
    <n v="0"/>
    <x v="3712"/>
    <d v="2015-10-12T13:46:33"/>
    <x v="4"/>
  </r>
  <r>
    <n v="140"/>
    <x v="3706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x v="5"/>
    <s v="science fiction"/>
    <n v="0"/>
    <x v="3713"/>
    <d v="2015-03-20T03:45:32"/>
    <x v="0"/>
  </r>
  <r>
    <n v="143"/>
    <x v="3707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x v="5"/>
    <s v="science fiction"/>
    <n v="0"/>
    <x v="3714"/>
    <d v="2016-09-03T05:55:00"/>
    <x v="2"/>
  </r>
  <r>
    <n v="147"/>
    <x v="3708"/>
    <s v="Film makers catch live footage beyond their wildest dreams."/>
    <n v="7000"/>
    <n v="0"/>
    <x v="1"/>
    <s v="GB"/>
    <s v="GBP"/>
    <n v="1420741080"/>
    <x v="3715"/>
    <b v="0"/>
    <n v="0"/>
    <b v="0"/>
    <x v="5"/>
    <s v="science fiction"/>
    <n v="0"/>
    <x v="3715"/>
    <d v="2015-01-08T18:18:00"/>
    <x v="2"/>
  </r>
  <r>
    <n v="158"/>
    <x v="3709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x v="5"/>
    <s v="science fiction"/>
    <n v="0"/>
    <x v="3716"/>
    <d v="2014-10-22T01:50:28"/>
    <x v="4"/>
  </r>
  <r>
    <n v="160"/>
    <x v="3710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x v="5"/>
    <s v="drama"/>
    <n v="0"/>
    <x v="3717"/>
    <d v="2015-08-15T21:54:51"/>
    <x v="4"/>
  </r>
  <r>
    <n v="163"/>
    <x v="3711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x v="5"/>
    <s v="drama"/>
    <n v="0"/>
    <x v="3718"/>
    <d v="2015-10-01T00:00:00"/>
    <x v="4"/>
  </r>
  <r>
    <n v="165"/>
    <x v="3712"/>
    <s v="A teacher. A boy. The beach and a heatwave that drove them all insane."/>
    <n v="17000"/>
    <n v="0"/>
    <x v="2"/>
    <s v="GB"/>
    <s v="GBP"/>
    <n v="1452613724"/>
    <x v="3719"/>
    <b v="0"/>
    <n v="0"/>
    <b v="0"/>
    <x v="5"/>
    <s v="drama"/>
    <n v="0"/>
    <x v="3719"/>
    <d v="2016-01-12T15:48:44"/>
    <x v="4"/>
  </r>
  <r>
    <n v="172"/>
    <x v="3713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x v="5"/>
    <s v="drama"/>
    <n v="0"/>
    <x v="3720"/>
    <d v="2015-03-19T08:28:43"/>
    <x v="4"/>
  </r>
  <r>
    <n v="173"/>
    <x v="3714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x v="5"/>
    <s v="drama"/>
    <n v="0"/>
    <x v="3721"/>
    <d v="2015-02-28T13:45:08"/>
    <x v="4"/>
  </r>
  <r>
    <n v="174"/>
    <x v="3715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x v="5"/>
    <s v="drama"/>
    <n v="0"/>
    <x v="3722"/>
    <d v="2015-05-08T18:12:56"/>
    <x v="4"/>
  </r>
  <r>
    <n v="176"/>
    <x v="3716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x v="5"/>
    <s v="drama"/>
    <n v="0"/>
    <x v="3723"/>
    <d v="2015-08-05T19:46:39"/>
    <x v="4"/>
  </r>
  <r>
    <n v="178"/>
    <x v="3717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x v="5"/>
    <s v="drama"/>
    <n v="0"/>
    <x v="3724"/>
    <d v="2015-11-26T23:55:45"/>
    <x v="0"/>
  </r>
  <r>
    <n v="182"/>
    <x v="3718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x v="5"/>
    <s v="drama"/>
    <n v="0"/>
    <x v="3725"/>
    <d v="2017-01-07T00:17:12"/>
    <x v="5"/>
  </r>
  <r>
    <n v="186"/>
    <x v="3719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x v="5"/>
    <s v="drama"/>
    <n v="0"/>
    <x v="3726"/>
    <d v="2017-03-03T20:00:00"/>
    <x v="2"/>
  </r>
  <r>
    <n v="188"/>
    <x v="3720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x v="5"/>
    <s v="drama"/>
    <n v="0"/>
    <x v="3727"/>
    <d v="2014-09-05T04:23:35"/>
    <x v="2"/>
  </r>
  <r>
    <n v="193"/>
    <x v="3721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x v="5"/>
    <s v="drama"/>
    <n v="0"/>
    <x v="3728"/>
    <d v="2014-11-28T23:26:06"/>
    <x v="4"/>
  </r>
  <r>
    <n v="195"/>
    <x v="3722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x v="5"/>
    <s v="drama"/>
    <n v="0"/>
    <x v="3729"/>
    <d v="2015-07-10T16:05:32"/>
    <x v="0"/>
  </r>
  <r>
    <n v="199"/>
    <x v="3723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x v="5"/>
    <s v="drama"/>
    <n v="0"/>
    <x v="3730"/>
    <d v="2016-09-01T02:58:22"/>
    <x v="4"/>
  </r>
  <r>
    <n v="202"/>
    <x v="3724"/>
    <s v="new web series created by jonney terry"/>
    <n v="6000"/>
    <n v="0"/>
    <x v="2"/>
    <s v="US"/>
    <s v="USD"/>
    <n v="1444337940"/>
    <x v="3731"/>
    <b v="0"/>
    <n v="0"/>
    <b v="0"/>
    <x v="5"/>
    <s v="drama"/>
    <n v="0"/>
    <x v="3731"/>
    <d v="2015-10-08T20:59:00"/>
    <x v="0"/>
  </r>
  <r>
    <n v="206"/>
    <x v="3725"/>
    <s v="A love story featuring adoption,struggle,dysfunction,grace, healing, and restoration."/>
    <n v="12700"/>
    <n v="0"/>
    <x v="2"/>
    <s v="US"/>
    <s v="USD"/>
    <n v="1470441983"/>
    <x v="3732"/>
    <b v="0"/>
    <n v="0"/>
    <b v="0"/>
    <x v="5"/>
    <s v="drama"/>
    <n v="0"/>
    <x v="3732"/>
    <d v="2016-08-06T00:06:23"/>
    <x v="2"/>
  </r>
  <r>
    <n v="208"/>
    <x v="3726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x v="5"/>
    <s v="drama"/>
    <n v="0"/>
    <x v="3733"/>
    <d v="2014-12-16T08:52:47"/>
    <x v="4"/>
  </r>
  <r>
    <n v="209"/>
    <x v="3727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x v="5"/>
    <s v="drama"/>
    <n v="0"/>
    <x v="3734"/>
    <d v="2015-07-10T22:08:55"/>
    <x v="4"/>
  </r>
  <r>
    <n v="221"/>
    <x v="3728"/>
    <s v="Film about Schizophrenia with Surreal Twists!"/>
    <n v="50000"/>
    <n v="0"/>
    <x v="2"/>
    <s v="US"/>
    <s v="USD"/>
    <n v="1427569564"/>
    <x v="3735"/>
    <b v="0"/>
    <n v="0"/>
    <b v="0"/>
    <x v="5"/>
    <s v="drama"/>
    <n v="0"/>
    <x v="3735"/>
    <d v="2015-03-28T19:06:04"/>
    <x v="0"/>
  </r>
  <r>
    <n v="223"/>
    <x v="3729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x v="5"/>
    <s v="drama"/>
    <n v="0"/>
    <x v="3736"/>
    <d v="2016-05-22T01:05:00"/>
    <x v="4"/>
  </r>
  <r>
    <n v="224"/>
    <x v="3730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x v="5"/>
    <s v="drama"/>
    <n v="0"/>
    <x v="3737"/>
    <d v="2015-07-10T05:38:46"/>
    <x v="0"/>
  </r>
  <r>
    <n v="225"/>
    <x v="3731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x v="5"/>
    <s v="drama"/>
    <n v="0"/>
    <x v="3738"/>
    <d v="2016-04-08T22:04:14"/>
    <x v="4"/>
  </r>
  <r>
    <n v="227"/>
    <x v="3732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x v="5"/>
    <s v="drama"/>
    <n v="0"/>
    <x v="3739"/>
    <d v="2015-07-09T21:27:21"/>
    <x v="4"/>
  </r>
  <r>
    <n v="228"/>
    <x v="3733"/>
    <s v="I am making a film from one one of my books called facets of a Geek life."/>
    <n v="8000"/>
    <n v="0"/>
    <x v="2"/>
    <s v="GB"/>
    <s v="GBP"/>
    <n v="1433176105"/>
    <x v="3740"/>
    <b v="0"/>
    <n v="0"/>
    <b v="0"/>
    <x v="5"/>
    <s v="drama"/>
    <n v="0"/>
    <x v="3740"/>
    <d v="2015-06-01T16:28:25"/>
    <x v="0"/>
  </r>
  <r>
    <n v="229"/>
    <x v="3734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x v="5"/>
    <s v="drama"/>
    <n v="0"/>
    <x v="3741"/>
    <d v="2016-02-13T22:24:57"/>
    <x v="4"/>
  </r>
  <r>
    <n v="231"/>
    <x v="3735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x v="5"/>
    <s v="drama"/>
    <n v="0"/>
    <x v="3742"/>
    <d v="2016-01-02T23:00:51"/>
    <x v="0"/>
  </r>
  <r>
    <n v="233"/>
    <x v="3736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x v="5"/>
    <s v="drama"/>
    <n v="0"/>
    <x v="3743"/>
    <d v="2016-09-29T21:52:52"/>
    <x v="4"/>
  </r>
  <r>
    <n v="235"/>
    <x v="3737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x v="5"/>
    <s v="drama"/>
    <n v="0"/>
    <x v="3744"/>
    <d v="2015-07-09T21:48:17"/>
    <x v="4"/>
  </r>
  <r>
    <n v="236"/>
    <x v="3738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x v="5"/>
    <s v="drama"/>
    <n v="0"/>
    <x v="3745"/>
    <d v="2016-01-05T00:00:00"/>
    <x v="0"/>
  </r>
  <r>
    <n v="238"/>
    <x v="3739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x v="5"/>
    <s v="drama"/>
    <n v="0"/>
    <x v="3746"/>
    <d v="2016-12-30T09:00:00"/>
    <x v="4"/>
  </r>
  <r>
    <n v="427"/>
    <x v="3740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x v="5"/>
    <s v="animation"/>
    <n v="0"/>
    <x v="3747"/>
    <d v="2015-10-22T18:59:00"/>
    <x v="8"/>
  </r>
  <r>
    <n v="429"/>
    <x v="3741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x v="5"/>
    <s v="animation"/>
    <n v="0"/>
    <x v="3748"/>
    <d v="2009-11-27T04:59:00"/>
    <x v="4"/>
  </r>
  <r>
    <n v="433"/>
    <x v="3742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x v="5"/>
    <s v="animation"/>
    <n v="0"/>
    <x v="3749"/>
    <d v="2015-10-11T15:07:02"/>
    <x v="1"/>
  </r>
  <r>
    <n v="436"/>
    <x v="3743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x v="5"/>
    <s v="animation"/>
    <n v="0"/>
    <x v="3750"/>
    <d v="2013-07-31T08:41:53"/>
    <x v="0"/>
  </r>
  <r>
    <n v="437"/>
    <x v="3744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x v="5"/>
    <s v="animation"/>
    <n v="0"/>
    <x v="3751"/>
    <d v="2016-10-08T07:38:46"/>
    <x v="2"/>
  </r>
  <r>
    <n v="439"/>
    <x v="3745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x v="5"/>
    <s v="animation"/>
    <n v="0"/>
    <x v="3752"/>
    <d v="2014-10-17T18:16:58"/>
    <x v="1"/>
  </r>
  <r>
    <n v="441"/>
    <x v="3746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x v="5"/>
    <s v="animation"/>
    <n v="0"/>
    <x v="3753"/>
    <d v="2013-11-02T19:03:16"/>
    <x v="1"/>
  </r>
  <r>
    <n v="451"/>
    <x v="3747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x v="5"/>
    <s v="animation"/>
    <n v="0"/>
    <x v="3754"/>
    <d v="2014-01-25T17:09:51"/>
    <x v="2"/>
  </r>
  <r>
    <n v="457"/>
    <x v="3748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x v="5"/>
    <s v="animation"/>
    <n v="0"/>
    <x v="3755"/>
    <d v="2014-08-16T18:25:12"/>
    <x v="1"/>
  </r>
  <r>
    <n v="461"/>
    <x v="3749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x v="5"/>
    <s v="animation"/>
    <n v="0"/>
    <x v="3756"/>
    <d v="2013-06-02T20:19:27"/>
    <x v="6"/>
  </r>
  <r>
    <n v="462"/>
    <x v="3750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x v="5"/>
    <s v="animation"/>
    <n v="0"/>
    <x v="3757"/>
    <d v="2011-08-10T03:02:21"/>
    <x v="3"/>
  </r>
  <r>
    <n v="468"/>
    <x v="3751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x v="5"/>
    <s v="animation"/>
    <n v="0"/>
    <x v="3758"/>
    <d v="2012-07-11T03:51:05"/>
    <x v="2"/>
  </r>
  <r>
    <n v="469"/>
    <x v="3752"/>
    <s v="Create a personalised animation film using your child's name and photo."/>
    <n v="6000"/>
    <n v="0"/>
    <x v="2"/>
    <s v="GB"/>
    <s v="GBP"/>
    <n v="1409960724"/>
    <x v="3759"/>
    <b v="0"/>
    <n v="0"/>
    <b v="0"/>
    <x v="5"/>
    <s v="animation"/>
    <n v="0"/>
    <x v="3759"/>
    <d v="2014-09-05T23:45:24"/>
    <x v="4"/>
  </r>
  <r>
    <n v="475"/>
    <x v="3753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x v="5"/>
    <s v="animation"/>
    <n v="0"/>
    <x v="3760"/>
    <d v="2015-05-06T02:04:03"/>
    <x v="3"/>
  </r>
  <r>
    <n v="477"/>
    <x v="3754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x v="5"/>
    <s v="animation"/>
    <n v="0"/>
    <x v="3761"/>
    <d v="2012-05-18T20:02:14"/>
    <x v="4"/>
  </r>
  <r>
    <n v="478"/>
    <x v="3755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x v="5"/>
    <s v="animation"/>
    <n v="0"/>
    <x v="3762"/>
    <d v="2015-04-01T20:51:49"/>
    <x v="0"/>
  </r>
  <r>
    <n v="487"/>
    <x v="3756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x v="5"/>
    <s v="animation"/>
    <n v="0"/>
    <x v="3763"/>
    <d v="2016-12-25T15:16:34"/>
    <x v="0"/>
  </r>
  <r>
    <n v="488"/>
    <x v="3757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x v="5"/>
    <s v="animation"/>
    <n v="0"/>
    <x v="3764"/>
    <d v="2017-01-09T01:18:20"/>
    <x v="3"/>
  </r>
  <r>
    <n v="490"/>
    <x v="3758"/>
    <s v="Cancelled"/>
    <n v="1000"/>
    <n v="0"/>
    <x v="2"/>
    <s v="US"/>
    <s v="USD"/>
    <n v="1345677285"/>
    <x v="3765"/>
    <b v="0"/>
    <n v="0"/>
    <b v="0"/>
    <x v="5"/>
    <s v="animation"/>
    <n v="0"/>
    <x v="3765"/>
    <d v="2012-08-22T23:14:45"/>
    <x v="4"/>
  </r>
  <r>
    <n v="491"/>
    <x v="3759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x v="5"/>
    <s v="animation"/>
    <n v="0"/>
    <x v="3766"/>
    <d v="2016-01-27T23:34:59"/>
    <x v="0"/>
  </r>
  <r>
    <n v="492"/>
    <x v="3760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x v="5"/>
    <s v="animation"/>
    <n v="0"/>
    <x v="3767"/>
    <d v="2016-10-13T00:50:30"/>
    <x v="4"/>
  </r>
  <r>
    <n v="493"/>
    <x v="3761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x v="5"/>
    <s v="animation"/>
    <n v="0"/>
    <x v="3768"/>
    <d v="2015-05-20T17:25:38"/>
    <x v="4"/>
  </r>
  <r>
    <n v="495"/>
    <x v="3762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x v="5"/>
    <s v="animation"/>
    <n v="0"/>
    <x v="3769"/>
    <d v="2015-07-16T19:51:45"/>
    <x v="6"/>
  </r>
  <r>
    <n v="501"/>
    <x v="3763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x v="5"/>
    <s v="animation"/>
    <n v="0"/>
    <x v="3770"/>
    <d v="2011-07-09T05:37:31"/>
    <x v="0"/>
  </r>
  <r>
    <n v="510"/>
    <x v="3764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x v="5"/>
    <s v="animation"/>
    <n v="0"/>
    <x v="3771"/>
    <d v="2016-03-01T04:13:59"/>
    <x v="4"/>
  </r>
  <r>
    <n v="516"/>
    <x v="3765"/>
    <s v="A big brother style comedy animation series starring famous seafarers"/>
    <n v="5000"/>
    <n v="0"/>
    <x v="2"/>
    <s v="GB"/>
    <s v="GBP"/>
    <n v="1432752080"/>
    <x v="3772"/>
    <b v="0"/>
    <n v="0"/>
    <b v="0"/>
    <x v="5"/>
    <s v="animation"/>
    <n v="0"/>
    <x v="3772"/>
    <d v="2015-05-27T18:41:20"/>
    <x v="4"/>
  </r>
  <r>
    <n v="518"/>
    <x v="3766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x v="5"/>
    <s v="animation"/>
    <n v="0"/>
    <x v="3773"/>
    <d v="2015-09-06T14:46:00"/>
    <x v="0"/>
  </r>
  <r>
    <n v="547"/>
    <x v="3767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x v="0"/>
    <s v="web"/>
    <n v="0"/>
    <x v="3774"/>
    <d v="2016-02-10T16:42:44"/>
    <x v="4"/>
  </r>
  <r>
    <n v="552"/>
    <x v="3768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x v="0"/>
    <s v="web"/>
    <n v="0"/>
    <x v="3775"/>
    <d v="2016-01-09T14:48:16"/>
    <x v="0"/>
  </r>
  <r>
    <n v="555"/>
    <x v="3769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x v="0"/>
    <s v="web"/>
    <n v="0"/>
    <x v="3776"/>
    <d v="2016-06-12T08:29:03"/>
    <x v="4"/>
  </r>
  <r>
    <n v="558"/>
    <x v="3770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x v="0"/>
    <s v="web"/>
    <n v="0"/>
    <x v="3777"/>
    <d v="2015-03-24T20:11:45"/>
    <x v="0"/>
  </r>
  <r>
    <n v="562"/>
    <x v="3771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x v="0"/>
    <s v="web"/>
    <n v="0"/>
    <x v="3778"/>
    <d v="2016-12-18T09:20:15"/>
    <x v="4"/>
  </r>
  <r>
    <n v="565"/>
    <x v="3772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x v="0"/>
    <s v="web"/>
    <n v="0"/>
    <x v="3779"/>
    <d v="2015-07-10T18:50:49"/>
    <x v="2"/>
  </r>
  <r>
    <n v="567"/>
    <x v="3773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x v="0"/>
    <s v="web"/>
    <n v="0"/>
    <x v="3780"/>
    <d v="2015-01-01T20:13:14"/>
    <x v="4"/>
  </r>
  <r>
    <n v="572"/>
    <x v="3774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x v="0"/>
    <s v="web"/>
    <n v="0"/>
    <x v="3781"/>
    <d v="2015-11-04T18:11:28"/>
    <x v="4"/>
  </r>
  <r>
    <n v="581"/>
    <x v="3775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x v="0"/>
    <s v="web"/>
    <n v="0"/>
    <x v="3782"/>
    <d v="2015-08-02T00:18:24"/>
    <x v="4"/>
  </r>
  <r>
    <n v="582"/>
    <x v="3776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x v="0"/>
    <s v="web"/>
    <n v="0"/>
    <x v="3783"/>
    <d v="2015-03-15T18:00:00"/>
    <x v="4"/>
  </r>
  <r>
    <n v="585"/>
    <x v="3777"/>
    <s v="SAVE UP TO 40% WHEN YOU SPEND!_x000a__x000a_PRE-ORDER YOUR LINK CARD TODAY"/>
    <n v="9000"/>
    <n v="0"/>
    <x v="2"/>
    <s v="GB"/>
    <s v="GBP"/>
    <n v="1448928000"/>
    <x v="3784"/>
    <b v="0"/>
    <n v="0"/>
    <b v="0"/>
    <x v="0"/>
    <s v="web"/>
    <n v="0"/>
    <x v="3784"/>
    <d v="2015-12-01T00:00:00"/>
    <x v="4"/>
  </r>
  <r>
    <n v="602"/>
    <x v="3778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x v="0"/>
    <s v="web"/>
    <n v="0"/>
    <x v="3785"/>
    <d v="2015-06-18T19:03:35"/>
    <x v="2"/>
  </r>
  <r>
    <n v="604"/>
    <x v="3779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x v="0"/>
    <s v="web"/>
    <n v="0"/>
    <x v="3786"/>
    <d v="2014-08-28T00:50:56"/>
    <x v="4"/>
  </r>
  <r>
    <n v="607"/>
    <x v="3780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x v="0"/>
    <s v="web"/>
    <n v="0"/>
    <x v="3787"/>
    <d v="2015-11-22T20:48:56"/>
    <x v="4"/>
  </r>
  <r>
    <n v="610"/>
    <x v="3781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x v="0"/>
    <s v="web"/>
    <n v="0"/>
    <x v="3788"/>
    <d v="2015-04-22T19:56:26"/>
    <x v="4"/>
  </r>
  <r>
    <n v="611"/>
    <x v="3782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x v="0"/>
    <s v="web"/>
    <n v="0"/>
    <x v="3789"/>
    <d v="2016-01-19T13:27:17"/>
    <x v="0"/>
  </r>
  <r>
    <n v="612"/>
    <x v="3783"/>
    <s v="A Fast and Reliable new Web platform to stream videos from Internet"/>
    <n v="10000"/>
    <n v="0"/>
    <x v="1"/>
    <s v="IT"/>
    <s v="EUR"/>
    <n v="1472777146"/>
    <x v="3790"/>
    <b v="0"/>
    <n v="0"/>
    <b v="0"/>
    <x v="0"/>
    <s v="web"/>
    <n v="0"/>
    <x v="3790"/>
    <d v="2016-09-02T00:45:46"/>
    <x v="0"/>
  </r>
  <r>
    <n v="614"/>
    <x v="3784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x v="0"/>
    <s v="web"/>
    <n v="0"/>
    <x v="3791"/>
    <d v="2016-06-24T01:29:00"/>
    <x v="4"/>
  </r>
  <r>
    <n v="615"/>
    <x v="3785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x v="0"/>
    <s v="web"/>
    <n v="0"/>
    <x v="3792"/>
    <d v="2015-09-25T02:55:59"/>
    <x v="5"/>
  </r>
  <r>
    <n v="616"/>
    <x v="3786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x v="0"/>
    <s v="web"/>
    <n v="0"/>
    <x v="3793"/>
    <d v="2017-02-25T09:01:47"/>
    <x v="4"/>
  </r>
  <r>
    <n v="618"/>
    <x v="3787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x v="0"/>
    <s v="web"/>
    <n v="0"/>
    <x v="3794"/>
    <d v="2015-12-09T19:26:43"/>
    <x v="4"/>
  </r>
  <r>
    <n v="623"/>
    <x v="3788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x v="0"/>
    <s v="web"/>
    <n v="0"/>
    <x v="3795"/>
    <d v="2015-05-28T00:13:17"/>
    <x v="4"/>
  </r>
  <r>
    <n v="624"/>
    <x v="3789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x v="0"/>
    <s v="web"/>
    <n v="0"/>
    <x v="3796"/>
    <d v="2015-05-14T23:44:01"/>
    <x v="5"/>
  </r>
  <r>
    <n v="625"/>
    <x v="3790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x v="0"/>
    <s v="web"/>
    <n v="0"/>
    <x v="3797"/>
    <d v="2017-03-26T20:29:37"/>
    <x v="2"/>
  </r>
  <r>
    <n v="628"/>
    <x v="3791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x v="0"/>
    <s v="web"/>
    <n v="0"/>
    <x v="3798"/>
    <d v="2014-07-13T16:37:37"/>
    <x v="4"/>
  </r>
  <r>
    <n v="632"/>
    <x v="3792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x v="0"/>
    <s v="web"/>
    <n v="0"/>
    <x v="3799"/>
    <d v="2015-11-25T16:49:25"/>
    <x v="5"/>
  </r>
  <r>
    <n v="637"/>
    <x v="3793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x v="0"/>
    <s v="web"/>
    <n v="0"/>
    <x v="3800"/>
    <d v="2017-02-25T23:04:00"/>
    <x v="4"/>
  </r>
  <r>
    <n v="686"/>
    <x v="3794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x v="0"/>
    <s v="wearables"/>
    <n v="0"/>
    <x v="3801"/>
    <d v="2015-08-03T16:09:30"/>
    <x v="0"/>
  </r>
  <r>
    <n v="706"/>
    <x v="3795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x v="0"/>
    <s v="wearables"/>
    <n v="0"/>
    <x v="3802"/>
    <d v="2016-12-14T18:39:00"/>
    <x v="2"/>
  </r>
  <r>
    <n v="710"/>
    <x v="3796"/>
    <s v="Shirts, so technologically advanced, they connect mentally to their audience upon sight."/>
    <n v="1200"/>
    <n v="0"/>
    <x v="2"/>
    <s v="CA"/>
    <s v="CAD"/>
    <n v="1408495440"/>
    <x v="3803"/>
    <b v="0"/>
    <n v="0"/>
    <b v="0"/>
    <x v="0"/>
    <s v="wearables"/>
    <n v="0"/>
    <x v="3803"/>
    <d v="2014-08-20T00:44:00"/>
    <x v="0"/>
  </r>
  <r>
    <n v="760"/>
    <x v="3797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x v="1"/>
    <s v="fiction"/>
    <n v="0"/>
    <x v="3804"/>
    <d v="2016-11-26T19:20:13"/>
    <x v="0"/>
  </r>
  <r>
    <n v="762"/>
    <x v="3798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x v="1"/>
    <s v="fiction"/>
    <n v="0"/>
    <x v="3805"/>
    <d v="2016-12-04T06:00:00"/>
    <x v="4"/>
  </r>
  <r>
    <n v="764"/>
    <x v="3799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x v="1"/>
    <s v="fiction"/>
    <n v="0"/>
    <x v="3806"/>
    <d v="2015-09-10T04:09:21"/>
    <x v="4"/>
  </r>
  <r>
    <n v="766"/>
    <x v="3800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x v="1"/>
    <s v="fiction"/>
    <n v="0"/>
    <x v="3807"/>
    <d v="2015-02-16T18:48:03"/>
    <x v="1"/>
  </r>
  <r>
    <n v="768"/>
    <x v="3801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x v="1"/>
    <s v="fiction"/>
    <n v="0"/>
    <x v="3808"/>
    <d v="2013-12-16T04:58:10"/>
    <x v="1"/>
  </r>
  <r>
    <n v="770"/>
    <x v="3802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x v="1"/>
    <s v="fiction"/>
    <n v="0"/>
    <x v="3809"/>
    <d v="2013-02-24T23:59:29"/>
    <x v="4"/>
  </r>
  <r>
    <n v="875"/>
    <x v="3803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x v="7"/>
    <s v="jazz"/>
    <n v="0"/>
    <x v="3810"/>
    <d v="2015-09-21T17:22:11"/>
    <x v="3"/>
  </r>
  <r>
    <n v="887"/>
    <x v="3804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x v="7"/>
    <s v="indie rock"/>
    <n v="0"/>
    <x v="3811"/>
    <d v="2012-05-27T23:00:55"/>
    <x v="3"/>
  </r>
  <r>
    <n v="897"/>
    <x v="3805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x v="7"/>
    <s v="indie rock"/>
    <n v="0"/>
    <x v="3812"/>
    <d v="2012-11-28T17:31:48"/>
    <x v="7"/>
  </r>
  <r>
    <n v="901"/>
    <x v="3806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x v="7"/>
    <s v="jazz"/>
    <n v="0"/>
    <x v="3813"/>
    <d v="2010-06-08T19:11:00"/>
    <x v="2"/>
  </r>
  <r>
    <n v="906"/>
    <x v="3807"/>
    <s v="The DMV's most respected saxophonist pay tribute to Motown."/>
    <n v="15000"/>
    <n v="0"/>
    <x v="2"/>
    <s v="US"/>
    <s v="USD"/>
    <n v="1394681590"/>
    <x v="3814"/>
    <b v="0"/>
    <n v="0"/>
    <b v="0"/>
    <x v="7"/>
    <s v="jazz"/>
    <n v="0"/>
    <x v="3814"/>
    <d v="2014-03-13T03:33:10"/>
    <x v="6"/>
  </r>
  <r>
    <n v="907"/>
    <x v="3808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x v="7"/>
    <s v="jazz"/>
    <n v="0"/>
    <x v="3815"/>
    <d v="2011-09-11T04:37:03"/>
    <x v="7"/>
  </r>
  <r>
    <n v="908"/>
    <x v="3809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x v="7"/>
    <s v="jazz"/>
    <n v="0"/>
    <x v="3816"/>
    <d v="2010-07-27T04:59:00"/>
    <x v="2"/>
  </r>
  <r>
    <n v="911"/>
    <x v="3810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x v="7"/>
    <s v="jazz"/>
    <n v="0"/>
    <x v="3817"/>
    <d v="2014-01-24T00:07:25"/>
    <x v="3"/>
  </r>
  <r>
    <n v="914"/>
    <x v="3811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x v="7"/>
    <s v="jazz"/>
    <n v="0"/>
    <x v="3818"/>
    <d v="2012-08-25T18:19:07"/>
    <x v="7"/>
  </r>
  <r>
    <n v="916"/>
    <x v="3812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x v="7"/>
    <s v="jazz"/>
    <n v="0"/>
    <x v="3819"/>
    <d v="2010-10-22T05:00:00"/>
    <x v="1"/>
  </r>
  <r>
    <n v="920"/>
    <x v="3813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x v="7"/>
    <s v="jazz"/>
    <n v="0"/>
    <x v="3820"/>
    <d v="2013-11-14T17:07:02"/>
    <x v="7"/>
  </r>
  <r>
    <n v="926"/>
    <x v="3814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x v="7"/>
    <s v="jazz"/>
    <n v="0"/>
    <x v="3821"/>
    <d v="2010-07-08T22:40:00"/>
    <x v="3"/>
  </r>
  <r>
    <n v="927"/>
    <x v="3815"/>
    <s v="Studio CD/DVD Solo project of Pianist &amp; Keyboardist Jetro da Silva"/>
    <n v="20000"/>
    <n v="0"/>
    <x v="2"/>
    <s v="US"/>
    <s v="USD"/>
    <n v="1337024695"/>
    <x v="3822"/>
    <b v="0"/>
    <n v="0"/>
    <b v="0"/>
    <x v="7"/>
    <s v="jazz"/>
    <n v="0"/>
    <x v="3822"/>
    <d v="2012-05-14T19:44:55"/>
    <x v="3"/>
  </r>
  <r>
    <n v="929"/>
    <x v="3816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x v="7"/>
    <s v="jazz"/>
    <n v="0"/>
    <x v="3823"/>
    <d v="2012-04-09T04:42:49"/>
    <x v="6"/>
  </r>
  <r>
    <n v="936"/>
    <x v="3817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x v="7"/>
    <s v="jazz"/>
    <n v="0"/>
    <x v="3824"/>
    <d v="2012-01-18T20:00:00"/>
    <x v="0"/>
  </r>
  <r>
    <n v="947"/>
    <x v="3818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x v="0"/>
    <s v="wearables"/>
    <n v="0"/>
    <x v="3825"/>
    <d v="2016-06-30T18:45:06"/>
    <x v="0"/>
  </r>
  <r>
    <n v="988"/>
    <x v="3819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x v="0"/>
    <s v="wearables"/>
    <n v="0"/>
    <x v="3826"/>
    <d v="2016-10-01T08:33:45"/>
    <x v="2"/>
  </r>
  <r>
    <n v="1041"/>
    <x v="3820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x v="8"/>
    <s v="audio"/>
    <n v="0"/>
    <x v="3827"/>
    <d v="2014-07-31T01:26:32"/>
    <x v="4"/>
  </r>
  <r>
    <n v="1046"/>
    <x v="3821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x v="8"/>
    <s v="audio"/>
    <n v="0"/>
    <x v="3828"/>
    <d v="2015-12-26T20:26:00"/>
    <x v="0"/>
  </r>
  <r>
    <n v="1049"/>
    <x v="3822"/>
    <s v="------"/>
    <n v="12000"/>
    <n v="0"/>
    <x v="1"/>
    <s v="US"/>
    <s v="USD"/>
    <n v="1455272445"/>
    <x v="3829"/>
    <b v="0"/>
    <n v="0"/>
    <b v="0"/>
    <x v="8"/>
    <s v="audio"/>
    <n v="0"/>
    <x v="3829"/>
    <d v="2016-02-12T10:20:45"/>
    <x v="4"/>
  </r>
  <r>
    <n v="1050"/>
    <x v="3823"/>
    <s v="Secularism is on the rise and I hear you.Talk to me."/>
    <n v="2500"/>
    <n v="0"/>
    <x v="1"/>
    <s v="US"/>
    <s v="USD"/>
    <n v="1442257677"/>
    <x v="3830"/>
    <b v="0"/>
    <n v="0"/>
    <b v="0"/>
    <x v="8"/>
    <s v="audio"/>
    <n v="0"/>
    <x v="3830"/>
    <d v="2015-09-14T19:07:57"/>
    <x v="2"/>
  </r>
  <r>
    <n v="1051"/>
    <x v="3824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x v="8"/>
    <s v="audio"/>
    <n v="0"/>
    <x v="3831"/>
    <d v="2014-08-27T00:20:25"/>
    <x v="0"/>
  </r>
  <r>
    <n v="1052"/>
    <x v="3825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x v="8"/>
    <s v="audio"/>
    <n v="0"/>
    <x v="3832"/>
    <d v="2016-06-06T20:09:00"/>
    <x v="2"/>
  </r>
  <r>
    <n v="1054"/>
    <x v="3826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x v="8"/>
    <s v="audio"/>
    <n v="0"/>
    <x v="3833"/>
    <d v="2014-08-10T22:00:00"/>
    <x v="0"/>
  </r>
  <r>
    <n v="1055"/>
    <x v="3827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x v="8"/>
    <s v="audio"/>
    <n v="0"/>
    <x v="3834"/>
    <d v="2016-03-07T23:49:05"/>
    <x v="4"/>
  </r>
  <r>
    <n v="1056"/>
    <x v="3828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x v="8"/>
    <s v="audio"/>
    <n v="0"/>
    <x v="3835"/>
    <d v="2015-04-24T16:16:17"/>
    <x v="0"/>
  </r>
  <r>
    <n v="1057"/>
    <x v="3829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x v="8"/>
    <s v="audio"/>
    <n v="0"/>
    <x v="3836"/>
    <d v="2016-12-04T21:54:43"/>
    <x v="4"/>
  </r>
  <r>
    <n v="1058"/>
    <x v="3830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x v="8"/>
    <s v="audio"/>
    <n v="0"/>
    <x v="3837"/>
    <d v="2015-03-26T00:00:00"/>
    <x v="4"/>
  </r>
  <r>
    <n v="1059"/>
    <x v="3831"/>
    <s v="Turning myself into a vocal artist."/>
    <n v="1100"/>
    <n v="0"/>
    <x v="1"/>
    <s v="US"/>
    <s v="USD"/>
    <n v="1426269456"/>
    <x v="3838"/>
    <b v="0"/>
    <n v="0"/>
    <b v="0"/>
    <x v="8"/>
    <s v="audio"/>
    <n v="0"/>
    <x v="3838"/>
    <d v="2015-03-13T17:57:36"/>
    <x v="0"/>
  </r>
  <r>
    <n v="1061"/>
    <x v="3832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x v="8"/>
    <s v="audio"/>
    <n v="0"/>
    <x v="3839"/>
    <d v="2016-05-02T01:00:00"/>
    <x v="0"/>
  </r>
  <r>
    <n v="1063"/>
    <x v="3833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x v="8"/>
    <s v="audio"/>
    <n v="0"/>
    <x v="3840"/>
    <d v="2016-08-31T00:44:22"/>
    <x v="4"/>
  </r>
  <r>
    <n v="1071"/>
    <x v="3834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x v="3"/>
    <s v="video games"/>
    <n v="0"/>
    <x v="3841"/>
    <d v="2015-11-17T19:04:53"/>
    <x v="2"/>
  </r>
  <r>
    <n v="1084"/>
    <x v="3835"/>
    <s v="I want to start my own channel for gaming"/>
    <n v="550"/>
    <n v="0"/>
    <x v="2"/>
    <s v="US"/>
    <s v="USD"/>
    <n v="1407534804"/>
    <x v="3842"/>
    <b v="0"/>
    <n v="0"/>
    <b v="0"/>
    <x v="3"/>
    <s v="video games"/>
    <n v="0"/>
    <x v="3842"/>
    <d v="2014-08-08T21:53:24"/>
    <x v="2"/>
  </r>
  <r>
    <n v="1087"/>
    <x v="3836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x v="3"/>
    <s v="video games"/>
    <n v="0"/>
    <x v="3843"/>
    <d v="2014-06-15T17:08:07"/>
    <x v="2"/>
  </r>
  <r>
    <n v="1107"/>
    <x v="3837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x v="3"/>
    <s v="video games"/>
    <n v="0"/>
    <x v="3844"/>
    <d v="2014-07-23T20:40:24"/>
    <x v="6"/>
  </r>
  <r>
    <n v="1120"/>
    <x v="3838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x v="3"/>
    <s v="video games"/>
    <n v="0"/>
    <x v="3845"/>
    <d v="2011-10-28T20:56:40"/>
    <x v="1"/>
  </r>
  <r>
    <n v="1122"/>
    <x v="3839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x v="3"/>
    <s v="video games"/>
    <n v="0"/>
    <x v="3846"/>
    <d v="2013-05-30T16:53:45"/>
    <x v="4"/>
  </r>
  <r>
    <n v="1125"/>
    <x v="3840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x v="3"/>
    <s v="mobile games"/>
    <n v="0"/>
    <x v="3847"/>
    <d v="2015-09-25T14:58:50"/>
    <x v="4"/>
  </r>
  <r>
    <n v="1131"/>
    <x v="3841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x v="3"/>
    <s v="mobile games"/>
    <n v="0"/>
    <x v="3848"/>
    <d v="2015-12-24T21:47:48"/>
    <x v="4"/>
  </r>
  <r>
    <n v="1140"/>
    <x v="3842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x v="3"/>
    <s v="mobile games"/>
    <n v="0"/>
    <x v="3849"/>
    <d v="2015-08-06T11:05:21"/>
    <x v="4"/>
  </r>
  <r>
    <n v="1141"/>
    <x v="3843"/>
    <s v="I think this will be a great game!"/>
    <n v="500"/>
    <n v="0"/>
    <x v="2"/>
    <s v="DE"/>
    <s v="EUR"/>
    <n v="1436460450"/>
    <x v="3850"/>
    <b v="0"/>
    <n v="0"/>
    <b v="0"/>
    <x v="3"/>
    <s v="mobile games"/>
    <n v="0"/>
    <x v="3850"/>
    <d v="2015-07-09T16:47:30"/>
    <x v="4"/>
  </r>
  <r>
    <n v="1142"/>
    <x v="3844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x v="3"/>
    <s v="mobile games"/>
    <n v="0"/>
    <x v="3851"/>
    <d v="2015-02-17T00:08:47"/>
    <x v="4"/>
  </r>
  <r>
    <n v="1144"/>
    <x v="3845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x v="4"/>
    <s v="food trucks"/>
    <n v="0"/>
    <x v="3852"/>
    <d v="2015-04-29T04:22:00"/>
    <x v="2"/>
  </r>
  <r>
    <n v="1147"/>
    <x v="3846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x v="4"/>
    <s v="food trucks"/>
    <n v="0"/>
    <x v="3853"/>
    <d v="2014-10-19T23:19:43"/>
    <x v="4"/>
  </r>
  <r>
    <n v="1151"/>
    <x v="3847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x v="4"/>
    <s v="food trucks"/>
    <n v="0"/>
    <x v="3854"/>
    <d v="2015-09-07T02:27:43"/>
    <x v="4"/>
  </r>
  <r>
    <n v="1156"/>
    <x v="3848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x v="4"/>
    <s v="food trucks"/>
    <n v="0"/>
    <x v="3855"/>
    <d v="2015-02-24T01:42:42"/>
    <x v="4"/>
  </r>
  <r>
    <n v="1159"/>
    <x v="3849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x v="4"/>
    <s v="food trucks"/>
    <n v="0"/>
    <x v="3856"/>
    <d v="2015-06-30T15:45:00"/>
    <x v="4"/>
  </r>
  <r>
    <n v="1161"/>
    <x v="3850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x v="4"/>
    <s v="food trucks"/>
    <n v="0"/>
    <x v="3857"/>
    <d v="2015-05-19T15:06:29"/>
    <x v="2"/>
  </r>
  <r>
    <n v="1163"/>
    <x v="3851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x v="4"/>
    <s v="food trucks"/>
    <n v="0"/>
    <x v="3858"/>
    <d v="2014-08-09T17:22:00"/>
    <x v="0"/>
  </r>
  <r>
    <n v="1164"/>
    <x v="3852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x v="4"/>
    <s v="food trucks"/>
    <n v="0"/>
    <x v="3859"/>
    <d v="2016-06-18T17:23:02"/>
    <x v="2"/>
  </r>
  <r>
    <n v="1172"/>
    <x v="3853"/>
    <s v="Bringing YOUR favorite dog recipes to the streets."/>
    <n v="9000"/>
    <n v="0"/>
    <x v="2"/>
    <s v="US"/>
    <s v="USD"/>
    <n v="1408551752"/>
    <x v="3860"/>
    <b v="0"/>
    <n v="0"/>
    <b v="0"/>
    <x v="4"/>
    <s v="food trucks"/>
    <n v="0"/>
    <x v="3860"/>
    <d v="2014-08-20T16:22:32"/>
    <x v="2"/>
  </r>
  <r>
    <n v="1177"/>
    <x v="3854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x v="4"/>
    <s v="food trucks"/>
    <n v="0"/>
    <x v="3861"/>
    <d v="2014-10-15T15:51:36"/>
    <x v="2"/>
  </r>
  <r>
    <n v="1227"/>
    <x v="3855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x v="7"/>
    <s v="world music"/>
    <n v="0"/>
    <x v="3862"/>
    <d v="2014-08-07T07:00:00"/>
    <x v="6"/>
  </r>
  <r>
    <n v="1230"/>
    <x v="3856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x v="7"/>
    <s v="world music"/>
    <n v="0"/>
    <x v="3863"/>
    <d v="2011-02-24T23:20:30"/>
    <x v="4"/>
  </r>
  <r>
    <n v="1231"/>
    <x v="3857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x v="7"/>
    <s v="world music"/>
    <n v="0"/>
    <x v="3864"/>
    <d v="2015-08-28T01:00:00"/>
    <x v="4"/>
  </r>
  <r>
    <n v="1234"/>
    <x v="3858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x v="7"/>
    <s v="world music"/>
    <n v="0"/>
    <x v="3865"/>
    <d v="2015-02-02T18:55:42"/>
    <x v="3"/>
  </r>
  <r>
    <n v="1236"/>
    <x v="3859"/>
    <s v="Raising money to give the musicians their due."/>
    <n v="2500"/>
    <n v="0"/>
    <x v="1"/>
    <s v="US"/>
    <s v="USD"/>
    <n v="1343491200"/>
    <x v="3866"/>
    <b v="0"/>
    <n v="0"/>
    <b v="0"/>
    <x v="7"/>
    <s v="world music"/>
    <n v="0"/>
    <x v="3866"/>
    <d v="2012-07-28T16:00:00"/>
    <x v="3"/>
  </r>
  <r>
    <n v="1237"/>
    <x v="3860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x v="7"/>
    <s v="world music"/>
    <n v="0"/>
    <x v="3867"/>
    <d v="2012-08-24T06:47:45"/>
    <x v="6"/>
  </r>
  <r>
    <n v="1239"/>
    <x v="3861"/>
    <s v="Please consider helping us with our new CD and Riverdance Tour"/>
    <n v="2500"/>
    <n v="0"/>
    <x v="1"/>
    <s v="US"/>
    <s v="USD"/>
    <n v="1325804767"/>
    <x v="3868"/>
    <b v="0"/>
    <n v="0"/>
    <b v="0"/>
    <x v="7"/>
    <s v="world music"/>
    <n v="0"/>
    <x v="3868"/>
    <d v="2012-01-05T23:06:07"/>
    <x v="0"/>
  </r>
  <r>
    <n v="1332"/>
    <x v="3862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x v="0"/>
    <s v="wearables"/>
    <n v="0"/>
    <x v="3869"/>
    <d v="2017-01-27T01:26:48"/>
    <x v="2"/>
  </r>
  <r>
    <n v="1333"/>
    <x v="3863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x v="0"/>
    <s v="wearables"/>
    <n v="0"/>
    <x v="3870"/>
    <d v="2014-07-16T02:33:45"/>
    <x v="2"/>
  </r>
  <r>
    <n v="1340"/>
    <x v="3864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x v="0"/>
    <s v="wearables"/>
    <n v="0"/>
    <x v="3871"/>
    <d v="2014-08-15T14:17:33"/>
    <x v="2"/>
  </r>
  <r>
    <n v="1409"/>
    <x v="3865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x v="1"/>
    <s v="translations"/>
    <n v="0"/>
    <x v="3872"/>
    <d v="2015-01-01T04:12:15"/>
    <x v="4"/>
  </r>
  <r>
    <n v="1416"/>
    <x v="3866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x v="1"/>
    <s v="translations"/>
    <n v="0"/>
    <x v="3873"/>
    <d v="2015-11-21T23:13:39"/>
    <x v="4"/>
  </r>
  <r>
    <n v="1425"/>
    <x v="3867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x v="1"/>
    <s v="translations"/>
    <n v="0"/>
    <x v="3874"/>
    <d v="2015-04-29T03:09:19"/>
    <x v="4"/>
  </r>
  <r>
    <n v="1426"/>
    <x v="3868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x v="1"/>
    <s v="translations"/>
    <n v="0"/>
    <x v="3875"/>
    <d v="2015-08-24T09:22:00"/>
    <x v="4"/>
  </r>
  <r>
    <n v="1429"/>
    <x v="3869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x v="1"/>
    <s v="translations"/>
    <n v="0"/>
    <x v="3876"/>
    <d v="2015-04-10T01:27:22"/>
    <x v="4"/>
  </r>
  <r>
    <n v="1432"/>
    <x v="3870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x v="1"/>
    <s v="translations"/>
    <n v="0"/>
    <x v="3877"/>
    <d v="2015-07-20T18:43:48"/>
    <x v="0"/>
  </r>
  <r>
    <n v="1442"/>
    <x v="3871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x v="1"/>
    <s v="translations"/>
    <n v="0"/>
    <x v="3878"/>
    <d v="2016-05-25T15:29:18"/>
    <x v="0"/>
  </r>
  <r>
    <n v="1443"/>
    <x v="3872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x v="1"/>
    <s v="translations"/>
    <n v="0"/>
    <x v="3879"/>
    <d v="2017-01-02T22:13:29"/>
    <x v="4"/>
  </r>
  <r>
    <n v="1444"/>
    <x v="3873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x v="1"/>
    <s v="translations"/>
    <n v="0"/>
    <x v="3880"/>
    <d v="2015-09-12T20:57:42"/>
    <x v="4"/>
  </r>
  <r>
    <n v="1445"/>
    <x v="3874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x v="1"/>
    <s v="translations"/>
    <n v="0"/>
    <x v="3881"/>
    <d v="2015-06-14T13:00:55"/>
    <x v="0"/>
  </r>
  <r>
    <n v="1446"/>
    <x v="3875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x v="1"/>
    <s v="translations"/>
    <n v="0"/>
    <x v="3882"/>
    <d v="2016-04-21T10:44:38"/>
    <x v="4"/>
  </r>
  <r>
    <n v="1448"/>
    <x v="3876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x v="1"/>
    <s v="translations"/>
    <n v="0"/>
    <x v="3883"/>
    <d v="2015-05-22T05:25:00"/>
    <x v="4"/>
  </r>
  <r>
    <n v="1449"/>
    <x v="3877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x v="1"/>
    <s v="translations"/>
    <n v="0"/>
    <x v="3884"/>
    <d v="2015-05-10T19:28:25"/>
    <x v="2"/>
  </r>
  <r>
    <n v="1452"/>
    <x v="3878"/>
    <s v="I am gathering rare, out-of-print Judo books for preservation, translation and sharing."/>
    <n v="14000"/>
    <n v="0"/>
    <x v="1"/>
    <s v="US"/>
    <s v="USD"/>
    <n v="1406566363"/>
    <x v="3885"/>
    <b v="0"/>
    <n v="0"/>
    <b v="0"/>
    <x v="1"/>
    <s v="translations"/>
    <n v="0"/>
    <x v="3885"/>
    <d v="2014-07-28T16:52:43"/>
    <x v="5"/>
  </r>
  <r>
    <n v="1453"/>
    <x v="3879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x v="1"/>
    <s v="translations"/>
    <n v="0"/>
    <x v="3886"/>
    <d v="2017-04-15T15:42:27"/>
    <x v="4"/>
  </r>
  <r>
    <n v="1457"/>
    <x v="3880"/>
    <s v="Age is more than just a number, I hope your younger than you feel."/>
    <n v="6000"/>
    <n v="0"/>
    <x v="1"/>
    <s v="US"/>
    <s v="USD"/>
    <n v="1447281044"/>
    <x v="3887"/>
    <b v="0"/>
    <n v="0"/>
    <b v="0"/>
    <x v="1"/>
    <s v="translations"/>
    <n v="0"/>
    <x v="3887"/>
    <d v="2015-11-11T22:30:44"/>
    <x v="2"/>
  </r>
  <r>
    <n v="1458"/>
    <x v="3881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x v="1"/>
    <s v="translations"/>
    <n v="0"/>
    <x v="3888"/>
    <d v="2014-08-11T04:00:00"/>
    <x v="4"/>
  </r>
  <r>
    <n v="1459"/>
    <x v="3882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x v="1"/>
    <s v="translations"/>
    <n v="0"/>
    <x v="3889"/>
    <d v="2015-12-02T17:25:00"/>
    <x v="2"/>
  </r>
  <r>
    <n v="1460"/>
    <x v="3883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x v="1"/>
    <s v="translations"/>
    <n v="0"/>
    <x v="3890"/>
    <d v="2014-11-30T23:45:00"/>
    <x v="3"/>
  </r>
  <r>
    <n v="1484"/>
    <x v="3884"/>
    <s v="The mussings of an old wizard"/>
    <n v="2000"/>
    <n v="0"/>
    <x v="2"/>
    <s v="US"/>
    <s v="USD"/>
    <n v="1342882260"/>
    <x v="3891"/>
    <b v="0"/>
    <n v="0"/>
    <b v="0"/>
    <x v="1"/>
    <s v="fiction"/>
    <n v="0"/>
    <x v="3891"/>
    <d v="2012-07-21T14:51:00"/>
    <x v="0"/>
  </r>
  <r>
    <n v="1487"/>
    <x v="3885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x v="1"/>
    <s v="fiction"/>
    <n v="0"/>
    <x v="3892"/>
    <d v="2016-08-02T22:01:11"/>
    <x v="3"/>
  </r>
  <r>
    <n v="1489"/>
    <x v="3886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x v="1"/>
    <s v="fiction"/>
    <n v="0"/>
    <x v="3893"/>
    <d v="2012-11-15T15:40:52"/>
    <x v="1"/>
  </r>
  <r>
    <n v="1493"/>
    <x v="3887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x v="1"/>
    <s v="fiction"/>
    <n v="0"/>
    <x v="3894"/>
    <d v="2013-06-16T20:47:55"/>
    <x v="6"/>
  </r>
  <r>
    <n v="1495"/>
    <x v="3888"/>
    <s v="The Adventures of Penelope Hawthorne. Part One: The Spellbook of Dracone."/>
    <n v="2000"/>
    <n v="0"/>
    <x v="2"/>
    <s v="US"/>
    <s v="USD"/>
    <n v="1314471431"/>
    <x v="3895"/>
    <b v="0"/>
    <n v="0"/>
    <b v="0"/>
    <x v="1"/>
    <s v="fiction"/>
    <n v="0"/>
    <x v="3895"/>
    <d v="2011-08-27T18:57:11"/>
    <x v="2"/>
  </r>
  <r>
    <n v="1496"/>
    <x v="3889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x v="1"/>
    <s v="fiction"/>
    <n v="0"/>
    <x v="3896"/>
    <d v="2014-09-16T11:24:19"/>
    <x v="4"/>
  </r>
  <r>
    <n v="1544"/>
    <x v="3890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x v="2"/>
    <s v="nature"/>
    <n v="0"/>
    <x v="3897"/>
    <d v="2015-04-01T00:18:00"/>
    <x v="5"/>
  </r>
  <r>
    <n v="1547"/>
    <x v="3891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x v="2"/>
    <s v="nature"/>
    <n v="0"/>
    <x v="3898"/>
    <d v="2017-02-23T10:14:42"/>
    <x v="4"/>
  </r>
  <r>
    <n v="1551"/>
    <x v="3892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x v="2"/>
    <s v="nature"/>
    <n v="0"/>
    <x v="3899"/>
    <d v="2015-05-27T19:47:19"/>
    <x v="4"/>
  </r>
  <r>
    <n v="1553"/>
    <x v="3893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x v="2"/>
    <s v="nature"/>
    <n v="0"/>
    <x v="3900"/>
    <d v="2015-09-02T06:47:27"/>
    <x v="4"/>
  </r>
  <r>
    <n v="1554"/>
    <x v="3894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x v="2"/>
    <s v="nature"/>
    <n v="0"/>
    <x v="3901"/>
    <d v="2015-08-02T06:03:10"/>
    <x v="4"/>
  </r>
  <r>
    <n v="1555"/>
    <x v="3895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x v="2"/>
    <s v="nature"/>
    <n v="0"/>
    <x v="3902"/>
    <d v="2015-09-17T17:00:00"/>
    <x v="8"/>
  </r>
  <r>
    <n v="1562"/>
    <x v="3896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x v="1"/>
    <s v="art books"/>
    <n v="0"/>
    <x v="3903"/>
    <d v="2009-12-02T00:50:00"/>
    <x v="1"/>
  </r>
  <r>
    <n v="1569"/>
    <x v="3897"/>
    <s v="to be removed"/>
    <n v="30000"/>
    <n v="0"/>
    <x v="1"/>
    <s v="US"/>
    <s v="USD"/>
    <n v="1369498714"/>
    <x v="3904"/>
    <b v="0"/>
    <n v="0"/>
    <b v="0"/>
    <x v="1"/>
    <s v="art books"/>
    <n v="0"/>
    <x v="3904"/>
    <d v="2013-05-25T16:18:34"/>
    <x v="3"/>
  </r>
  <r>
    <n v="1580"/>
    <x v="3898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x v="1"/>
    <s v="art books"/>
    <n v="0"/>
    <x v="3905"/>
    <d v="2012-05-21T01:12:06"/>
    <x v="2"/>
  </r>
  <r>
    <n v="1584"/>
    <x v="3899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x v="2"/>
    <s v="places"/>
    <n v="0"/>
    <x v="3906"/>
    <d v="2014-05-30T15:35:01"/>
    <x v="4"/>
  </r>
  <r>
    <n v="1586"/>
    <x v="3900"/>
    <s v="Show the world the beauty that is in all of our back yards!"/>
    <n v="1500"/>
    <n v="0"/>
    <x v="2"/>
    <s v="US"/>
    <s v="USD"/>
    <n v="1428197422"/>
    <x v="3907"/>
    <b v="0"/>
    <n v="0"/>
    <b v="0"/>
    <x v="2"/>
    <s v="places"/>
    <n v="0"/>
    <x v="3907"/>
    <d v="2015-04-05T01:30:22"/>
    <x v="4"/>
  </r>
  <r>
    <n v="1588"/>
    <x v="3901"/>
    <s v="Southeast Texas as seen through the lens of a cell phone camera"/>
    <n v="516"/>
    <n v="0"/>
    <x v="2"/>
    <s v="US"/>
    <s v="USD"/>
    <n v="1422735120"/>
    <x v="3908"/>
    <b v="0"/>
    <n v="0"/>
    <b v="0"/>
    <x v="2"/>
    <s v="places"/>
    <n v="0"/>
    <x v="3908"/>
    <d v="2015-01-31T20:12:00"/>
    <x v="4"/>
  </r>
  <r>
    <n v="1589"/>
    <x v="3902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x v="2"/>
    <s v="places"/>
    <n v="0"/>
    <x v="3909"/>
    <d v="2015-10-09T23:38:06"/>
    <x v="4"/>
  </r>
  <r>
    <n v="1592"/>
    <x v="3903"/>
    <s v="A portfolio collage of beautiful pictures of authentic Pittsburgh locations and scenery."/>
    <n v="25"/>
    <n v="0"/>
    <x v="2"/>
    <s v="US"/>
    <s v="USD"/>
    <n v="1427503485"/>
    <x v="3910"/>
    <b v="0"/>
    <n v="0"/>
    <b v="0"/>
    <x v="2"/>
    <s v="places"/>
    <n v="0"/>
    <x v="3910"/>
    <d v="2015-03-28T00:44:45"/>
    <x v="0"/>
  </r>
  <r>
    <n v="1597"/>
    <x v="3904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x v="2"/>
    <s v="places"/>
    <n v="0"/>
    <x v="3911"/>
    <d v="2016-09-20T08:29:57"/>
    <x v="0"/>
  </r>
  <r>
    <n v="1599"/>
    <x v="3905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x v="2"/>
    <s v="places"/>
    <n v="0"/>
    <x v="3912"/>
    <d v="2016-04-08T11:56:16"/>
    <x v="5"/>
  </r>
  <r>
    <n v="1682"/>
    <x v="3906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x v="7"/>
    <s v="faith"/>
    <n v="0"/>
    <x v="3913"/>
    <d v="2017-04-14T04:07:40"/>
    <x v="5"/>
  </r>
  <r>
    <n v="1696"/>
    <x v="3907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x v="7"/>
    <s v="faith"/>
    <n v="0"/>
    <x v="3914"/>
    <d v="2017-04-01T00:40:11"/>
    <x v="5"/>
  </r>
  <r>
    <n v="1698"/>
    <x v="390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x v="7"/>
    <s v="faith"/>
    <n v="0"/>
    <x v="3915"/>
    <d v="2017-03-26T03:33:00"/>
    <x v="4"/>
  </r>
  <r>
    <n v="1705"/>
    <x v="3909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x v="7"/>
    <s v="faith"/>
    <n v="0"/>
    <x v="3916"/>
    <d v="2015-09-09T16:00:00"/>
    <x v="4"/>
  </r>
  <r>
    <n v="1706"/>
    <x v="3910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x v="7"/>
    <s v="faith"/>
    <n v="0"/>
    <x v="3917"/>
    <d v="2015-08-23T07:21:12"/>
    <x v="0"/>
  </r>
  <r>
    <n v="1708"/>
    <x v="3911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x v="7"/>
    <s v="faith"/>
    <n v="0"/>
    <x v="3918"/>
    <d v="2016-05-01T20:48:26"/>
    <x v="4"/>
  </r>
  <r>
    <n v="1712"/>
    <x v="3912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x v="7"/>
    <s v="faith"/>
    <n v="0"/>
    <x v="3919"/>
    <d v="2015-06-30T21:55:53"/>
    <x v="4"/>
  </r>
  <r>
    <n v="1721"/>
    <x v="3913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x v="7"/>
    <s v="faith"/>
    <n v="0"/>
    <x v="3920"/>
    <d v="2015-12-11T11:04:23"/>
    <x v="0"/>
  </r>
  <r>
    <n v="1729"/>
    <x v="3914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x v="7"/>
    <s v="faith"/>
    <n v="0"/>
    <x v="3921"/>
    <d v="2016-06-10T01:15:06"/>
    <x v="4"/>
  </r>
  <r>
    <n v="1730"/>
    <x v="3915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x v="7"/>
    <s v="faith"/>
    <n v="0"/>
    <x v="3922"/>
    <d v="2015-10-25T02:06:23"/>
    <x v="4"/>
  </r>
  <r>
    <n v="1731"/>
    <x v="3916"/>
    <s v="We are a Christin Worship band looking to midwest tour. God Bless!"/>
    <n v="1000"/>
    <n v="0"/>
    <x v="2"/>
    <s v="US"/>
    <s v="USD"/>
    <n v="1434034800"/>
    <x v="3923"/>
    <b v="0"/>
    <n v="0"/>
    <b v="0"/>
    <x v="7"/>
    <s v="faith"/>
    <n v="0"/>
    <x v="3923"/>
    <d v="2015-06-11T15:00:00"/>
    <x v="4"/>
  </r>
  <r>
    <n v="1732"/>
    <x v="3917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x v="7"/>
    <s v="faith"/>
    <n v="0"/>
    <x v="3924"/>
    <d v="2016-01-16T05:00:00"/>
    <x v="0"/>
  </r>
  <r>
    <n v="1733"/>
    <x v="3918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x v="7"/>
    <s v="faith"/>
    <n v="0"/>
    <x v="3925"/>
    <d v="2016-09-13T21:30:00"/>
    <x v="4"/>
  </r>
  <r>
    <n v="1740"/>
    <x v="3919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x v="7"/>
    <s v="faith"/>
    <n v="0"/>
    <x v="3926"/>
    <d v="2015-07-16T19:37:02"/>
    <x v="2"/>
  </r>
  <r>
    <n v="1766"/>
    <x v="3920"/>
    <s v="I want to create a beautiful book which documents the Melbourne music scene."/>
    <n v="1500"/>
    <n v="0"/>
    <x v="2"/>
    <s v="AU"/>
    <s v="AUD"/>
    <n v="1408999088"/>
    <x v="3927"/>
    <b v="1"/>
    <n v="0"/>
    <b v="0"/>
    <x v="2"/>
    <s v="photobooks"/>
    <n v="0"/>
    <x v="3927"/>
    <d v="2014-08-25T20:38:08"/>
    <x v="2"/>
  </r>
  <r>
    <n v="1813"/>
    <x v="3921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x v="2"/>
    <s v="photobooks"/>
    <n v="0"/>
    <x v="3928"/>
    <d v="2014-08-08T21:20:12"/>
    <x v="4"/>
  </r>
  <r>
    <n v="1815"/>
    <x v="3922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x v="2"/>
    <s v="photobooks"/>
    <n v="0"/>
    <x v="3929"/>
    <d v="2015-07-01T21:45:37"/>
    <x v="4"/>
  </r>
  <r>
    <n v="1818"/>
    <x v="3923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x v="2"/>
    <s v="photobooks"/>
    <n v="0"/>
    <x v="3930"/>
    <d v="2015-04-03T04:37:30"/>
    <x v="2"/>
  </r>
  <r>
    <n v="1861"/>
    <x v="3924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x v="3"/>
    <s v="mobile games"/>
    <n v="0"/>
    <x v="3931"/>
    <d v="2015-01-26T07:12:21"/>
    <x v="0"/>
  </r>
  <r>
    <n v="1869"/>
    <x v="3925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x v="3"/>
    <s v="mobile games"/>
    <n v="0"/>
    <x v="3932"/>
    <d v="2017-01-04T00:04:09"/>
    <x v="2"/>
  </r>
  <r>
    <n v="1876"/>
    <x v="3926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x v="3"/>
    <s v="mobile games"/>
    <n v="0"/>
    <x v="3933"/>
    <d v="2014-06-16T06:50:05"/>
    <x v="4"/>
  </r>
  <r>
    <n v="1877"/>
    <x v="3927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x v="3"/>
    <s v="mobile games"/>
    <n v="0"/>
    <x v="3934"/>
    <d v="2015-03-01T00:42:05"/>
    <x v="2"/>
  </r>
  <r>
    <n v="1878"/>
    <x v="3928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x v="3"/>
    <s v="mobile games"/>
    <n v="0"/>
    <x v="3935"/>
    <d v="2014-06-13T00:12:35"/>
    <x v="0"/>
  </r>
  <r>
    <n v="1982"/>
    <x v="3929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x v="2"/>
    <s v="people"/>
    <n v="0"/>
    <x v="3936"/>
    <d v="2016-12-04T15:04:47"/>
    <x v="4"/>
  </r>
  <r>
    <n v="1993"/>
    <x v="3930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x v="2"/>
    <s v="people"/>
    <n v="0"/>
    <x v="3937"/>
    <d v="2015-12-21T14:07:17"/>
    <x v="0"/>
  </r>
  <r>
    <n v="1994"/>
    <x v="3931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x v="2"/>
    <s v="people"/>
    <n v="0"/>
    <x v="3938"/>
    <d v="2016-12-07T01:09:02"/>
    <x v="2"/>
  </r>
  <r>
    <n v="1996"/>
    <x v="3932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x v="2"/>
    <s v="people"/>
    <n v="0"/>
    <x v="3939"/>
    <d v="2014-07-10T19:40:11"/>
    <x v="2"/>
  </r>
  <r>
    <n v="1997"/>
    <x v="3933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x v="2"/>
    <s v="people"/>
    <n v="0"/>
    <x v="3940"/>
    <d v="2014-08-26T22:20:12"/>
    <x v="2"/>
  </r>
  <r>
    <n v="2141"/>
    <x v="3934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x v="3"/>
    <s v="video games"/>
    <n v="0"/>
    <x v="3941"/>
    <d v="2014-11-14T06:39:19"/>
    <x v="7"/>
  </r>
  <r>
    <n v="2149"/>
    <x v="3935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x v="3"/>
    <s v="video games"/>
    <n v="0"/>
    <x v="3942"/>
    <d v="2010-07-31T00:00:00"/>
    <x v="4"/>
  </r>
  <r>
    <n v="2341"/>
    <x v="3936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x v="0"/>
    <s v="web"/>
    <n v="0"/>
    <x v="3943"/>
    <d v="2015-07-12T19:31:44"/>
    <x v="2"/>
  </r>
  <r>
    <n v="2342"/>
    <x v="3937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x v="0"/>
    <s v="web"/>
    <n v="0"/>
    <x v="3944"/>
    <d v="2014-10-06T05:00:00"/>
    <x v="4"/>
  </r>
  <r>
    <n v="2345"/>
    <x v="3938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x v="0"/>
    <s v="web"/>
    <n v="0"/>
    <x v="3945"/>
    <d v="2015-03-31T23:39:00"/>
    <x v="4"/>
  </r>
  <r>
    <n v="2349"/>
    <x v="3939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x v="0"/>
    <s v="web"/>
    <n v="0"/>
    <x v="3946"/>
    <d v="2015-08-11T18:37:08"/>
    <x v="0"/>
  </r>
  <r>
    <n v="2350"/>
    <x v="3940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x v="0"/>
    <s v="web"/>
    <n v="0"/>
    <x v="3947"/>
    <d v="2017-01-03T20:12:50"/>
    <x v="4"/>
  </r>
  <r>
    <n v="2352"/>
    <x v="3941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x v="0"/>
    <s v="web"/>
    <n v="0"/>
    <x v="3948"/>
    <d v="2015-06-06T15:12:32"/>
    <x v="4"/>
  </r>
  <r>
    <n v="2353"/>
    <x v="3942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x v="0"/>
    <s v="web"/>
    <n v="0"/>
    <x v="3949"/>
    <d v="2015-04-21T16:13:42"/>
    <x v="4"/>
  </r>
  <r>
    <n v="2356"/>
    <x v="3943"/>
    <s v="HardstyleUnited.com The Global Hardstyle community. Your Hardstyle community."/>
    <n v="10000"/>
    <n v="0"/>
    <x v="1"/>
    <s v="NL"/>
    <s v="EUR"/>
    <n v="1433530104"/>
    <x v="3950"/>
    <b v="0"/>
    <n v="0"/>
    <b v="0"/>
    <x v="0"/>
    <s v="web"/>
    <n v="0"/>
    <x v="3950"/>
    <d v="2015-06-05T18:48:24"/>
    <x v="4"/>
  </r>
  <r>
    <n v="2357"/>
    <x v="3944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x v="0"/>
    <s v="web"/>
    <n v="0"/>
    <x v="3951"/>
    <d v="2015-10-17T14:52:58"/>
    <x v="2"/>
  </r>
  <r>
    <n v="2358"/>
    <x v="3945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x v="0"/>
    <s v="web"/>
    <n v="0"/>
    <x v="3952"/>
    <d v="2015-01-31T00:39:00"/>
    <x v="0"/>
  </r>
  <r>
    <n v="2361"/>
    <x v="3946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x v="0"/>
    <s v="web"/>
    <n v="0"/>
    <x v="3953"/>
    <d v="2016-04-30T22:00:00"/>
    <x v="4"/>
  </r>
  <r>
    <n v="2363"/>
    <x v="3947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x v="0"/>
    <s v="web"/>
    <n v="0"/>
    <x v="3954"/>
    <d v="2015-12-29T00:16:40"/>
    <x v="4"/>
  </r>
  <r>
    <n v="2364"/>
    <x v="3948"/>
    <s v="Making a Minecraft server and Website and I need your help to fund it. Thanks in Advance!"/>
    <n v="128"/>
    <n v="0"/>
    <x v="1"/>
    <s v="US"/>
    <s v="USD"/>
    <n v="1445898356"/>
    <x v="3955"/>
    <b v="0"/>
    <n v="0"/>
    <b v="0"/>
    <x v="0"/>
    <s v="web"/>
    <n v="0"/>
    <x v="3955"/>
    <d v="2015-10-26T22:25:56"/>
    <x v="4"/>
  </r>
  <r>
    <n v="2365"/>
    <x v="3949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x v="0"/>
    <s v="web"/>
    <n v="0"/>
    <x v="3956"/>
    <d v="2016-01-17T23:00:00"/>
    <x v="0"/>
  </r>
  <r>
    <n v="2369"/>
    <x v="3950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x v="0"/>
    <s v="web"/>
    <n v="0"/>
    <x v="3957"/>
    <d v="2016-02-10T19:30:11"/>
    <x v="4"/>
  </r>
  <r>
    <n v="2371"/>
    <x v="3951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x v="0"/>
    <s v="web"/>
    <n v="0"/>
    <x v="3958"/>
    <d v="2015-06-25T18:39:56"/>
    <x v="0"/>
  </r>
  <r>
    <n v="2375"/>
    <x v="3952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x v="0"/>
    <s v="web"/>
    <n v="0"/>
    <x v="3959"/>
    <d v="2016-09-09T20:03:57"/>
    <x v="0"/>
  </r>
  <r>
    <n v="2377"/>
    <x v="3953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x v="0"/>
    <s v="web"/>
    <n v="0"/>
    <x v="3960"/>
    <d v="2016-11-25T21:53:03"/>
    <x v="4"/>
  </r>
  <r>
    <n v="2378"/>
    <x v="3954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x v="0"/>
    <s v="web"/>
    <n v="0"/>
    <x v="3961"/>
    <d v="2015-08-26T00:18:50"/>
    <x v="4"/>
  </r>
  <r>
    <n v="2379"/>
    <x v="3955"/>
    <s v="Selectcooks.com is a community marketplace for people to list, find and hire chefs."/>
    <n v="30000"/>
    <n v="0"/>
    <x v="1"/>
    <s v="US"/>
    <s v="USD"/>
    <n v="1444004616"/>
    <x v="3962"/>
    <b v="0"/>
    <n v="0"/>
    <b v="0"/>
    <x v="0"/>
    <s v="web"/>
    <n v="0"/>
    <x v="3962"/>
    <d v="2015-10-05T00:23:36"/>
    <x v="2"/>
  </r>
  <r>
    <n v="2386"/>
    <x v="3956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x v="0"/>
    <s v="web"/>
    <n v="0"/>
    <x v="3963"/>
    <d v="2015-01-10T20:07:04"/>
    <x v="2"/>
  </r>
  <r>
    <n v="2390"/>
    <x v="3957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x v="0"/>
    <s v="web"/>
    <n v="0"/>
    <x v="3964"/>
    <d v="2015-01-04T06:17:44"/>
    <x v="4"/>
  </r>
  <r>
    <n v="2392"/>
    <x v="3958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x v="0"/>
    <s v="web"/>
    <n v="0"/>
    <x v="3965"/>
    <d v="2015-10-29T02:53:43"/>
    <x v="0"/>
  </r>
  <r>
    <n v="2395"/>
    <x v="3959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x v="0"/>
    <s v="web"/>
    <n v="0"/>
    <x v="3966"/>
    <d v="2017-01-10T08:57:00"/>
    <x v="2"/>
  </r>
  <r>
    <n v="2397"/>
    <x v="3960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x v="0"/>
    <s v="web"/>
    <n v="0"/>
    <x v="3967"/>
    <d v="2015-01-02T21:14:16"/>
    <x v="4"/>
  </r>
  <r>
    <n v="2398"/>
    <x v="3961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x v="0"/>
    <s v="web"/>
    <n v="0"/>
    <x v="3968"/>
    <d v="2015-07-02T21:59:44"/>
    <x v="2"/>
  </r>
  <r>
    <n v="2399"/>
    <x v="3962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x v="0"/>
    <s v="web"/>
    <n v="0"/>
    <x v="3969"/>
    <d v="2014-12-18T20:28:26"/>
    <x v="0"/>
  </r>
  <r>
    <n v="2400"/>
    <x v="3963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x v="0"/>
    <s v="web"/>
    <n v="0"/>
    <x v="3970"/>
    <d v="2016-04-14T06:26:04"/>
    <x v="4"/>
  </r>
  <r>
    <n v="2404"/>
    <x v="3964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x v="4"/>
    <s v="food trucks"/>
    <n v="0"/>
    <x v="3971"/>
    <d v="2016-01-03T00:56:47"/>
    <x v="4"/>
  </r>
  <r>
    <n v="2410"/>
    <x v="3965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x v="4"/>
    <s v="food trucks"/>
    <n v="0"/>
    <x v="3972"/>
    <d v="2015-09-07T09:47:55"/>
    <x v="0"/>
  </r>
  <r>
    <n v="2412"/>
    <x v="3966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x v="4"/>
    <s v="food trucks"/>
    <n v="0"/>
    <x v="3973"/>
    <d v="2016-11-26T18:41:13"/>
    <x v="2"/>
  </r>
  <r>
    <n v="2417"/>
    <x v="3967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x v="4"/>
    <s v="food trucks"/>
    <n v="0"/>
    <x v="3974"/>
    <d v="2014-08-10T21:13:07"/>
    <x v="2"/>
  </r>
  <r>
    <n v="2419"/>
    <x v="3968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x v="4"/>
    <s v="food trucks"/>
    <n v="0"/>
    <x v="3975"/>
    <d v="2015-02-18T17:43:09"/>
    <x v="4"/>
  </r>
  <r>
    <n v="2426"/>
    <x v="3969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x v="4"/>
    <s v="food trucks"/>
    <n v="0"/>
    <x v="3976"/>
    <d v="2015-08-08T04:04:52"/>
    <x v="0"/>
  </r>
  <r>
    <n v="2433"/>
    <x v="3970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x v="4"/>
    <s v="food trucks"/>
    <n v="0"/>
    <x v="3977"/>
    <d v="2016-02-27T21:35:43"/>
    <x v="4"/>
  </r>
  <r>
    <n v="2437"/>
    <x v="3971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x v="4"/>
    <s v="food trucks"/>
    <n v="0"/>
    <x v="3978"/>
    <d v="2015-03-17T18:00:00"/>
    <x v="4"/>
  </r>
  <r>
    <n v="2439"/>
    <x v="3972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x v="4"/>
    <s v="food trucks"/>
    <n v="0"/>
    <x v="3979"/>
    <d v="2015-10-18T19:38:49"/>
    <x v="0"/>
  </r>
  <r>
    <n v="2503"/>
    <x v="3973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x v="4"/>
    <s v="restaurants"/>
    <n v="0"/>
    <x v="3980"/>
    <d v="2016-06-07T21:06:00"/>
    <x v="2"/>
  </r>
  <r>
    <n v="2504"/>
    <x v="3974"/>
    <s v="Halal Restaurant and Internet Cafe 20 percent of profits will go to building masjids."/>
    <n v="35000"/>
    <n v="0"/>
    <x v="2"/>
    <s v="US"/>
    <s v="USD"/>
    <n v="1416014534"/>
    <x v="3981"/>
    <b v="0"/>
    <n v="0"/>
    <b v="0"/>
    <x v="4"/>
    <s v="restaurants"/>
    <n v="0"/>
    <x v="3981"/>
    <d v="2014-11-15T01:22:14"/>
    <x v="4"/>
  </r>
  <r>
    <n v="2505"/>
    <x v="3975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x v="4"/>
    <s v="restaurants"/>
    <n v="0"/>
    <x v="3982"/>
    <d v="2015-03-14T00:20:16"/>
    <x v="4"/>
  </r>
  <r>
    <n v="2507"/>
    <x v="3976"/>
    <s v="Unique dishes for a unique city!."/>
    <n v="42850"/>
    <n v="0"/>
    <x v="2"/>
    <s v="US"/>
    <s v="USD"/>
    <n v="1431308704"/>
    <x v="3983"/>
    <b v="0"/>
    <n v="0"/>
    <b v="0"/>
    <x v="4"/>
    <s v="restaurants"/>
    <n v="0"/>
    <x v="3983"/>
    <d v="2015-05-11T01:45:04"/>
    <x v="2"/>
  </r>
  <r>
    <n v="2508"/>
    <x v="3977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x v="4"/>
    <s v="restaurants"/>
    <n v="0"/>
    <x v="3984"/>
    <d v="2014-08-14T22:50:34"/>
    <x v="0"/>
  </r>
  <r>
    <n v="2511"/>
    <x v="3978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x v="4"/>
    <s v="restaurants"/>
    <n v="0"/>
    <x v="3985"/>
    <d v="2016-02-01T10:43:33"/>
    <x v="2"/>
  </r>
  <r>
    <n v="2512"/>
    <x v="3979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x v="4"/>
    <s v="restaurants"/>
    <n v="0"/>
    <x v="3986"/>
    <d v="2014-12-13T21:02:41"/>
    <x v="0"/>
  </r>
  <r>
    <n v="2513"/>
    <x v="3980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x v="4"/>
    <s v="restaurants"/>
    <n v="0"/>
    <x v="3987"/>
    <d v="2017-02-26T00:09:49"/>
    <x v="2"/>
  </r>
  <r>
    <n v="2516"/>
    <x v="3981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x v="4"/>
    <s v="restaurants"/>
    <n v="0"/>
    <x v="3988"/>
    <d v="2014-11-29T16:40:52"/>
    <x v="2"/>
  </r>
  <r>
    <n v="2518"/>
    <x v="3982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x v="4"/>
    <s v="restaurants"/>
    <n v="0"/>
    <x v="3989"/>
    <d v="2014-11-13T17:20:28"/>
    <x v="0"/>
  </r>
  <r>
    <n v="2520"/>
    <x v="3983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x v="4"/>
    <s v="restaurants"/>
    <n v="0"/>
    <x v="3990"/>
    <d v="2016-10-15T19:21:00"/>
    <x v="4"/>
  </r>
  <r>
    <n v="2561"/>
    <x v="3984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x v="4"/>
    <s v="food trucks"/>
    <n v="0"/>
    <x v="3991"/>
    <d v="2015-10-13T12:41:29"/>
    <x v="4"/>
  </r>
  <r>
    <n v="2563"/>
    <x v="3985"/>
    <s v="Michigan based bubble tea and specialty ice cream food truck"/>
    <n v="20000"/>
    <n v="0"/>
    <x v="1"/>
    <s v="US"/>
    <s v="USD"/>
    <n v="1438226451"/>
    <x v="3992"/>
    <b v="0"/>
    <n v="0"/>
    <b v="0"/>
    <x v="4"/>
    <s v="food trucks"/>
    <n v="0"/>
    <x v="3992"/>
    <d v="2015-07-30T03:20:51"/>
    <x v="2"/>
  </r>
  <r>
    <n v="2564"/>
    <x v="3986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x v="4"/>
    <s v="food trucks"/>
    <n v="0"/>
    <x v="3993"/>
    <d v="2014-08-01T00:58:19"/>
    <x v="2"/>
  </r>
  <r>
    <n v="2566"/>
    <x v="3987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x v="4"/>
    <s v="food trucks"/>
    <n v="0"/>
    <x v="3994"/>
    <d v="2014-08-21T23:32:28"/>
    <x v="4"/>
  </r>
  <r>
    <n v="2572"/>
    <x v="3988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x v="4"/>
    <s v="food trucks"/>
    <n v="0"/>
    <x v="3995"/>
    <d v="2015-04-13T02:51:57"/>
    <x v="2"/>
  </r>
  <r>
    <n v="2573"/>
    <x v="3989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x v="4"/>
    <s v="food trucks"/>
    <n v="0"/>
    <x v="3996"/>
    <d v="2014-08-23T14:12:29"/>
    <x v="0"/>
  </r>
  <r>
    <n v="2574"/>
    <x v="3990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x v="4"/>
    <s v="food trucks"/>
    <n v="0"/>
    <x v="3997"/>
    <d v="2016-05-18T19:49:05"/>
    <x v="2"/>
  </r>
  <r>
    <n v="2575"/>
    <x v="3991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x v="4"/>
    <s v="food trucks"/>
    <n v="0"/>
    <x v="3998"/>
    <d v="2015-01-12T02:36:34"/>
    <x v="4"/>
  </r>
  <r>
    <n v="2576"/>
    <x v="3992"/>
    <s v="A New Twist with an American and Philippine fast food Mobile Trailer."/>
    <n v="10000"/>
    <n v="0"/>
    <x v="1"/>
    <s v="US"/>
    <s v="USD"/>
    <n v="1428707647"/>
    <x v="3999"/>
    <b v="0"/>
    <n v="0"/>
    <b v="0"/>
    <x v="4"/>
    <s v="food trucks"/>
    <n v="0"/>
    <x v="3999"/>
    <d v="2015-04-10T23:14:07"/>
    <x v="2"/>
  </r>
  <r>
    <n v="2577"/>
    <x v="3993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x v="4"/>
    <s v="food trucks"/>
    <n v="0"/>
    <x v="4000"/>
    <d v="2014-08-04T19:41:37"/>
    <x v="4"/>
  </r>
  <r>
    <n v="2578"/>
    <x v="3994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x v="4"/>
    <s v="food trucks"/>
    <n v="0"/>
    <x v="4001"/>
    <d v="2015-10-09T17:00:00"/>
    <x v="4"/>
  </r>
  <r>
    <n v="2584"/>
    <x v="3995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x v="4"/>
    <s v="food trucks"/>
    <n v="0"/>
    <x v="4002"/>
    <d v="2015-06-15T04:09:29"/>
    <x v="0"/>
  </r>
  <r>
    <n v="2590"/>
    <x v="3996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x v="4"/>
    <s v="food trucks"/>
    <n v="0"/>
    <x v="4003"/>
    <d v="2016-01-26T14:08:17"/>
    <x v="4"/>
  </r>
  <r>
    <n v="2593"/>
    <x v="3997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x v="4"/>
    <s v="food trucks"/>
    <n v="0"/>
    <x v="4004"/>
    <d v="2015-04-25T20:17:06"/>
    <x v="0"/>
  </r>
  <r>
    <n v="2642"/>
    <x v="3998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x v="0"/>
    <s v="space exploration"/>
    <n v="0"/>
    <x v="4005"/>
    <d v="2016-07-15T06:57:00"/>
    <x v="2"/>
  </r>
  <r>
    <n v="2686"/>
    <x v="3999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x v="4"/>
    <s v="food trucks"/>
    <n v="0"/>
    <x v="4006"/>
    <d v="2014-09-30T23:23:43"/>
    <x v="4"/>
  </r>
  <r>
    <n v="2687"/>
    <x v="4000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x v="4"/>
    <s v="food trucks"/>
    <n v="0"/>
    <x v="4007"/>
    <d v="2015-06-29T15:21:58"/>
    <x v="2"/>
  </r>
  <r>
    <n v="2699"/>
    <x v="4001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x v="4"/>
    <s v="food trucks"/>
    <n v="0"/>
    <x v="4008"/>
    <d v="2014-08-08T21:31:03"/>
    <x v="0"/>
  </r>
  <r>
    <n v="2743"/>
    <x v="4002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x v="1"/>
    <s v="children's books"/>
    <n v="0"/>
    <x v="4009"/>
    <d v="2016-10-19T07:53:27"/>
    <x v="3"/>
  </r>
  <r>
    <n v="2750"/>
    <x v="4003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x v="1"/>
    <s v="children's books"/>
    <n v="0"/>
    <x v="4010"/>
    <d v="2012-06-30T20:00:00"/>
    <x v="2"/>
  </r>
  <r>
    <n v="2751"/>
    <x v="4004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x v="1"/>
    <s v="children's books"/>
    <n v="0"/>
    <x v="4011"/>
    <d v="2014-06-17T21:17:22"/>
    <x v="2"/>
  </r>
  <r>
    <n v="2754"/>
    <x v="4005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x v="1"/>
    <s v="children's books"/>
    <n v="0"/>
    <x v="4012"/>
    <d v="2014-09-11T15:15:51"/>
    <x v="1"/>
  </r>
  <r>
    <n v="2760"/>
    <x v="4006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x v="1"/>
    <s v="children's books"/>
    <n v="0"/>
    <x v="4013"/>
    <d v="2013-06-20T11:04:18"/>
    <x v="3"/>
  </r>
  <r>
    <n v="2765"/>
    <x v="4007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x v="1"/>
    <s v="children's books"/>
    <n v="0"/>
    <x v="4014"/>
    <d v="2012-10-28T13:53:48"/>
    <x v="3"/>
  </r>
  <r>
    <n v="2771"/>
    <x v="4008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x v="1"/>
    <s v="children's books"/>
    <n v="0"/>
    <x v="4015"/>
    <d v="2013-02-01T17:00:00"/>
    <x v="1"/>
  </r>
  <r>
    <n v="2772"/>
    <x v="4009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x v="1"/>
    <s v="children's books"/>
    <n v="0"/>
    <x v="4016"/>
    <d v="2013-10-05T20:51:34"/>
    <x v="5"/>
  </r>
  <r>
    <n v="2780"/>
    <x v="4010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x v="1"/>
    <s v="children's books"/>
    <n v="0"/>
    <x v="4017"/>
    <d v="2017-03-10T10:44:48"/>
    <x v="2"/>
  </r>
  <r>
    <n v="2842"/>
    <x v="4011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x v="6"/>
    <s v="plays"/>
    <n v="0"/>
    <x v="4018"/>
    <d v="2014-06-21T11:00:00"/>
    <x v="0"/>
  </r>
  <r>
    <n v="2843"/>
    <x v="4012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x v="6"/>
    <s v="plays"/>
    <n v="0"/>
    <x v="4019"/>
    <d v="2016-06-13T04:00:00"/>
    <x v="4"/>
  </r>
  <r>
    <n v="2846"/>
    <x v="4013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x v="6"/>
    <s v="plays"/>
    <n v="0"/>
    <x v="4020"/>
    <d v="2015-05-29T16:36:34"/>
    <x v="0"/>
  </r>
  <r>
    <n v="2847"/>
    <x v="4014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x v="6"/>
    <s v="plays"/>
    <n v="0"/>
    <x v="4021"/>
    <d v="2016-05-23T19:21:05"/>
    <x v="0"/>
  </r>
  <r>
    <n v="2851"/>
    <x v="4015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x v="6"/>
    <s v="plays"/>
    <n v="0"/>
    <x v="4022"/>
    <d v="2016-01-29T23:17:00"/>
    <x v="2"/>
  </r>
  <r>
    <n v="2853"/>
    <x v="4016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x v="6"/>
    <s v="plays"/>
    <n v="0"/>
    <x v="4023"/>
    <d v="2014-09-14T04:34:57"/>
    <x v="2"/>
  </r>
  <r>
    <n v="2858"/>
    <x v="4017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x v="6"/>
    <s v="plays"/>
    <n v="0"/>
    <x v="4024"/>
    <d v="2014-12-05T11:28:00"/>
    <x v="2"/>
  </r>
  <r>
    <n v="2865"/>
    <x v="4018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x v="6"/>
    <s v="plays"/>
    <n v="0"/>
    <x v="4025"/>
    <d v="2015-01-06T02:44:19"/>
    <x v="4"/>
  </r>
  <r>
    <n v="2872"/>
    <x v="4019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x v="6"/>
    <s v="plays"/>
    <n v="0"/>
    <x v="4026"/>
    <d v="2015-06-20T02:47:18"/>
    <x v="4"/>
  </r>
  <r>
    <n v="2876"/>
    <x v="4020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x v="6"/>
    <s v="plays"/>
    <n v="0"/>
    <x v="4027"/>
    <d v="2015-07-16T17:51:19"/>
    <x v="2"/>
  </r>
  <r>
    <n v="2881"/>
    <x v="4021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x v="6"/>
    <s v="plays"/>
    <n v="0"/>
    <x v="4028"/>
    <d v="2014-12-03T15:20:36"/>
    <x v="2"/>
  </r>
  <r>
    <n v="2888"/>
    <x v="4022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x v="6"/>
    <s v="plays"/>
    <n v="0"/>
    <x v="4029"/>
    <d v="2014-10-18T04:59:00"/>
    <x v="4"/>
  </r>
  <r>
    <n v="2894"/>
    <x v="4023"/>
    <s v="This Is A Story About A Woman A Man And A Woman"/>
    <n v="50000"/>
    <n v="0"/>
    <x v="2"/>
    <s v="US"/>
    <s v="USD"/>
    <n v="1428100815"/>
    <x v="4030"/>
    <b v="0"/>
    <n v="0"/>
    <b v="0"/>
    <x v="6"/>
    <s v="plays"/>
    <n v="0"/>
    <x v="4030"/>
    <d v="2015-04-03T22:40:15"/>
    <x v="0"/>
  </r>
  <r>
    <n v="2899"/>
    <x v="4024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x v="6"/>
    <s v="plays"/>
    <n v="0"/>
    <x v="4031"/>
    <d v="2016-07-24T01:52:38"/>
    <x v="4"/>
  </r>
  <r>
    <n v="2943"/>
    <x v="4025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x v="6"/>
    <s v="spaces"/>
    <n v="0"/>
    <x v="4032"/>
    <d v="2015-04-13T03:06:20"/>
    <x v="4"/>
  </r>
  <r>
    <n v="2945"/>
    <x v="4026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x v="6"/>
    <s v="spaces"/>
    <n v="0"/>
    <x v="4033"/>
    <d v="2015-05-24T03:21:00"/>
    <x v="4"/>
  </r>
  <r>
    <n v="2950"/>
    <x v="4027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x v="6"/>
    <s v="spaces"/>
    <n v="0"/>
    <x v="4034"/>
    <d v="2016-01-23T08:45:52"/>
    <x v="5"/>
  </r>
  <r>
    <n v="2954"/>
    <x v="4028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x v="6"/>
    <s v="spaces"/>
    <n v="0"/>
    <x v="4035"/>
    <d v="2017-03-16T13:00:03"/>
    <x v="0"/>
  </r>
  <r>
    <n v="2958"/>
    <x v="4029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x v="6"/>
    <s v="spaces"/>
    <n v="0"/>
    <x v="4036"/>
    <d v="2016-05-08T17:41:57"/>
    <x v="0"/>
  </r>
  <r>
    <n v="2959"/>
    <x v="4030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x v="6"/>
    <s v="spaces"/>
    <n v="0"/>
    <x v="4037"/>
    <d v="2016-06-07T00:12:05"/>
    <x v="2"/>
  </r>
  <r>
    <n v="2960"/>
    <x v="4031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x v="6"/>
    <s v="spaces"/>
    <n v="0"/>
    <x v="4038"/>
    <d v="2014-09-11T18:10:23"/>
    <x v="4"/>
  </r>
  <r>
    <n v="3054"/>
    <x v="4032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x v="6"/>
    <s v="spaces"/>
    <n v="0"/>
    <x v="4039"/>
    <d v="2015-03-02T01:04:00"/>
    <x v="2"/>
  </r>
  <r>
    <n v="3056"/>
    <x v="4033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x v="6"/>
    <s v="spaces"/>
    <n v="0"/>
    <x v="4040"/>
    <d v="2014-09-29T15:16:24"/>
    <x v="0"/>
  </r>
  <r>
    <n v="3057"/>
    <x v="4034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x v="6"/>
    <s v="spaces"/>
    <n v="0"/>
    <x v="4041"/>
    <d v="2016-04-03T14:36:51"/>
    <x v="2"/>
  </r>
  <r>
    <n v="3061"/>
    <x v="4035"/>
    <s v="Save a historic Local theater."/>
    <n v="1000000"/>
    <n v="0"/>
    <x v="2"/>
    <s v="US"/>
    <s v="USD"/>
    <n v="1407955748"/>
    <x v="4042"/>
    <b v="0"/>
    <n v="0"/>
    <b v="0"/>
    <x v="6"/>
    <s v="spaces"/>
    <n v="0"/>
    <x v="4042"/>
    <d v="2014-08-13T18:49:08"/>
    <x v="4"/>
  </r>
  <r>
    <n v="3082"/>
    <x v="4036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x v="6"/>
    <s v="spaces"/>
    <n v="0"/>
    <x v="4043"/>
    <d v="2015-11-15T23:09:06"/>
    <x v="2"/>
  </r>
  <r>
    <n v="3114"/>
    <x v="4037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x v="6"/>
    <s v="spaces"/>
    <n v="0"/>
    <x v="4044"/>
    <d v="2014-09-21T15:10:50"/>
    <x v="4"/>
  </r>
  <r>
    <n v="3125"/>
    <x v="4038"/>
    <s v="N/A"/>
    <n v="1500000"/>
    <n v="0"/>
    <x v="1"/>
    <s v="US"/>
    <s v="USD"/>
    <n v="1452142672"/>
    <x v="4045"/>
    <b v="0"/>
    <n v="0"/>
    <b v="0"/>
    <x v="6"/>
    <s v="spaces"/>
    <n v="0"/>
    <x v="4045"/>
    <d v="2016-01-07T04:57:52"/>
    <x v="4"/>
  </r>
  <r>
    <n v="3127"/>
    <x v="4039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x v="6"/>
    <s v="spaces"/>
    <n v="0"/>
    <x v="4046"/>
    <d v="2015-03-01T20:33:49"/>
    <x v="5"/>
  </r>
  <r>
    <n v="3138"/>
    <x v="4040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x v="6"/>
    <s v="plays"/>
    <n v="0"/>
    <x v="4047"/>
    <d v="2017-04-03T15:30:07"/>
    <x v="5"/>
  </r>
  <r>
    <n v="3143"/>
    <x v="4041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x v="6"/>
    <s v="plays"/>
    <n v="0"/>
    <x v="4048"/>
    <d v="2017-04-09T08:35:56"/>
    <x v="5"/>
  </r>
  <r>
    <n v="3145"/>
    <x v="4042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x v="6"/>
    <s v="plays"/>
    <n v="0"/>
    <x v="4049"/>
    <d v="2017-03-27T23:58:54"/>
    <x v="0"/>
  </r>
  <r>
    <n v="3190"/>
    <x v="4043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x v="6"/>
    <s v="musical"/>
    <n v="0"/>
    <x v="4050"/>
    <d v="2016-12-09T04:37:55"/>
    <x v="4"/>
  </r>
  <r>
    <n v="3194"/>
    <x v="4044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x v="6"/>
    <s v="musical"/>
    <n v="0"/>
    <x v="4051"/>
    <d v="2015-07-27T01:29:58"/>
    <x v="4"/>
  </r>
  <r>
    <n v="3204"/>
    <x v="4045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x v="6"/>
    <s v="musical"/>
    <n v="0"/>
    <x v="4052"/>
    <d v="2015-07-17T16:14:00"/>
    <x v="4"/>
  </r>
  <r>
    <n v="3206"/>
    <x v="4046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x v="6"/>
    <s v="musical"/>
    <n v="0"/>
    <x v="4053"/>
    <d v="2015-09-19T06:37:31"/>
    <x v="4"/>
  </r>
  <r>
    <n v="3628"/>
    <x v="4047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x v="6"/>
    <s v="musical"/>
    <n v="0"/>
    <x v="4054"/>
    <d v="2015-12-13T20:59:56"/>
    <x v="4"/>
  </r>
  <r>
    <n v="3636"/>
    <x v="4048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x v="6"/>
    <s v="musical"/>
    <n v="0"/>
    <x v="4055"/>
    <d v="2015-09-14T16:40:29"/>
    <x v="2"/>
  </r>
  <r>
    <n v="3641"/>
    <x v="4049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x v="6"/>
    <s v="musical"/>
    <n v="0"/>
    <x v="4056"/>
    <d v="2014-10-05T05:00:00"/>
    <x v="4"/>
  </r>
  <r>
    <n v="3643"/>
    <x v="4050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x v="6"/>
    <s v="musical"/>
    <n v="0"/>
    <x v="4057"/>
    <d v="2015-11-17T04:27:19"/>
    <x v="4"/>
  </r>
  <r>
    <n v="3733"/>
    <x v="4051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x v="6"/>
    <s v="plays"/>
    <n v="0"/>
    <x v="4058"/>
    <d v="2015-04-18T22:30:00"/>
    <x v="4"/>
  </r>
  <r>
    <n v="3741"/>
    <x v="4052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x v="6"/>
    <s v="plays"/>
    <n v="0"/>
    <x v="4059"/>
    <d v="2015-12-17T22:05:50"/>
    <x v="2"/>
  </r>
  <r>
    <n v="3743"/>
    <x v="4053"/>
    <s v="I'm taking the Adventures of Huckleberry Finn puppet show down the Mississippi River!"/>
    <n v="2200"/>
    <n v="0"/>
    <x v="2"/>
    <s v="US"/>
    <s v="USD"/>
    <n v="1404406964"/>
    <x v="4060"/>
    <b v="0"/>
    <n v="0"/>
    <b v="0"/>
    <x v="6"/>
    <s v="plays"/>
    <n v="0"/>
    <x v="4060"/>
    <d v="2014-07-03T17:02:44"/>
    <x v="2"/>
  </r>
  <r>
    <n v="3744"/>
    <x v="4054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x v="6"/>
    <s v="plays"/>
    <n v="0"/>
    <x v="4061"/>
    <d v="2014-07-05T03:59:00"/>
    <x v="0"/>
  </r>
  <r>
    <n v="3790"/>
    <x v="4055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x v="6"/>
    <s v="musical"/>
    <n v="0"/>
    <x v="4062"/>
    <d v="2016-11-22T17:00:23"/>
    <x v="2"/>
  </r>
  <r>
    <n v="3791"/>
    <x v="4056"/>
    <s v="Spin! is an original musical comedy-drama presented by Blue Palm Productions."/>
    <n v="1500"/>
    <n v="0"/>
    <x v="2"/>
    <s v="US"/>
    <s v="USD"/>
    <n v="1404664592"/>
    <x v="4063"/>
    <b v="0"/>
    <n v="0"/>
    <b v="0"/>
    <x v="6"/>
    <s v="musical"/>
    <n v="0"/>
    <x v="4063"/>
    <d v="2014-07-06T16:36:32"/>
    <x v="4"/>
  </r>
  <r>
    <n v="3802"/>
    <x v="4057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x v="6"/>
    <s v="musical"/>
    <n v="0"/>
    <x v="4064"/>
    <d v="2015-10-22T03:01:46"/>
    <x v="0"/>
  </r>
  <r>
    <n v="3804"/>
    <x v="4058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x v="6"/>
    <s v="musical"/>
    <n v="0"/>
    <x v="4065"/>
    <d v="2016-07-31T07:00:00"/>
    <x v="4"/>
  </r>
  <r>
    <n v="3863"/>
    <x v="4059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x v="6"/>
    <s v="plays"/>
    <n v="0"/>
    <x v="4066"/>
    <d v="2015-11-05T16:11:45"/>
    <x v="4"/>
  </r>
  <r>
    <n v="3872"/>
    <x v="4060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x v="6"/>
    <s v="musical"/>
    <n v="0"/>
    <x v="4067"/>
    <d v="2015-08-14T03:29:56"/>
    <x v="4"/>
  </r>
  <r>
    <n v="3873"/>
    <x v="4061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x v="6"/>
    <s v="musical"/>
    <n v="0"/>
    <x v="4068"/>
    <d v="2015-10-08T16:42:15"/>
    <x v="4"/>
  </r>
  <r>
    <n v="3874"/>
    <x v="4062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x v="6"/>
    <s v="musical"/>
    <n v="0"/>
    <x v="4069"/>
    <d v="2015-01-24T01:00:00"/>
    <x v="0"/>
  </r>
  <r>
    <n v="3875"/>
    <x v="4063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x v="6"/>
    <s v="musical"/>
    <n v="0"/>
    <x v="4070"/>
    <d v="2016-09-03T10:00:00"/>
    <x v="2"/>
  </r>
  <r>
    <n v="3879"/>
    <x v="4064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x v="6"/>
    <s v="musical"/>
    <n v="0"/>
    <x v="4071"/>
    <d v="2015-01-25T20:39:56"/>
    <x v="0"/>
  </r>
  <r>
    <n v="3882"/>
    <x v="4065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x v="6"/>
    <s v="musical"/>
    <n v="0"/>
    <x v="4072"/>
    <d v="2016-01-31T23:03:00"/>
    <x v="2"/>
  </r>
  <r>
    <n v="3883"/>
    <x v="4066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x v="6"/>
    <s v="musical"/>
    <n v="0"/>
    <x v="4073"/>
    <d v="2014-09-02T14:27:49"/>
    <x v="4"/>
  </r>
  <r>
    <n v="3884"/>
    <x v="4067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x v="6"/>
    <s v="musical"/>
    <n v="0"/>
    <x v="4074"/>
    <d v="2015-03-27T17:59:52"/>
    <x v="0"/>
  </r>
  <r>
    <n v="3885"/>
    <x v="4068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x v="6"/>
    <s v="musical"/>
    <n v="0"/>
    <x v="4075"/>
    <d v="2016-05-09T22:49:51"/>
    <x v="2"/>
  </r>
  <r>
    <n v="3886"/>
    <x v="4069"/>
    <n v="1"/>
    <n v="10000"/>
    <n v="0"/>
    <x v="1"/>
    <s v="AU"/>
    <s v="AUD"/>
    <n v="1418275702"/>
    <x v="4076"/>
    <b v="0"/>
    <n v="0"/>
    <b v="0"/>
    <x v="6"/>
    <s v="musical"/>
    <n v="0"/>
    <x v="4076"/>
    <d v="2014-12-11T05:28:22"/>
    <x v="2"/>
  </r>
  <r>
    <n v="3892"/>
    <x v="4070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x v="6"/>
    <s v="plays"/>
    <n v="0"/>
    <x v="4077"/>
    <d v="2014-08-24T07:00:00"/>
    <x v="4"/>
  </r>
  <r>
    <n v="3903"/>
    <x v="4071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x v="6"/>
    <s v="plays"/>
    <n v="0"/>
    <x v="4078"/>
    <d v="2015-08-14T19:38:00"/>
    <x v="0"/>
  </r>
  <r>
    <n v="3916"/>
    <x v="4072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x v="6"/>
    <s v="plays"/>
    <n v="0"/>
    <x v="4079"/>
    <d v="2016-06-03T11:19:12"/>
    <x v="2"/>
  </r>
  <r>
    <n v="3921"/>
    <x v="4073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x v="6"/>
    <s v="plays"/>
    <n v="0"/>
    <x v="4080"/>
    <d v="2014-10-26T18:00:00"/>
    <x v="0"/>
  </r>
  <r>
    <n v="3930"/>
    <x v="4074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x v="6"/>
    <s v="plays"/>
    <n v="0"/>
    <x v="4081"/>
    <d v="2016-04-01T06:00:00"/>
    <x v="4"/>
  </r>
  <r>
    <n v="3931"/>
    <x v="4075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x v="6"/>
    <s v="plays"/>
    <n v="0"/>
    <x v="4082"/>
    <d v="2015-09-06T03:38:27"/>
    <x v="0"/>
  </r>
  <r>
    <n v="3936"/>
    <x v="4076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x v="6"/>
    <s v="plays"/>
    <n v="0"/>
    <x v="4083"/>
    <d v="2016-12-01T07:18:40"/>
    <x v="4"/>
  </r>
  <r>
    <n v="3942"/>
    <x v="4077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x v="6"/>
    <s v="plays"/>
    <n v="0"/>
    <x v="4084"/>
    <d v="2015-06-16T21:41:54"/>
    <x v="4"/>
  </r>
  <r>
    <n v="3944"/>
    <x v="4078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x v="6"/>
    <s v="plays"/>
    <n v="0"/>
    <x v="4085"/>
    <d v="2015-08-27T15:54:35"/>
    <x v="2"/>
  </r>
  <r>
    <n v="3948"/>
    <x v="4079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x v="6"/>
    <s v="plays"/>
    <n v="0"/>
    <x v="4086"/>
    <d v="2014-09-07T07:48:43"/>
    <x v="0"/>
  </r>
  <r>
    <n v="3953"/>
    <x v="4080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x v="6"/>
    <s v="plays"/>
    <n v="0"/>
    <x v="4087"/>
    <d v="2016-07-29T23:29:00"/>
    <x v="2"/>
  </r>
  <r>
    <n v="3954"/>
    <x v="4081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x v="6"/>
    <s v="plays"/>
    <n v="0"/>
    <x v="4088"/>
    <d v="2014-07-14T15:37:44"/>
    <x v="0"/>
  </r>
  <r>
    <n v="3956"/>
    <x v="4082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x v="6"/>
    <s v="plays"/>
    <n v="0"/>
    <x v="4089"/>
    <d v="2016-04-25T00:20:00"/>
    <x v="4"/>
  </r>
  <r>
    <n v="3963"/>
    <x v="4083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x v="6"/>
    <s v="plays"/>
    <n v="0"/>
    <x v="4090"/>
    <d v="2015-11-18T04:41:57"/>
    <x v="0"/>
  </r>
  <r>
    <n v="3975"/>
    <x v="4084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x v="6"/>
    <s v="plays"/>
    <n v="0"/>
    <x v="4091"/>
    <d v="2016-07-13T20:48:18"/>
    <x v="4"/>
  </r>
  <r>
    <n v="3989"/>
    <x v="4085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x v="6"/>
    <s v="plays"/>
    <n v="0"/>
    <x v="4092"/>
    <d v="2015-11-08T18:59:41"/>
    <x v="4"/>
  </r>
  <r>
    <n v="3997"/>
    <x v="4086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x v="6"/>
    <s v="plays"/>
    <n v="0"/>
    <x v="4093"/>
    <d v="2015-04-05T08:23:41"/>
    <x v="4"/>
  </r>
  <r>
    <n v="4012"/>
    <x v="4087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x v="6"/>
    <s v="plays"/>
    <n v="0"/>
    <x v="4094"/>
    <d v="2015-05-02T13:04:09"/>
    <x v="0"/>
  </r>
  <r>
    <n v="4014"/>
    <x v="4088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x v="6"/>
    <s v="plays"/>
    <n v="0"/>
    <x v="4095"/>
    <d v="2016-03-05T05:54:29"/>
    <x v="0"/>
  </r>
  <r>
    <n v="4023"/>
    <x v="4089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x v="6"/>
    <s v="plays"/>
    <n v="0"/>
    <x v="4096"/>
    <d v="2016-03-24T22:59:23"/>
    <x v="4"/>
  </r>
  <r>
    <n v="4026"/>
    <x v="4090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x v="6"/>
    <s v="plays"/>
    <n v="0"/>
    <x v="4097"/>
    <d v="2015-12-04T16:43:59"/>
    <x v="4"/>
  </r>
  <r>
    <n v="4029"/>
    <x v="4091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x v="6"/>
    <s v="plays"/>
    <n v="0"/>
    <x v="4098"/>
    <d v="2015-12-14T00:36:10"/>
    <x v="2"/>
  </r>
  <r>
    <n v="4031"/>
    <x v="4092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x v="6"/>
    <s v="plays"/>
    <n v="0"/>
    <x v="4099"/>
    <d v="2014-12-18T15:02:44"/>
    <x v="2"/>
  </r>
  <r>
    <n v="4043"/>
    <x v="4093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x v="6"/>
    <s v="plays"/>
    <n v="0"/>
    <x v="4100"/>
    <d v="2014-11-20T22:58:45"/>
    <x v="2"/>
  </r>
  <r>
    <n v="4051"/>
    <x v="4094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x v="6"/>
    <s v="plays"/>
    <n v="0"/>
    <x v="4101"/>
    <d v="2014-05-09T06:53:00"/>
    <x v="0"/>
  </r>
  <r>
    <n v="4054"/>
    <x v="4095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x v="6"/>
    <s v="plays"/>
    <n v="0"/>
    <x v="4102"/>
    <d v="2016-10-01T04:00:00"/>
    <x v="0"/>
  </r>
  <r>
    <n v="4061"/>
    <x v="4096"/>
    <s v="SKYLAR'S SYNDROME is a tremendous psychodrama by master playwright Gavin Kayner!"/>
    <n v="525"/>
    <n v="0"/>
    <x v="2"/>
    <s v="US"/>
    <s v="USD"/>
    <n v="1461205423"/>
    <x v="4103"/>
    <b v="0"/>
    <n v="0"/>
    <b v="0"/>
    <x v="6"/>
    <s v="plays"/>
    <n v="0"/>
    <x v="4103"/>
    <d v="2016-04-21T02:23:43"/>
    <x v="0"/>
  </r>
  <r>
    <n v="4071"/>
    <x v="4097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x v="6"/>
    <s v="plays"/>
    <n v="0"/>
    <x v="4104"/>
    <d v="2016-12-26T19:18:51"/>
    <x v="2"/>
  </r>
  <r>
    <n v="4076"/>
    <x v="4098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x v="6"/>
    <s v="plays"/>
    <n v="0"/>
    <x v="4105"/>
    <d v="2014-10-21T19:51:00"/>
    <x v="0"/>
  </r>
  <r>
    <n v="4078"/>
    <x v="4099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x v="6"/>
    <s v="plays"/>
    <n v="0"/>
    <x v="4106"/>
    <d v="2017-01-27T18:54:02"/>
    <x v="0"/>
  </r>
  <r>
    <n v="4080"/>
    <x v="4100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x v="6"/>
    <s v="plays"/>
    <n v="0"/>
    <x v="4107"/>
    <d v="2016-06-14T18:54:00"/>
    <x v="0"/>
  </r>
  <r>
    <n v="4087"/>
    <x v="4101"/>
    <s v="Comedy Stage Play"/>
    <n v="9600"/>
    <n v="0"/>
    <x v="2"/>
    <s v="US"/>
    <s v="USD"/>
    <n v="1468777786"/>
    <x v="4108"/>
    <b v="0"/>
    <n v="0"/>
    <b v="0"/>
    <x v="6"/>
    <s v="plays"/>
    <n v="0"/>
    <x v="4108"/>
    <d v="2016-07-17T17:49:46"/>
    <x v="4"/>
  </r>
  <r>
    <n v="4097"/>
    <x v="4102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x v="6"/>
    <s v="plays"/>
    <n v="0"/>
    <x v="4109"/>
    <d v="2016-01-31T23:55:00"/>
    <x v="0"/>
  </r>
  <r>
    <n v="4098"/>
    <x v="4103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x v="6"/>
    <s v="plays"/>
    <n v="0"/>
    <x v="4110"/>
    <d v="2016-06-04T17:19:57"/>
    <x v="2"/>
  </r>
  <r>
    <n v="4100"/>
    <x v="4104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x v="6"/>
    <s v="plays"/>
    <n v="0"/>
    <x v="4111"/>
    <d v="2014-10-25T02:59:50"/>
    <x v="0"/>
  </r>
  <r>
    <n v="4101"/>
    <x v="4105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x v="6"/>
    <s v="plays"/>
    <n v="0"/>
    <x v="4112"/>
    <d v="2017-01-25T21:41:22"/>
    <x v="4"/>
  </r>
  <r>
    <n v="4109"/>
    <x v="4106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x v="6"/>
    <s v="plays"/>
    <n v="0"/>
    <x v="4113"/>
    <d v="2015-11-29T13:56:44"/>
    <x v="9"/>
  </r>
  <r>
    <m/>
    <x v="4107"/>
    <m/>
    <m/>
    <m/>
    <x v="4"/>
    <m/>
    <m/>
    <m/>
    <x v="4114"/>
    <m/>
    <m/>
    <m/>
    <x v="9"/>
    <m/>
    <m/>
    <x v="4114"/>
    <m/>
    <x v="10"/>
  </r>
  <r>
    <m/>
    <x v="4107"/>
    <m/>
    <m/>
    <m/>
    <x v="4"/>
    <m/>
    <m/>
    <m/>
    <x v="4114"/>
    <m/>
    <m/>
    <m/>
    <x v="9"/>
    <m/>
    <m/>
    <x v="4114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192EE-A1C2-4CDF-9850-D4AC8261AD1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1">
    <pivotField showAll="0"/>
    <pivotField showAll="0">
      <items count="4109">
        <item x="1703"/>
        <item x="3364"/>
        <item x="429"/>
        <item x="3727"/>
        <item x="2633"/>
        <item x="3036"/>
        <item x="164"/>
        <item x="3328"/>
        <item x="1693"/>
        <item x="853"/>
        <item x="3585"/>
        <item x="2360"/>
        <item x="3306"/>
        <item x="2051"/>
        <item x="1312"/>
        <item x="4004"/>
        <item x="1206"/>
        <item x="2402"/>
        <item x="1783"/>
        <item x="2331"/>
        <item x="2380"/>
        <item x="1648"/>
        <item x="182"/>
        <item x="4021"/>
        <item x="453"/>
        <item x="3913"/>
        <item x="626"/>
        <item x="1611"/>
        <item x="3516"/>
        <item x="840"/>
        <item x="3391"/>
        <item x="2386"/>
        <item x="303"/>
        <item x="2299"/>
        <item x="2251"/>
        <item x="1311"/>
        <item x="2418"/>
        <item x="3430"/>
        <item x="1980"/>
        <item x="3116"/>
        <item x="2706"/>
        <item x="2388"/>
        <item x="3744"/>
        <item x="867"/>
        <item x="194"/>
        <item x="1513"/>
        <item x="1953"/>
        <item x="1450"/>
        <item x="1103"/>
        <item x="2570"/>
        <item x="415"/>
        <item x="1315"/>
        <item x="2061"/>
        <item x="3008"/>
        <item x="508"/>
        <item x="1051"/>
        <item x="2882"/>
        <item x="1063"/>
        <item x="1215"/>
        <item x="702"/>
        <item x="3415"/>
        <item x="3031"/>
        <item x="3461"/>
        <item x="2304"/>
        <item x="2986"/>
        <item x="763"/>
        <item x="1932"/>
        <item x="2263"/>
        <item x="2269"/>
        <item x="2423"/>
        <item x="1314"/>
        <item x="3603"/>
        <item x="710"/>
        <item x="2750"/>
        <item x="761"/>
        <item x="4063"/>
        <item x="1326"/>
        <item x="1345"/>
        <item x="2687"/>
        <item x="3213"/>
        <item x="3691"/>
        <item x="3896"/>
        <item x="914"/>
        <item x="486"/>
        <item x="1396"/>
        <item x="1258"/>
        <item x="500"/>
        <item x="2408"/>
        <item x="1499"/>
        <item x="3624"/>
        <item x="1358"/>
        <item x="163"/>
        <item x="1320"/>
        <item x="911"/>
        <item x="1530"/>
        <item x="1003"/>
        <item x="2665"/>
        <item x="499"/>
        <item x="1162"/>
        <item x="2879"/>
        <item x="3686"/>
        <item x="3293"/>
        <item x="3282"/>
        <item x="1282"/>
        <item x="718"/>
        <item x="1893"/>
        <item x="3859"/>
        <item x="3776"/>
        <item x="1243"/>
        <item x="3960"/>
        <item x="3083"/>
        <item x="1590"/>
        <item x="1430"/>
        <item x="2945"/>
        <item x="3089"/>
        <item x="89"/>
        <item x="3225"/>
        <item x="719"/>
        <item x="956"/>
        <item x="3799"/>
        <item x="104"/>
        <item x="1183"/>
        <item x="2675"/>
        <item x="4034"/>
        <item x="3869"/>
        <item x="1232"/>
        <item x="2088"/>
        <item x="1919"/>
        <item x="3583"/>
        <item x="3539"/>
        <item x="2642"/>
        <item x="1877"/>
        <item x="2935"/>
        <item x="3344"/>
        <item x="3311"/>
        <item x="3992"/>
        <item x="598"/>
        <item x="2074"/>
        <item x="2260"/>
        <item x="3001"/>
        <item x="2188"/>
        <item x="1006"/>
        <item x="360"/>
        <item x="982"/>
        <item x="1048"/>
        <item x="3807"/>
        <item x="1075"/>
        <item x="1600"/>
        <item x="1639"/>
        <item x="2913"/>
        <item x="533"/>
        <item x="997"/>
        <item x="299"/>
        <item x="3722"/>
        <item x="3030"/>
        <item x="3285"/>
        <item x="510"/>
        <item x="0"/>
        <item x="3844"/>
        <item x="870"/>
        <item x="134"/>
        <item x="3037"/>
        <item x="1613"/>
        <item x="2339"/>
        <item x="1683"/>
        <item x="1020"/>
        <item x="3714"/>
        <item x="245"/>
        <item x="2068"/>
        <item x="4069"/>
        <item x="172"/>
        <item x="1823"/>
        <item x="1000"/>
        <item x="155"/>
        <item x="3534"/>
        <item x="2967"/>
        <item x="3884"/>
        <item x="1225"/>
        <item x="3052"/>
        <item x="1330"/>
        <item x="3942"/>
        <item x="217"/>
        <item x="2097"/>
        <item x="3063"/>
        <item x="3456"/>
        <item x="3466"/>
        <item x="3801"/>
        <item x="3988"/>
        <item x="2531"/>
        <item x="2550"/>
        <item x="2279"/>
        <item x="3493"/>
        <item x="1184"/>
        <item x="2974"/>
        <item x="2645"/>
        <item x="3123"/>
        <item x="4085"/>
        <item x="2799"/>
        <item x="3696"/>
        <item x="2579"/>
        <item x="3314"/>
        <item x="1267"/>
        <item x="2167"/>
        <item x="1502"/>
        <item x="2647"/>
        <item x="285"/>
        <item x="2231"/>
        <item x="799"/>
        <item x="2297"/>
        <item x="1949"/>
        <item x="1346"/>
        <item x="3888"/>
        <item x="954"/>
        <item x="1045"/>
        <item x="2486"/>
        <item x="4026"/>
        <item x="3386"/>
        <item x="333"/>
        <item x="1022"/>
        <item x="2371"/>
        <item x="394"/>
        <item x="735"/>
        <item x="712"/>
        <item x="1860"/>
        <item x="3196"/>
        <item x="3775"/>
        <item x="501"/>
        <item x="1537"/>
        <item x="2219"/>
        <item x="1147"/>
        <item x="2153"/>
        <item x="1347"/>
        <item x="3902"/>
        <item x="1398"/>
        <item x="2351"/>
        <item x="2506"/>
        <item x="3685"/>
        <item x="1731"/>
        <item x="4007"/>
        <item x="2753"/>
        <item x="1476"/>
        <item x="772"/>
        <item x="2445"/>
        <item x="344"/>
        <item x="912"/>
        <item x="4080"/>
        <item x="3091"/>
        <item x="3856"/>
        <item x="3330"/>
        <item x="2666"/>
        <item x="949"/>
        <item x="3569"/>
        <item x="1756"/>
        <item x="1113"/>
        <item x="1740"/>
        <item x="1024"/>
        <item x="913"/>
        <item x="48"/>
        <item x="2606"/>
        <item x="3246"/>
        <item x="3718"/>
        <item x="59"/>
        <item x="1746"/>
        <item x="1798"/>
        <item x="2715"/>
        <item x="1859"/>
        <item x="2491"/>
        <item x="1428"/>
        <item x="1161"/>
        <item x="817"/>
        <item x="358"/>
        <item x="271"/>
        <item x="1317"/>
        <item x="1718"/>
        <item x="3573"/>
        <item x="1505"/>
        <item x="2643"/>
        <item x="2578"/>
        <item x="3122"/>
        <item x="1446"/>
        <item x="3656"/>
        <item x="2310"/>
        <item x="2810"/>
        <item x="565"/>
        <item x="1968"/>
        <item x="3160"/>
        <item x="2472"/>
        <item x="2949"/>
        <item x="1114"/>
        <item x="2101"/>
        <item x="2899"/>
        <item x="3545"/>
        <item x="3407"/>
        <item x="947"/>
        <item x="2751"/>
        <item x="2460"/>
        <item x="1770"/>
        <item x="352"/>
        <item x="2602"/>
        <item x="3631"/>
        <item x="3145"/>
        <item x="1668"/>
        <item x="99"/>
        <item x="556"/>
        <item x="3522"/>
        <item x="3561"/>
        <item x="1972"/>
        <item x="3240"/>
        <item x="1356"/>
        <item x="1489"/>
        <item x="3432"/>
        <item x="527"/>
        <item x="4067"/>
        <item x="3022"/>
        <item x="1793"/>
        <item x="2537"/>
        <item x="1500"/>
        <item x="3505"/>
        <item x="1107"/>
        <item x="2320"/>
        <item x="503"/>
        <item x="3821"/>
        <item x="401"/>
        <item x="3204"/>
        <item x="1892"/>
        <item x="2071"/>
        <item x="909"/>
        <item x="3871"/>
        <item x="686"/>
        <item x="1539"/>
        <item x="2764"/>
        <item x="2704"/>
        <item x="268"/>
        <item x="4104"/>
        <item x="2489"/>
        <item x="1435"/>
        <item x="952"/>
        <item x="2600"/>
        <item x="2467"/>
        <item x="2055"/>
        <item x="289"/>
        <item x="236"/>
        <item x="1788"/>
        <item x="993"/>
        <item x="270"/>
        <item x="3072"/>
        <item x="1491"/>
        <item x="2906"/>
        <item x="2195"/>
        <item x="2014"/>
        <item x="223"/>
        <item x="3028"/>
        <item x="625"/>
        <item x="2334"/>
        <item x="3780"/>
        <item x="2630"/>
        <item x="3584"/>
        <item x="3120"/>
        <item x="707"/>
        <item x="2681"/>
        <item x="2465"/>
        <item x="1439"/>
        <item x="2796"/>
        <item x="4102"/>
        <item x="931"/>
        <item x="922"/>
        <item x="1786"/>
        <item x="1564"/>
        <item x="174"/>
        <item x="3907"/>
        <item x="2552"/>
        <item x="3067"/>
        <item x="267"/>
        <item x="3439"/>
        <item x="3448"/>
        <item x="3501"/>
        <item x="999"/>
        <item x="2330"/>
        <item x="304"/>
        <item x="964"/>
        <item x="3532"/>
        <item x="904"/>
        <item x="239"/>
        <item x="1353"/>
        <item x="1765"/>
        <item x="2998"/>
        <item x="2627"/>
        <item x="138"/>
        <item x="2792"/>
        <item x="2256"/>
        <item x="1653"/>
        <item x="1583"/>
        <item x="3728"/>
        <item x="353"/>
        <item x="75"/>
        <item x="3736"/>
        <item x="3843"/>
        <item x="338"/>
        <item x="29"/>
        <item x="4042"/>
        <item x="3167"/>
        <item x="2156"/>
        <item x="2092"/>
        <item x="1158"/>
        <item x="621"/>
        <item x="3529"/>
        <item x="602"/>
        <item x="1440"/>
        <item x="3114"/>
        <item x="4022"/>
        <item x="2598"/>
        <item x="4092"/>
        <item x="2248"/>
        <item x="2767"/>
        <item x="216"/>
        <item x="504"/>
        <item x="1496"/>
        <item x="118"/>
        <item x="1858"/>
        <item x="2076"/>
        <item x="4097"/>
        <item x="201"/>
        <item x="45"/>
        <item x="1451"/>
        <item x="2095"/>
        <item x="427"/>
        <item x="3494"/>
        <item x="2797"/>
        <item x="3945"/>
        <item x="491"/>
        <item x="183"/>
        <item x="421"/>
        <item x="1819"/>
        <item x="3928"/>
        <item x="3082"/>
        <item x="1229"/>
        <item x="3562"/>
        <item x="3893"/>
        <item x="2306"/>
        <item x="3762"/>
        <item x="620"/>
        <item x="2787"/>
        <item x="1914"/>
        <item x="3085"/>
        <item x="7"/>
        <item x="341"/>
        <item x="3755"/>
        <item x="1536"/>
        <item x="2281"/>
        <item x="2746"/>
        <item x="3731"/>
        <item x="342"/>
        <item x="3004"/>
        <item x="1732"/>
        <item x="3500"/>
        <item x="2607"/>
        <item x="3387"/>
        <item x="3846"/>
        <item x="1497"/>
        <item x="2970"/>
        <item x="2861"/>
        <item x="3894"/>
        <item x="435"/>
        <item x="1947"/>
        <item x="494"/>
        <item x="3290"/>
        <item x="3104"/>
        <item x="221"/>
        <item x="30"/>
        <item x="3096"/>
        <item x="3852"/>
        <item x="2838"/>
        <item x="1721"/>
        <item x="1803"/>
        <item x="1580"/>
        <item x="3081"/>
        <item x="1390"/>
        <item x="1883"/>
        <item x="2411"/>
        <item x="1881"/>
        <item x="2283"/>
        <item x="3855"/>
        <item x="2019"/>
        <item x="2038"/>
        <item x="1713"/>
        <item x="1219"/>
        <item x="1480"/>
        <item x="3381"/>
        <item x="2426"/>
        <item x="1694"/>
        <item x="2548"/>
        <item x="965"/>
        <item x="3615"/>
        <item x="643"/>
        <item x="1619"/>
        <item x="3073"/>
        <item x="1132"/>
        <item x="849"/>
        <item x="1309"/>
        <item x="578"/>
        <item x="3253"/>
        <item x="3471"/>
        <item x="798"/>
        <item x="1792"/>
        <item x="1270"/>
        <item x="287"/>
        <item x="1604"/>
        <item x="3862"/>
        <item x="2121"/>
        <item x="882"/>
        <item x="1738"/>
        <item x="3509"/>
        <item x="516"/>
        <item x="608"/>
        <item x="2287"/>
        <item x="1386"/>
        <item x="2223"/>
        <item x="1633"/>
        <item x="1464"/>
        <item x="2721"/>
        <item x="2103"/>
        <item x="855"/>
        <item x="841"/>
        <item x="3184"/>
        <item x="2444"/>
        <item x="1093"/>
        <item x="3825"/>
        <item x="3640"/>
        <item x="1546"/>
        <item x="1886"/>
        <item x="1905"/>
        <item x="2410"/>
        <item x="3016"/>
        <item x="229"/>
        <item x="3863"/>
        <item x="3155"/>
        <item x="858"/>
        <item x="2078"/>
        <item x="193"/>
        <item x="610"/>
        <item x="2291"/>
        <item x="3604"/>
        <item x="3574"/>
        <item x="2671"/>
        <item x="4025"/>
        <item x="3698"/>
        <item x="1781"/>
        <item x="4047"/>
        <item x="3606"/>
        <item x="3847"/>
        <item x="215"/>
        <item x="2596"/>
        <item x="2032"/>
        <item x="3743"/>
        <item x="2662"/>
        <item x="82"/>
        <item x="3725"/>
        <item x="1796"/>
        <item x="348"/>
        <item x="1715"/>
        <item x="3700"/>
        <item x="1377"/>
        <item x="2563"/>
        <item x="2096"/>
        <item x="896"/>
        <item x="564"/>
        <item x="2303"/>
        <item x="305"/>
        <item x="1832"/>
        <item x="818"/>
        <item x="1407"/>
        <item x="2713"/>
        <item x="1874"/>
        <item x="1680"/>
        <item x="259"/>
        <item x="2253"/>
        <item x="3356"/>
        <item x="664"/>
        <item x="4006"/>
        <item x="628"/>
        <item x="1214"/>
        <item x="3377"/>
        <item x="3540"/>
        <item x="368"/>
        <item x="864"/>
        <item x="2965"/>
        <item x="1268"/>
        <item x="1272"/>
        <item x="619"/>
        <item x="1644"/>
        <item x="1423"/>
        <item x="334"/>
        <item x="142"/>
        <item x="2278"/>
        <item x="955"/>
        <item x="2518"/>
        <item x="181"/>
        <item x="219"/>
        <item x="1608"/>
        <item x="1412"/>
        <item x="1098"/>
        <item x="536"/>
        <item x="1263"/>
        <item x="450"/>
        <item x="175"/>
        <item x="532"/>
        <item x="832"/>
        <item x="1622"/>
        <item x="2547"/>
        <item x="1160"/>
        <item x="336"/>
        <item x="1871"/>
        <item x="1424"/>
        <item x="218"/>
        <item x="3418"/>
        <item x="1437"/>
        <item x="1057"/>
        <item x="3338"/>
        <item x="1298"/>
        <item x="2902"/>
        <item x="1931"/>
        <item x="682"/>
        <item x="2762"/>
        <item x="1220"/>
        <item x="1520"/>
        <item x="490"/>
        <item x="800"/>
        <item x="1375"/>
        <item x="418"/>
        <item x="1105"/>
        <item x="3110"/>
        <item x="740"/>
        <item x="2206"/>
        <item x="1902"/>
        <item x="46"/>
        <item x="2471"/>
        <item x="242"/>
        <item x="1799"/>
        <item x="2885"/>
        <item x="115"/>
        <item x="590"/>
        <item x="2934"/>
        <item x="3475"/>
        <item x="1957"/>
        <item x="3265"/>
        <item x="40"/>
        <item x="2328"/>
        <item x="1355"/>
        <item x="372"/>
        <item x="806"/>
        <item x="2357"/>
        <item x="44"/>
        <item x="1046"/>
        <item x="2741"/>
        <item x="3679"/>
        <item x="3109"/>
        <item x="3075"/>
        <item x="523"/>
        <item x="3013"/>
        <item x="2874"/>
        <item x="3347"/>
        <item x="2464"/>
        <item x="1210"/>
        <item x="3102"/>
        <item x="1056"/>
        <item x="3526"/>
        <item x="2783"/>
        <item x="275"/>
        <item x="114"/>
        <item x="807"/>
        <item x="2119"/>
        <item x="3169"/>
        <item x="4066"/>
        <item x="552"/>
        <item x="2554"/>
        <item x="4043"/>
        <item x="1847"/>
        <item x="2698"/>
        <item x="3105"/>
        <item x="3589"/>
        <item x="1134"/>
        <item x="1166"/>
        <item x="1490"/>
        <item x="725"/>
        <item x="714"/>
        <item x="1743"/>
        <item x="2048"/>
        <item x="1954"/>
        <item x="1058"/>
        <item x="2824"/>
        <item x="3623"/>
        <item x="1061"/>
        <item x="3115"/>
        <item x="3485"/>
        <item x="1934"/>
        <item x="3973"/>
        <item x="601"/>
        <item x="1283"/>
        <item x="3303"/>
        <item x="2105"/>
        <item x="3478"/>
        <item x="1625"/>
        <item x="476"/>
        <item x="1974"/>
        <item x="2312"/>
        <item x="2"/>
        <item x="3925"/>
        <item x="1906"/>
        <item x="507"/>
        <item x="2181"/>
        <item x="2722"/>
        <item x="3707"/>
        <item x="3177"/>
        <item x="1140"/>
        <item x="2163"/>
        <item x="1557"/>
        <item x="2631"/>
        <item x="230"/>
        <item x="3403"/>
        <item x="728"/>
        <item x="2597"/>
        <item x="1259"/>
        <item x="290"/>
        <item x="2847"/>
        <item x="3457"/>
        <item x="3508"/>
        <item x="1023"/>
        <item x="3044"/>
        <item x="3233"/>
        <item x="68"/>
        <item x="920"/>
        <item x="1145"/>
        <item x="294"/>
        <item x="3519"/>
        <item x="2649"/>
        <item x="2538"/>
        <item x="3119"/>
        <item x="676"/>
        <item x="3832"/>
        <item x="3244"/>
        <item x="1884"/>
        <item x="2892"/>
        <item x="1523"/>
        <item x="3224"/>
        <item x="768"/>
        <item x="1228"/>
        <item x="2870"/>
        <item x="845"/>
        <item x="2886"/>
        <item x="3334"/>
        <item x="633"/>
        <item x="3927"/>
        <item x="1294"/>
        <item x="1807"/>
        <item x="2504"/>
        <item x="1410"/>
        <item x="865"/>
        <item x="187"/>
        <item x="3917"/>
        <item x="1083"/>
        <item x="1615"/>
        <item x="1978"/>
        <item x="3633"/>
        <item x="27"/>
        <item x="3315"/>
        <item x="825"/>
        <item x="2933"/>
        <item x="1811"/>
        <item x="2273"/>
        <item x="1581"/>
        <item x="159"/>
        <item x="2028"/>
        <item x="2159"/>
        <item x="3757"/>
        <item x="4081"/>
        <item x="1074"/>
        <item x="2373"/>
        <item x="1929"/>
        <item x="2859"/>
        <item x="3408"/>
        <item x="23"/>
        <item x="1791"/>
        <item x="943"/>
        <item x="2500"/>
        <item x="382"/>
        <item x="3263"/>
        <item x="471"/>
        <item x="325"/>
        <item x="2349"/>
        <item x="62"/>
        <item x="597"/>
        <item x="2903"/>
        <item x="2553"/>
        <item x="3895"/>
        <item x="593"/>
        <item x="2880"/>
        <item x="2541"/>
        <item x="2624"/>
        <item x="4014"/>
        <item x="1110"/>
        <item x="232"/>
        <item x="2112"/>
        <item x="1739"/>
        <item x="2707"/>
        <item x="3515"/>
        <item x="1030"/>
        <item x="2939"/>
        <item x="2342"/>
        <item x="1416"/>
        <item x="1328"/>
        <item x="2522"/>
        <item x="1362"/>
        <item x="3710"/>
        <item x="660"/>
        <item x="1019"/>
        <item x="2555"/>
        <item x="76"/>
        <item x="2747"/>
        <item x="3564"/>
        <item x="3708"/>
        <item x="359"/>
        <item x="2984"/>
        <item x="3453"/>
        <item x="3353"/>
        <item x="1363"/>
        <item x="2827"/>
        <item x="2093"/>
        <item x="1340"/>
        <item x="569"/>
        <item x="2724"/>
        <item x="1068"/>
        <item x="2737"/>
        <item x="1956"/>
        <item x="1373"/>
        <item x="1018"/>
        <item x="783"/>
        <item x="1395"/>
        <item x="369"/>
        <item x="1508"/>
        <item x="3814"/>
        <item x="2876"/>
        <item x="3422"/>
        <item x="3474"/>
        <item x="2996"/>
        <item x="1552"/>
        <item x="3021"/>
        <item x="1372"/>
        <item x="3680"/>
        <item x="2229"/>
        <item x="3580"/>
        <item x="1257"/>
        <item x="3621"/>
        <item x="1682"/>
        <item x="852"/>
        <item x="1143"/>
        <item x="2744"/>
        <item x="1854"/>
        <item x="1341"/>
        <item x="1850"/>
        <item x="3622"/>
        <item x="2272"/>
        <item x="1092"/>
        <item x="820"/>
        <item x="3243"/>
        <item x="775"/>
        <item x="1712"/>
        <item x="1360"/>
        <item x="162"/>
        <item x="2417"/>
        <item x="1872"/>
        <item x="1946"/>
        <item x="3995"/>
        <item x="1305"/>
        <item x="3161"/>
        <item x="3258"/>
        <item x="1843"/>
        <item x="3971"/>
        <item x="306"/>
        <item x="1001"/>
        <item x="2363"/>
        <item x="2157"/>
        <item x="1425"/>
        <item x="3936"/>
        <item x="1662"/>
        <item x="263"/>
        <item x="3467"/>
        <item x="681"/>
        <item x="1995"/>
        <item x="3287"/>
        <item x="2565"/>
        <item x="771"/>
        <item x="3990"/>
        <item x="3322"/>
        <item x="3654"/>
        <item x="2152"/>
        <item x="696"/>
        <item x="12"/>
        <item x="1901"/>
        <item x="1864"/>
        <item x="2651"/>
        <item x="1784"/>
        <item x="1924"/>
        <item x="3301"/>
        <item x="1148"/>
        <item x="2324"/>
        <item x="917"/>
        <item x="3401"/>
        <item x="1607"/>
        <item x="2789"/>
        <item x="3651"/>
        <item x="2145"/>
        <item x="1394"/>
        <item x="1486"/>
        <item x="2507"/>
        <item x="2499"/>
        <item x="3425"/>
        <item x="2441"/>
        <item x="1852"/>
        <item x="750"/>
        <item x="1599"/>
        <item x="3393"/>
        <item x="873"/>
        <item x="1175"/>
        <item x="1106"/>
        <item x="1542"/>
        <item x="2118"/>
        <item x="2860"/>
        <item x="560"/>
        <item x="804"/>
        <item x="3252"/>
        <item x="3018"/>
        <item x="249"/>
        <item x="2483"/>
        <item x="2844"/>
        <item x="2115"/>
        <item x="930"/>
        <item x="3614"/>
        <item x="3702"/>
        <item x="2884"/>
        <item x="1049"/>
        <item x="1167"/>
        <item x="3596"/>
        <item x="3058"/>
        <item x="402"/>
        <item x="1406"/>
        <item x="158"/>
        <item x="2162"/>
        <item x="3402"/>
        <item x="447"/>
        <item x="960"/>
        <item x="3043"/>
        <item x="652"/>
        <item x="2571"/>
        <item x="551"/>
        <item x="828"/>
        <item x="3152"/>
        <item x="2851"/>
        <item x="1276"/>
        <item x="3352"/>
        <item x="3868"/>
        <item x="2289"/>
        <item x="3175"/>
        <item x="1771"/>
        <item x="133"/>
        <item x="3557"/>
        <item x="3245"/>
        <item x="1834"/>
        <item x="1471"/>
        <item x="573"/>
        <item x="2655"/>
        <item x="1689"/>
        <item x="2733"/>
        <item x="2477"/>
        <item x="3099"/>
        <item x="3270"/>
        <item x="54"/>
        <item x="3412"/>
        <item x="3429"/>
        <item x="3045"/>
        <item x="3834"/>
        <item x="1108"/>
        <item x="940"/>
        <item x="1403"/>
        <item x="3520"/>
        <item x="2205"/>
        <item x="2026"/>
        <item x="2790"/>
        <item x="1780"/>
        <item x="2089"/>
        <item x="2389"/>
        <item x="3507"/>
        <item x="2920"/>
        <item x="797"/>
        <item x="3779"/>
        <item x="995"/>
        <item x="189"/>
        <item x="4053"/>
        <item x="2641"/>
        <item x="3483"/>
        <item x="3108"/>
        <item x="3643"/>
        <item x="2977"/>
        <item x="924"/>
        <item x="4061"/>
        <item x="1026"/>
        <item x="3657"/>
        <item x="2763"/>
        <item x="812"/>
        <item x="3752"/>
        <item x="1851"/>
        <item x="3795"/>
        <item x="605"/>
        <item x="3489"/>
        <item x="2958"/>
        <item x="3671"/>
        <item x="2924"/>
        <item x="2805"/>
        <item x="3548"/>
        <item x="3191"/>
        <item x="1091"/>
        <item x="3537"/>
        <item x="3193"/>
        <item x="2771"/>
        <item x="1597"/>
        <item x="226"/>
        <item x="585"/>
        <item x="2608"/>
        <item x="3"/>
        <item x="1997"/>
        <item x="879"/>
        <item x="139"/>
        <item x="3772"/>
        <item x="984"/>
        <item x="3506"/>
        <item x="2364"/>
        <item x="103"/>
        <item x="370"/>
        <item x="1052"/>
        <item x="2543"/>
        <item x="1670"/>
        <item x="4016"/>
        <item x="893"/>
        <item x="310"/>
        <item x="1909"/>
        <item x="1485"/>
        <item x="1878"/>
        <item x="3292"/>
        <item x="782"/>
        <item x="2435"/>
        <item x="3717"/>
        <item x="136"/>
        <item x="1059"/>
        <item x="3048"/>
        <item x="2717"/>
        <item x="1936"/>
        <item x="729"/>
        <item x="1676"/>
        <item x="644"/>
        <item x="1845"/>
        <item x="513"/>
        <item x="1750"/>
        <item x="2375"/>
        <item x="406"/>
        <item x="90"/>
        <item x="385"/>
        <item x="3241"/>
        <item x="3158"/>
        <item x="319"/>
        <item x="4076"/>
        <item x="2637"/>
        <item x="2968"/>
        <item x="1252"/>
        <item x="4077"/>
        <item x="3452"/>
        <item x="1250"/>
        <item x="1218"/>
        <item x="1955"/>
        <item x="1319"/>
        <item x="2904"/>
        <item x="1577"/>
        <item x="673"/>
        <item x="2752"/>
        <item x="3375"/>
        <item x="1089"/>
        <item x="1745"/>
        <item x="1119"/>
        <item x="607"/>
        <item x="1827"/>
        <item x="2293"/>
        <item x="2164"/>
        <item x="1212"/>
        <item x="1458"/>
        <item x="3503"/>
        <item x="3291"/>
        <item x="779"/>
        <item x="3650"/>
        <item x="3873"/>
        <item x="3362"/>
        <item x="699"/>
        <item x="3163"/>
        <item x="3816"/>
        <item x="824"/>
        <item x="10"/>
        <item x="416"/>
        <item x="1826"/>
        <item x="3339"/>
        <item x="2128"/>
        <item x="3778"/>
        <item x="4045"/>
        <item x="2969"/>
        <item x="2533"/>
        <item x="383"/>
        <item x="3898"/>
        <item x="1474"/>
        <item x="3733"/>
        <item x="1097"/>
        <item x="1870"/>
        <item x="3774"/>
        <item x="595"/>
        <item x="1182"/>
        <item x="1443"/>
        <item x="2620"/>
        <item x="1079"/>
        <item x="529"/>
        <item x="3147"/>
        <item x="1609"/>
        <item x="94"/>
        <item x="2235"/>
        <item x="1863"/>
        <item x="3735"/>
        <item x="1010"/>
        <item x="1479"/>
        <item x="1606"/>
        <item x="3201"/>
        <item x="638"/>
        <item x="3565"/>
        <item x="3050"/>
        <item x="1912"/>
        <item x="1238"/>
        <item x="1825"/>
        <item x="3556"/>
        <item x="3551"/>
        <item x="2677"/>
        <item x="3719"/>
        <item x="1636"/>
        <item x="237"/>
        <item x="2313"/>
        <item x="1822"/>
        <item x="2544"/>
        <item x="2595"/>
        <item x="2819"/>
        <item x="1711"/>
        <item x="2735"/>
        <item x="1571"/>
        <item x="1504"/>
        <item x="3737"/>
        <item x="3473"/>
        <item x="548"/>
        <item x="2898"/>
        <item x="3833"/>
        <item x="4072"/>
        <item x="2908"/>
        <item x="321"/>
        <item x="1081"/>
        <item x="1898"/>
        <item x="2990"/>
        <item x="381"/>
        <item x="3149"/>
        <item x="2158"/>
        <item x="3248"/>
        <item x="3874"/>
        <item x="2217"/>
        <item x="1586"/>
        <item x="1127"/>
        <item x="577"/>
        <item x="2341"/>
        <item x="3047"/>
        <item x="2809"/>
        <item x="1988"/>
        <item x="617"/>
        <item x="2385"/>
        <item x="2254"/>
        <item x="612"/>
        <item x="875"/>
        <item x="3003"/>
        <item x="3953"/>
        <item x="11"/>
        <item x="1725"/>
        <item x="3647"/>
        <item x="2814"/>
        <item x="3876"/>
        <item x="3363"/>
        <item x="3472"/>
        <item x="331"/>
        <item x="3668"/>
        <item x="2058"/>
        <item x="1959"/>
        <item x="2815"/>
        <item x="3289"/>
        <item x="3966"/>
        <item x="2517"/>
        <item x="3054"/>
        <item x="2943"/>
        <item x="2816"/>
        <item x="426"/>
        <item x="711"/>
        <item x="51"/>
        <item x="1899"/>
        <item x="3547"/>
        <item x="390"/>
        <item x="4089"/>
        <item x="2508"/>
        <item x="1224"/>
        <item x="3205"/>
        <item x="4074"/>
        <item x="367"/>
        <item x="1101"/>
        <item x="1638"/>
        <item x="1879"/>
        <item x="3462"/>
        <item x="1726"/>
        <item x="3146"/>
        <item x="161"/>
        <item x="1392"/>
        <item x="3394"/>
        <item x="803"/>
        <item x="3125"/>
        <item x="537"/>
        <item x="4018"/>
        <item x="2853"/>
        <item x="1993"/>
        <item x="2175"/>
        <item x="4005"/>
        <item x="1374"/>
        <item x="3450"/>
        <item x="1655"/>
        <item x="645"/>
        <item x="1033"/>
        <item x="3993"/>
        <item x="2756"/>
        <item x="541"/>
        <item x="1774"/>
        <item x="3396"/>
        <item x="4055"/>
        <item x="3195"/>
        <item x="3617"/>
        <item x="1645"/>
        <item x="1231"/>
        <item x="3646"/>
        <item x="3369"/>
        <item x="3854"/>
        <item x="3839"/>
        <item x="1996"/>
        <item x="2452"/>
        <item x="3649"/>
        <item x="3924"/>
        <item x="2820"/>
        <item x="3368"/>
        <item x="980"/>
        <item x="691"/>
        <item x="3288"/>
        <item x="3512"/>
        <item x="1251"/>
        <item x="2062"/>
        <item x="1650"/>
        <item x="20"/>
        <item x="4017"/>
        <item x="2574"/>
        <item x="2261"/>
        <item x="2581"/>
        <item x="2443"/>
        <item x="3495"/>
        <item x="1989"/>
        <item x="351"/>
        <item x="3910"/>
        <item x="3200"/>
        <item x="2586"/>
        <item x="2323"/>
        <item x="475"/>
        <item x="1809"/>
        <item x="1073"/>
        <item x="1304"/>
        <item x="1070"/>
        <item x="3232"/>
        <item x="2100"/>
        <item x="2060"/>
        <item x="1719"/>
        <item x="3639"/>
        <item x="1976"/>
        <item x="2077"/>
        <item x="2200"/>
        <item x="1728"/>
        <item x="3250"/>
        <item x="704"/>
        <item x="3340"/>
        <item x="2166"/>
        <item x="2286"/>
        <item x="2947"/>
        <item x="929"/>
        <item x="444"/>
        <item x="1053"/>
        <item x="1194"/>
        <item x="1748"/>
        <item x="1260"/>
        <item x="773"/>
        <item x="3199"/>
        <item x="623"/>
        <item x="3382"/>
        <item x="1690"/>
        <item x="2358"/>
        <item x="3923"/>
        <item x="2406"/>
        <item x="2154"/>
        <item x="1436"/>
        <item x="3864"/>
        <item x="2117"/>
        <item x="1369"/>
        <item x="2705"/>
        <item x="3866"/>
        <item x="3260"/>
        <item x="695"/>
        <item x="2774"/>
        <item x="1477"/>
        <item x="767"/>
        <item x="276"/>
        <item x="1087"/>
        <item x="2900"/>
        <item x="2428"/>
        <item x="1198"/>
        <item x="2835"/>
        <item x="1151"/>
        <item x="1830"/>
        <item x="191"/>
        <item x="801"/>
        <item x="674"/>
        <item x="588"/>
        <item x="2414"/>
        <item x="84"/>
        <item x="2854"/>
        <item x="257"/>
        <item x="753"/>
        <item x="2496"/>
        <item x="279"/>
        <item x="1572"/>
        <item x="2593"/>
        <item x="941"/>
        <item x="1429"/>
        <item x="778"/>
        <item x="2178"/>
        <item x="1922"/>
        <item x="1379"/>
        <item x="3384"/>
        <item x="2701"/>
        <item x="3097"/>
        <item x="1710"/>
        <item x="1522"/>
        <item x="3235"/>
        <item x="346"/>
        <item x="16"/>
        <item x="776"/>
        <item x="790"/>
        <item x="2211"/>
        <item x="3968"/>
        <item x="1757"/>
        <item x="1173"/>
        <item x="388"/>
        <item x="178"/>
        <item x="1849"/>
        <item x="3808"/>
        <item x="1295"/>
        <item x="2434"/>
        <item x="2470"/>
        <item x="3593"/>
        <item x="247"/>
        <item x="3355"/>
        <item x="2124"/>
        <item x="1118"/>
        <item x="1707"/>
        <item x="3135"/>
        <item x="3759"/>
        <item x="1945"/>
        <item x="2875"/>
        <item x="2890"/>
        <item x="2280"/>
        <item x="1734"/>
        <item x="481"/>
        <item x="3638"/>
        <item x="441"/>
        <item x="2308"/>
        <item x="3974"/>
        <item x="316"/>
        <item x="2250"/>
        <item x="1"/>
        <item x="636"/>
        <item x="684"/>
        <item x="2770"/>
        <item x="3538"/>
        <item x="1576"/>
        <item x="2978"/>
        <item x="3078"/>
        <item x="439"/>
        <item x="1195"/>
        <item x="2793"/>
        <item x="1157"/>
        <item x="3632"/>
        <item x="3740"/>
        <item x="3587"/>
        <item x="1484"/>
        <item x="3943"/>
        <item x="528"/>
        <item x="3848"/>
        <item x="3399"/>
        <item x="3445"/>
        <item x="1193"/>
        <item x="2241"/>
        <item x="3796"/>
        <item x="3071"/>
        <item x="3335"/>
        <item x="1869"/>
        <item x="2930"/>
        <item x="2530"/>
        <item x="3210"/>
        <item x="3371"/>
        <item x="4062"/>
        <item x="2430"/>
        <item x="908"/>
        <item x="2045"/>
        <item x="837"/>
        <item x="496"/>
        <item x="976"/>
        <item x="487"/>
        <item x="1888"/>
        <item x="927"/>
        <item x="697"/>
        <item x="1856"/>
        <item x="2640"/>
        <item x="1816"/>
        <item x="4008"/>
        <item x="884"/>
        <item x="3867"/>
        <item x="2580"/>
        <item x="788"/>
        <item x="2703"/>
        <item x="489"/>
        <item x="703"/>
        <item x="1702"/>
        <item x="1366"/>
        <item x="2213"/>
        <item x="1409"/>
        <item x="3976"/>
        <item x="3861"/>
        <item x="1447"/>
        <item x="3074"/>
        <item x="2063"/>
        <item x="1651"/>
        <item x="2305"/>
        <item x="839"/>
        <item x="1623"/>
        <item x="1527"/>
        <item x="3156"/>
        <item x="170"/>
        <item x="3061"/>
        <item x="2336"/>
        <item x="1747"/>
        <item x="878"/>
        <item x="3320"/>
        <item x="2667"/>
        <item x="653"/>
        <item x="1701"/>
        <item x="3568"/>
        <item x="1116"/>
        <item x="2327"/>
        <item x="2708"/>
        <item x="1991"/>
        <item x="1334"/>
        <item x="2832"/>
        <item x="3348"/>
        <item x="2246"/>
        <item x="2463"/>
        <item x="1649"/>
        <item x="1456"/>
        <item x="1207"/>
        <item x="485"/>
        <item x="2189"/>
        <item x="150"/>
        <item x="3477"/>
        <item x="4035"/>
        <item x="1531"/>
        <item x="2294"/>
        <item x="1722"/>
        <item x="3667"/>
        <item x="2786"/>
        <item x="2532"/>
        <item x="1855"/>
        <item x="414"/>
        <item x="3809"/>
        <item x="3721"/>
        <item x="1865"/>
        <item x="1495"/>
        <item x="2043"/>
        <item x="3678"/>
        <item x="4039"/>
        <item x="2766"/>
        <item x="2529"/>
        <item x="656"/>
        <item x="630"/>
        <item x="520"/>
        <item x="1824"/>
        <item x="2850"/>
        <item x="2650"/>
        <item x="1126"/>
        <item x="102"/>
        <item x="3677"/>
        <item x="754"/>
        <item x="395"/>
        <item x="862"/>
        <item x="2757"/>
        <item x="2556"/>
        <item x="404"/>
        <item x="3880"/>
        <item x="1801"/>
        <item x="1385"/>
        <item x="497"/>
        <item x="4011"/>
        <item x="86"/>
        <item x="1927"/>
        <item x="1685"/>
        <item x="3567"/>
        <item x="3531"/>
        <item x="2684"/>
        <item x="2201"/>
        <item x="214"/>
        <item x="250"/>
        <item x="2266"/>
        <item x="1027"/>
        <item x="273"/>
        <item x="2007"/>
        <item x="2359"/>
        <item x="3207"/>
        <item x="1307"/>
        <item x="808"/>
        <item x="1556"/>
        <item x="2094"/>
        <item x="2399"/>
        <item x="1465"/>
        <item x="599"/>
        <item x="2474"/>
        <item x="2436"/>
        <item x="2952"/>
        <item x="2171"/>
        <item x="1928"/>
        <item x="1478"/>
        <item x="2149"/>
        <item x="2953"/>
        <item x="3666"/>
        <item x="3535"/>
        <item x="3810"/>
        <item x="3841"/>
        <item x="985"/>
        <item x="323"/>
        <item x="1135"/>
        <item x="1039"/>
        <item x="91"/>
        <item x="4023"/>
        <item x="2456"/>
        <item x="3416"/>
        <item x="2403"/>
        <item x="135"/>
        <item x="1671"/>
        <item x="2475"/>
        <item x="1584"/>
        <item x="3940"/>
        <item x="3039"/>
        <item x="171"/>
        <item x="742"/>
        <item x="2622"/>
        <item x="2979"/>
        <item x="1438"/>
        <item x="2083"/>
        <item x="2734"/>
        <item x="3208"/>
        <item x="2685"/>
        <item x="147"/>
        <item x="1866"/>
        <item x="92"/>
        <item x="1986"/>
        <item x="1415"/>
        <item x="3754"/>
        <item x="3701"/>
        <item x="3715"/>
        <item x="1202"/>
        <item x="495"/>
        <item x="3300"/>
        <item x="1352"/>
        <item x="1201"/>
        <item x="1188"/>
        <item x="2887"/>
        <item x="3967"/>
        <item x="3010"/>
        <item x="2740"/>
        <item x="1990"/>
        <item x="1973"/>
        <item x="938"/>
        <item x="2057"/>
        <item x="2511"/>
        <item x="1641"/>
        <item x="1716"/>
        <item x="3836"/>
        <item x="55"/>
        <item x="3684"/>
        <item x="2923"/>
        <item x="2867"/>
        <item x="3957"/>
        <item x="451"/>
        <item x="3908"/>
        <item x="3272"/>
        <item x="2143"/>
        <item x="2893"/>
        <item x="1100"/>
        <item x="2023"/>
        <item x="3949"/>
        <item x="2501"/>
        <item x="1778"/>
        <item x="19"/>
        <item x="3690"/>
        <item x="526"/>
        <item x="2044"/>
        <item x="2877"/>
        <item x="318"/>
        <item x="1939"/>
        <item x="2087"/>
        <item x="3434"/>
        <item x="3231"/>
        <item x="1271"/>
        <item x="971"/>
        <item x="1841"/>
        <item x="3709"/>
        <item x="2632"/>
        <item x="3443"/>
        <item x="2318"/>
        <item x="3317"/>
        <item x="1401"/>
        <item x="405"/>
        <item x="2868"/>
        <item x="1460"/>
        <item x="3723"/>
        <item x="2404"/>
        <item x="255"/>
        <item x="3502"/>
        <item x="3187"/>
        <item x="3820"/>
        <item x="2711"/>
        <item x="26"/>
        <item x="752"/>
        <item x="2731"/>
        <item x="755"/>
        <item x="127"/>
        <item x="1427"/>
        <item x="3581"/>
        <item x="863"/>
        <item x="312"/>
        <item x="2198"/>
        <item x="1208"/>
        <item x="2144"/>
        <item x="3771"/>
        <item x="1519"/>
        <item x="505"/>
        <item x="1199"/>
        <item x="1308"/>
        <item x="3605"/>
        <item x="1575"/>
        <item x="2207"/>
        <item x="981"/>
        <item x="3103"/>
        <item x="3499"/>
        <item x="2165"/>
        <item x="112"/>
        <item x="3220"/>
        <item x="894"/>
        <item x="2520"/>
        <item x="1296"/>
        <item x="3626"/>
        <item x="3057"/>
        <item x="2834"/>
        <item x="52"/>
        <item x="1348"/>
        <item x="3570"/>
        <item x="2225"/>
        <item x="962"/>
        <item x="448"/>
        <item x="3803"/>
        <item x="3875"/>
        <item x="456"/>
        <item x="1630"/>
        <item x="2450"/>
        <item x="3124"/>
        <item x="1661"/>
        <item x="629"/>
        <item x="3117"/>
        <item x="2133"/>
        <item x="2348"/>
        <item x="3440"/>
        <item x="3360"/>
        <item x="986"/>
        <item x="3321"/>
        <item x="2215"/>
        <item x="649"/>
        <item x="3822"/>
        <item x="3296"/>
        <item x="987"/>
        <item x="4106"/>
        <item x="2569"/>
        <item x="2003"/>
        <item x="3192"/>
        <item x="3134"/>
        <item x="3388"/>
        <item x="296"/>
        <item x="1096"/>
        <item x="2184"/>
        <item x="2042"/>
        <item x="2018"/>
        <item x="885"/>
        <item x="2725"/>
        <item x="716"/>
        <item x="1475"/>
        <item x="1124"/>
        <item x="2104"/>
        <item x="1681"/>
        <item x="3121"/>
        <item x="2973"/>
        <item x="3817"/>
        <item x="1777"/>
        <item x="3168"/>
        <item x="842"/>
        <item x="586"/>
        <item x="3682"/>
        <item x="1674"/>
        <item x="2174"/>
        <item x="1704"/>
        <item x="2237"/>
        <item x="751"/>
        <item x="3815"/>
        <item x="72"/>
        <item x="498"/>
        <item x="3087"/>
        <item x="3812"/>
        <item x="3761"/>
        <item x="1560"/>
        <item x="675"/>
        <item x="784"/>
        <item x="2232"/>
        <item x="467"/>
        <item x="1065"/>
        <item x="600"/>
        <item x="3860"/>
        <item x="101"/>
        <item x="1574"/>
        <item x="1618"/>
        <item x="265"/>
        <item x="2702"/>
        <item x="2629"/>
        <item x="646"/>
        <item x="1814"/>
        <item x="3689"/>
        <item x="1640"/>
        <item x="3249"/>
        <item x="457"/>
        <item x="2438"/>
        <item x="2049"/>
        <item x="816"/>
        <item x="260"/>
        <item x="326"/>
        <item x="2353"/>
        <item x="3426"/>
        <item x="3262"/>
        <item x="2258"/>
        <item x="1090"/>
        <item x="3179"/>
        <item x="2609"/>
        <item x="642"/>
        <item x="96"/>
        <item x="2994"/>
        <item x="3458"/>
        <item x="3345"/>
        <item x="3374"/>
        <item x="3699"/>
        <item x="2929"/>
        <item x="3218"/>
        <item x="1511"/>
        <item x="3378"/>
        <item x="2177"/>
        <item x="330"/>
        <item x="667"/>
        <item x="1663"/>
        <item x="173"/>
        <item x="378"/>
        <item x="1109"/>
        <item x="2779"/>
        <item x="561"/>
        <item x="2841"/>
        <item x="1306"/>
        <item x="243"/>
        <item x="785"/>
        <item x="1080"/>
        <item x="1541"/>
        <item x="2449"/>
        <item x="1088"/>
        <item x="3954"/>
        <item x="3221"/>
        <item x="1278"/>
        <item x="3592"/>
        <item x="658"/>
        <item x="3214"/>
        <item x="1551"/>
        <item x="49"/>
        <item x="741"/>
        <item x="992"/>
        <item x="2233"/>
        <item x="1964"/>
        <item x="974"/>
        <item x="2795"/>
        <item x="2455"/>
        <item x="1281"/>
        <item x="2255"/>
        <item x="727"/>
        <item x="796"/>
        <item x="1192"/>
        <item x="1631"/>
        <item x="3228"/>
        <item x="3642"/>
        <item x="3023"/>
        <item x="2652"/>
        <item x="942"/>
        <item x="581"/>
        <item x="2720"/>
        <item x="2479"/>
        <item x="641"/>
        <item x="1288"/>
        <item x="3934"/>
        <item x="1191"/>
        <item x="277"/>
        <item x="1422"/>
        <item x="2176"/>
        <item x="3883"/>
        <item x="1652"/>
        <item x="2858"/>
        <item x="4071"/>
        <item x="81"/>
        <item x="624"/>
        <item x="64"/>
        <item x="32"/>
        <item x="79"/>
        <item x="830"/>
        <item x="2079"/>
        <item x="1393"/>
        <item x="210"/>
        <item x="3997"/>
        <item x="3299"/>
        <item x="1062"/>
        <item x="2784"/>
        <item x="483"/>
        <item x="3890"/>
        <item x="1414"/>
        <item x="3259"/>
        <item x="1942"/>
        <item x="3546"/>
        <item x="2466"/>
        <item x="1342"/>
        <item x="311"/>
        <item x="1790"/>
        <item x="535"/>
        <item x="2955"/>
        <item x="373"/>
        <item x="4051"/>
        <item x="347"/>
        <item x="1455"/>
        <item x="168"/>
        <item x="3132"/>
        <item x="1155"/>
        <item x="1876"/>
        <item x="3742"/>
        <item x="3127"/>
        <item x="1408"/>
        <item x="2872"/>
        <item x="963"/>
        <item x="3346"/>
        <item x="517"/>
        <item x="2917"/>
        <item x="2692"/>
        <item x="1137"/>
        <item x="1055"/>
        <item x="2855"/>
        <item x="3730"/>
        <item x="897"/>
        <item x="57"/>
        <item x="3946"/>
        <item x="2322"/>
        <item x="2332"/>
        <item x="756"/>
        <item x="2082"/>
        <item x="3090"/>
        <item x="876"/>
        <item x="2673"/>
        <item x="1510"/>
        <item x="2252"/>
        <item x="1402"/>
        <item x="2710"/>
        <item x="780"/>
        <item x="3853"/>
        <item x="2001"/>
        <item x="2034"/>
        <item x="2857"/>
        <item x="2321"/>
        <item x="224"/>
        <item x="228"/>
        <item x="329"/>
        <item x="3784"/>
        <item x="3899"/>
        <item x="1782"/>
        <item x="1815"/>
        <item x="2813"/>
        <item x="2625"/>
        <item x="1764"/>
        <item x="474"/>
        <item x="1399"/>
        <item x="3921"/>
        <item x="1515"/>
        <item x="4103"/>
        <item x="2993"/>
        <item x="409"/>
        <item x="2769"/>
        <item x="3932"/>
        <item x="66"/>
        <item x="3088"/>
        <item x="2066"/>
        <item x="3257"/>
        <item x="1120"/>
        <item x="8"/>
        <item x="9"/>
        <item x="298"/>
        <item x="3882"/>
        <item x="1538"/>
        <item x="473"/>
        <item x="2825"/>
        <item x="2942"/>
        <item x="677"/>
        <item x="3777"/>
        <item x="129"/>
        <item x="1452"/>
        <item x="3858"/>
        <item x="666"/>
        <item x="2869"/>
        <item x="3165"/>
        <item x="2526"/>
        <item x="668"/>
        <item x="3400"/>
        <item x="1550"/>
        <item x="3619"/>
        <item x="1187"/>
        <item x="2247"/>
        <item x="1562"/>
        <item x="1812"/>
        <item x="2040"/>
        <item x="2497"/>
        <item x="2316"/>
        <item x="3332"/>
        <item x="188"/>
        <item x="2865"/>
        <item x="1434"/>
        <item x="2806"/>
        <item x="1913"/>
        <item x="2476"/>
        <item x="130"/>
        <item x="2617"/>
        <item x="1569"/>
        <item x="3978"/>
        <item x="3404"/>
        <item x="3414"/>
        <item x="3929"/>
        <item x="592"/>
        <item x="3906"/>
        <item x="2462"/>
        <item x="1242"/>
        <item x="632"/>
        <item x="888"/>
        <item x="2823"/>
        <item x="2691"/>
        <item x="1172"/>
        <item x="4019"/>
        <item x="1785"/>
        <item x="41"/>
        <item x="2146"/>
        <item x="1492"/>
        <item x="2315"/>
        <item x="715"/>
        <item x="616"/>
        <item x="3236"/>
        <item x="2523"/>
        <item x="1582"/>
        <item x="1753"/>
        <item x="1274"/>
        <item x="983"/>
        <item x="3350"/>
        <item x="2069"/>
        <item x="315"/>
        <item x="1890"/>
        <item x="1543"/>
        <item x="3229"/>
        <item x="764"/>
        <item x="2568"/>
        <item x="2950"/>
        <item x="1473"/>
        <item x="3009"/>
        <item x="3658"/>
        <item x="1016"/>
        <item x="4031"/>
        <item x="1610"/>
        <item x="539"/>
        <item x="1647"/>
        <item x="1813"/>
        <item x="399"/>
        <item x="1708"/>
        <item x="3197"/>
        <item x="854"/>
        <item x="2878"/>
        <item x="1591"/>
        <item x="387"/>
        <item x="3749"/>
        <item x="1779"/>
        <item x="2000"/>
        <item x="3273"/>
        <item x="2657"/>
        <item x="3994"/>
        <item x="706"/>
        <item x="3178"/>
        <item x="2897"/>
        <item x="975"/>
        <item x="3996"/>
        <item x="689"/>
        <item x="3035"/>
        <item x="4036"/>
        <item x="2192"/>
        <item x="1227"/>
        <item x="1467"/>
        <item x="2142"/>
        <item x="60"/>
        <item x="3366"/>
        <item x="3410"/>
        <item x="1069"/>
        <item x="540"/>
        <item x="961"/>
        <item x="1123"/>
        <item x="3202"/>
        <item x="1349"/>
        <item x="3269"/>
        <item x="857"/>
        <item x="542"/>
        <item x="2416"/>
        <item x="2963"/>
        <item x="1687"/>
        <item x="1170"/>
        <item x="3877"/>
        <item x="2002"/>
        <item x="3059"/>
        <item x="3987"/>
        <item x="3468"/>
        <item x="137"/>
        <item x="2139"/>
        <item x="2480"/>
        <item x="1975"/>
        <item x="1254"/>
        <item x="2024"/>
        <item x="1421"/>
        <item x="3533"/>
        <item x="2127"/>
        <item x="3720"/>
        <item x="2433"/>
        <item x="397"/>
        <item x="3138"/>
        <item x="3769"/>
        <item x="3703"/>
        <item x="1935"/>
        <item x="2679"/>
        <item x="2102"/>
        <item x="749"/>
        <item x="2187"/>
        <item x="3998"/>
        <item x="1044"/>
        <item x="3101"/>
        <item x="1627"/>
        <item x="3238"/>
        <item x="3064"/>
        <item x="1131"/>
        <item x="637"/>
        <item x="1933"/>
        <item x="1299"/>
        <item x="1903"/>
        <item x="860"/>
        <item x="33"/>
        <item x="880"/>
        <item x="407"/>
        <item x="827"/>
        <item x="627"/>
        <item x="1768"/>
        <item x="2070"/>
        <item x="1895"/>
        <item x="403"/>
        <item x="2777"/>
        <item x="2591"/>
        <item x="3842"/>
        <item x="3170"/>
        <item x="1894"/>
        <item x="4105"/>
        <item x="1806"/>
        <item x="468"/>
        <item x="1751"/>
        <item x="693"/>
        <item x="1563"/>
        <item x="3518"/>
        <item x="3209"/>
        <item x="3800"/>
        <item x="3211"/>
        <item x="2962"/>
        <item x="4065"/>
        <item x="3914"/>
        <item x="2912"/>
        <item x="3444"/>
        <item x="3351"/>
        <item x="3264"/>
        <item x="3579"/>
        <item x="3813"/>
        <item x="815"/>
        <item x="398"/>
        <item x="3826"/>
        <item x="584"/>
        <item x="2218"/>
        <item x="1797"/>
        <item x="2901"/>
        <item x="3625"/>
        <item x="3704"/>
        <item x="244"/>
        <item x="3563"/>
        <item x="3912"/>
        <item x="1211"/>
        <item x="2196"/>
        <item x="3926"/>
        <item x="966"/>
        <item x="1908"/>
        <item x="555"/>
        <item x="1838"/>
        <item x="2409"/>
        <item x="2768"/>
        <item x="3948"/>
        <item x="2559"/>
        <item x="417"/>
        <item x="1565"/>
        <item x="4088"/>
        <item x="563"/>
        <item x="3446"/>
        <item x="2130"/>
        <item x="2387"/>
        <item x="3513"/>
        <item x="1361"/>
        <item x="2249"/>
        <item x="2111"/>
        <item x="1678"/>
        <item x="883"/>
        <item x="2682"/>
        <item x="3900"/>
        <item x="2845"/>
        <item x="3157"/>
        <item x="1136"/>
        <item x="2982"/>
        <item x="2839"/>
        <item x="1233"/>
        <item x="3724"/>
        <item x="3806"/>
        <item x="3611"/>
        <item x="3865"/>
        <item x="1585"/>
        <item x="1004"/>
        <item x="83"/>
        <item x="2338"/>
        <item x="2660"/>
        <item x="1117"/>
        <item x="2653"/>
        <item x="769"/>
        <item x="2676"/>
        <item x="146"/>
        <item x="125"/>
        <item x="286"/>
        <item x="2270"/>
        <item x="2583"/>
        <item x="901"/>
        <item x="4084"/>
        <item x="3266"/>
        <item x="1643"/>
        <item x="463"/>
        <item x="1665"/>
        <item x="651"/>
        <item x="434"/>
        <item x="3981"/>
        <item x="3319"/>
        <item x="3804"/>
        <item x="1970"/>
        <item x="156"/>
        <item x="202"/>
        <item x="220"/>
        <item x="671"/>
        <item x="553"/>
        <item x="2081"/>
        <item x="2683"/>
        <item x="2842"/>
        <item x="522"/>
        <item x="2135"/>
        <item x="2515"/>
        <item x="3673"/>
        <item x="1011"/>
        <item x="2812"/>
        <item x="1357"/>
        <item x="2170"/>
        <item x="295"/>
        <item x="1503"/>
        <item x="2086"/>
        <item x="2137"/>
        <item x="3354"/>
        <item x="2871"/>
        <item x="1831"/>
        <item x="1344"/>
        <item x="392"/>
        <item x="278"/>
        <item x="1634"/>
        <item x="4000"/>
        <item x="3616"/>
        <item x="2361"/>
        <item x="2362"/>
        <item x="1885"/>
        <item x="332"/>
        <item x="4001"/>
        <item x="4003"/>
        <item x="3159"/>
        <item x="1072"/>
        <item x="1025"/>
        <item x="734"/>
        <item x="2981"/>
        <item x="3469"/>
        <item x="3835"/>
        <item x="3476"/>
        <item x="665"/>
        <item x="3424"/>
        <item x="534"/>
        <item x="3256"/>
        <item x="2729"/>
        <item x="886"/>
        <item x="3527"/>
        <item x="1111"/>
        <item x="4038"/>
        <item x="213"/>
        <item x="1558"/>
        <item x="568"/>
        <item x="3525"/>
        <item x="3664"/>
        <item x="2785"/>
        <item x="2509"/>
        <item x="2106"/>
        <item x="437"/>
        <item x="2659"/>
        <item x="3254"/>
        <item x="611"/>
        <item x="2228"/>
        <item x="2285"/>
        <item x="355"/>
        <item x="3789"/>
        <item x="320"/>
        <item x="2521"/>
        <item x="281"/>
        <item x="3712"/>
        <item x="151"/>
        <item x="322"/>
        <item x="1472"/>
        <item x="3655"/>
        <item x="2337"/>
        <item x="1805"/>
        <item x="3963"/>
        <item x="3660"/>
        <item x="910"/>
        <item x="850"/>
        <item x="361"/>
        <item x="3442"/>
        <item x="774"/>
        <item x="3310"/>
        <item x="2495"/>
        <item x="1236"/>
        <item x="1720"/>
        <item x="3648"/>
        <item x="777"/>
        <item x="1525"/>
        <item x="531"/>
        <item x="1971"/>
        <item x="709"/>
        <item x="2561"/>
        <item x="4091"/>
        <item x="861"/>
        <item x="2120"/>
        <item x="2011"/>
        <item x="393"/>
        <item x="2863"/>
        <item x="1614"/>
        <item x="2723"/>
        <item x="117"/>
        <item x="482"/>
        <item x="1940"/>
        <item x="1082"/>
        <item x="2615"/>
        <item x="1867"/>
        <item x="154"/>
        <item x="1697"/>
        <item x="731"/>
        <item x="1795"/>
        <item x="2626"/>
        <item x="212"/>
        <item x="3281"/>
        <item x="700"/>
        <item x="4093"/>
        <item x="256"/>
        <item x="2099"/>
        <item x="3421"/>
        <item x="470"/>
        <item x="3420"/>
        <item x="3372"/>
        <item x="3824"/>
        <item x="3141"/>
        <item x="238"/>
        <item x="2046"/>
        <item x="25"/>
        <item x="366"/>
        <item x="1040"/>
        <item x="2485"/>
        <item x="3738"/>
        <item x="3098"/>
        <item x="3695"/>
        <item x="2394"/>
        <item x="1085"/>
        <item x="2354"/>
        <item x="454"/>
        <item x="3663"/>
        <item x="39"/>
        <item x="1002"/>
        <item x="973"/>
        <item x="2084"/>
        <item x="747"/>
        <item x="1717"/>
        <item x="3595"/>
        <item x="953"/>
        <item x="891"/>
        <item x="519"/>
        <item x="2512"/>
        <item x="1287"/>
        <item x="3726"/>
        <item x="231"/>
        <item x="713"/>
        <item x="525"/>
        <item x="2852"/>
        <item x="98"/>
        <item x="3879"/>
        <item x="2072"/>
        <item x="1094"/>
        <item x="814"/>
        <item x="2116"/>
        <item x="669"/>
        <item x="2413"/>
        <item x="1962"/>
        <item x="3436"/>
        <item x="1915"/>
        <item x="2873"/>
        <item x="694"/>
        <item x="145"/>
        <item x="4028"/>
        <item x="3944"/>
        <item x="2405"/>
        <item x="787"/>
        <item x="3930"/>
        <item x="3802"/>
        <item x="4052"/>
        <item x="1637"/>
        <item x="203"/>
        <item x="732"/>
        <item x="3602"/>
        <item x="1449"/>
        <item x="42"/>
        <item x="514"/>
        <item x="2226"/>
        <item x="2396"/>
        <item x="1763"/>
        <item x="2781"/>
        <item x="449"/>
        <item x="314"/>
        <item x="2487"/>
        <item x="13"/>
        <item x="492"/>
        <item x="3342"/>
        <item x="2848"/>
        <item x="3487"/>
        <item x="3413"/>
        <item x="2448"/>
        <item x="4040"/>
        <item x="515"/>
        <item x="1966"/>
        <item x="3255"/>
        <item x="2690"/>
        <item x="1322"/>
        <item x="480"/>
        <item x="2888"/>
        <item x="1999"/>
        <item x="1755"/>
        <item x="1535"/>
        <item x="14"/>
        <item x="297"/>
        <item x="2110"/>
        <item x="2132"/>
        <item x="233"/>
        <item x="2343"/>
        <item x="1381"/>
        <item x="2572"/>
        <item x="240"/>
        <item x="153"/>
        <item x="1331"/>
        <item x="4044"/>
        <item x="1217"/>
        <item x="340"/>
        <item x="1714"/>
        <item x="3331"/>
        <item x="3818"/>
        <item x="4033"/>
        <item x="2209"/>
        <item x="2846"/>
        <item x="925"/>
        <item x="1699"/>
        <item x="576"/>
        <item x="2582"/>
        <item x="572"/>
        <item x="921"/>
        <item x="1244"/>
        <item x="2927"/>
        <item x="3482"/>
        <item x="3805"/>
        <item x="143"/>
        <item x="2447"/>
        <item x="3486"/>
        <item x="3975"/>
        <item x="2765"/>
        <item x="1371"/>
        <item x="3555"/>
        <item x="3395"/>
        <item x="2125"/>
        <item x="3392"/>
        <item x="1203"/>
        <item x="2505"/>
        <item x="1926"/>
        <item x="466"/>
        <item x="1509"/>
        <item x="1840"/>
        <item x="738"/>
        <item x="283"/>
        <item x="3012"/>
        <item x="1159"/>
        <item x="195"/>
        <item x="1578"/>
        <item x="420"/>
        <item x="1828"/>
        <item x="4046"/>
        <item x="2545"/>
        <item x="3652"/>
        <item x="2390"/>
        <item x="2551"/>
        <item x="2311"/>
        <item x="793"/>
        <item x="1286"/>
        <item x="2461"/>
        <item x="4094"/>
        <item x="1028"/>
        <item x="3748"/>
        <item x="3409"/>
        <item x="2654"/>
        <item x="363"/>
        <item x="3985"/>
        <item x="317"/>
        <item x="2811"/>
        <item x="3920"/>
        <item x="3933"/>
        <item x="2536"/>
        <item x="657"/>
        <item x="543"/>
        <item x="293"/>
        <item x="899"/>
        <item x="3909"/>
        <item x="111"/>
        <item x="2782"/>
        <item x="550"/>
        <item x="1329"/>
        <item x="748"/>
        <item x="1724"/>
        <item x="1301"/>
        <item x="1235"/>
        <item x="3600"/>
        <item x="166"/>
        <item x="2383"/>
        <item x="2791"/>
        <item x="1907"/>
        <item x="2059"/>
        <item x="2085"/>
        <item x="2161"/>
        <item x="3972"/>
        <item x="545"/>
        <item x="2238"/>
        <item x="3449"/>
        <item x="1835"/>
        <item x="477"/>
        <item x="544"/>
        <item x="3641"/>
        <item x="2415"/>
        <item x="3785"/>
        <item x="376"/>
        <item x="3076"/>
        <item x="1487"/>
        <item x="2989"/>
        <item x="3597"/>
        <item x="6"/>
        <item x="3838"/>
        <item x="2910"/>
        <item x="2918"/>
        <item x="1130"/>
        <item x="3609"/>
        <item x="3337"/>
        <item x="108"/>
        <item x="3558"/>
        <item x="3683"/>
        <item x="795"/>
        <item x="3629"/>
        <item x="1882"/>
        <item x="3590"/>
        <item x="609"/>
        <item x="2123"/>
        <item x="3939"/>
        <item x="2221"/>
        <item x="2616"/>
        <item x="2284"/>
        <item x="2638"/>
        <item x="2155"/>
        <item x="5"/>
        <item x="967"/>
        <item x="2370"/>
        <item x="809"/>
        <item x="3034"/>
        <item x="1921"/>
        <item x="424"/>
        <item x="3588"/>
        <item x="442"/>
        <item x="1388"/>
        <item x="2006"/>
        <item x="2636"/>
        <item x="3911"/>
        <item x="1411"/>
        <item x="227"/>
        <item x="758"/>
        <item x="3705"/>
        <item x="3112"/>
        <item x="3670"/>
        <item x="2498"/>
        <item x="1769"/>
        <item x="1773"/>
        <item x="152"/>
        <item x="3659"/>
        <item x="2352"/>
        <item x="1917"/>
        <item x="116"/>
        <item x="1555"/>
        <item x="759"/>
        <item x="2919"/>
        <item x="871"/>
        <item x="3206"/>
        <item x="692"/>
        <item x="3247"/>
        <item x="915"/>
        <item x="574"/>
        <item x="1544"/>
        <item x="916"/>
        <item x="63"/>
        <item x="2922"/>
        <item x="792"/>
        <item x="580"/>
        <item x="3154"/>
        <item x="3033"/>
        <item x="254"/>
        <item x="3358"/>
        <item x="4096"/>
        <item x="3359"/>
        <item x="3492"/>
        <item x="3591"/>
        <item x="2073"/>
        <item x="890"/>
        <item x="3128"/>
        <item x="3984"/>
        <item x="15"/>
        <item x="958"/>
        <item x="3935"/>
        <item x="2938"/>
        <item x="3758"/>
        <item x="3479"/>
        <item x="647"/>
        <item x="2594"/>
        <item x="3437"/>
        <item x="339"/>
        <item x="2584"/>
        <item x="2372"/>
        <item x="1829"/>
        <item x="2398"/>
        <item x="3517"/>
        <item x="1470"/>
        <item x="3760"/>
        <item x="3951"/>
        <item x="3523"/>
        <item x="2340"/>
        <item x="1054"/>
        <item x="1060"/>
        <item x="1887"/>
        <item x="2138"/>
        <item x="918"/>
        <item x="3164"/>
        <item x="2891"/>
        <item x="3385"/>
        <item x="2009"/>
        <item x="936"/>
        <item x="4050"/>
        <item x="70"/>
        <item x="594"/>
        <item x="1675"/>
        <item x="2401"/>
        <item x="1086"/>
        <item x="65"/>
        <item x="2589"/>
        <item x="1171"/>
        <item x="1483"/>
        <item x="2227"/>
        <item x="345"/>
        <item x="1067"/>
        <item x="2114"/>
        <item x="2808"/>
        <item x="408"/>
        <item x="2381"/>
        <item x="2185"/>
        <item x="1733"/>
        <item x="1667"/>
        <item x="3380"/>
        <item x="3850"/>
        <item x="3327"/>
        <item x="2421"/>
        <item x="1336"/>
        <item x="472"/>
        <item x="2992"/>
        <item x="3886"/>
        <item x="1339"/>
        <item x="1657"/>
        <item x="2220"/>
        <item x="2576"/>
        <item x="357"/>
        <item x="3302"/>
        <item x="2302"/>
        <item x="124"/>
        <item x="313"/>
        <item x="176"/>
        <item x="452"/>
        <item x="988"/>
        <item x="1149"/>
        <item x="3066"/>
        <item x="3510"/>
        <item x="2053"/>
        <item x="1944"/>
        <item x="2457"/>
        <item x="3797"/>
        <item x="1389"/>
        <item x="2601"/>
        <item x="3892"/>
        <item x="579"/>
        <item x="3618"/>
        <item x="109"/>
        <item x="1261"/>
        <item x="900"/>
        <item x="2035"/>
        <item x="724"/>
        <item x="944"/>
        <item x="596"/>
        <item x="3065"/>
        <item x="1950"/>
        <item x="3140"/>
        <item x="3559"/>
        <item x="3277"/>
        <item x="1521"/>
        <item x="3956"/>
        <item x="1587"/>
        <item x="469"/>
        <item x="2180"/>
        <item x="2821"/>
        <item x="3150"/>
        <item x="3919"/>
        <item x="1246"/>
        <item x="1325"/>
        <item x="946"/>
        <item x="2866"/>
        <item x="446"/>
        <item x="2307"/>
        <item x="2669"/>
        <item x="622"/>
        <item x="3417"/>
        <item x="3130"/>
        <item x="1873"/>
        <item x="3268"/>
        <item x="521"/>
        <item x="3029"/>
        <item x="1621"/>
        <item x="2831"/>
        <item x="1948"/>
        <item x="445"/>
        <item x="1197"/>
        <item x="3144"/>
        <item x="928"/>
        <item x="2635"/>
        <item x="1321"/>
        <item x="1985"/>
        <item x="631"/>
        <item x="31"/>
        <item x="945"/>
        <item x="251"/>
        <item x="1365"/>
        <item x="2510"/>
        <item x="2022"/>
        <item x="2980"/>
        <item x="2668"/>
        <item x="990"/>
        <item x="558"/>
        <item x="196"/>
        <item x="67"/>
        <item x="1666"/>
        <item x="1700"/>
        <item x="3295"/>
        <item x="2516"/>
        <item x="679"/>
        <item x="3106"/>
        <item x="1153"/>
        <item x="1324"/>
        <item x="821"/>
        <item x="3553"/>
        <item x="186"/>
        <item x="343"/>
        <item x="1279"/>
        <item x="2346"/>
        <item x="2936"/>
        <item x="419"/>
        <item x="148"/>
        <item x="1744"/>
        <item x="736"/>
        <item x="3681"/>
        <item x="935"/>
        <item x="3455"/>
        <item x="3027"/>
        <item x="1397"/>
        <item x="639"/>
        <item x="119"/>
        <item x="3961"/>
        <item x="2991"/>
        <item x="1459"/>
        <item x="3447"/>
        <item x="2670"/>
        <item x="3706"/>
        <item x="1958"/>
        <item x="1789"/>
        <item x="3541"/>
        <item x="2822"/>
        <item x="2712"/>
        <item x="1692"/>
        <item x="1335"/>
        <item x="1050"/>
        <item x="2599"/>
        <item x="3498"/>
        <item x="375"/>
        <item x="2379"/>
        <item x="2236"/>
        <item x="2914"/>
        <item x="272"/>
        <item x="1891"/>
        <item x="2975"/>
        <item x="2628"/>
        <item x="1727"/>
        <item x="1679"/>
        <item x="3635"/>
        <item x="2932"/>
        <item x="1289"/>
        <item x="1382"/>
        <item x="2420"/>
        <item x="2732"/>
        <item x="2775"/>
        <item x="2944"/>
        <item x="604"/>
        <item x="2895"/>
        <item x="38"/>
        <item x="1178"/>
        <item x="829"/>
        <item x="1737"/>
        <item x="443"/>
        <item x="1566"/>
        <item x="2392"/>
        <item x="3376"/>
        <item x="3325"/>
        <item x="1603"/>
        <item x="2134"/>
        <item x="859"/>
        <item x="3916"/>
        <item x="1350"/>
        <item x="3497"/>
        <item x="1758"/>
        <item x="1742"/>
        <item x="1635"/>
        <item x="2168"/>
        <item x="1462"/>
        <item x="2954"/>
        <item x="1066"/>
        <item x="838"/>
        <item x="1787"/>
        <item x="69"/>
        <item x="179"/>
        <item x="1494"/>
        <item x="95"/>
        <item x="2807"/>
        <item x="634"/>
        <item x="2528"/>
        <item x="258"/>
        <item x="939"/>
        <item x="1923"/>
        <item x="2197"/>
        <item x="3041"/>
        <item x="1654"/>
        <item x="2648"/>
        <item x="2956"/>
        <item x="3151"/>
        <item x="822"/>
        <item x="411"/>
        <item x="1041"/>
        <item x="2802"/>
        <item x="2999"/>
        <item x="3411"/>
        <item x="1453"/>
        <item x="2558"/>
        <item x="2864"/>
        <item x="120"/>
        <item x="3504"/>
        <item x="1729"/>
        <item x="128"/>
        <item x="2688"/>
        <item x="2469"/>
        <item x="826"/>
        <item x="1275"/>
        <item x="3986"/>
        <item x="1943"/>
        <item x="1658"/>
        <item x="957"/>
        <item x="1588"/>
        <item x="3148"/>
        <item x="3767"/>
        <item x="2972"/>
        <item x="3782"/>
        <item x="1632"/>
        <item x="2718"/>
        <item x="3955"/>
        <item x="3069"/>
        <item x="3070"/>
        <item x="2422"/>
        <item x="1547"/>
        <item x="1245"/>
        <item x="1802"/>
        <item x="2005"/>
        <item x="562"/>
        <item x="1454"/>
        <item x="737"/>
        <item x="3014"/>
        <item x="1984"/>
        <item x="583"/>
        <item x="2264"/>
        <item x="3006"/>
        <item x="2230"/>
        <item x="1009"/>
        <item x="2090"/>
        <item x="1951"/>
        <item x="4032"/>
        <item x="149"/>
        <item x="1506"/>
        <item x="2728"/>
        <item x="3599"/>
        <item x="3693"/>
        <item x="1076"/>
        <item x="2395"/>
        <item x="2129"/>
        <item x="524"/>
        <item x="4078"/>
        <item x="2549"/>
        <item x="2894"/>
        <item x="2020"/>
        <item x="2355"/>
        <item x="4073"/>
        <item x="2277"/>
        <item x="3080"/>
        <item x="2883"/>
        <item x="1185"/>
        <item x="1673"/>
        <item x="2778"/>
        <item x="1146"/>
        <item x="3962"/>
        <item x="3304"/>
        <item x="379"/>
        <item x="2440"/>
        <item x="3079"/>
        <item x="2131"/>
        <item x="431"/>
        <item x="4060"/>
        <item x="3765"/>
        <item x="2604"/>
        <item x="211"/>
        <item x="3336"/>
        <item x="2442"/>
        <item x="3284"/>
        <item x="3608"/>
        <item x="1277"/>
        <item x="3049"/>
        <item x="1794"/>
        <item x="672"/>
        <item x="3227"/>
        <item x="1190"/>
        <item x="2172"/>
        <item x="1880"/>
        <item x="3716"/>
        <item x="2080"/>
        <item x="2191"/>
        <item x="2758"/>
        <item x="1808"/>
        <item x="1230"/>
        <item x="3977"/>
        <item x="2345"/>
        <item x="2333"/>
        <item x="1280"/>
        <item x="4013"/>
        <item x="1549"/>
        <item x="1561"/>
        <item x="721"/>
        <item x="1169"/>
        <item x="1735"/>
        <item x="2524"/>
        <item x="1593"/>
        <item x="3950"/>
        <item x="207"/>
        <item x="1303"/>
        <item x="2714"/>
        <item x="1400"/>
        <item x="2350"/>
        <item x="1821"/>
        <item x="3849"/>
        <item x="2915"/>
        <item x="762"/>
        <item x="1960"/>
        <item x="538"/>
        <item x="24"/>
        <item x="1269"/>
        <item x="3790"/>
        <item x="3062"/>
        <item x="2951"/>
        <item x="157"/>
        <item x="2849"/>
        <item x="1488"/>
        <item x="2644"/>
        <item x="3952"/>
        <item x="1533"/>
        <item x="2836"/>
        <item x="121"/>
        <item x="1772"/>
        <item x="3283"/>
        <item x="1112"/>
        <item x="440"/>
        <item x="3598"/>
        <item x="428"/>
        <item x="557"/>
        <item x="1952"/>
        <item x="167"/>
        <item x="1291"/>
        <item x="2794"/>
        <item x="1071"/>
        <item x="1981"/>
        <item x="3578"/>
        <item x="613"/>
        <item x="3100"/>
        <item x="2546"/>
        <item x="100"/>
        <item x="2239"/>
        <item x="2052"/>
        <item x="2921"/>
        <item x="1656"/>
        <item x="1163"/>
        <item x="123"/>
        <item x="1084"/>
        <item x="1122"/>
        <item x="3219"/>
        <item x="3938"/>
        <item x="3550"/>
        <item x="110"/>
        <item x="2686"/>
        <item x="400"/>
        <item x="386"/>
        <item x="1568"/>
        <item x="184"/>
        <item x="1861"/>
        <item x="2147"/>
        <item x="3137"/>
        <item x="1266"/>
        <item x="3979"/>
        <item x="2672"/>
        <item x="3465"/>
        <item x="1688"/>
        <item x="3026"/>
        <item x="2376"/>
        <item x="3766"/>
        <item x="209"/>
        <item x="1165"/>
        <item x="1624"/>
        <item x="998"/>
        <item x="3217"/>
        <item x="688"/>
        <item x="2015"/>
        <item x="80"/>
        <item x="1384"/>
        <item x="3811"/>
        <item x="3571"/>
        <item x="2183"/>
        <item x="3891"/>
        <item x="587"/>
        <item x="3692"/>
        <item x="3982"/>
        <item x="3989"/>
        <item x="1493"/>
        <item x="3005"/>
        <item x="3770"/>
        <item x="488"/>
        <item x="71"/>
        <item x="3326"/>
        <item x="3286"/>
        <item x="190"/>
        <item x="615"/>
        <item x="264"/>
        <item x="766"/>
        <item x="36"/>
        <item x="4090"/>
        <item x="2603"/>
        <item x="2400"/>
        <item x="2759"/>
        <item x="1213"/>
        <item x="1181"/>
        <item x="2136"/>
        <item x="1554"/>
        <item x="2437"/>
        <item x="547"/>
        <item x="1983"/>
        <item x="2664"/>
        <item x="4056"/>
        <item x="3768"/>
        <item x="2204"/>
        <item x="165"/>
        <item x="3419"/>
        <item x="892"/>
        <item x="2843"/>
        <item x="1241"/>
        <item x="3251"/>
        <item x="4058"/>
        <item x="1457"/>
        <item x="3964"/>
        <item x="2141"/>
        <item x="4002"/>
        <item x="2925"/>
        <item x="1285"/>
        <item x="745"/>
        <item x="2960"/>
        <item x="4101"/>
        <item x="2840"/>
        <item x="2656"/>
        <item x="1343"/>
        <item x="1247"/>
        <item x="1579"/>
        <item x="282"/>
        <item x="3203"/>
        <item x="2700"/>
        <item x="1941"/>
        <item x="1005"/>
        <item x="461"/>
        <item x="362"/>
        <item x="1889"/>
        <item x="3645"/>
        <item x="3745"/>
        <item x="484"/>
        <item x="1047"/>
        <item x="3999"/>
        <item x="2329"/>
        <item x="3153"/>
        <item x="3084"/>
        <item x="2941"/>
        <item x="1696"/>
        <item x="2365"/>
        <item x="2562"/>
        <item x="959"/>
        <item x="4075"/>
        <item x="3786"/>
        <item x="2029"/>
        <item x="1164"/>
        <item x="2605"/>
        <item x="107"/>
        <item x="2432"/>
        <item x="571"/>
        <item x="1413"/>
        <item x="3751"/>
        <item x="2540"/>
        <item x="3323"/>
        <item x="1524"/>
        <item x="603"/>
        <item x="2926"/>
        <item x="1567"/>
        <item x="423"/>
        <item x="3661"/>
        <item x="205"/>
        <item x="3185"/>
        <item x="3676"/>
        <item x="648"/>
        <item x="2033"/>
        <item x="680"/>
        <item x="3020"/>
        <item x="2378"/>
        <item x="412"/>
        <item x="2590"/>
        <item x="3056"/>
        <item x="3828"/>
        <item x="274"/>
        <item x="2075"/>
        <item x="1817"/>
        <item x="1433"/>
        <item x="1669"/>
        <item x="1179"/>
        <item x="4012"/>
        <item x="1144"/>
        <item x="1313"/>
        <item x="1605"/>
        <item x="898"/>
        <item x="3610"/>
        <item x="2326"/>
        <item x="1189"/>
        <item x="3514"/>
        <item x="3543"/>
        <item x="3172"/>
        <item x="3349"/>
        <item x="2488"/>
        <item x="3357"/>
        <item x="2017"/>
        <item x="2736"/>
        <item x="2067"/>
        <item x="2393"/>
        <item x="2050"/>
        <item x="3829"/>
        <item x="2817"/>
        <item x="1481"/>
        <item x="1387"/>
        <item x="2964"/>
        <item x="1391"/>
        <item x="3566"/>
        <item x="2587"/>
        <item x="3662"/>
        <item x="705"/>
        <item x="2983"/>
        <item x="365"/>
        <item x="566"/>
        <item x="570"/>
        <item x="2202"/>
        <item x="1297"/>
        <item x="3488"/>
        <item x="3674"/>
        <item x="1448"/>
        <item x="4027"/>
        <item x="3889"/>
        <item x="1529"/>
        <item x="3162"/>
        <item x="2833"/>
        <item x="3329"/>
        <item x="3637"/>
        <item x="2173"/>
        <item x="3129"/>
        <item x="3055"/>
        <item x="2646"/>
        <item x="1507"/>
        <item x="1684"/>
        <item x="3630"/>
        <item x="3582"/>
        <item x="74"/>
        <item x="1628"/>
        <item x="2514"/>
        <item x="3173"/>
        <item x="614"/>
        <item x="3046"/>
        <item x="2639"/>
        <item x="1776"/>
        <item x="2971"/>
        <item x="2573"/>
        <item x="3511"/>
        <item x="1594"/>
        <item x="1691"/>
        <item x="2776"/>
        <item x="3118"/>
        <item x="391"/>
        <item x="2300"/>
        <item x="3275"/>
        <item x="3092"/>
        <item x="717"/>
        <item x="3490"/>
        <item x="1249"/>
        <item x="3433"/>
        <item x="2716"/>
        <item x="28"/>
        <item x="2693"/>
        <item x="546"/>
        <item x="2160"/>
        <item x="3922"/>
        <item x="3242"/>
        <item x="3435"/>
        <item x="3428"/>
        <item x="2907"/>
        <item x="2151"/>
        <item x="1672"/>
        <item x="1800"/>
        <item x="1256"/>
        <item x="3823"/>
        <item x="1078"/>
        <item x="856"/>
        <item x="465"/>
        <item x="2567"/>
        <item x="47"/>
        <item x="1741"/>
        <item x="895"/>
        <item x="1534"/>
        <item x="1209"/>
        <item x="3756"/>
        <item x="659"/>
        <item x="851"/>
        <item x="3481"/>
        <item x="506"/>
        <item x="2801"/>
        <item x="2614"/>
        <item x="262"/>
        <item x="3653"/>
        <item x="1014"/>
        <item x="3276"/>
        <item x="3032"/>
        <item x="459"/>
        <item x="3881"/>
        <item x="1766"/>
        <item x="3983"/>
        <item x="1736"/>
        <item x="197"/>
        <item x="2451"/>
        <item x="2384"/>
        <item x="246"/>
        <item x="4079"/>
        <item x="2382"/>
        <item x="4030"/>
        <item x="2482"/>
        <item x="1596"/>
        <item x="2856"/>
        <item x="1698"/>
        <item x="3107"/>
        <item x="2966"/>
        <item x="17"/>
        <item x="2697"/>
        <item x="2325"/>
        <item x="2560"/>
        <item x="3239"/>
        <item x="3713"/>
        <item x="1141"/>
        <item x="3675"/>
        <item x="3830"/>
        <item x="2182"/>
        <item x="847"/>
        <item x="1528"/>
        <item x="2484"/>
        <item x="3280"/>
        <item x="977"/>
        <item x="327"/>
        <item x="2208"/>
        <item x="2623"/>
        <item x="3094"/>
        <item x="4048"/>
        <item x="335"/>
        <item x="844"/>
        <item x="4087"/>
        <item x="866"/>
        <item x="122"/>
        <item x="1979"/>
        <item x="2356"/>
        <item x="1378"/>
        <item x="1937"/>
        <item x="1969"/>
        <item x="3530"/>
        <item x="3549"/>
        <item x="683"/>
        <item x="3732"/>
        <item x="810"/>
        <item x="1008"/>
        <item x="1234"/>
        <item x="979"/>
        <item x="1029"/>
        <item x="309"/>
        <item x="701"/>
        <item x="3279"/>
        <item x="1138"/>
        <item x="85"/>
        <item x="208"/>
        <item x="933"/>
        <item x="288"/>
        <item x="968"/>
        <item x="2459"/>
        <item x="1642"/>
        <item x="1987"/>
        <item x="3688"/>
        <item x="3216"/>
        <item x="291"/>
        <item x="3484"/>
        <item x="2047"/>
        <item x="1911"/>
        <item x="1367"/>
        <item x="2961"/>
        <item x="3011"/>
        <item x="3528"/>
        <item x="324"/>
        <item x="889"/>
        <item x="1545"/>
        <item x="2216"/>
        <item x="2025"/>
        <item x="3024"/>
        <item x="4015"/>
        <item x="3552"/>
        <item x="2503"/>
        <item x="2535"/>
        <item x="1961"/>
        <item x="349"/>
        <item x="1853"/>
        <item x="3307"/>
        <item x="2612"/>
        <item x="739"/>
        <item x="907"/>
        <item x="3627"/>
        <item x="160"/>
        <item x="1982"/>
        <item x="1775"/>
        <item x="266"/>
        <item x="3542"/>
        <item x="4024"/>
        <item x="356"/>
        <item x="1526"/>
        <item x="2113"/>
        <item x="1102"/>
        <item x="2267"/>
        <item x="518"/>
        <item x="877"/>
        <item x="2377"/>
        <item x="1857"/>
        <item x="3819"/>
        <item x="996"/>
        <item x="3524"/>
        <item x="204"/>
        <item x="1284"/>
        <item x="3451"/>
        <item x="2290"/>
        <item x="802"/>
        <item x="2027"/>
        <item x="3186"/>
        <item x="1516"/>
        <item x="726"/>
        <item x="61"/>
        <item x="1293"/>
        <item x="3750"/>
        <item x="2016"/>
        <item x="2492"/>
        <item x="1559"/>
        <item x="1007"/>
        <item x="3305"/>
        <item x="3741"/>
        <item x="3937"/>
        <item x="22"/>
        <item x="4054"/>
        <item x="3747"/>
        <item x="1064"/>
        <item x="2453"/>
        <item x="3361"/>
        <item x="2224"/>
        <item x="3181"/>
        <item x="2298"/>
        <item x="1177"/>
        <item x="730"/>
        <item x="2987"/>
        <item x="654"/>
        <item x="926"/>
        <item x="650"/>
        <item x="3367"/>
        <item x="3427"/>
        <item x="1844"/>
        <item x="2368"/>
        <item x="3887"/>
        <item x="2140"/>
        <item x="3365"/>
        <item x="3237"/>
        <item x="3373"/>
        <item x="2940"/>
        <item x="2150"/>
        <item x="3423"/>
        <item x="1013"/>
        <item x="1532"/>
        <item x="3491"/>
        <item x="479"/>
        <item x="1323"/>
        <item x="1290"/>
        <item x="3870"/>
        <item x="2234"/>
        <item x="3694"/>
        <item x="3390"/>
        <item x="3464"/>
        <item x="559"/>
        <item x="1963"/>
        <item x="720"/>
        <item x="2730"/>
        <item x="2458"/>
        <item x="1602"/>
        <item x="813"/>
        <item x="1383"/>
        <item x="2755"/>
        <item x="655"/>
        <item x="951"/>
        <item x="3139"/>
        <item x="1368"/>
        <item x="1042"/>
        <item x="3025"/>
        <item x="200"/>
        <item x="1300"/>
        <item x="3878"/>
        <item x="3837"/>
        <item x="1077"/>
        <item x="2473"/>
        <item x="3174"/>
        <item x="354"/>
        <item x="1015"/>
        <item x="512"/>
        <item x="1620"/>
        <item x="1709"/>
        <item x="2276"/>
        <item x="1677"/>
        <item x="2619"/>
        <item x="3171"/>
        <item x="222"/>
        <item x="3183"/>
        <item x="235"/>
        <item x="805"/>
        <item x="2193"/>
        <item x="794"/>
        <item x="708"/>
        <item x="2179"/>
        <item x="2985"/>
        <item x="169"/>
        <item x="3000"/>
        <item x="3905"/>
        <item x="234"/>
        <item x="1370"/>
        <item x="1310"/>
        <item x="2519"/>
        <item x="4057"/>
        <item x="2592"/>
        <item x="3194"/>
        <item x="3969"/>
        <item x="1762"/>
        <item x="2064"/>
        <item x="1761"/>
        <item x="1405"/>
        <item x="1129"/>
        <item x="2039"/>
        <item x="1327"/>
        <item x="1095"/>
        <item x="3628"/>
        <item x="1706"/>
        <item x="2760"/>
        <item x="1442"/>
        <item x="2709"/>
        <item x="2091"/>
        <item x="261"/>
        <item x="3406"/>
        <item x="2439"/>
        <item x="582"/>
        <item x="874"/>
        <item x="2012"/>
        <item x="364"/>
        <item x="1237"/>
        <item x="1431"/>
        <item x="2031"/>
        <item x="2909"/>
        <item x="389"/>
        <item x="3068"/>
        <item x="2742"/>
        <item x="2829"/>
        <item x="2210"/>
        <item x="2911"/>
        <item x="530"/>
        <item x="2309"/>
        <item x="73"/>
        <item x="1754"/>
        <item x="2335"/>
        <item x="308"/>
        <item x="1589"/>
        <item x="781"/>
        <item x="3131"/>
        <item x="3226"/>
        <item x="843"/>
        <item x="2800"/>
        <item x="1512"/>
        <item x="2502"/>
        <item x="1200"/>
        <item x="300"/>
        <item x="2513"/>
        <item x="2788"/>
        <item x="2539"/>
        <item x="2585"/>
        <item x="3294"/>
        <item x="374"/>
        <item x="1965"/>
        <item x="3398"/>
        <item x="1223"/>
        <item x="881"/>
        <item x="1168"/>
        <item x="3113"/>
        <item x="3560"/>
        <item x="932"/>
        <item x="3729"/>
        <item x="662"/>
        <item x="3180"/>
        <item x="2727"/>
        <item x="3316"/>
        <item x="141"/>
        <item x="1723"/>
        <item x="2618"/>
        <item x="3734"/>
        <item x="253"/>
        <item x="2274"/>
        <item x="425"/>
        <item x="2242"/>
        <item x="2344"/>
        <item x="302"/>
        <item x="1626"/>
        <item x="225"/>
        <item x="113"/>
        <item x="43"/>
        <item x="2126"/>
        <item x="3931"/>
        <item x="56"/>
        <item x="3189"/>
        <item x="1842"/>
        <item x="831"/>
        <item x="4049"/>
        <item x="1598"/>
        <item x="1875"/>
        <item x="1226"/>
        <item x="3308"/>
        <item x="2575"/>
        <item x="1125"/>
        <item x="2527"/>
        <item x="1380"/>
        <item x="3343"/>
        <item x="1337"/>
        <item x="2186"/>
        <item x="2292"/>
        <item x="2754"/>
        <item x="1035"/>
        <item x="2446"/>
        <item x="3586"/>
        <item x="606"/>
        <item x="3901"/>
        <item x="3111"/>
        <item x="2407"/>
        <item x="2481"/>
        <item x="887"/>
        <item x="2282"/>
        <item x="1896"/>
        <item x="3594"/>
        <item x="126"/>
        <item x="462"/>
        <item x="3620"/>
        <item x="1099"/>
        <item x="3441"/>
        <item x="2828"/>
        <item x="834"/>
        <item x="4070"/>
        <item x="1617"/>
        <item x="384"/>
        <item x="433"/>
        <item x="3575"/>
        <item x="1463"/>
        <item x="464"/>
        <item x="3941"/>
        <item x="3038"/>
        <item x="868"/>
        <item x="1240"/>
        <item x="4068"/>
        <item x="1216"/>
        <item x="3576"/>
        <item x="3672"/>
        <item x="743"/>
        <item x="2780"/>
        <item x="3077"/>
        <item x="4020"/>
        <item x="2240"/>
        <item x="58"/>
        <item x="3133"/>
        <item x="3827"/>
        <item x="2916"/>
        <item x="1417"/>
        <item x="733"/>
        <item x="1468"/>
        <item x="923"/>
        <item x="994"/>
        <item x="458"/>
        <item x="132"/>
        <item x="396"/>
        <item x="1514"/>
        <item x="1837"/>
        <item x="1253"/>
        <item x="3318"/>
        <item x="502"/>
        <item x="2818"/>
        <item x="2412"/>
        <item x="2957"/>
        <item x="3697"/>
        <item x="3460"/>
        <item x="3188"/>
        <item x="3607"/>
        <item x="1469"/>
        <item x="1461"/>
        <item x="1034"/>
        <item x="846"/>
        <item x="2534"/>
        <item x="2772"/>
        <item x="1810"/>
        <item x="3212"/>
        <item x="106"/>
        <item x="18"/>
        <item x="2749"/>
        <item x="455"/>
        <item x="2212"/>
        <item x="2288"/>
        <item x="3341"/>
        <item x="1354"/>
        <item x="3903"/>
        <item x="1104"/>
        <item x="1432"/>
        <item x="2661"/>
        <item x="902"/>
        <item x="1032"/>
        <item x="4098"/>
        <item x="350"/>
        <item x="1248"/>
        <item x="3051"/>
        <item x="2004"/>
        <item x="760"/>
        <item x="1916"/>
        <item x="678"/>
        <item x="811"/>
        <item x="4082"/>
        <item x="3612"/>
        <item x="3015"/>
        <item x="670"/>
        <item x="1695"/>
        <item x="1150"/>
        <item x="2244"/>
        <item x="1767"/>
        <item x="2743"/>
        <item x="2928"/>
        <item x="2564"/>
        <item x="35"/>
        <item x="1759"/>
        <item x="2937"/>
        <item x="413"/>
        <item x="3333"/>
        <item x="2613"/>
        <item x="2610"/>
        <item x="1548"/>
        <item x="3397"/>
        <item x="2997"/>
        <item x="969"/>
        <item x="2761"/>
        <item x="493"/>
        <item x="1017"/>
        <item x="4099"/>
        <item x="2391"/>
        <item x="4064"/>
        <item x="2995"/>
        <item x="1839"/>
        <item x="3572"/>
        <item x="2490"/>
        <item x="1222"/>
        <item x="328"/>
        <item x="1302"/>
        <item x="3190"/>
        <item x="2431"/>
        <item x="1038"/>
        <item x="848"/>
        <item x="2959"/>
        <item x="241"/>
        <item x="972"/>
        <item x="4041"/>
        <item x="3274"/>
        <item x="93"/>
        <item x="1570"/>
        <item x="430"/>
        <item x="2374"/>
        <item x="3142"/>
        <item x="1204"/>
        <item x="2931"/>
        <item x="1359"/>
        <item x="2271"/>
        <item x="1239"/>
        <item x="478"/>
        <item x="836"/>
        <item x="1664"/>
        <item x="1705"/>
        <item x="1265"/>
        <item x="872"/>
        <item x="2695"/>
        <item x="2803"/>
        <item x="554"/>
        <item x="746"/>
        <item x="2259"/>
        <item x="663"/>
        <item x="2108"/>
        <item x="3577"/>
        <item x="1501"/>
        <item x="2557"/>
        <item x="2262"/>
        <item x="380"/>
        <item x="1573"/>
        <item x="3095"/>
        <item x="2367"/>
        <item x="934"/>
        <item x="3496"/>
        <item x="2021"/>
        <item x="3053"/>
        <item x="3215"/>
        <item x="78"/>
        <item x="1553"/>
        <item x="1156"/>
        <item x="1420"/>
        <item x="3665"/>
        <item x="2037"/>
        <item x="2830"/>
        <item x="307"/>
        <item x="1601"/>
        <item x="3897"/>
        <item x="833"/>
        <item x="1998"/>
        <item x="3634"/>
        <item x="1444"/>
        <item x="3438"/>
        <item x="1316"/>
        <item x="206"/>
        <item x="3222"/>
        <item x="144"/>
        <item x="3947"/>
        <item x="1846"/>
        <item x="2301"/>
        <item x="1264"/>
        <item x="1418"/>
        <item x="2295"/>
        <item x="618"/>
        <item x="3309"/>
        <item x="3764"/>
        <item x="2419"/>
        <item x="3872"/>
        <item x="3182"/>
        <item x="819"/>
        <item x="3312"/>
        <item x="252"/>
        <item x="919"/>
        <item x="4010"/>
        <item x="2265"/>
        <item x="1897"/>
        <item x="180"/>
        <item x="87"/>
        <item x="2397"/>
        <item x="97"/>
        <item x="292"/>
        <item x="3370"/>
        <item x="21"/>
        <item x="1730"/>
        <item x="2896"/>
        <item x="3470"/>
        <item x="1466"/>
        <item x="3915"/>
        <item x="3753"/>
        <item x="770"/>
        <item x="1938"/>
        <item x="2347"/>
        <item x="3278"/>
        <item x="3060"/>
        <item x="3644"/>
        <item x="4095"/>
        <item x="3230"/>
        <item x="744"/>
        <item x="436"/>
        <item x="1595"/>
        <item x="2726"/>
        <item x="2199"/>
        <item x="1517"/>
        <item x="2194"/>
        <item x="1848"/>
        <item x="1804"/>
        <item x="3970"/>
        <item x="1862"/>
        <item x="3298"/>
        <item x="2190"/>
        <item x="1115"/>
        <item x="1180"/>
        <item x="3536"/>
        <item x="105"/>
        <item x="3007"/>
        <item x="1128"/>
        <item x="1186"/>
        <item x="1176"/>
        <item x="1910"/>
        <item x="4"/>
        <item x="2203"/>
        <item x="2222"/>
        <item x="2739"/>
        <item x="3840"/>
        <item x="2542"/>
        <item x="4059"/>
        <item x="1255"/>
        <item x="37"/>
        <item x="690"/>
        <item x="567"/>
        <item x="4100"/>
        <item x="3223"/>
        <item x="2478"/>
        <item x="2036"/>
        <item x="1760"/>
        <item x="3711"/>
        <item x="1686"/>
        <item x="4083"/>
        <item x="1262"/>
        <item x="1174"/>
        <item x="3773"/>
        <item x="3793"/>
        <item x="3781"/>
        <item x="3176"/>
        <item x="1820"/>
        <item x="2169"/>
        <item x="2107"/>
        <item x="3792"/>
        <item x="3389"/>
        <item x="422"/>
        <item x="687"/>
        <item x="2319"/>
        <item x="2429"/>
        <item x="1660"/>
        <item x="2621"/>
        <item x="1994"/>
        <item x="1904"/>
        <item x="1021"/>
        <item x="1920"/>
        <item x="1205"/>
        <item x="4029"/>
        <item x="989"/>
        <item x="2663"/>
        <item x="1818"/>
        <item x="4037"/>
        <item x="2317"/>
        <item x="970"/>
        <item x="2493"/>
        <item x="2694"/>
        <item x="906"/>
        <item x="337"/>
        <item x="2889"/>
        <item x="3636"/>
        <item x="3904"/>
        <item x="2948"/>
        <item x="950"/>
        <item x="1833"/>
        <item x="905"/>
        <item x="1918"/>
        <item x="2041"/>
        <item x="991"/>
        <item x="3991"/>
        <item x="198"/>
        <item x="2122"/>
        <item x="2056"/>
        <item x="2296"/>
        <item x="3959"/>
        <item x="2369"/>
        <item x="1540"/>
        <item x="1318"/>
        <item x="140"/>
        <item x="2454"/>
        <item x="786"/>
        <item x="2826"/>
        <item x="3297"/>
        <item x="1992"/>
        <item x="2745"/>
        <item x="1364"/>
        <item x="1043"/>
        <item x="1646"/>
        <item x="1518"/>
        <item x="1333"/>
        <item x="3857"/>
        <item x="835"/>
        <item x="1930"/>
        <item x="1498"/>
        <item x="2976"/>
        <item x="2699"/>
        <item x="1836"/>
        <item x="1376"/>
        <item x="3794"/>
        <item x="1404"/>
        <item x="1659"/>
        <item x="3831"/>
        <item x="2674"/>
        <item x="723"/>
        <item x="3136"/>
        <item x="3086"/>
        <item x="789"/>
        <item x="1037"/>
        <item x="1752"/>
        <item x="2257"/>
        <item x="377"/>
        <item x="3126"/>
        <item x="3459"/>
        <item x="3463"/>
        <item x="1142"/>
        <item x="2696"/>
        <item x="3313"/>
        <item x="2862"/>
        <item x="1616"/>
        <item x="1133"/>
        <item x="589"/>
        <item x="3544"/>
        <item x="432"/>
        <item x="3198"/>
        <item x="3017"/>
        <item x="948"/>
        <item x="2988"/>
        <item x="2275"/>
        <item x="2427"/>
        <item x="1900"/>
        <item x="460"/>
        <item x="2054"/>
        <item x="284"/>
        <item x="2881"/>
        <item x="3383"/>
        <item x="2658"/>
        <item x="1196"/>
        <item x="1868"/>
        <item x="1139"/>
        <item x="3845"/>
        <item x="1221"/>
        <item x="1967"/>
        <item x="1121"/>
        <item x="2098"/>
        <item x="2678"/>
        <item x="77"/>
        <item x="3143"/>
        <item x="3783"/>
        <item x="3791"/>
        <item x="2013"/>
        <item x="3965"/>
        <item x="3480"/>
        <item x="88"/>
        <item x="903"/>
        <item x="438"/>
        <item x="2611"/>
        <item x="1445"/>
        <item x="2798"/>
        <item x="269"/>
        <item x="635"/>
        <item x="2314"/>
        <item x="2525"/>
        <item x="248"/>
        <item x="3093"/>
        <item x="2494"/>
        <item x="2738"/>
        <item x="3687"/>
        <item x="3918"/>
        <item x="640"/>
        <item x="2680"/>
        <item x="3788"/>
        <item x="3851"/>
        <item x="2148"/>
        <item x="50"/>
        <item x="1441"/>
        <item x="3798"/>
        <item x="3267"/>
        <item x="3042"/>
        <item x="2424"/>
        <item x="937"/>
        <item x="2243"/>
        <item x="410"/>
        <item x="2577"/>
        <item x="2010"/>
        <item x="1273"/>
        <item x="4009"/>
        <item x="2588"/>
        <item x="1292"/>
        <item x="2773"/>
        <item x="869"/>
        <item x="3324"/>
        <item x="1152"/>
        <item x="1338"/>
        <item x="2905"/>
        <item x="757"/>
        <item x="3958"/>
        <item x="2468"/>
        <item x="549"/>
        <item x="131"/>
        <item x="2719"/>
        <item x="3521"/>
        <item x="192"/>
        <item x="2425"/>
        <item x="2366"/>
        <item x="3739"/>
        <item x="1612"/>
        <item x="3746"/>
        <item x="698"/>
        <item x="3040"/>
        <item x="3454"/>
        <item x="3166"/>
        <item x="2837"/>
        <item x="2030"/>
        <item x="2804"/>
        <item x="4086"/>
        <item x="2109"/>
        <item x="3261"/>
        <item x="509"/>
        <item x="3271"/>
        <item x="1482"/>
        <item x="2008"/>
        <item x="591"/>
        <item x="3763"/>
        <item x="1419"/>
        <item x="199"/>
        <item x="575"/>
        <item x="2268"/>
        <item x="511"/>
        <item x="823"/>
        <item x="3669"/>
        <item x="3019"/>
        <item x="3601"/>
        <item x="1629"/>
        <item x="1426"/>
        <item x="3405"/>
        <item x="3431"/>
        <item x="791"/>
        <item x="53"/>
        <item x="2748"/>
        <item x="3787"/>
        <item x="177"/>
        <item x="3554"/>
        <item x="3980"/>
        <item x="2245"/>
        <item x="1592"/>
        <item x="1036"/>
        <item x="978"/>
        <item x="185"/>
        <item x="2634"/>
        <item x="3002"/>
        <item x="371"/>
        <item x="1749"/>
        <item x="3885"/>
        <item x="1977"/>
        <item x="1925"/>
        <item x="722"/>
        <item x="34"/>
        <item x="280"/>
        <item x="2566"/>
        <item x="1154"/>
        <item x="661"/>
        <item x="685"/>
        <item x="2214"/>
        <item x="1031"/>
        <item x="3379"/>
        <item x="1351"/>
        <item x="301"/>
        <item x="2689"/>
        <item x="1012"/>
        <item x="2065"/>
        <item x="2946"/>
        <item x="3613"/>
        <item x="765"/>
        <item x="3234"/>
        <item x="1332"/>
        <item x="4107"/>
        <item t="default"/>
      </items>
    </pivotField>
    <pivotField showAll="0"/>
    <pivotField showAll="0"/>
    <pivotField showAll="0"/>
    <pivotField axis="axisCol" dataField="1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x="4114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3"/>
        <item x="1"/>
        <item x="2"/>
        <item x="4"/>
        <item x="0"/>
        <item x="5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13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2FD4-C8CB-41DC-AA09-E8A1A9094F4D}">
  <sheetPr codeName="Sheet1"/>
  <dimension ref="A2:E19"/>
  <sheetViews>
    <sheetView workbookViewId="0">
      <selection activeCell="A5" activeCellId="1" sqref="A2:B3 A5:E1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  <col min="8" max="8" width="4" bestFit="1" customWidth="1"/>
    <col min="9" max="9" width="3.42578125" bestFit="1" customWidth="1"/>
    <col min="10" max="10" width="4.4257812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11.28515625" bestFit="1" customWidth="1"/>
    <col min="16" max="4115" width="16.28515625" bestFit="1" customWidth="1"/>
    <col min="4116" max="4116" width="11.28515625" bestFit="1" customWidth="1"/>
  </cols>
  <sheetData>
    <row r="2" spans="1:5" x14ac:dyDescent="0.25">
      <c r="A2" s="11" t="s">
        <v>8267</v>
      </c>
      <c r="B2" t="s">
        <v>8322</v>
      </c>
    </row>
    <row r="3" spans="1:5" x14ac:dyDescent="0.25">
      <c r="A3" s="11" t="s">
        <v>8319</v>
      </c>
      <c r="B3" t="s">
        <v>8283</v>
      </c>
    </row>
    <row r="5" spans="1:5" x14ac:dyDescent="0.25">
      <c r="A5" s="11" t="s">
        <v>8336</v>
      </c>
      <c r="B5" s="11" t="s">
        <v>8323</v>
      </c>
    </row>
    <row r="6" spans="1:5" x14ac:dyDescent="0.25">
      <c r="A6" s="11" t="s">
        <v>8320</v>
      </c>
      <c r="B6" t="s">
        <v>8218</v>
      </c>
      <c r="C6" t="s">
        <v>8220</v>
      </c>
      <c r="D6" t="s">
        <v>8219</v>
      </c>
      <c r="E6" t="s">
        <v>8321</v>
      </c>
    </row>
    <row r="7" spans="1:5" x14ac:dyDescent="0.25">
      <c r="A7" s="12" t="s">
        <v>8324</v>
      </c>
      <c r="B7" s="13">
        <v>75</v>
      </c>
      <c r="C7" s="13">
        <v>52</v>
      </c>
      <c r="D7" s="13">
        <v>6</v>
      </c>
      <c r="E7" s="13">
        <v>133</v>
      </c>
    </row>
    <row r="8" spans="1:5" x14ac:dyDescent="0.25">
      <c r="A8" s="12" t="s">
        <v>8331</v>
      </c>
      <c r="B8" s="13">
        <v>64</v>
      </c>
      <c r="C8" s="13">
        <v>44</v>
      </c>
      <c r="D8" s="13">
        <v>1</v>
      </c>
      <c r="E8" s="13">
        <v>109</v>
      </c>
    </row>
    <row r="9" spans="1:5" x14ac:dyDescent="0.25">
      <c r="A9" s="12" t="s">
        <v>8332</v>
      </c>
      <c r="B9" s="13">
        <v>70</v>
      </c>
      <c r="C9" s="13">
        <v>45</v>
      </c>
      <c r="D9" s="13">
        <v>5</v>
      </c>
      <c r="E9" s="13">
        <v>120</v>
      </c>
    </row>
    <row r="10" spans="1:5" x14ac:dyDescent="0.25">
      <c r="A10" s="12" t="s">
        <v>8333</v>
      </c>
      <c r="B10" s="13">
        <v>75</v>
      </c>
      <c r="C10" s="13">
        <v>36</v>
      </c>
      <c r="D10" s="13">
        <v>3</v>
      </c>
      <c r="E10" s="13">
        <v>114</v>
      </c>
    </row>
    <row r="11" spans="1:5" x14ac:dyDescent="0.25">
      <c r="A11" s="12" t="s">
        <v>8325</v>
      </c>
      <c r="B11" s="13">
        <v>94</v>
      </c>
      <c r="C11" s="13">
        <v>51</v>
      </c>
      <c r="D11" s="13">
        <v>3</v>
      </c>
      <c r="E11" s="13">
        <v>148</v>
      </c>
    </row>
    <row r="12" spans="1:5" x14ac:dyDescent="0.25">
      <c r="A12" s="12" t="s">
        <v>8334</v>
      </c>
      <c r="B12" s="13">
        <v>70</v>
      </c>
      <c r="C12" s="13">
        <v>44</v>
      </c>
      <c r="D12" s="13">
        <v>1</v>
      </c>
      <c r="E12" s="13">
        <v>115</v>
      </c>
    </row>
    <row r="13" spans="1:5" x14ac:dyDescent="0.25">
      <c r="A13" s="12" t="s">
        <v>8326</v>
      </c>
      <c r="B13" s="13">
        <v>75</v>
      </c>
      <c r="C13" s="13">
        <v>48</v>
      </c>
      <c r="D13" s="13">
        <v>4</v>
      </c>
      <c r="E13" s="13">
        <v>127</v>
      </c>
    </row>
    <row r="14" spans="1:5" x14ac:dyDescent="0.25">
      <c r="A14" s="12" t="s">
        <v>8327</v>
      </c>
      <c r="B14" s="13">
        <v>66</v>
      </c>
      <c r="C14" s="13">
        <v>37</v>
      </c>
      <c r="D14" s="13">
        <v>7</v>
      </c>
      <c r="E14" s="13">
        <v>110</v>
      </c>
    </row>
    <row r="15" spans="1:5" x14ac:dyDescent="0.25">
      <c r="A15" s="12" t="s">
        <v>8328</v>
      </c>
      <c r="B15" s="13">
        <v>58</v>
      </c>
      <c r="C15" s="13">
        <v>31</v>
      </c>
      <c r="D15" s="13">
        <v>2</v>
      </c>
      <c r="E15" s="13">
        <v>91</v>
      </c>
    </row>
    <row r="16" spans="1:5" x14ac:dyDescent="0.25">
      <c r="A16" s="12" t="s">
        <v>8329</v>
      </c>
      <c r="B16" s="13">
        <v>69</v>
      </c>
      <c r="C16" s="13">
        <v>42</v>
      </c>
      <c r="D16" s="13"/>
      <c r="E16" s="13">
        <v>111</v>
      </c>
    </row>
    <row r="17" spans="1:5" x14ac:dyDescent="0.25">
      <c r="A17" s="12" t="s">
        <v>8330</v>
      </c>
      <c r="B17" s="13">
        <v>73</v>
      </c>
      <c r="C17" s="13">
        <v>34</v>
      </c>
      <c r="D17" s="13">
        <v>3</v>
      </c>
      <c r="E17" s="13">
        <v>110</v>
      </c>
    </row>
    <row r="18" spans="1:5" x14ac:dyDescent="0.25">
      <c r="A18" s="12" t="s">
        <v>8335</v>
      </c>
      <c r="B18" s="13">
        <v>50</v>
      </c>
      <c r="C18" s="13">
        <v>29</v>
      </c>
      <c r="D18" s="13">
        <v>2</v>
      </c>
      <c r="E18" s="13">
        <v>81</v>
      </c>
    </row>
    <row r="19" spans="1:5" x14ac:dyDescent="0.25">
      <c r="A19" s="12" t="s">
        <v>8321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4115"/>
  <sheetViews>
    <sheetView zoomScale="95" zoomScaleNormal="95" workbookViewId="0">
      <selection activeCell="S1" sqref="S1:S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7" max="17" width="11" bestFit="1" customWidth="1"/>
    <col min="18" max="18" width="11" style="9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8319</v>
      </c>
      <c r="O1" s="1" t="s">
        <v>8318</v>
      </c>
      <c r="P1" s="1" t="s">
        <v>8264</v>
      </c>
      <c r="Q1" s="1" t="s">
        <v>8265</v>
      </c>
      <c r="R1" s="10" t="s">
        <v>8266</v>
      </c>
      <c r="S1" s="1" t="s">
        <v>8267</v>
      </c>
    </row>
    <row r="2" spans="1:19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8268</v>
      </c>
      <c r="O2" t="s">
        <v>8269</v>
      </c>
      <c r="P2">
        <f>IFERROR(ROUND(E2/L2,4),0)</f>
        <v>88.601699999999994</v>
      </c>
      <c r="Q2" s="9">
        <f>(((J3/60)/60)/24)+DATE(1970,1,1)</f>
        <v>42714.440416666665</v>
      </c>
      <c r="R2" s="9">
        <f>(((I2/60)/60)/24)+DATE(1970,1,1)</f>
        <v>41358.172905092593</v>
      </c>
      <c r="S2">
        <f>YEAR(Q2)</f>
        <v>2016</v>
      </c>
    </row>
    <row r="3" spans="1:19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8268</v>
      </c>
      <c r="O3" t="s">
        <v>8270</v>
      </c>
      <c r="P3">
        <f t="shared" ref="P3" si="0">IFERROR(ROUND(E3/L3,4),0)</f>
        <v>1389.3561999999999</v>
      </c>
      <c r="Q3" s="9">
        <f t="shared" ref="Q3:Q66" si="1">(((J4/60)/60)/24)+DATE(1970,1,1)</f>
        <v>41561.500706018516</v>
      </c>
      <c r="R3" s="9">
        <f t="shared" ref="R3:R66" si="2">(((I3/60)/60)/24)+DATE(1970,1,1)</f>
        <v>42759.440416666665</v>
      </c>
      <c r="S3">
        <f t="shared" ref="S3:S66" si="3">YEAR(Q3)</f>
        <v>2013</v>
      </c>
    </row>
    <row r="4" spans="1:19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8268</v>
      </c>
      <c r="O4" t="s">
        <v>8269</v>
      </c>
      <c r="P4">
        <f>IFERROR(ROUND(E4/L4,4),0)</f>
        <v>272.35590000000002</v>
      </c>
      <c r="Q4" s="9">
        <f t="shared" si="1"/>
        <v>41803.880659722221</v>
      </c>
      <c r="R4" s="9">
        <f t="shared" si="2"/>
        <v>41593.166666666664</v>
      </c>
      <c r="S4">
        <f t="shared" si="3"/>
        <v>2014</v>
      </c>
    </row>
    <row r="5" spans="1:19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8268</v>
      </c>
      <c r="O5" t="s">
        <v>8269</v>
      </c>
      <c r="P5">
        <f t="shared" ref="P5:P68" si="4">IFERROR(ROUND(E5/L5,4),0)</f>
        <v>116.35299999999999</v>
      </c>
      <c r="Q5" s="9">
        <f t="shared" si="1"/>
        <v>42473.604270833333</v>
      </c>
      <c r="R5" s="9">
        <f t="shared" si="2"/>
        <v>41843.880659722221</v>
      </c>
      <c r="S5">
        <f t="shared" si="3"/>
        <v>2016</v>
      </c>
    </row>
    <row r="6" spans="1:19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8268</v>
      </c>
      <c r="O6" t="s">
        <v>8269</v>
      </c>
      <c r="P6">
        <f t="shared" si="4"/>
        <v>188.5067</v>
      </c>
      <c r="Q6" s="9">
        <f t="shared" si="1"/>
        <v>42499.960810185185</v>
      </c>
      <c r="R6" s="9">
        <f t="shared" si="2"/>
        <v>42527.709722222222</v>
      </c>
      <c r="S6">
        <f t="shared" si="3"/>
        <v>2016</v>
      </c>
    </row>
    <row r="7" spans="1:19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8268</v>
      </c>
      <c r="O7" t="s">
        <v>8269</v>
      </c>
      <c r="P7">
        <f t="shared" si="4"/>
        <v>173.5778</v>
      </c>
      <c r="Q7" s="9">
        <f t="shared" si="1"/>
        <v>41394.871678240743</v>
      </c>
      <c r="R7" s="9">
        <f t="shared" si="2"/>
        <v>42559.960810185185</v>
      </c>
      <c r="S7">
        <f t="shared" si="3"/>
        <v>2013</v>
      </c>
    </row>
    <row r="8" spans="1:19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8271</v>
      </c>
      <c r="O8" t="s">
        <v>8272</v>
      </c>
      <c r="P8">
        <f t="shared" si="4"/>
        <v>29.187200000000001</v>
      </c>
      <c r="Q8" s="9">
        <f t="shared" si="1"/>
        <v>41039.225601851853</v>
      </c>
      <c r="R8" s="9">
        <f t="shared" si="2"/>
        <v>41408.871678240743</v>
      </c>
      <c r="S8">
        <f t="shared" si="3"/>
        <v>2012</v>
      </c>
    </row>
    <row r="9" spans="1:19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8268</v>
      </c>
      <c r="O9" t="s">
        <v>8269</v>
      </c>
      <c r="P9">
        <f t="shared" si="4"/>
        <v>1323.2539999999999</v>
      </c>
      <c r="Q9" s="9">
        <f t="shared" si="1"/>
        <v>42549.722962962958</v>
      </c>
      <c r="R9" s="9">
        <f t="shared" si="2"/>
        <v>41072.291666666664</v>
      </c>
      <c r="S9">
        <f t="shared" si="3"/>
        <v>2016</v>
      </c>
    </row>
    <row r="10" spans="1:19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8268</v>
      </c>
      <c r="O10" t="s">
        <v>8269</v>
      </c>
      <c r="P10">
        <f t="shared" si="4"/>
        <v>247.94</v>
      </c>
      <c r="Q10" s="9">
        <f t="shared" si="1"/>
        <v>41389.364849537036</v>
      </c>
      <c r="R10" s="9">
        <f t="shared" si="2"/>
        <v>42588.291666666672</v>
      </c>
      <c r="S10">
        <f t="shared" si="3"/>
        <v>2013</v>
      </c>
    </row>
    <row r="11" spans="1:19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8268</v>
      </c>
      <c r="O11" t="s">
        <v>8269</v>
      </c>
      <c r="P11">
        <f t="shared" si="4"/>
        <v>86.163799999999995</v>
      </c>
      <c r="Q11" s="9">
        <f t="shared" si="1"/>
        <v>42415.253437499996</v>
      </c>
      <c r="R11" s="9">
        <f t="shared" si="2"/>
        <v>41425.5</v>
      </c>
      <c r="S11">
        <f t="shared" si="3"/>
        <v>2016</v>
      </c>
    </row>
    <row r="12" spans="1:19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8273</v>
      </c>
      <c r="O12" t="s">
        <v>8274</v>
      </c>
      <c r="P12">
        <f t="shared" si="4"/>
        <v>849.6703</v>
      </c>
      <c r="Q12" s="9">
        <f t="shared" si="1"/>
        <v>42347.358483796299</v>
      </c>
      <c r="R12" s="9">
        <f t="shared" si="2"/>
        <v>42445.211770833332</v>
      </c>
      <c r="S12">
        <f t="shared" si="3"/>
        <v>2015</v>
      </c>
    </row>
    <row r="13" spans="1:19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8268</v>
      </c>
      <c r="O13" t="s">
        <v>8269</v>
      </c>
      <c r="P13">
        <f t="shared" si="4"/>
        <v>422.0206</v>
      </c>
      <c r="Q13" s="9">
        <f t="shared" si="1"/>
        <v>42519.6565162037</v>
      </c>
      <c r="R13" s="9">
        <f t="shared" si="2"/>
        <v>42380.958333333328</v>
      </c>
      <c r="S13">
        <f t="shared" si="3"/>
        <v>2016</v>
      </c>
    </row>
    <row r="14" spans="1:19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8268</v>
      </c>
      <c r="O14" t="s">
        <v>8269</v>
      </c>
      <c r="P14">
        <f t="shared" si="4"/>
        <v>259.25420000000003</v>
      </c>
      <c r="Q14" s="9">
        <f t="shared" si="1"/>
        <v>42394.580740740741</v>
      </c>
      <c r="R14" s="9">
        <f t="shared" si="2"/>
        <v>42549.6565162037</v>
      </c>
      <c r="S14">
        <f t="shared" si="3"/>
        <v>2016</v>
      </c>
    </row>
    <row r="15" spans="1:19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8268</v>
      </c>
      <c r="O15" t="s">
        <v>8269</v>
      </c>
      <c r="P15">
        <f t="shared" si="4"/>
        <v>842.10599999999999</v>
      </c>
      <c r="Q15" s="9">
        <f t="shared" si="1"/>
        <v>42157.251828703709</v>
      </c>
      <c r="R15" s="9">
        <f t="shared" si="2"/>
        <v>42441.208333333328</v>
      </c>
      <c r="S15">
        <f t="shared" si="3"/>
        <v>2015</v>
      </c>
    </row>
    <row r="16" spans="1:19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8268</v>
      </c>
      <c r="O16" t="s">
        <v>8269</v>
      </c>
      <c r="P16">
        <f t="shared" si="4"/>
        <v>511.7912</v>
      </c>
      <c r="Q16" s="9">
        <f t="shared" si="1"/>
        <v>42689.582349537035</v>
      </c>
      <c r="R16" s="9">
        <f t="shared" si="2"/>
        <v>42197.251828703709</v>
      </c>
      <c r="S16">
        <f t="shared" si="3"/>
        <v>2016</v>
      </c>
    </row>
    <row r="17" spans="1:19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8268</v>
      </c>
      <c r="O17" t="s">
        <v>8275</v>
      </c>
      <c r="P17">
        <f t="shared" si="4"/>
        <v>223.58250000000001</v>
      </c>
      <c r="Q17" s="9">
        <f t="shared" si="1"/>
        <v>41744.290868055556</v>
      </c>
      <c r="R17" s="9">
        <f t="shared" si="2"/>
        <v>42725.332638888889</v>
      </c>
      <c r="S17">
        <f t="shared" si="3"/>
        <v>2014</v>
      </c>
    </row>
    <row r="18" spans="1:19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8268</v>
      </c>
      <c r="O18" t="s">
        <v>8269</v>
      </c>
      <c r="P18">
        <f t="shared" si="4"/>
        <v>64.570099999999996</v>
      </c>
      <c r="Q18" s="9">
        <f t="shared" si="1"/>
        <v>41730.584374999999</v>
      </c>
      <c r="R18" s="9">
        <f t="shared" si="2"/>
        <v>41774.290868055556</v>
      </c>
      <c r="S18">
        <f t="shared" si="3"/>
        <v>2014</v>
      </c>
    </row>
    <row r="19" spans="1:19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8268</v>
      </c>
      <c r="O19" t="s">
        <v>8269</v>
      </c>
      <c r="P19">
        <f t="shared" si="4"/>
        <v>176.2002</v>
      </c>
      <c r="Q19" s="9">
        <f t="shared" si="1"/>
        <v>42704.335810185185</v>
      </c>
      <c r="R19" s="9">
        <f t="shared" si="2"/>
        <v>41760.584374999999</v>
      </c>
      <c r="S19">
        <f t="shared" si="3"/>
        <v>2016</v>
      </c>
    </row>
    <row r="20" spans="1:19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8268</v>
      </c>
      <c r="O20" t="s">
        <v>8275</v>
      </c>
      <c r="P20">
        <f t="shared" si="4"/>
        <v>83.802899999999994</v>
      </c>
      <c r="Q20" s="9">
        <f t="shared" si="1"/>
        <v>42076.130011574074</v>
      </c>
      <c r="R20" s="9">
        <f t="shared" si="2"/>
        <v>42737.957638888889</v>
      </c>
      <c r="S20">
        <f t="shared" si="3"/>
        <v>2015</v>
      </c>
    </row>
    <row r="21" spans="1:19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8268</v>
      </c>
      <c r="O21" t="s">
        <v>8269</v>
      </c>
      <c r="P21">
        <f t="shared" si="4"/>
        <v>593.93619999999999</v>
      </c>
      <c r="Q21" s="9">
        <f t="shared" si="1"/>
        <v>42199.651319444441</v>
      </c>
      <c r="R21" s="9">
        <f t="shared" si="2"/>
        <v>42131.290277777778</v>
      </c>
      <c r="S21">
        <f t="shared" si="3"/>
        <v>2015</v>
      </c>
    </row>
    <row r="22" spans="1:19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8268</v>
      </c>
      <c r="O22" t="s">
        <v>8270</v>
      </c>
      <c r="P22">
        <f t="shared" si="4"/>
        <v>134.35919999999999</v>
      </c>
      <c r="Q22" s="9">
        <f t="shared" si="1"/>
        <v>42033.584016203706</v>
      </c>
      <c r="R22" s="9">
        <f t="shared" si="2"/>
        <v>42235.651319444441</v>
      </c>
      <c r="S22">
        <f t="shared" si="3"/>
        <v>2015</v>
      </c>
    </row>
    <row r="23" spans="1:19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8276</v>
      </c>
      <c r="O23" t="s">
        <v>8277</v>
      </c>
      <c r="P23">
        <f t="shared" si="4"/>
        <v>65.891300000000001</v>
      </c>
      <c r="Q23" s="9">
        <f t="shared" si="1"/>
        <v>42677.005474537036</v>
      </c>
      <c r="R23" s="9">
        <f t="shared" si="2"/>
        <v>42063.584016203706</v>
      </c>
      <c r="S23">
        <f t="shared" si="3"/>
        <v>2016</v>
      </c>
    </row>
    <row r="24" spans="1:19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8276</v>
      </c>
      <c r="O24" t="s">
        <v>8277</v>
      </c>
      <c r="P24">
        <f t="shared" si="4"/>
        <v>426.93169999999998</v>
      </c>
      <c r="Q24" s="9">
        <f t="shared" si="1"/>
        <v>42452.272824074069</v>
      </c>
      <c r="R24" s="9">
        <f t="shared" si="2"/>
        <v>42707.0471412037</v>
      </c>
      <c r="S24">
        <f t="shared" si="3"/>
        <v>2016</v>
      </c>
    </row>
    <row r="25" spans="1:19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8268</v>
      </c>
      <c r="O25" t="s">
        <v>8269</v>
      </c>
      <c r="P25">
        <f t="shared" si="4"/>
        <v>180.75190000000001</v>
      </c>
      <c r="Q25" s="9">
        <f t="shared" si="1"/>
        <v>42290.460023148145</v>
      </c>
      <c r="R25" s="9">
        <f t="shared" si="2"/>
        <v>42482.272824074069</v>
      </c>
      <c r="S25">
        <f t="shared" si="3"/>
        <v>2015</v>
      </c>
    </row>
    <row r="26" spans="1:19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8268</v>
      </c>
      <c r="O26" t="s">
        <v>8269</v>
      </c>
      <c r="P26">
        <f t="shared" si="4"/>
        <v>282.65969999999999</v>
      </c>
      <c r="Q26" s="9">
        <f t="shared" si="1"/>
        <v>42136.209675925929</v>
      </c>
      <c r="R26" s="9">
        <f t="shared" si="2"/>
        <v>42327.207638888889</v>
      </c>
      <c r="S26">
        <f t="shared" si="3"/>
        <v>2015</v>
      </c>
    </row>
    <row r="27" spans="1:19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8268</v>
      </c>
      <c r="O27" t="s">
        <v>8269</v>
      </c>
      <c r="P27">
        <f t="shared" si="4"/>
        <v>128.3879</v>
      </c>
      <c r="Q27" s="9">
        <f t="shared" si="1"/>
        <v>41835.540486111109</v>
      </c>
      <c r="R27" s="9">
        <f t="shared" si="2"/>
        <v>42167.833333333328</v>
      </c>
      <c r="S27">
        <f t="shared" si="3"/>
        <v>2014</v>
      </c>
    </row>
    <row r="28" spans="1:19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8268</v>
      </c>
      <c r="O28" t="s">
        <v>8269</v>
      </c>
      <c r="P28">
        <f t="shared" si="4"/>
        <v>136.64449999999999</v>
      </c>
      <c r="Q28" s="9">
        <f t="shared" si="1"/>
        <v>42746.270057870366</v>
      </c>
      <c r="R28" s="9">
        <f t="shared" si="2"/>
        <v>41865.540486111109</v>
      </c>
      <c r="S28">
        <f t="shared" si="3"/>
        <v>2017</v>
      </c>
    </row>
    <row r="29" spans="1:19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8268</v>
      </c>
      <c r="O29" t="s">
        <v>8278</v>
      </c>
      <c r="P29">
        <f t="shared" si="4"/>
        <v>2928.9286000000002</v>
      </c>
      <c r="Q29" s="9">
        <f t="shared" si="1"/>
        <v>42068.209097222221</v>
      </c>
      <c r="R29" s="9">
        <f t="shared" si="2"/>
        <v>42776.270057870366</v>
      </c>
      <c r="S29">
        <f t="shared" si="3"/>
        <v>2015</v>
      </c>
    </row>
    <row r="30" spans="1:19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8276</v>
      </c>
      <c r="O30" t="s">
        <v>8277</v>
      </c>
      <c r="P30">
        <f t="shared" si="4"/>
        <v>56.970399999999998</v>
      </c>
      <c r="Q30" s="9">
        <f t="shared" si="1"/>
        <v>42311.216898148152</v>
      </c>
      <c r="R30" s="9">
        <f t="shared" si="2"/>
        <v>42097.165972222225</v>
      </c>
      <c r="S30">
        <f t="shared" si="3"/>
        <v>2015</v>
      </c>
    </row>
    <row r="31" spans="1:19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8268</v>
      </c>
      <c r="O31" t="s">
        <v>8269</v>
      </c>
      <c r="P31">
        <f t="shared" si="4"/>
        <v>245.02440000000001</v>
      </c>
      <c r="Q31" s="9">
        <f t="shared" si="1"/>
        <v>41873.79184027778</v>
      </c>
      <c r="R31" s="9">
        <f t="shared" si="2"/>
        <v>42357.332638888889</v>
      </c>
      <c r="S31">
        <f t="shared" si="3"/>
        <v>2014</v>
      </c>
    </row>
    <row r="32" spans="1:19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8276</v>
      </c>
      <c r="O32" t="s">
        <v>8277</v>
      </c>
      <c r="P32">
        <f t="shared" si="4"/>
        <v>164.79650000000001</v>
      </c>
      <c r="Q32" s="9">
        <f t="shared" si="1"/>
        <v>42605.70857638889</v>
      </c>
      <c r="R32" s="9">
        <f t="shared" si="2"/>
        <v>41903.79184027778</v>
      </c>
      <c r="S32">
        <f t="shared" si="3"/>
        <v>2016</v>
      </c>
    </row>
    <row r="33" spans="1:19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8268</v>
      </c>
      <c r="O33" t="s">
        <v>8269</v>
      </c>
      <c r="P33">
        <f t="shared" si="4"/>
        <v>108.96850000000001</v>
      </c>
      <c r="Q33" s="9">
        <f t="shared" si="1"/>
        <v>41842.917129629634</v>
      </c>
      <c r="R33" s="9">
        <f t="shared" si="2"/>
        <v>42635.70857638889</v>
      </c>
      <c r="S33">
        <f t="shared" si="3"/>
        <v>2014</v>
      </c>
    </row>
    <row r="34" spans="1:19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8279</v>
      </c>
      <c r="O34" t="s">
        <v>8280</v>
      </c>
      <c r="P34">
        <f t="shared" si="4"/>
        <v>54.883200000000002</v>
      </c>
      <c r="Q34" s="9">
        <f t="shared" si="1"/>
        <v>42725.869363425925</v>
      </c>
      <c r="R34" s="9">
        <f t="shared" si="2"/>
        <v>41877.917129629634</v>
      </c>
      <c r="S34">
        <f t="shared" si="3"/>
        <v>2016</v>
      </c>
    </row>
    <row r="35" spans="1:19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8276</v>
      </c>
      <c r="O35" t="s">
        <v>8277</v>
      </c>
      <c r="P35">
        <f t="shared" si="4"/>
        <v>107.8216</v>
      </c>
      <c r="Q35" s="9">
        <f t="shared" si="1"/>
        <v>42423.542384259257</v>
      </c>
      <c r="R35" s="9">
        <f t="shared" si="2"/>
        <v>42745.915972222225</v>
      </c>
      <c r="S35">
        <f t="shared" si="3"/>
        <v>2016</v>
      </c>
    </row>
    <row r="36" spans="1:19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8268</v>
      </c>
      <c r="O36" t="s">
        <v>8269</v>
      </c>
      <c r="P36">
        <f t="shared" si="4"/>
        <v>91.214399999999998</v>
      </c>
      <c r="Q36" s="9">
        <f t="shared" si="1"/>
        <v>42375.08394675926</v>
      </c>
      <c r="R36" s="9">
        <f t="shared" si="2"/>
        <v>42463.500717592593</v>
      </c>
      <c r="S36">
        <f t="shared" si="3"/>
        <v>2016</v>
      </c>
    </row>
    <row r="37" spans="1:19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8268</v>
      </c>
      <c r="O37" t="s">
        <v>8269</v>
      </c>
      <c r="P37">
        <f t="shared" si="4"/>
        <v>326.2921</v>
      </c>
      <c r="Q37" s="9">
        <f t="shared" si="1"/>
        <v>42067.923668981486</v>
      </c>
      <c r="R37" s="9">
        <f t="shared" si="2"/>
        <v>42420.08394675926</v>
      </c>
      <c r="S37">
        <f t="shared" si="3"/>
        <v>2015</v>
      </c>
    </row>
    <row r="38" spans="1:19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8268</v>
      </c>
      <c r="O38" t="s">
        <v>8269</v>
      </c>
      <c r="P38">
        <f t="shared" si="4"/>
        <v>483.34249999999997</v>
      </c>
      <c r="Q38" s="9">
        <f t="shared" si="1"/>
        <v>41261.767812500002</v>
      </c>
      <c r="R38" s="9">
        <f t="shared" si="2"/>
        <v>42112.882002314815</v>
      </c>
      <c r="S38">
        <f t="shared" si="3"/>
        <v>2012</v>
      </c>
    </row>
    <row r="39" spans="1:19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8281</v>
      </c>
      <c r="O39" t="s">
        <v>8282</v>
      </c>
      <c r="P39">
        <f t="shared" si="4"/>
        <v>161.2552</v>
      </c>
      <c r="Q39" s="9">
        <f t="shared" si="1"/>
        <v>42548.269861111112</v>
      </c>
      <c r="R39" s="9">
        <f t="shared" si="2"/>
        <v>41306.767812500002</v>
      </c>
      <c r="S39">
        <f t="shared" si="3"/>
        <v>2016</v>
      </c>
    </row>
    <row r="40" spans="1:19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8268</v>
      </c>
      <c r="O40" t="s">
        <v>8269</v>
      </c>
      <c r="P40">
        <f t="shared" si="4"/>
        <v>68.815600000000003</v>
      </c>
      <c r="Q40" s="9">
        <f t="shared" si="1"/>
        <v>42675.438946759255</v>
      </c>
      <c r="R40" s="9">
        <f t="shared" si="2"/>
        <v>42593.269861111112</v>
      </c>
      <c r="S40">
        <f t="shared" si="3"/>
        <v>2016</v>
      </c>
    </row>
    <row r="41" spans="1:19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8268</v>
      </c>
      <c r="O41" t="s">
        <v>8269</v>
      </c>
      <c r="P41">
        <f t="shared" si="4"/>
        <v>449.26389999999998</v>
      </c>
      <c r="Q41" s="9">
        <f t="shared" si="1"/>
        <v>41894.632361111115</v>
      </c>
      <c r="R41" s="9">
        <f t="shared" si="2"/>
        <v>42705.207638888889</v>
      </c>
      <c r="S41">
        <f t="shared" si="3"/>
        <v>2014</v>
      </c>
    </row>
    <row r="42" spans="1:19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8283</v>
      </c>
      <c r="O42" t="s">
        <v>8284</v>
      </c>
      <c r="P42">
        <f t="shared" si="4"/>
        <v>155.23830000000001</v>
      </c>
      <c r="Q42" s="9">
        <f t="shared" si="1"/>
        <v>42775.314884259264</v>
      </c>
      <c r="R42" s="9">
        <f t="shared" si="2"/>
        <v>41954.674027777779</v>
      </c>
      <c r="S42">
        <f t="shared" si="3"/>
        <v>2017</v>
      </c>
    </row>
    <row r="43" spans="1:19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8281</v>
      </c>
      <c r="O43" t="s">
        <v>8282</v>
      </c>
      <c r="P43">
        <f t="shared" si="4"/>
        <v>147.17169999999999</v>
      </c>
      <c r="Q43" s="9">
        <f t="shared" si="1"/>
        <v>42311.625081018516</v>
      </c>
      <c r="R43" s="9">
        <f t="shared" si="2"/>
        <v>42808.956250000003</v>
      </c>
      <c r="S43">
        <f t="shared" si="3"/>
        <v>2015</v>
      </c>
    </row>
    <row r="44" spans="1:19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8268</v>
      </c>
      <c r="O44" t="s">
        <v>8269</v>
      </c>
      <c r="P44">
        <f t="shared" si="4"/>
        <v>262.15699999999998</v>
      </c>
      <c r="Q44" s="9">
        <f t="shared" si="1"/>
        <v>41450.681574074071</v>
      </c>
      <c r="R44" s="9">
        <f t="shared" si="2"/>
        <v>42357.041666666672</v>
      </c>
      <c r="S44">
        <f t="shared" si="3"/>
        <v>2013</v>
      </c>
    </row>
    <row r="45" spans="1:19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8268</v>
      </c>
      <c r="O45" t="s">
        <v>8269</v>
      </c>
      <c r="P45">
        <f t="shared" si="4"/>
        <v>20.465900000000001</v>
      </c>
      <c r="Q45" s="9">
        <f t="shared" si="1"/>
        <v>41020.271770833337</v>
      </c>
      <c r="R45" s="9">
        <f t="shared" si="2"/>
        <v>41480.681574074071</v>
      </c>
      <c r="S45">
        <f t="shared" si="3"/>
        <v>2012</v>
      </c>
    </row>
    <row r="46" spans="1:19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8268</v>
      </c>
      <c r="O46" t="s">
        <v>8269</v>
      </c>
      <c r="P46">
        <f t="shared" si="4"/>
        <v>577.27589999999998</v>
      </c>
      <c r="Q46" s="9">
        <f t="shared" si="1"/>
        <v>42136.420752314814</v>
      </c>
      <c r="R46" s="9">
        <f t="shared" si="2"/>
        <v>41052.791666666664</v>
      </c>
      <c r="S46">
        <f t="shared" si="3"/>
        <v>2015</v>
      </c>
    </row>
    <row r="47" spans="1:19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8268</v>
      </c>
      <c r="O47" t="s">
        <v>8269</v>
      </c>
      <c r="P47">
        <f t="shared" si="4"/>
        <v>457.39089999999999</v>
      </c>
      <c r="Q47" s="9">
        <f t="shared" si="1"/>
        <v>42136.184560185182</v>
      </c>
      <c r="R47" s="9">
        <f t="shared" si="2"/>
        <v>42166.420752314814</v>
      </c>
      <c r="S47">
        <f t="shared" si="3"/>
        <v>2015</v>
      </c>
    </row>
    <row r="48" spans="1:19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8268</v>
      </c>
      <c r="O48" t="s">
        <v>8269</v>
      </c>
      <c r="P48">
        <f t="shared" si="4"/>
        <v>220.7407</v>
      </c>
      <c r="Q48" s="9">
        <f t="shared" si="1"/>
        <v>42322.653749999998</v>
      </c>
      <c r="R48" s="9">
        <f t="shared" si="2"/>
        <v>42166.184560185182</v>
      </c>
      <c r="S48">
        <f t="shared" si="3"/>
        <v>2015</v>
      </c>
    </row>
    <row r="49" spans="1:19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8283</v>
      </c>
      <c r="O49" t="s">
        <v>8284</v>
      </c>
      <c r="P49">
        <f t="shared" si="4"/>
        <v>108.0014</v>
      </c>
      <c r="Q49" s="9">
        <f t="shared" si="1"/>
        <v>42087.668032407411</v>
      </c>
      <c r="R49" s="9">
        <f t="shared" si="2"/>
        <v>42362.653749999998</v>
      </c>
      <c r="S49">
        <f t="shared" si="3"/>
        <v>2015</v>
      </c>
    </row>
    <row r="50" spans="1:19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8268</v>
      </c>
      <c r="O50" t="s">
        <v>8269</v>
      </c>
      <c r="P50">
        <f t="shared" si="4"/>
        <v>324.69</v>
      </c>
      <c r="Q50" s="9">
        <f t="shared" si="1"/>
        <v>42661.323414351849</v>
      </c>
      <c r="R50" s="9">
        <f t="shared" si="2"/>
        <v>42132.668032407411</v>
      </c>
      <c r="S50">
        <f t="shared" si="3"/>
        <v>2016</v>
      </c>
    </row>
    <row r="51" spans="1:19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8268</v>
      </c>
      <c r="O51" t="s">
        <v>8269</v>
      </c>
      <c r="P51">
        <f t="shared" si="4"/>
        <v>383.36430000000001</v>
      </c>
      <c r="Q51" s="9">
        <f t="shared" si="1"/>
        <v>42556.583368055552</v>
      </c>
      <c r="R51" s="9">
        <f t="shared" si="2"/>
        <v>42697.365081018521</v>
      </c>
      <c r="S51">
        <f t="shared" si="3"/>
        <v>2016</v>
      </c>
    </row>
    <row r="52" spans="1:19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8281</v>
      </c>
      <c r="O52" t="s">
        <v>8285</v>
      </c>
      <c r="P52">
        <f t="shared" si="4"/>
        <v>117.6837</v>
      </c>
      <c r="Q52" s="9">
        <f t="shared" si="1"/>
        <v>42276.624803240738</v>
      </c>
      <c r="R52" s="9">
        <f t="shared" si="2"/>
        <v>42586.583368055552</v>
      </c>
      <c r="S52">
        <f t="shared" si="3"/>
        <v>2015</v>
      </c>
    </row>
    <row r="53" spans="1:19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8268</v>
      </c>
      <c r="O53" t="s">
        <v>8270</v>
      </c>
      <c r="P53">
        <f t="shared" si="4"/>
        <v>932.31060000000002</v>
      </c>
      <c r="Q53" s="9">
        <f t="shared" si="1"/>
        <v>42758.197013888886</v>
      </c>
      <c r="R53" s="9">
        <f t="shared" si="2"/>
        <v>42307.624803240738</v>
      </c>
      <c r="S53">
        <f t="shared" si="3"/>
        <v>2017</v>
      </c>
    </row>
    <row r="54" spans="1:19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8281</v>
      </c>
      <c r="O54" t="s">
        <v>8282</v>
      </c>
      <c r="P54">
        <f t="shared" si="4"/>
        <v>92.2517</v>
      </c>
      <c r="Q54" s="9">
        <f t="shared" si="1"/>
        <v>42676.586979166663</v>
      </c>
      <c r="R54" s="9">
        <f t="shared" si="2"/>
        <v>42788.197013888886</v>
      </c>
      <c r="S54">
        <f t="shared" si="3"/>
        <v>2016</v>
      </c>
    </row>
    <row r="55" spans="1:19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8268</v>
      </c>
      <c r="O55" t="s">
        <v>8269</v>
      </c>
      <c r="P55">
        <f t="shared" si="4"/>
        <v>279.3784</v>
      </c>
      <c r="Q55" s="9">
        <f t="shared" si="1"/>
        <v>41709.463518518518</v>
      </c>
      <c r="R55" s="9">
        <f t="shared" si="2"/>
        <v>42707.628645833334</v>
      </c>
      <c r="S55">
        <f t="shared" si="3"/>
        <v>2014</v>
      </c>
    </row>
    <row r="56" spans="1:19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8281</v>
      </c>
      <c r="O56" t="s">
        <v>8282</v>
      </c>
      <c r="P56">
        <f t="shared" si="4"/>
        <v>56.3444</v>
      </c>
      <c r="Q56" s="9">
        <f t="shared" si="1"/>
        <v>40959.734398148146</v>
      </c>
      <c r="R56" s="9">
        <f t="shared" si="2"/>
        <v>41768.875</v>
      </c>
      <c r="S56">
        <f t="shared" si="3"/>
        <v>2012</v>
      </c>
    </row>
    <row r="57" spans="1:19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8271</v>
      </c>
      <c r="O57" t="s">
        <v>8272</v>
      </c>
      <c r="P57">
        <f t="shared" si="4"/>
        <v>52.622700000000002</v>
      </c>
      <c r="Q57" s="9">
        <f t="shared" si="1"/>
        <v>41569.575613425928</v>
      </c>
      <c r="R57" s="9">
        <f t="shared" si="2"/>
        <v>40990.125</v>
      </c>
      <c r="S57">
        <f t="shared" si="3"/>
        <v>2013</v>
      </c>
    </row>
    <row r="58" spans="1:19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8276</v>
      </c>
      <c r="O58" t="s">
        <v>8277</v>
      </c>
      <c r="P58">
        <f t="shared" si="4"/>
        <v>53.865299999999998</v>
      </c>
      <c r="Q58" s="9">
        <f t="shared" si="1"/>
        <v>42691.8512037037</v>
      </c>
      <c r="R58" s="9">
        <f t="shared" si="2"/>
        <v>41605.126388888886</v>
      </c>
      <c r="S58">
        <f t="shared" si="3"/>
        <v>2016</v>
      </c>
    </row>
    <row r="59" spans="1:19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8276</v>
      </c>
      <c r="O59" t="s">
        <v>8277</v>
      </c>
      <c r="P59">
        <f t="shared" si="4"/>
        <v>40.070700000000002</v>
      </c>
      <c r="Q59" s="9">
        <f t="shared" si="1"/>
        <v>41387.651516203703</v>
      </c>
      <c r="R59" s="9">
        <f t="shared" si="2"/>
        <v>42719.958333333328</v>
      </c>
      <c r="S59">
        <f t="shared" si="3"/>
        <v>2013</v>
      </c>
    </row>
    <row r="60" spans="1:19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8268</v>
      </c>
      <c r="O60" t="s">
        <v>8269</v>
      </c>
      <c r="P60">
        <f t="shared" si="4"/>
        <v>91.829899999999995</v>
      </c>
      <c r="Q60" s="9">
        <f t="shared" si="1"/>
        <v>42502.569120370375</v>
      </c>
      <c r="R60" s="9">
        <f t="shared" si="2"/>
        <v>41417.651516203703</v>
      </c>
      <c r="S60">
        <f t="shared" si="3"/>
        <v>2016</v>
      </c>
    </row>
    <row r="61" spans="1:19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8268</v>
      </c>
      <c r="O61" t="s">
        <v>8269</v>
      </c>
      <c r="P61">
        <f t="shared" si="4"/>
        <v>385.0369</v>
      </c>
      <c r="Q61" s="9">
        <f t="shared" si="1"/>
        <v>41941.500520833331</v>
      </c>
      <c r="R61" s="9">
        <f t="shared" si="2"/>
        <v>42532.569120370375</v>
      </c>
      <c r="S61">
        <f t="shared" si="3"/>
        <v>2014</v>
      </c>
    </row>
    <row r="62" spans="1:19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8268</v>
      </c>
      <c r="O62" t="s">
        <v>8269</v>
      </c>
      <c r="P62">
        <f t="shared" si="4"/>
        <v>408.9769</v>
      </c>
      <c r="Q62" s="9">
        <f t="shared" si="1"/>
        <v>41674.063078703701</v>
      </c>
      <c r="R62" s="9">
        <f t="shared" si="2"/>
        <v>41976.542187500003</v>
      </c>
      <c r="S62">
        <f t="shared" si="3"/>
        <v>2014</v>
      </c>
    </row>
    <row r="63" spans="1:19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8281</v>
      </c>
      <c r="O63" t="s">
        <v>8282</v>
      </c>
      <c r="P63">
        <f t="shared" si="4"/>
        <v>81.751099999999994</v>
      </c>
      <c r="Q63" s="9">
        <f t="shared" si="1"/>
        <v>42048.813877314817</v>
      </c>
      <c r="R63" s="9">
        <f t="shared" si="2"/>
        <v>41705.957638888889</v>
      </c>
      <c r="S63">
        <f t="shared" si="3"/>
        <v>2015</v>
      </c>
    </row>
    <row r="64" spans="1:19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8268</v>
      </c>
      <c r="O64" t="s">
        <v>8269</v>
      </c>
      <c r="P64">
        <f t="shared" si="4"/>
        <v>223.09649999999999</v>
      </c>
      <c r="Q64" s="9">
        <f t="shared" si="1"/>
        <v>41800.604895833334</v>
      </c>
      <c r="R64" s="9">
        <f t="shared" si="2"/>
        <v>42093.772210648152</v>
      </c>
      <c r="S64">
        <f t="shared" si="3"/>
        <v>2014</v>
      </c>
    </row>
    <row r="65" spans="1:19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8268</v>
      </c>
      <c r="O65" t="s">
        <v>8269</v>
      </c>
      <c r="P65">
        <f t="shared" si="4"/>
        <v>331.10239999999999</v>
      </c>
      <c r="Q65" s="9">
        <f t="shared" si="1"/>
        <v>41744.590682870366</v>
      </c>
      <c r="R65" s="9">
        <f t="shared" si="2"/>
        <v>41830.604895833334</v>
      </c>
      <c r="S65">
        <f t="shared" si="3"/>
        <v>2014</v>
      </c>
    </row>
    <row r="66" spans="1:19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8281</v>
      </c>
      <c r="O66" t="s">
        <v>8282</v>
      </c>
      <c r="P66">
        <f t="shared" si="4"/>
        <v>54.748899999999999</v>
      </c>
      <c r="Q66" s="9">
        <f t="shared" si="1"/>
        <v>42557.792453703703</v>
      </c>
      <c r="R66" s="9">
        <f t="shared" si="2"/>
        <v>41789.590682870366</v>
      </c>
      <c r="S66">
        <f t="shared" si="3"/>
        <v>2016</v>
      </c>
    </row>
    <row r="67" spans="1:19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8268</v>
      </c>
      <c r="O67" t="s">
        <v>8269</v>
      </c>
      <c r="P67">
        <f t="shared" si="4"/>
        <v>61.375700000000002</v>
      </c>
      <c r="Q67" s="9">
        <f t="shared" ref="Q67:Q130" si="5">(((J68/60)/60)/24)+DATE(1970,1,1)</f>
        <v>42675.66778935185</v>
      </c>
      <c r="R67" s="9">
        <f t="shared" ref="R67:R130" si="6">(((I67/60)/60)/24)+DATE(1970,1,1)</f>
        <v>42587.792453703703</v>
      </c>
      <c r="S67">
        <f t="shared" ref="S67:S130" si="7">YEAR(Q67)</f>
        <v>2016</v>
      </c>
    </row>
    <row r="68" spans="1:19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8268</v>
      </c>
      <c r="O68" t="s">
        <v>8270</v>
      </c>
      <c r="P68">
        <f t="shared" si="4"/>
        <v>343.14729999999997</v>
      </c>
      <c r="Q68" s="9">
        <f t="shared" si="5"/>
        <v>42423.3830787037</v>
      </c>
      <c r="R68" s="9">
        <f t="shared" si="6"/>
        <v>42712.207638888889</v>
      </c>
      <c r="S68">
        <f t="shared" si="7"/>
        <v>2016</v>
      </c>
    </row>
    <row r="69" spans="1:19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8268</v>
      </c>
      <c r="O69" t="s">
        <v>8269</v>
      </c>
      <c r="P69">
        <f t="shared" ref="P69:P132" si="8">IFERROR(ROUND(E69/L69,4),0)</f>
        <v>566.38919999999996</v>
      </c>
      <c r="Q69" s="9">
        <f t="shared" si="5"/>
        <v>42263.680289351847</v>
      </c>
      <c r="R69" s="9">
        <f t="shared" si="6"/>
        <v>42453.341412037036</v>
      </c>
      <c r="S69">
        <f t="shared" si="7"/>
        <v>2015</v>
      </c>
    </row>
    <row r="70" spans="1:19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8281</v>
      </c>
      <c r="O70" t="s">
        <v>8282</v>
      </c>
      <c r="P70">
        <f t="shared" si="8"/>
        <v>203.63059999999999</v>
      </c>
      <c r="Q70" s="9">
        <f t="shared" si="5"/>
        <v>42644.535358796296</v>
      </c>
      <c r="R70" s="9">
        <f t="shared" si="6"/>
        <v>42305.333333333328</v>
      </c>
      <c r="S70">
        <f t="shared" si="7"/>
        <v>2016</v>
      </c>
    </row>
    <row r="71" spans="1:19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8283</v>
      </c>
      <c r="O71" t="s">
        <v>8284</v>
      </c>
      <c r="P71">
        <f t="shared" si="8"/>
        <v>89.314300000000003</v>
      </c>
      <c r="Q71" s="9">
        <f t="shared" si="5"/>
        <v>41148.194641203707</v>
      </c>
      <c r="R71" s="9">
        <f t="shared" si="6"/>
        <v>42675.165972222225</v>
      </c>
      <c r="S71">
        <f t="shared" si="7"/>
        <v>2012</v>
      </c>
    </row>
    <row r="72" spans="1:19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8268</v>
      </c>
      <c r="O72" t="s">
        <v>8269</v>
      </c>
      <c r="P72">
        <f t="shared" si="8"/>
        <v>67.690200000000004</v>
      </c>
      <c r="Q72" s="9">
        <f t="shared" si="5"/>
        <v>41144.42155092593</v>
      </c>
      <c r="R72" s="9">
        <f t="shared" si="6"/>
        <v>41188.165972222225</v>
      </c>
      <c r="S72">
        <f t="shared" si="7"/>
        <v>2012</v>
      </c>
    </row>
    <row r="73" spans="1:19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8268</v>
      </c>
      <c r="O73" t="s">
        <v>8275</v>
      </c>
      <c r="P73">
        <f t="shared" si="8"/>
        <v>31.820499999999999</v>
      </c>
      <c r="Q73" s="9">
        <f t="shared" si="5"/>
        <v>42728.71230324074</v>
      </c>
      <c r="R73" s="9">
        <f t="shared" si="6"/>
        <v>41165.42155092593</v>
      </c>
      <c r="S73">
        <f t="shared" si="7"/>
        <v>2016</v>
      </c>
    </row>
    <row r="74" spans="1:19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8268</v>
      </c>
      <c r="O74" t="s">
        <v>8269</v>
      </c>
      <c r="P74">
        <f t="shared" si="8"/>
        <v>78.834299999999999</v>
      </c>
      <c r="Q74" s="9">
        <f t="shared" si="5"/>
        <v>42508.541550925926</v>
      </c>
      <c r="R74" s="9">
        <f t="shared" si="6"/>
        <v>42758.71230324074</v>
      </c>
      <c r="S74">
        <f t="shared" si="7"/>
        <v>2016</v>
      </c>
    </row>
    <row r="75" spans="1:19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8268</v>
      </c>
      <c r="O75" t="s">
        <v>8275</v>
      </c>
      <c r="P75">
        <f t="shared" si="8"/>
        <v>60.965699999999998</v>
      </c>
      <c r="Q75" s="9">
        <f t="shared" si="5"/>
        <v>41563.485509259262</v>
      </c>
      <c r="R75" s="9">
        <f t="shared" si="6"/>
        <v>42538.541550925926</v>
      </c>
      <c r="S75">
        <f t="shared" si="7"/>
        <v>2013</v>
      </c>
    </row>
    <row r="76" spans="1:19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8268</v>
      </c>
      <c r="O76" t="s">
        <v>8270</v>
      </c>
      <c r="P76">
        <f t="shared" si="8"/>
        <v>120.3918</v>
      </c>
      <c r="Q76" s="9">
        <f t="shared" si="5"/>
        <v>41075.237858796296</v>
      </c>
      <c r="R76" s="9">
        <f t="shared" si="6"/>
        <v>41600.666666666664</v>
      </c>
      <c r="S76">
        <f t="shared" si="7"/>
        <v>2012</v>
      </c>
    </row>
    <row r="77" spans="1:19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8268</v>
      </c>
      <c r="O77" t="s">
        <v>8275</v>
      </c>
      <c r="P77">
        <f t="shared" si="8"/>
        <v>157.29349999999999</v>
      </c>
      <c r="Q77" s="9">
        <f t="shared" si="5"/>
        <v>42651.420567129629</v>
      </c>
      <c r="R77" s="9">
        <f t="shared" si="6"/>
        <v>41105.237858796296</v>
      </c>
      <c r="S77">
        <f t="shared" si="7"/>
        <v>2016</v>
      </c>
    </row>
    <row r="78" spans="1:19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8268</v>
      </c>
      <c r="O78" t="s">
        <v>8269</v>
      </c>
      <c r="P78">
        <f t="shared" si="8"/>
        <v>127.36450000000001</v>
      </c>
      <c r="Q78" s="9">
        <f t="shared" si="5"/>
        <v>42199.618518518517</v>
      </c>
      <c r="R78" s="9">
        <f t="shared" si="6"/>
        <v>42681.462233796294</v>
      </c>
      <c r="S78">
        <f t="shared" si="7"/>
        <v>2015</v>
      </c>
    </row>
    <row r="79" spans="1:19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8268</v>
      </c>
      <c r="O79" t="s">
        <v>8270</v>
      </c>
      <c r="P79">
        <f t="shared" si="8"/>
        <v>95.830600000000004</v>
      </c>
      <c r="Q79" s="9">
        <f t="shared" si="5"/>
        <v>41660.708530092597</v>
      </c>
      <c r="R79" s="9">
        <f t="shared" si="6"/>
        <v>42236.618518518517</v>
      </c>
      <c r="S79">
        <f t="shared" si="7"/>
        <v>2014</v>
      </c>
    </row>
    <row r="80" spans="1:19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8276</v>
      </c>
      <c r="O80" t="s">
        <v>8277</v>
      </c>
      <c r="P80">
        <f t="shared" si="8"/>
        <v>53.475299999999997</v>
      </c>
      <c r="Q80" s="9">
        <f t="shared" si="5"/>
        <v>42452.579988425925</v>
      </c>
      <c r="R80" s="9">
        <f t="shared" si="6"/>
        <v>41691.75</v>
      </c>
      <c r="S80">
        <f t="shared" si="7"/>
        <v>2016</v>
      </c>
    </row>
    <row r="81" spans="1:19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8268</v>
      </c>
      <c r="O81" t="s">
        <v>8269</v>
      </c>
      <c r="P81">
        <f t="shared" si="8"/>
        <v>261.745</v>
      </c>
      <c r="Q81" s="9">
        <f t="shared" si="5"/>
        <v>41666.924710648149</v>
      </c>
      <c r="R81" s="9">
        <f t="shared" si="6"/>
        <v>42482.579988425925</v>
      </c>
      <c r="S81">
        <f t="shared" si="7"/>
        <v>2014</v>
      </c>
    </row>
    <row r="82" spans="1:19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8279</v>
      </c>
      <c r="O82" t="s">
        <v>8280</v>
      </c>
      <c r="P82">
        <f t="shared" si="8"/>
        <v>48.104599999999998</v>
      </c>
      <c r="Q82" s="9">
        <f t="shared" si="5"/>
        <v>42081.903587962966</v>
      </c>
      <c r="R82" s="9">
        <f t="shared" si="6"/>
        <v>41706.924710648149</v>
      </c>
      <c r="S82">
        <f t="shared" si="7"/>
        <v>2015</v>
      </c>
    </row>
    <row r="83" spans="1:19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8268</v>
      </c>
      <c r="O83" t="s">
        <v>8269</v>
      </c>
      <c r="P83">
        <f t="shared" si="8"/>
        <v>227.85329999999999</v>
      </c>
      <c r="Q83" s="9">
        <f t="shared" si="5"/>
        <v>42116.710752314815</v>
      </c>
      <c r="R83" s="9">
        <f t="shared" si="6"/>
        <v>42111</v>
      </c>
      <c r="S83">
        <f t="shared" si="7"/>
        <v>2015</v>
      </c>
    </row>
    <row r="84" spans="1:19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8283</v>
      </c>
      <c r="O84" t="s">
        <v>8286</v>
      </c>
      <c r="P84">
        <f t="shared" si="8"/>
        <v>1008.24</v>
      </c>
      <c r="Q84" s="9">
        <f t="shared" si="5"/>
        <v>41326.987974537034</v>
      </c>
      <c r="R84" s="9">
        <f t="shared" si="6"/>
        <v>42146.710752314815</v>
      </c>
      <c r="S84">
        <f t="shared" si="7"/>
        <v>2013</v>
      </c>
    </row>
    <row r="85" spans="1:19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8268</v>
      </c>
      <c r="O85" t="s">
        <v>8269</v>
      </c>
      <c r="P85">
        <f t="shared" si="8"/>
        <v>74.107699999999994</v>
      </c>
      <c r="Q85" s="9">
        <f t="shared" si="5"/>
        <v>41730.276747685188</v>
      </c>
      <c r="R85" s="9">
        <f t="shared" si="6"/>
        <v>41356.94630787037</v>
      </c>
      <c r="S85">
        <f t="shared" si="7"/>
        <v>2014</v>
      </c>
    </row>
    <row r="86" spans="1:19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8283</v>
      </c>
      <c r="O86" t="s">
        <v>8286</v>
      </c>
      <c r="P86">
        <f t="shared" si="8"/>
        <v>179.27600000000001</v>
      </c>
      <c r="Q86" s="9">
        <f t="shared" si="5"/>
        <v>42072.738067129627</v>
      </c>
      <c r="R86" s="9">
        <f t="shared" si="6"/>
        <v>41764.276747685188</v>
      </c>
      <c r="S86">
        <f t="shared" si="7"/>
        <v>2015</v>
      </c>
    </row>
    <row r="87" spans="1:19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8281</v>
      </c>
      <c r="O87" t="s">
        <v>8282</v>
      </c>
      <c r="P87">
        <f t="shared" si="8"/>
        <v>105.0461</v>
      </c>
      <c r="Q87" s="9">
        <f t="shared" si="5"/>
        <v>42395.309039351851</v>
      </c>
      <c r="R87" s="9">
        <f t="shared" si="6"/>
        <v>42102.738067129627</v>
      </c>
      <c r="S87">
        <f t="shared" si="7"/>
        <v>2016</v>
      </c>
    </row>
    <row r="88" spans="1:19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8268</v>
      </c>
      <c r="O88" t="s">
        <v>8270</v>
      </c>
      <c r="P88">
        <f t="shared" si="8"/>
        <v>790.8374</v>
      </c>
      <c r="Q88" s="9">
        <f t="shared" si="5"/>
        <v>40624.181400462963</v>
      </c>
      <c r="R88" s="9">
        <f t="shared" si="6"/>
        <v>42425.309039351851</v>
      </c>
      <c r="S88">
        <f t="shared" si="7"/>
        <v>2011</v>
      </c>
    </row>
    <row r="89" spans="1:19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8268</v>
      </c>
      <c r="O89" t="s">
        <v>8269</v>
      </c>
      <c r="P89">
        <f t="shared" si="8"/>
        <v>51.305399999999999</v>
      </c>
      <c r="Q89" s="9">
        <f t="shared" si="5"/>
        <v>42570.996423611112</v>
      </c>
      <c r="R89" s="9">
        <f t="shared" si="6"/>
        <v>40655.181400462963</v>
      </c>
      <c r="S89">
        <f t="shared" si="7"/>
        <v>2016</v>
      </c>
    </row>
    <row r="90" spans="1:19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8268</v>
      </c>
      <c r="O90" t="s">
        <v>8269</v>
      </c>
      <c r="P90">
        <f t="shared" si="8"/>
        <v>55.276899999999998</v>
      </c>
      <c r="Q90" s="9">
        <f t="shared" si="5"/>
        <v>42251.16715277778</v>
      </c>
      <c r="R90" s="9">
        <f t="shared" si="6"/>
        <v>42600.996423611112</v>
      </c>
      <c r="S90">
        <f t="shared" si="7"/>
        <v>2015</v>
      </c>
    </row>
    <row r="91" spans="1:19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8268</v>
      </c>
      <c r="O91" t="s">
        <v>8275</v>
      </c>
      <c r="P91">
        <f t="shared" si="8"/>
        <v>74.639499999999998</v>
      </c>
      <c r="Q91" s="9">
        <f t="shared" si="5"/>
        <v>41319.349988425929</v>
      </c>
      <c r="R91" s="9">
        <f t="shared" si="6"/>
        <v>42288.041666666672</v>
      </c>
      <c r="S91">
        <f t="shared" si="7"/>
        <v>2013</v>
      </c>
    </row>
    <row r="92" spans="1:19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8276</v>
      </c>
      <c r="O92" t="s">
        <v>8277</v>
      </c>
      <c r="P92">
        <f t="shared" si="8"/>
        <v>149.03450000000001</v>
      </c>
      <c r="Q92" s="9">
        <f t="shared" si="5"/>
        <v>41828.229490740741</v>
      </c>
      <c r="R92" s="9">
        <f t="shared" si="6"/>
        <v>41359.349988425929</v>
      </c>
      <c r="S92">
        <f t="shared" si="7"/>
        <v>2014</v>
      </c>
    </row>
    <row r="93" spans="1:19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8283</v>
      </c>
      <c r="O93" t="s">
        <v>8284</v>
      </c>
      <c r="P93">
        <f t="shared" si="8"/>
        <v>84.871499999999997</v>
      </c>
      <c r="Q93" s="9">
        <f t="shared" si="5"/>
        <v>41312.88077546296</v>
      </c>
      <c r="R93" s="9">
        <f t="shared" si="6"/>
        <v>41860.083333333336</v>
      </c>
      <c r="S93">
        <f t="shared" si="7"/>
        <v>2013</v>
      </c>
    </row>
    <row r="94" spans="1:19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8268</v>
      </c>
      <c r="O94" t="s">
        <v>8269</v>
      </c>
      <c r="P94">
        <f t="shared" si="8"/>
        <v>192.3888</v>
      </c>
      <c r="Q94" s="9">
        <f t="shared" si="5"/>
        <v>42163.583599537036</v>
      </c>
      <c r="R94" s="9">
        <f t="shared" si="6"/>
        <v>41342.88077546296</v>
      </c>
      <c r="S94">
        <f t="shared" si="7"/>
        <v>2015</v>
      </c>
    </row>
    <row r="95" spans="1:19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8273</v>
      </c>
      <c r="O95" t="s">
        <v>8274</v>
      </c>
      <c r="P95">
        <f t="shared" si="8"/>
        <v>97.731099999999998</v>
      </c>
      <c r="Q95" s="9">
        <f t="shared" si="5"/>
        <v>40870.774409722224</v>
      </c>
      <c r="R95" s="9">
        <f t="shared" si="6"/>
        <v>42193.583599537036</v>
      </c>
      <c r="S95">
        <f t="shared" si="7"/>
        <v>2011</v>
      </c>
    </row>
    <row r="96" spans="1:19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8281</v>
      </c>
      <c r="O96" t="s">
        <v>8282</v>
      </c>
      <c r="P96">
        <f t="shared" si="8"/>
        <v>589.95209999999997</v>
      </c>
      <c r="Q96" s="9">
        <f t="shared" si="5"/>
        <v>42530.993032407408</v>
      </c>
      <c r="R96" s="9">
        <f t="shared" si="6"/>
        <v>40915.774409722224</v>
      </c>
      <c r="S96">
        <f t="shared" si="7"/>
        <v>2016</v>
      </c>
    </row>
    <row r="97" spans="1:19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8283</v>
      </c>
      <c r="O97" t="s">
        <v>8284</v>
      </c>
      <c r="P97">
        <f t="shared" si="8"/>
        <v>244.80459999999999</v>
      </c>
      <c r="Q97" s="9">
        <f t="shared" si="5"/>
        <v>41955.863750000004</v>
      </c>
      <c r="R97" s="9">
        <f t="shared" si="6"/>
        <v>42560.993032407408</v>
      </c>
      <c r="S97">
        <f t="shared" si="7"/>
        <v>2014</v>
      </c>
    </row>
    <row r="98" spans="1:19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8268</v>
      </c>
      <c r="O98" t="s">
        <v>8270</v>
      </c>
      <c r="P98">
        <f t="shared" si="8"/>
        <v>379.22770000000003</v>
      </c>
      <c r="Q98" s="9">
        <f t="shared" si="5"/>
        <v>41964.362743055557</v>
      </c>
      <c r="R98" s="9">
        <f t="shared" si="6"/>
        <v>41990.863750000004</v>
      </c>
      <c r="S98">
        <f t="shared" si="7"/>
        <v>2014</v>
      </c>
    </row>
    <row r="99" spans="1:19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8268</v>
      </c>
      <c r="O99" t="s">
        <v>8269</v>
      </c>
      <c r="P99">
        <f t="shared" si="8"/>
        <v>2500.9697000000001</v>
      </c>
      <c r="Q99" s="9">
        <f t="shared" si="5"/>
        <v>42200.67659722222</v>
      </c>
      <c r="R99" s="9">
        <f t="shared" si="6"/>
        <v>41994.362743055557</v>
      </c>
      <c r="S99">
        <f t="shared" si="7"/>
        <v>2015</v>
      </c>
    </row>
    <row r="100" spans="1:19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8281</v>
      </c>
      <c r="O100" t="s">
        <v>8282</v>
      </c>
      <c r="P100">
        <f t="shared" si="8"/>
        <v>144.69040000000001</v>
      </c>
      <c r="Q100" s="9">
        <f t="shared" si="5"/>
        <v>42669.802303240736</v>
      </c>
      <c r="R100" s="9">
        <f t="shared" si="6"/>
        <v>42231.25</v>
      </c>
      <c r="S100">
        <f t="shared" si="7"/>
        <v>2016</v>
      </c>
    </row>
    <row r="101" spans="1:19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8268</v>
      </c>
      <c r="O101" t="s">
        <v>8270</v>
      </c>
      <c r="P101">
        <f t="shared" si="8"/>
        <v>800.7</v>
      </c>
      <c r="Q101" s="9">
        <f t="shared" si="5"/>
        <v>41603.333668981482</v>
      </c>
      <c r="R101" s="9">
        <f t="shared" si="6"/>
        <v>42704.843969907408</v>
      </c>
      <c r="S101">
        <f t="shared" si="7"/>
        <v>2013</v>
      </c>
    </row>
    <row r="102" spans="1:19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8268</v>
      </c>
      <c r="O102" t="s">
        <v>8269</v>
      </c>
      <c r="P102">
        <f t="shared" si="8"/>
        <v>51.2121</v>
      </c>
      <c r="Q102" s="9">
        <f t="shared" si="5"/>
        <v>41324.79415509259</v>
      </c>
      <c r="R102" s="9">
        <f t="shared" si="6"/>
        <v>41633.333668981482</v>
      </c>
      <c r="S102">
        <f t="shared" si="7"/>
        <v>2013</v>
      </c>
    </row>
    <row r="103" spans="1:19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8287</v>
      </c>
      <c r="O103" t="s">
        <v>8288</v>
      </c>
      <c r="P103">
        <f t="shared" si="8"/>
        <v>64.816500000000005</v>
      </c>
      <c r="Q103" s="9">
        <f t="shared" si="5"/>
        <v>42467.581388888888</v>
      </c>
      <c r="R103" s="9">
        <f t="shared" si="6"/>
        <v>41354.752488425926</v>
      </c>
      <c r="S103">
        <f t="shared" si="7"/>
        <v>2016</v>
      </c>
    </row>
    <row r="104" spans="1:19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8268</v>
      </c>
      <c r="O104" t="s">
        <v>8269</v>
      </c>
      <c r="P104">
        <f t="shared" si="8"/>
        <v>226.20859999999999</v>
      </c>
      <c r="Q104" s="9">
        <f t="shared" si="5"/>
        <v>42278.946620370371</v>
      </c>
      <c r="R104" s="9">
        <f t="shared" si="6"/>
        <v>42497.581388888888</v>
      </c>
      <c r="S104">
        <f t="shared" si="7"/>
        <v>2015</v>
      </c>
    </row>
    <row r="105" spans="1:19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8281</v>
      </c>
      <c r="O105" t="s">
        <v>8282</v>
      </c>
      <c r="P105">
        <f t="shared" si="8"/>
        <v>156.04580000000001</v>
      </c>
      <c r="Q105" s="9">
        <f t="shared" si="5"/>
        <v>42049.833761574075</v>
      </c>
      <c r="R105" s="9">
        <f t="shared" si="6"/>
        <v>42309.166666666672</v>
      </c>
      <c r="S105">
        <f t="shared" si="7"/>
        <v>2015</v>
      </c>
    </row>
    <row r="106" spans="1:19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8287</v>
      </c>
      <c r="O106" t="s">
        <v>8289</v>
      </c>
      <c r="P106">
        <f t="shared" si="8"/>
        <v>71.848600000000005</v>
      </c>
      <c r="Q106" s="9">
        <f t="shared" si="5"/>
        <v>41351.76090277778</v>
      </c>
      <c r="R106" s="9">
        <f t="shared" si="6"/>
        <v>42079.792094907403</v>
      </c>
      <c r="S106">
        <f t="shared" si="7"/>
        <v>2013</v>
      </c>
    </row>
    <row r="107" spans="1:19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8268</v>
      </c>
      <c r="O107" t="s">
        <v>8269</v>
      </c>
      <c r="P107">
        <f t="shared" si="8"/>
        <v>138.49459999999999</v>
      </c>
      <c r="Q107" s="9">
        <f t="shared" si="5"/>
        <v>40812.803229166668</v>
      </c>
      <c r="R107" s="9">
        <f t="shared" si="6"/>
        <v>41381.76090277778</v>
      </c>
      <c r="S107">
        <f t="shared" si="7"/>
        <v>2011</v>
      </c>
    </row>
    <row r="108" spans="1:19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8281</v>
      </c>
      <c r="O108" t="s">
        <v>8282</v>
      </c>
      <c r="P108">
        <f t="shared" si="8"/>
        <v>154.42230000000001</v>
      </c>
      <c r="Q108" s="9">
        <f t="shared" si="5"/>
        <v>41968.829826388886</v>
      </c>
      <c r="R108" s="9">
        <f t="shared" si="6"/>
        <v>40845.165972222225</v>
      </c>
      <c r="S108">
        <f t="shared" si="7"/>
        <v>2014</v>
      </c>
    </row>
    <row r="109" spans="1:19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8276</v>
      </c>
      <c r="O109" t="s">
        <v>8277</v>
      </c>
      <c r="P109">
        <f t="shared" si="8"/>
        <v>188.37870000000001</v>
      </c>
      <c r="Q109" s="9">
        <f t="shared" si="5"/>
        <v>42689.565671296295</v>
      </c>
      <c r="R109" s="9">
        <f t="shared" si="6"/>
        <v>41994.041666666672</v>
      </c>
      <c r="S109">
        <f t="shared" si="7"/>
        <v>2016</v>
      </c>
    </row>
    <row r="110" spans="1:19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8268</v>
      </c>
      <c r="O110" t="s">
        <v>8269</v>
      </c>
      <c r="P110">
        <f t="shared" si="8"/>
        <v>143.21469999999999</v>
      </c>
      <c r="Q110" s="9">
        <f t="shared" si="5"/>
        <v>41445.334131944444</v>
      </c>
      <c r="R110" s="9">
        <f t="shared" si="6"/>
        <v>42719.208333333328</v>
      </c>
      <c r="S110">
        <f t="shared" si="7"/>
        <v>2013</v>
      </c>
    </row>
    <row r="111" spans="1:19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8268</v>
      </c>
      <c r="O111" t="s">
        <v>8269</v>
      </c>
      <c r="P111">
        <f t="shared" si="8"/>
        <v>186.81389999999999</v>
      </c>
      <c r="Q111" s="9">
        <f t="shared" si="5"/>
        <v>41898.665960648148</v>
      </c>
      <c r="R111" s="9">
        <f t="shared" si="6"/>
        <v>41505.334131944444</v>
      </c>
      <c r="S111">
        <f t="shared" si="7"/>
        <v>2014</v>
      </c>
    </row>
    <row r="112" spans="1:19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8268</v>
      </c>
      <c r="O112" t="s">
        <v>8270</v>
      </c>
      <c r="P112">
        <f t="shared" si="8"/>
        <v>73.4863</v>
      </c>
      <c r="Q112" s="9">
        <f t="shared" si="5"/>
        <v>41212.996481481481</v>
      </c>
      <c r="R112" s="9">
        <f t="shared" si="6"/>
        <v>41941.041666666664</v>
      </c>
      <c r="S112">
        <f t="shared" si="7"/>
        <v>2012</v>
      </c>
    </row>
    <row r="113" spans="1:19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8268</v>
      </c>
      <c r="O113" t="s">
        <v>8269</v>
      </c>
      <c r="P113">
        <f t="shared" si="8"/>
        <v>118.6144</v>
      </c>
      <c r="Q113" s="9">
        <f t="shared" si="5"/>
        <v>41730.663530092592</v>
      </c>
      <c r="R113" s="9">
        <f t="shared" si="6"/>
        <v>41242.996481481481</v>
      </c>
      <c r="S113">
        <f t="shared" si="7"/>
        <v>2014</v>
      </c>
    </row>
    <row r="114" spans="1:19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8268</v>
      </c>
      <c r="O114" t="s">
        <v>8269</v>
      </c>
      <c r="P114">
        <f t="shared" si="8"/>
        <v>182.78020000000001</v>
      </c>
      <c r="Q114" s="9">
        <f t="shared" si="5"/>
        <v>41611.917673611111</v>
      </c>
      <c r="R114" s="9">
        <f t="shared" si="6"/>
        <v>41760.663530092592</v>
      </c>
      <c r="S114">
        <f t="shared" si="7"/>
        <v>2013</v>
      </c>
    </row>
    <row r="115" spans="1:19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8268</v>
      </c>
      <c r="O115" t="s">
        <v>8269</v>
      </c>
      <c r="P115">
        <f t="shared" si="8"/>
        <v>161.88210000000001</v>
      </c>
      <c r="Q115" s="9">
        <f t="shared" si="5"/>
        <v>42692.79987268518</v>
      </c>
      <c r="R115" s="9">
        <f t="shared" si="6"/>
        <v>41654.791666666664</v>
      </c>
      <c r="S115">
        <f t="shared" si="7"/>
        <v>2016</v>
      </c>
    </row>
    <row r="116" spans="1:19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8279</v>
      </c>
      <c r="O116" t="s">
        <v>8280</v>
      </c>
      <c r="P116">
        <f t="shared" si="8"/>
        <v>66.623199999999997</v>
      </c>
      <c r="Q116" s="9">
        <f t="shared" si="5"/>
        <v>41947.457569444443</v>
      </c>
      <c r="R116" s="9">
        <f t="shared" si="6"/>
        <v>42723.332638888889</v>
      </c>
      <c r="S116">
        <f t="shared" si="7"/>
        <v>2014</v>
      </c>
    </row>
    <row r="117" spans="1:19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8268</v>
      </c>
      <c r="O117" t="s">
        <v>8270</v>
      </c>
      <c r="P117">
        <f t="shared" si="8"/>
        <v>201.60390000000001</v>
      </c>
      <c r="Q117" s="9">
        <f t="shared" si="5"/>
        <v>42117.891423611116</v>
      </c>
      <c r="R117" s="9">
        <f t="shared" si="6"/>
        <v>41977.457569444443</v>
      </c>
      <c r="S117">
        <f t="shared" si="7"/>
        <v>2015</v>
      </c>
    </row>
    <row r="118" spans="1:19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8281</v>
      </c>
      <c r="O118" t="s">
        <v>8282</v>
      </c>
      <c r="P118">
        <f t="shared" si="8"/>
        <v>75.444800000000001</v>
      </c>
      <c r="Q118" s="9">
        <f t="shared" si="5"/>
        <v>41526.60665509259</v>
      </c>
      <c r="R118" s="9">
        <f t="shared" si="6"/>
        <v>42147.891423611116</v>
      </c>
      <c r="S118">
        <f t="shared" si="7"/>
        <v>2013</v>
      </c>
    </row>
    <row r="119" spans="1:19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8268</v>
      </c>
      <c r="O119" t="s">
        <v>8269</v>
      </c>
      <c r="P119">
        <f t="shared" si="8"/>
        <v>101.8553</v>
      </c>
      <c r="Q119" s="9">
        <f t="shared" si="5"/>
        <v>42664.405925925923</v>
      </c>
      <c r="R119" s="9">
        <f t="shared" si="6"/>
        <v>41563.60665509259</v>
      </c>
      <c r="S119">
        <f t="shared" si="7"/>
        <v>2016</v>
      </c>
    </row>
    <row r="120" spans="1:19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8276</v>
      </c>
      <c r="O120" t="s">
        <v>8277</v>
      </c>
      <c r="P120">
        <f t="shared" si="8"/>
        <v>75.6477</v>
      </c>
      <c r="Q120" s="9">
        <f t="shared" si="5"/>
        <v>41519.004733796297</v>
      </c>
      <c r="R120" s="9">
        <f t="shared" si="6"/>
        <v>42695.207638888889</v>
      </c>
      <c r="S120">
        <f t="shared" si="7"/>
        <v>2013</v>
      </c>
    </row>
    <row r="121" spans="1:19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8281</v>
      </c>
      <c r="O121" t="s">
        <v>8282</v>
      </c>
      <c r="P121">
        <f t="shared" si="8"/>
        <v>100.08199999999999</v>
      </c>
      <c r="Q121" s="9">
        <f t="shared" si="5"/>
        <v>42199.365844907406</v>
      </c>
      <c r="R121" s="9">
        <f t="shared" si="6"/>
        <v>41579</v>
      </c>
      <c r="S121">
        <f t="shared" si="7"/>
        <v>2015</v>
      </c>
    </row>
    <row r="122" spans="1:19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8268</v>
      </c>
      <c r="O122" t="s">
        <v>8269</v>
      </c>
      <c r="P122">
        <f t="shared" si="8"/>
        <v>147.685</v>
      </c>
      <c r="Q122" s="9">
        <f t="shared" si="5"/>
        <v>42774.121342592596</v>
      </c>
      <c r="R122" s="9">
        <f t="shared" si="6"/>
        <v>42229.365844907406</v>
      </c>
      <c r="S122">
        <f t="shared" si="7"/>
        <v>2017</v>
      </c>
    </row>
    <row r="123" spans="1:19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8287</v>
      </c>
      <c r="O123" t="s">
        <v>8290</v>
      </c>
      <c r="P123">
        <f t="shared" si="8"/>
        <v>74.575100000000006</v>
      </c>
      <c r="Q123" s="9">
        <f t="shared" si="5"/>
        <v>42443.00204861111</v>
      </c>
      <c r="R123" s="9">
        <f t="shared" si="6"/>
        <v>42823.083333333328</v>
      </c>
      <c r="S123">
        <f t="shared" si="7"/>
        <v>2016</v>
      </c>
    </row>
    <row r="124" spans="1:19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8273</v>
      </c>
      <c r="O124" t="s">
        <v>8274</v>
      </c>
      <c r="P124">
        <f t="shared" si="8"/>
        <v>88.260800000000003</v>
      </c>
      <c r="Q124" s="9">
        <f t="shared" si="5"/>
        <v>42219.950729166667</v>
      </c>
      <c r="R124" s="9">
        <f t="shared" si="6"/>
        <v>42492.165972222225</v>
      </c>
      <c r="S124">
        <f t="shared" si="7"/>
        <v>2015</v>
      </c>
    </row>
    <row r="125" spans="1:19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8273</v>
      </c>
      <c r="O125" t="s">
        <v>8274</v>
      </c>
      <c r="P125">
        <f t="shared" si="8"/>
        <v>358.97239999999999</v>
      </c>
      <c r="Q125" s="9">
        <f t="shared" si="5"/>
        <v>42340.972118055557</v>
      </c>
      <c r="R125" s="9">
        <f t="shared" si="6"/>
        <v>42249.950729166667</v>
      </c>
      <c r="S125">
        <f t="shared" si="7"/>
        <v>2015</v>
      </c>
    </row>
    <row r="126" spans="1:19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8268</v>
      </c>
      <c r="O126" t="s">
        <v>8269</v>
      </c>
      <c r="P126">
        <f t="shared" si="8"/>
        <v>244.1191</v>
      </c>
      <c r="Q126" s="9">
        <f t="shared" si="5"/>
        <v>41915.003275462965</v>
      </c>
      <c r="R126" s="9">
        <f t="shared" si="6"/>
        <v>42371.972118055557</v>
      </c>
      <c r="S126">
        <f t="shared" si="7"/>
        <v>2014</v>
      </c>
    </row>
    <row r="127" spans="1:19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8276</v>
      </c>
      <c r="O127" t="s">
        <v>8277</v>
      </c>
      <c r="P127">
        <f t="shared" si="8"/>
        <v>64.625600000000006</v>
      </c>
      <c r="Q127" s="9">
        <f t="shared" si="5"/>
        <v>42297.791886574079</v>
      </c>
      <c r="R127" s="9">
        <f t="shared" si="6"/>
        <v>41955.332638888889</v>
      </c>
      <c r="S127">
        <f t="shared" si="7"/>
        <v>2015</v>
      </c>
    </row>
    <row r="128" spans="1:19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8281</v>
      </c>
      <c r="O128" t="s">
        <v>8282</v>
      </c>
      <c r="P128">
        <f t="shared" si="8"/>
        <v>103.5239</v>
      </c>
      <c r="Q128" s="9">
        <f t="shared" si="5"/>
        <v>41899.830312500002</v>
      </c>
      <c r="R128" s="9">
        <f t="shared" si="6"/>
        <v>42327.833553240736</v>
      </c>
      <c r="S128">
        <f t="shared" si="7"/>
        <v>2014</v>
      </c>
    </row>
    <row r="129" spans="1:19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8273</v>
      </c>
      <c r="O129" t="s">
        <v>8274</v>
      </c>
      <c r="P129">
        <f t="shared" si="8"/>
        <v>133.73920000000001</v>
      </c>
      <c r="Q129" s="9">
        <f t="shared" si="5"/>
        <v>42090.912500000006</v>
      </c>
      <c r="R129" s="9">
        <f t="shared" si="6"/>
        <v>41929.830312500002</v>
      </c>
      <c r="S129">
        <f t="shared" si="7"/>
        <v>2015</v>
      </c>
    </row>
    <row r="130" spans="1:19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8283</v>
      </c>
      <c r="O130" t="s">
        <v>8284</v>
      </c>
      <c r="P130">
        <f t="shared" si="8"/>
        <v>153.5204</v>
      </c>
      <c r="Q130" s="9">
        <f t="shared" si="5"/>
        <v>41975.329317129625</v>
      </c>
      <c r="R130" s="9">
        <f t="shared" si="6"/>
        <v>42150.912500000006</v>
      </c>
      <c r="S130">
        <f t="shared" si="7"/>
        <v>2014</v>
      </c>
    </row>
    <row r="131" spans="1:19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8268</v>
      </c>
      <c r="O131" t="s">
        <v>8269</v>
      </c>
      <c r="P131">
        <f t="shared" si="8"/>
        <v>118.4547</v>
      </c>
      <c r="Q131" s="9">
        <f t="shared" ref="Q131:Q194" si="9">(((J132/60)/60)/24)+DATE(1970,1,1)</f>
        <v>41575.527349537035</v>
      </c>
      <c r="R131" s="9">
        <f t="shared" ref="R131:R194" si="10">(((I131/60)/60)/24)+DATE(1970,1,1)</f>
        <v>42013.041666666672</v>
      </c>
      <c r="S131">
        <f t="shared" ref="S131:S194" si="11">YEAR(Q131)</f>
        <v>2013</v>
      </c>
    </row>
    <row r="132" spans="1:19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8268</v>
      </c>
      <c r="O132" t="s">
        <v>8269</v>
      </c>
      <c r="P132">
        <f t="shared" si="8"/>
        <v>80.991</v>
      </c>
      <c r="Q132" s="9">
        <f t="shared" si="9"/>
        <v>41843.64271990741</v>
      </c>
      <c r="R132" s="9">
        <f t="shared" si="10"/>
        <v>41610.957638888889</v>
      </c>
      <c r="S132">
        <f t="shared" si="11"/>
        <v>2014</v>
      </c>
    </row>
    <row r="133" spans="1:19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8287</v>
      </c>
      <c r="O133" t="s">
        <v>8291</v>
      </c>
      <c r="P133">
        <f t="shared" ref="P133:P196" si="12">IFERROR(ROUND(E133/L133,4),0)</f>
        <v>118.2008</v>
      </c>
      <c r="Q133" s="9">
        <f t="shared" si="9"/>
        <v>41464.934016203704</v>
      </c>
      <c r="R133" s="9">
        <f t="shared" si="10"/>
        <v>41888.64271990741</v>
      </c>
      <c r="S133">
        <f t="shared" si="11"/>
        <v>2013</v>
      </c>
    </row>
    <row r="134" spans="1:19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8271</v>
      </c>
      <c r="O134" t="s">
        <v>8272</v>
      </c>
      <c r="P134">
        <f t="shared" si="12"/>
        <v>92.157799999999995</v>
      </c>
      <c r="Q134" s="9">
        <f t="shared" si="9"/>
        <v>42745.744618055556</v>
      </c>
      <c r="R134" s="9">
        <f t="shared" si="10"/>
        <v>41481.708333333336</v>
      </c>
      <c r="S134">
        <f t="shared" si="11"/>
        <v>2017</v>
      </c>
    </row>
    <row r="135" spans="1:19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8268</v>
      </c>
      <c r="O135" t="s">
        <v>8269</v>
      </c>
      <c r="P135">
        <f t="shared" si="12"/>
        <v>511.6549</v>
      </c>
      <c r="Q135" s="9">
        <f t="shared" si="9"/>
        <v>42103.042546296296</v>
      </c>
      <c r="R135" s="9">
        <f t="shared" si="10"/>
        <v>42795.744618055556</v>
      </c>
      <c r="S135">
        <f t="shared" si="11"/>
        <v>2015</v>
      </c>
    </row>
    <row r="136" spans="1:19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8268</v>
      </c>
      <c r="O136" t="s">
        <v>8269</v>
      </c>
      <c r="P136">
        <f t="shared" si="12"/>
        <v>307.20209999999997</v>
      </c>
      <c r="Q136" s="9">
        <f t="shared" si="9"/>
        <v>40682.051689814813</v>
      </c>
      <c r="R136" s="9">
        <f t="shared" si="10"/>
        <v>42160.875</v>
      </c>
      <c r="S136">
        <f t="shared" si="11"/>
        <v>2011</v>
      </c>
    </row>
    <row r="137" spans="1:19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8281</v>
      </c>
      <c r="O137" t="s">
        <v>8282</v>
      </c>
      <c r="P137">
        <f t="shared" si="12"/>
        <v>83.3459</v>
      </c>
      <c r="Q137" s="9">
        <f t="shared" si="9"/>
        <v>42289.675173611111</v>
      </c>
      <c r="R137" s="9">
        <f t="shared" si="10"/>
        <v>40712.051689814813</v>
      </c>
      <c r="S137">
        <f t="shared" si="11"/>
        <v>2015</v>
      </c>
    </row>
    <row r="138" spans="1:19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8268</v>
      </c>
      <c r="O138" t="s">
        <v>8270</v>
      </c>
      <c r="P138">
        <f t="shared" si="12"/>
        <v>161.1183</v>
      </c>
      <c r="Q138" s="9">
        <f t="shared" si="9"/>
        <v>42684.000046296293</v>
      </c>
      <c r="R138" s="9">
        <f t="shared" si="10"/>
        <v>42329.716840277775</v>
      </c>
      <c r="S138">
        <f t="shared" si="11"/>
        <v>2016</v>
      </c>
    </row>
    <row r="139" spans="1:19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8276</v>
      </c>
      <c r="O139" t="s">
        <v>8277</v>
      </c>
      <c r="P139">
        <f t="shared" si="12"/>
        <v>42.634</v>
      </c>
      <c r="Q139" s="9">
        <f t="shared" si="9"/>
        <v>41324.193298611113</v>
      </c>
      <c r="R139" s="9">
        <f t="shared" si="10"/>
        <v>42714.000046296293</v>
      </c>
      <c r="S139">
        <f t="shared" si="11"/>
        <v>2013</v>
      </c>
    </row>
    <row r="140" spans="1:19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8268</v>
      </c>
      <c r="O140" t="s">
        <v>8269</v>
      </c>
      <c r="P140">
        <f t="shared" si="12"/>
        <v>80.727500000000006</v>
      </c>
      <c r="Q140" s="9">
        <f t="shared" si="9"/>
        <v>42600.278749999998</v>
      </c>
      <c r="R140" s="9">
        <f t="shared" si="10"/>
        <v>41384.151631944449</v>
      </c>
      <c r="S140">
        <f t="shared" si="11"/>
        <v>2016</v>
      </c>
    </row>
    <row r="141" spans="1:19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8268</v>
      </c>
      <c r="O141" t="s">
        <v>8269</v>
      </c>
      <c r="P141">
        <f t="shared" si="12"/>
        <v>201.964</v>
      </c>
      <c r="Q141" s="9">
        <f t="shared" si="9"/>
        <v>41940.69158564815</v>
      </c>
      <c r="R141" s="9">
        <f t="shared" si="10"/>
        <v>42645.278749999998</v>
      </c>
      <c r="S141">
        <f t="shared" si="11"/>
        <v>2014</v>
      </c>
    </row>
    <row r="142" spans="1:19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8283</v>
      </c>
      <c r="O142" t="s">
        <v>8286</v>
      </c>
      <c r="P142">
        <f t="shared" si="12"/>
        <v>60.300899999999999</v>
      </c>
      <c r="Q142" s="9">
        <f t="shared" si="9"/>
        <v>41526.708935185183</v>
      </c>
      <c r="R142" s="9">
        <f t="shared" si="10"/>
        <v>41969.332638888889</v>
      </c>
      <c r="S142">
        <f t="shared" si="11"/>
        <v>2013</v>
      </c>
    </row>
    <row r="143" spans="1:19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8281</v>
      </c>
      <c r="O143" t="s">
        <v>8282</v>
      </c>
      <c r="P143">
        <f t="shared" si="12"/>
        <v>157.3305</v>
      </c>
      <c r="Q143" s="9">
        <f t="shared" si="9"/>
        <v>42459.780844907407</v>
      </c>
      <c r="R143" s="9">
        <f t="shared" si="10"/>
        <v>41557.708935185183</v>
      </c>
      <c r="S143">
        <f t="shared" si="11"/>
        <v>2016</v>
      </c>
    </row>
    <row r="144" spans="1:19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8281</v>
      </c>
      <c r="O144" t="s">
        <v>8282</v>
      </c>
      <c r="P144">
        <f t="shared" si="12"/>
        <v>169.85079999999999</v>
      </c>
      <c r="Q144" s="9">
        <f t="shared" si="9"/>
        <v>42327.834247685183</v>
      </c>
      <c r="R144" s="9">
        <f t="shared" si="10"/>
        <v>42489.780844907407</v>
      </c>
      <c r="S144">
        <f t="shared" si="11"/>
        <v>2015</v>
      </c>
    </row>
    <row r="145" spans="1:19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8281</v>
      </c>
      <c r="O145" t="s">
        <v>8292</v>
      </c>
      <c r="P145">
        <f t="shared" si="12"/>
        <v>190.55029999999999</v>
      </c>
      <c r="Q145" s="9">
        <f t="shared" si="9"/>
        <v>41946.029467592591</v>
      </c>
      <c r="R145" s="9">
        <f t="shared" si="10"/>
        <v>42357.834247685183</v>
      </c>
      <c r="S145">
        <f t="shared" si="11"/>
        <v>2014</v>
      </c>
    </row>
    <row r="146" spans="1:19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8271</v>
      </c>
      <c r="O146" t="s">
        <v>8293</v>
      </c>
      <c r="P146">
        <f t="shared" si="12"/>
        <v>234.80789999999999</v>
      </c>
      <c r="Q146" s="9">
        <f t="shared" si="9"/>
        <v>42044.272847222222</v>
      </c>
      <c r="R146" s="9">
        <f t="shared" si="10"/>
        <v>41977.027083333334</v>
      </c>
      <c r="S146">
        <f t="shared" si="11"/>
        <v>2015</v>
      </c>
    </row>
    <row r="147" spans="1:19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8268</v>
      </c>
      <c r="O147" t="s">
        <v>8269</v>
      </c>
      <c r="P147">
        <f t="shared" si="12"/>
        <v>451.84030000000001</v>
      </c>
      <c r="Q147" s="9">
        <f t="shared" si="9"/>
        <v>42425.757986111115</v>
      </c>
      <c r="R147" s="9">
        <f t="shared" si="10"/>
        <v>42104.231180555551</v>
      </c>
      <c r="S147">
        <f t="shared" si="11"/>
        <v>2016</v>
      </c>
    </row>
    <row r="148" spans="1:19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8276</v>
      </c>
      <c r="O148" t="s">
        <v>8277</v>
      </c>
      <c r="P148">
        <f t="shared" si="12"/>
        <v>61.203899999999997</v>
      </c>
      <c r="Q148" s="9">
        <f t="shared" si="9"/>
        <v>42696.663506944446</v>
      </c>
      <c r="R148" s="9">
        <f t="shared" si="10"/>
        <v>42455.716319444444</v>
      </c>
      <c r="S148">
        <f t="shared" si="11"/>
        <v>2016</v>
      </c>
    </row>
    <row r="149" spans="1:19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8268</v>
      </c>
      <c r="O149" t="s">
        <v>8270</v>
      </c>
      <c r="P149">
        <f t="shared" si="12"/>
        <v>117.6987</v>
      </c>
      <c r="Q149" s="9">
        <f t="shared" si="9"/>
        <v>42292.513888888891</v>
      </c>
      <c r="R149" s="9">
        <f t="shared" si="10"/>
        <v>42736.663506944446</v>
      </c>
      <c r="S149">
        <f t="shared" si="11"/>
        <v>2015</v>
      </c>
    </row>
    <row r="150" spans="1:19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8276</v>
      </c>
      <c r="O150" t="s">
        <v>8277</v>
      </c>
      <c r="P150">
        <f t="shared" si="12"/>
        <v>81.654399999999995</v>
      </c>
      <c r="Q150" s="9">
        <f t="shared" si="9"/>
        <v>41800.423043981478</v>
      </c>
      <c r="R150" s="9">
        <f t="shared" si="10"/>
        <v>42322.555555555555</v>
      </c>
      <c r="S150">
        <f t="shared" si="11"/>
        <v>2014</v>
      </c>
    </row>
    <row r="151" spans="1:19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8268</v>
      </c>
      <c r="O151" t="s">
        <v>8269</v>
      </c>
      <c r="P151">
        <f t="shared" si="12"/>
        <v>56.204999999999998</v>
      </c>
      <c r="Q151" s="9">
        <f t="shared" si="9"/>
        <v>42053.704293981486</v>
      </c>
      <c r="R151" s="9">
        <f t="shared" si="10"/>
        <v>41830.423043981478</v>
      </c>
      <c r="S151">
        <f t="shared" si="11"/>
        <v>2015</v>
      </c>
    </row>
    <row r="152" spans="1:19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8283</v>
      </c>
      <c r="O152" t="s">
        <v>8284</v>
      </c>
      <c r="P152">
        <f t="shared" si="12"/>
        <v>164.3</v>
      </c>
      <c r="Q152" s="9">
        <f t="shared" si="9"/>
        <v>42689.187881944439</v>
      </c>
      <c r="R152" s="9">
        <f t="shared" si="10"/>
        <v>42083.662627314814</v>
      </c>
      <c r="S152">
        <f t="shared" si="11"/>
        <v>2016</v>
      </c>
    </row>
    <row r="153" spans="1:19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8281</v>
      </c>
      <c r="O153" t="s">
        <v>8282</v>
      </c>
      <c r="P153">
        <f t="shared" si="12"/>
        <v>70.921199999999999</v>
      </c>
      <c r="Q153" s="9">
        <f t="shared" si="9"/>
        <v>40732.842245370368</v>
      </c>
      <c r="R153" s="9">
        <f t="shared" si="10"/>
        <v>42724.187881944439</v>
      </c>
      <c r="S153">
        <f t="shared" si="11"/>
        <v>2011</v>
      </c>
    </row>
    <row r="154" spans="1:19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8281</v>
      </c>
      <c r="O154" t="s">
        <v>8282</v>
      </c>
      <c r="P154">
        <f t="shared" si="12"/>
        <v>711.04110000000003</v>
      </c>
      <c r="Q154" s="9">
        <f t="shared" si="9"/>
        <v>41051.168900462959</v>
      </c>
      <c r="R154" s="9">
        <f t="shared" si="10"/>
        <v>40762.842245370368</v>
      </c>
      <c r="S154">
        <f t="shared" si="11"/>
        <v>2012</v>
      </c>
    </row>
    <row r="155" spans="1:19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8281</v>
      </c>
      <c r="O155" t="s">
        <v>8282</v>
      </c>
      <c r="P155">
        <f t="shared" si="12"/>
        <v>115.4481</v>
      </c>
      <c r="Q155" s="9">
        <f t="shared" si="9"/>
        <v>42507.860196759255</v>
      </c>
      <c r="R155" s="9">
        <f t="shared" si="10"/>
        <v>41086.168900462959</v>
      </c>
      <c r="S155">
        <f t="shared" si="11"/>
        <v>2016</v>
      </c>
    </row>
    <row r="156" spans="1:19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8281</v>
      </c>
      <c r="O156" t="s">
        <v>8282</v>
      </c>
      <c r="P156">
        <f t="shared" si="12"/>
        <v>193.0487</v>
      </c>
      <c r="Q156" s="9">
        <f t="shared" si="9"/>
        <v>41778.193622685183</v>
      </c>
      <c r="R156" s="9">
        <f t="shared" si="10"/>
        <v>42536.625</v>
      </c>
      <c r="S156">
        <f t="shared" si="11"/>
        <v>2014</v>
      </c>
    </row>
    <row r="157" spans="1:19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8283</v>
      </c>
      <c r="O157" t="s">
        <v>8284</v>
      </c>
      <c r="P157">
        <f t="shared" si="12"/>
        <v>118.97110000000001</v>
      </c>
      <c r="Q157" s="9">
        <f t="shared" si="9"/>
        <v>42020.700567129628</v>
      </c>
      <c r="R157" s="9">
        <f t="shared" si="10"/>
        <v>41806.184027777781</v>
      </c>
      <c r="S157">
        <f t="shared" si="11"/>
        <v>2015</v>
      </c>
    </row>
    <row r="158" spans="1:19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8283</v>
      </c>
      <c r="O158" t="s">
        <v>8286</v>
      </c>
      <c r="P158">
        <f t="shared" si="12"/>
        <v>186.80289999999999</v>
      </c>
      <c r="Q158" s="9">
        <f t="shared" si="9"/>
        <v>42542.526423611111</v>
      </c>
      <c r="R158" s="9">
        <f t="shared" si="10"/>
        <v>42065.207638888889</v>
      </c>
      <c r="S158">
        <f t="shared" si="11"/>
        <v>2016</v>
      </c>
    </row>
    <row r="159" spans="1:19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8268</v>
      </c>
      <c r="O159" t="s">
        <v>8270</v>
      </c>
      <c r="P159">
        <f t="shared" si="12"/>
        <v>158.35599999999999</v>
      </c>
      <c r="Q159" s="9">
        <f t="shared" si="9"/>
        <v>42132.941805555558</v>
      </c>
      <c r="R159" s="9">
        <f t="shared" si="10"/>
        <v>42601.165972222225</v>
      </c>
      <c r="S159">
        <f t="shared" si="11"/>
        <v>2015</v>
      </c>
    </row>
    <row r="160" spans="1:19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8273</v>
      </c>
      <c r="O160" t="s">
        <v>8274</v>
      </c>
      <c r="P160">
        <f t="shared" si="12"/>
        <v>493.81549999999999</v>
      </c>
      <c r="Q160" s="9">
        <f t="shared" si="9"/>
        <v>42612.149780092594</v>
      </c>
      <c r="R160" s="9">
        <f t="shared" si="10"/>
        <v>42155.875</v>
      </c>
      <c r="S160">
        <f t="shared" si="11"/>
        <v>2016</v>
      </c>
    </row>
    <row r="161" spans="1:19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8283</v>
      </c>
      <c r="O161" t="s">
        <v>8284</v>
      </c>
      <c r="P161">
        <f t="shared" si="12"/>
        <v>164.94479999999999</v>
      </c>
      <c r="Q161" s="9">
        <f t="shared" si="9"/>
        <v>41851.962916666671</v>
      </c>
      <c r="R161" s="9">
        <f t="shared" si="10"/>
        <v>42647.165972222225</v>
      </c>
      <c r="S161">
        <f t="shared" si="11"/>
        <v>2014</v>
      </c>
    </row>
    <row r="162" spans="1:19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8287</v>
      </c>
      <c r="O162" t="s">
        <v>8288</v>
      </c>
      <c r="P162">
        <f t="shared" si="12"/>
        <v>82.496899999999997</v>
      </c>
      <c r="Q162" s="9">
        <f t="shared" si="9"/>
        <v>41179.098530092589</v>
      </c>
      <c r="R162" s="9">
        <f t="shared" si="10"/>
        <v>41880.041666666664</v>
      </c>
      <c r="S162">
        <f t="shared" si="11"/>
        <v>2012</v>
      </c>
    </row>
    <row r="163" spans="1:19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8268</v>
      </c>
      <c r="O163" t="s">
        <v>8269</v>
      </c>
      <c r="P163">
        <f t="shared" si="12"/>
        <v>76.138499999999993</v>
      </c>
      <c r="Q163" s="9">
        <f t="shared" si="9"/>
        <v>42437.636469907404</v>
      </c>
      <c r="R163" s="9">
        <f t="shared" si="10"/>
        <v>41209.098530092589</v>
      </c>
      <c r="S163">
        <f t="shared" si="11"/>
        <v>2016</v>
      </c>
    </row>
    <row r="164" spans="1:19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8281</v>
      </c>
      <c r="O164" t="s">
        <v>8282</v>
      </c>
      <c r="P164">
        <f t="shared" si="12"/>
        <v>188.31200000000001</v>
      </c>
      <c r="Q164" s="9">
        <f t="shared" si="9"/>
        <v>41951.695671296293</v>
      </c>
      <c r="R164" s="9">
        <f t="shared" si="10"/>
        <v>42467.59480324074</v>
      </c>
      <c r="S164">
        <f t="shared" si="11"/>
        <v>2014</v>
      </c>
    </row>
    <row r="165" spans="1:19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8287</v>
      </c>
      <c r="O165" t="s">
        <v>8291</v>
      </c>
      <c r="P165">
        <f t="shared" si="12"/>
        <v>346.04169999999999</v>
      </c>
      <c r="Q165" s="9">
        <f t="shared" si="9"/>
        <v>42152.288819444439</v>
      </c>
      <c r="R165" s="9">
        <f t="shared" si="10"/>
        <v>42011.6956712963</v>
      </c>
      <c r="S165">
        <f t="shared" si="11"/>
        <v>2015</v>
      </c>
    </row>
    <row r="166" spans="1:19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8273</v>
      </c>
      <c r="O166" t="s">
        <v>8274</v>
      </c>
      <c r="P166">
        <f t="shared" si="12"/>
        <v>183.80439999999999</v>
      </c>
      <c r="Q166" s="9">
        <f t="shared" si="9"/>
        <v>41791.713252314818</v>
      </c>
      <c r="R166" s="9">
        <f t="shared" si="10"/>
        <v>42182.288819444439</v>
      </c>
      <c r="S166">
        <f t="shared" si="11"/>
        <v>2014</v>
      </c>
    </row>
    <row r="167" spans="1:19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8281</v>
      </c>
      <c r="O167" t="s">
        <v>8292</v>
      </c>
      <c r="P167">
        <f t="shared" si="12"/>
        <v>59.961300000000001</v>
      </c>
      <c r="Q167" s="9">
        <f t="shared" si="9"/>
        <v>42198.676655092597</v>
      </c>
      <c r="R167" s="9">
        <f t="shared" si="10"/>
        <v>41836.125</v>
      </c>
      <c r="S167">
        <f t="shared" si="11"/>
        <v>2015</v>
      </c>
    </row>
    <row r="168" spans="1:19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8268</v>
      </c>
      <c r="O168" t="s">
        <v>8269</v>
      </c>
      <c r="P168">
        <f t="shared" si="12"/>
        <v>69.760999999999996</v>
      </c>
      <c r="Q168" s="9">
        <f t="shared" si="9"/>
        <v>41783.642939814818</v>
      </c>
      <c r="R168" s="9">
        <f t="shared" si="10"/>
        <v>42223.676655092597</v>
      </c>
      <c r="S168">
        <f t="shared" si="11"/>
        <v>2014</v>
      </c>
    </row>
    <row r="169" spans="1:19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8268</v>
      </c>
      <c r="O169" t="s">
        <v>8269</v>
      </c>
      <c r="P169">
        <f t="shared" si="12"/>
        <v>35.997100000000003</v>
      </c>
      <c r="Q169" s="9">
        <f t="shared" si="9"/>
        <v>41136.777812500004</v>
      </c>
      <c r="R169" s="9">
        <f t="shared" si="10"/>
        <v>41843.642939814818</v>
      </c>
      <c r="S169">
        <f t="shared" si="11"/>
        <v>2012</v>
      </c>
    </row>
    <row r="170" spans="1:19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8287</v>
      </c>
      <c r="O170" t="s">
        <v>8288</v>
      </c>
      <c r="P170">
        <f t="shared" si="12"/>
        <v>526.45650000000001</v>
      </c>
      <c r="Q170" s="9">
        <f t="shared" si="9"/>
        <v>41290.598483796297</v>
      </c>
      <c r="R170" s="9">
        <f t="shared" si="10"/>
        <v>41184.777812500004</v>
      </c>
      <c r="S170">
        <f t="shared" si="11"/>
        <v>2013</v>
      </c>
    </row>
    <row r="171" spans="1:19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8271</v>
      </c>
      <c r="O171" t="s">
        <v>8272</v>
      </c>
      <c r="P171">
        <f t="shared" si="12"/>
        <v>149.46420000000001</v>
      </c>
      <c r="Q171" s="9">
        <f t="shared" si="9"/>
        <v>42199.57</v>
      </c>
      <c r="R171" s="9">
        <f t="shared" si="10"/>
        <v>41320.598483796297</v>
      </c>
      <c r="S171">
        <f t="shared" si="11"/>
        <v>2015</v>
      </c>
    </row>
    <row r="172" spans="1:19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8268</v>
      </c>
      <c r="O172" t="s">
        <v>8270</v>
      </c>
      <c r="P172">
        <f t="shared" si="12"/>
        <v>151.3175</v>
      </c>
      <c r="Q172" s="9">
        <f t="shared" si="9"/>
        <v>42115.071504629625</v>
      </c>
      <c r="R172" s="9">
        <f t="shared" si="10"/>
        <v>42229.57</v>
      </c>
      <c r="S172">
        <f t="shared" si="11"/>
        <v>2015</v>
      </c>
    </row>
    <row r="173" spans="1:19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8268</v>
      </c>
      <c r="O173" t="s">
        <v>8269</v>
      </c>
      <c r="P173">
        <f t="shared" si="12"/>
        <v>278.39409999999998</v>
      </c>
      <c r="Q173" s="9">
        <f t="shared" si="9"/>
        <v>42275.767303240747</v>
      </c>
      <c r="R173" s="9">
        <f t="shared" si="10"/>
        <v>42155.071504629625</v>
      </c>
      <c r="S173">
        <f t="shared" si="11"/>
        <v>2015</v>
      </c>
    </row>
    <row r="174" spans="1:19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8273</v>
      </c>
      <c r="O174" t="s">
        <v>8274</v>
      </c>
      <c r="P174">
        <f t="shared" si="12"/>
        <v>53.991999999999997</v>
      </c>
      <c r="Q174" s="9">
        <f t="shared" si="9"/>
        <v>41838.377893518518</v>
      </c>
      <c r="R174" s="9">
        <f t="shared" si="10"/>
        <v>42300.767303240747</v>
      </c>
      <c r="S174">
        <f t="shared" si="11"/>
        <v>2014</v>
      </c>
    </row>
    <row r="175" spans="1:19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8276</v>
      </c>
      <c r="O175" t="s">
        <v>8294</v>
      </c>
      <c r="P175">
        <f t="shared" si="12"/>
        <v>48.280999999999999</v>
      </c>
      <c r="Q175" s="9">
        <f t="shared" si="9"/>
        <v>42512.698217592595</v>
      </c>
      <c r="R175" s="9">
        <f t="shared" si="10"/>
        <v>41893.377893518518</v>
      </c>
      <c r="S175">
        <f t="shared" si="11"/>
        <v>2016</v>
      </c>
    </row>
    <row r="176" spans="1:19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8283</v>
      </c>
      <c r="O176" t="s">
        <v>8284</v>
      </c>
      <c r="P176">
        <f t="shared" si="12"/>
        <v>44.464300000000001</v>
      </c>
      <c r="Q176" s="9">
        <f t="shared" si="9"/>
        <v>41863.584120370368</v>
      </c>
      <c r="R176" s="9">
        <f t="shared" si="10"/>
        <v>42572.698217592595</v>
      </c>
      <c r="S176">
        <f t="shared" si="11"/>
        <v>2014</v>
      </c>
    </row>
    <row r="177" spans="1:19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8283</v>
      </c>
      <c r="O177" t="s">
        <v>8295</v>
      </c>
      <c r="P177">
        <f t="shared" si="12"/>
        <v>231.6618</v>
      </c>
      <c r="Q177" s="9">
        <f t="shared" si="9"/>
        <v>40933.80190972222</v>
      </c>
      <c r="R177" s="9">
        <f t="shared" si="10"/>
        <v>41893.584120370368</v>
      </c>
      <c r="S177">
        <f t="shared" si="11"/>
        <v>2012</v>
      </c>
    </row>
    <row r="178" spans="1:19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8271</v>
      </c>
      <c r="O178" t="s">
        <v>8272</v>
      </c>
      <c r="P178">
        <f t="shared" si="12"/>
        <v>76.72</v>
      </c>
      <c r="Q178" s="9">
        <f t="shared" si="9"/>
        <v>41351.541377314818</v>
      </c>
      <c r="R178" s="9">
        <f t="shared" si="10"/>
        <v>40993.760243055556</v>
      </c>
      <c r="S178">
        <f t="shared" si="11"/>
        <v>2013</v>
      </c>
    </row>
    <row r="179" spans="1:19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8268</v>
      </c>
      <c r="O179" t="s">
        <v>8269</v>
      </c>
      <c r="P179">
        <f t="shared" si="12"/>
        <v>67.417900000000003</v>
      </c>
      <c r="Q179" s="9">
        <f t="shared" si="9"/>
        <v>40194.920046296298</v>
      </c>
      <c r="R179" s="9">
        <f t="shared" si="10"/>
        <v>41386.541377314818</v>
      </c>
      <c r="S179">
        <f t="shared" si="11"/>
        <v>2010</v>
      </c>
    </row>
    <row r="180" spans="1:19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8281</v>
      </c>
      <c r="O180" t="s">
        <v>8282</v>
      </c>
      <c r="P180">
        <f t="shared" si="12"/>
        <v>254.38550000000001</v>
      </c>
      <c r="Q180" s="9">
        <f t="shared" si="9"/>
        <v>41928.881064814814</v>
      </c>
      <c r="R180" s="9">
        <f t="shared" si="10"/>
        <v>40231.916666666664</v>
      </c>
      <c r="S180">
        <f t="shared" si="11"/>
        <v>2014</v>
      </c>
    </row>
    <row r="181" spans="1:19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8283</v>
      </c>
      <c r="O181" t="s">
        <v>8284</v>
      </c>
      <c r="P181">
        <f t="shared" si="12"/>
        <v>162.90969999999999</v>
      </c>
      <c r="Q181" s="9">
        <f t="shared" si="9"/>
        <v>42776.704432870371</v>
      </c>
      <c r="R181" s="9">
        <f t="shared" si="10"/>
        <v>41958.922731481478</v>
      </c>
      <c r="S181">
        <f t="shared" si="11"/>
        <v>2017</v>
      </c>
    </row>
    <row r="182" spans="1:19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8276</v>
      </c>
      <c r="O182" t="s">
        <v>8277</v>
      </c>
      <c r="P182">
        <f t="shared" si="12"/>
        <v>49.934600000000003</v>
      </c>
      <c r="Q182" s="9">
        <f t="shared" si="9"/>
        <v>41725.082384259258</v>
      </c>
      <c r="R182" s="9">
        <f t="shared" si="10"/>
        <v>42801.208333333328</v>
      </c>
      <c r="S182">
        <f t="shared" si="11"/>
        <v>2014</v>
      </c>
    </row>
    <row r="183" spans="1:19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8268</v>
      </c>
      <c r="O183" t="s">
        <v>8269</v>
      </c>
      <c r="P183">
        <f t="shared" si="12"/>
        <v>282.71519999999998</v>
      </c>
      <c r="Q183" s="9">
        <f t="shared" si="9"/>
        <v>42292.495474537034</v>
      </c>
      <c r="R183" s="9">
        <f t="shared" si="10"/>
        <v>41755.082384259258</v>
      </c>
      <c r="S183">
        <f t="shared" si="11"/>
        <v>2015</v>
      </c>
    </row>
    <row r="184" spans="1:19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8281</v>
      </c>
      <c r="O184" t="s">
        <v>8282</v>
      </c>
      <c r="P184">
        <f t="shared" si="12"/>
        <v>117.7736</v>
      </c>
      <c r="Q184" s="9">
        <f t="shared" si="9"/>
        <v>41891.693379629629</v>
      </c>
      <c r="R184" s="9">
        <f t="shared" si="10"/>
        <v>42322.537141203706</v>
      </c>
      <c r="S184">
        <f t="shared" si="11"/>
        <v>2014</v>
      </c>
    </row>
    <row r="185" spans="1:19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8268</v>
      </c>
      <c r="O185" t="s">
        <v>8270</v>
      </c>
      <c r="P185">
        <f t="shared" si="12"/>
        <v>1644</v>
      </c>
      <c r="Q185" s="9">
        <f t="shared" si="9"/>
        <v>42772.669062500005</v>
      </c>
      <c r="R185" s="9">
        <f t="shared" si="10"/>
        <v>41926.693379629629</v>
      </c>
      <c r="S185">
        <f t="shared" si="11"/>
        <v>2017</v>
      </c>
    </row>
    <row r="186" spans="1:19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8281</v>
      </c>
      <c r="O186" t="s">
        <v>8282</v>
      </c>
      <c r="P186">
        <f t="shared" si="12"/>
        <v>146.34780000000001</v>
      </c>
      <c r="Q186" s="9">
        <f t="shared" si="9"/>
        <v>42427.964745370366</v>
      </c>
      <c r="R186" s="9">
        <f t="shared" si="10"/>
        <v>42802.875</v>
      </c>
      <c r="S186">
        <f t="shared" si="11"/>
        <v>2016</v>
      </c>
    </row>
    <row r="187" spans="1:19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8281</v>
      </c>
      <c r="O187" t="s">
        <v>8282</v>
      </c>
      <c r="P187">
        <f t="shared" si="12"/>
        <v>44.9129</v>
      </c>
      <c r="Q187" s="9">
        <f t="shared" si="9"/>
        <v>42361.602476851855</v>
      </c>
      <c r="R187" s="9">
        <f t="shared" si="10"/>
        <v>42467.923078703709</v>
      </c>
      <c r="S187">
        <f t="shared" si="11"/>
        <v>2015</v>
      </c>
    </row>
    <row r="188" spans="1:19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8268</v>
      </c>
      <c r="O188" t="s">
        <v>8269</v>
      </c>
      <c r="P188">
        <f t="shared" si="12"/>
        <v>114.7653</v>
      </c>
      <c r="Q188" s="9">
        <f t="shared" si="9"/>
        <v>42527.625671296293</v>
      </c>
      <c r="R188" s="9">
        <f t="shared" si="10"/>
        <v>42400.915972222225</v>
      </c>
      <c r="S188">
        <f t="shared" si="11"/>
        <v>2016</v>
      </c>
    </row>
    <row r="189" spans="1:19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8268</v>
      </c>
      <c r="O189" t="s">
        <v>8270</v>
      </c>
      <c r="P189">
        <f t="shared" si="12"/>
        <v>1536.25</v>
      </c>
      <c r="Q189" s="9">
        <f t="shared" si="9"/>
        <v>42507.581412037034</v>
      </c>
      <c r="R189" s="9">
        <f t="shared" si="10"/>
        <v>42557.625671296293</v>
      </c>
      <c r="S189">
        <f t="shared" si="11"/>
        <v>2016</v>
      </c>
    </row>
    <row r="190" spans="1:19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8281</v>
      </c>
      <c r="O190" t="s">
        <v>8282</v>
      </c>
      <c r="P190">
        <f t="shared" si="12"/>
        <v>97.356200000000001</v>
      </c>
      <c r="Q190" s="9">
        <f t="shared" si="9"/>
        <v>42643.642800925925</v>
      </c>
      <c r="R190" s="9">
        <f t="shared" si="10"/>
        <v>42538.581412037034</v>
      </c>
      <c r="S190">
        <f t="shared" si="11"/>
        <v>2016</v>
      </c>
    </row>
    <row r="191" spans="1:19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8279</v>
      </c>
      <c r="O191" t="s">
        <v>8280</v>
      </c>
      <c r="P191">
        <f t="shared" si="12"/>
        <v>104.9901</v>
      </c>
      <c r="Q191" s="9">
        <f t="shared" si="9"/>
        <v>42226.313298611116</v>
      </c>
      <c r="R191" s="9">
        <f t="shared" si="10"/>
        <v>42673.642800925925</v>
      </c>
      <c r="S191">
        <f t="shared" si="11"/>
        <v>2015</v>
      </c>
    </row>
    <row r="192" spans="1:19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8268</v>
      </c>
      <c r="O192" t="s">
        <v>8275</v>
      </c>
      <c r="P192">
        <f t="shared" si="12"/>
        <v>78.666200000000003</v>
      </c>
      <c r="Q192" s="9">
        <f t="shared" si="9"/>
        <v>42531.228437500002</v>
      </c>
      <c r="R192" s="9">
        <f t="shared" si="10"/>
        <v>42256.313298611116</v>
      </c>
      <c r="S192">
        <f t="shared" si="11"/>
        <v>2016</v>
      </c>
    </row>
    <row r="193" spans="1:19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8283</v>
      </c>
      <c r="O193" t="s">
        <v>8284</v>
      </c>
      <c r="P193">
        <f t="shared" si="12"/>
        <v>2796.6667000000002</v>
      </c>
      <c r="Q193" s="9">
        <f t="shared" si="9"/>
        <v>40904.738194444442</v>
      </c>
      <c r="R193" s="9">
        <f t="shared" si="10"/>
        <v>42561.228437500002</v>
      </c>
      <c r="S193">
        <f t="shared" si="11"/>
        <v>2011</v>
      </c>
    </row>
    <row r="194" spans="1:19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8281</v>
      </c>
      <c r="O194" t="s">
        <v>8282</v>
      </c>
      <c r="P194">
        <f t="shared" si="12"/>
        <v>55.066400000000002</v>
      </c>
      <c r="Q194" s="9">
        <f t="shared" si="9"/>
        <v>42756.690162037034</v>
      </c>
      <c r="R194" s="9">
        <f t="shared" si="10"/>
        <v>40929.738194444442</v>
      </c>
      <c r="S194">
        <f t="shared" si="11"/>
        <v>2017</v>
      </c>
    </row>
    <row r="195" spans="1:19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8283</v>
      </c>
      <c r="O195" t="s">
        <v>8284</v>
      </c>
      <c r="P195">
        <f t="shared" si="12"/>
        <v>922.22220000000004</v>
      </c>
      <c r="Q195" s="9">
        <f t="shared" ref="Q195:Q258" si="13">(((J196/60)/60)/24)+DATE(1970,1,1)</f>
        <v>41949.697962962964</v>
      </c>
      <c r="R195" s="9">
        <f t="shared" ref="R195:R258" si="14">(((I195/60)/60)/24)+DATE(1970,1,1)</f>
        <v>42816.648495370369</v>
      </c>
      <c r="S195">
        <f t="shared" ref="S195:S258" si="15">YEAR(Q195)</f>
        <v>2014</v>
      </c>
    </row>
    <row r="196" spans="1:19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8281</v>
      </c>
      <c r="O196" t="s">
        <v>8282</v>
      </c>
      <c r="P196">
        <f t="shared" si="12"/>
        <v>109.04259999999999</v>
      </c>
      <c r="Q196" s="9">
        <f t="shared" si="13"/>
        <v>42334.803923611107</v>
      </c>
      <c r="R196" s="9">
        <f t="shared" si="14"/>
        <v>41994.697962962964</v>
      </c>
      <c r="S196">
        <f t="shared" si="15"/>
        <v>2015</v>
      </c>
    </row>
    <row r="197" spans="1:19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8283</v>
      </c>
      <c r="O197" t="s">
        <v>8284</v>
      </c>
      <c r="P197">
        <f t="shared" ref="P197:P260" si="16">IFERROR(ROUND(E197/L197,4),0)</f>
        <v>202.2277</v>
      </c>
      <c r="Q197" s="9">
        <f t="shared" si="13"/>
        <v>41943.293912037036</v>
      </c>
      <c r="R197" s="9">
        <f t="shared" si="14"/>
        <v>42354.845833333333</v>
      </c>
      <c r="S197">
        <f t="shared" si="15"/>
        <v>2014</v>
      </c>
    </row>
    <row r="198" spans="1:19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8281</v>
      </c>
      <c r="O198" t="s">
        <v>8282</v>
      </c>
      <c r="P198">
        <f t="shared" si="16"/>
        <v>246.6061</v>
      </c>
      <c r="Q198" s="9">
        <f t="shared" si="13"/>
        <v>41164.040960648148</v>
      </c>
      <c r="R198" s="9">
        <f t="shared" si="14"/>
        <v>41974.3355787037</v>
      </c>
      <c r="S198">
        <f t="shared" si="15"/>
        <v>2012</v>
      </c>
    </row>
    <row r="199" spans="1:19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8281</v>
      </c>
      <c r="O199" t="s">
        <v>8282</v>
      </c>
      <c r="P199">
        <f t="shared" si="16"/>
        <v>97.816900000000004</v>
      </c>
      <c r="Q199" s="9">
        <f t="shared" si="13"/>
        <v>41836.625254629631</v>
      </c>
      <c r="R199" s="9">
        <f t="shared" si="14"/>
        <v>41194.040960648148</v>
      </c>
      <c r="S199">
        <f t="shared" si="15"/>
        <v>2014</v>
      </c>
    </row>
    <row r="200" spans="1:19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8279</v>
      </c>
      <c r="O200" t="s">
        <v>8280</v>
      </c>
      <c r="P200">
        <f t="shared" si="16"/>
        <v>130.2347</v>
      </c>
      <c r="Q200" s="9">
        <f t="shared" si="13"/>
        <v>42278.498240740737</v>
      </c>
      <c r="R200" s="9">
        <f t="shared" si="14"/>
        <v>41866.625254629631</v>
      </c>
      <c r="S200">
        <f t="shared" si="15"/>
        <v>2015</v>
      </c>
    </row>
    <row r="201" spans="1:19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8268</v>
      </c>
      <c r="O201" t="s">
        <v>8270</v>
      </c>
      <c r="P201">
        <f t="shared" si="16"/>
        <v>162.9194</v>
      </c>
      <c r="Q201" s="9">
        <f t="shared" si="13"/>
        <v>42032.693043981482</v>
      </c>
      <c r="R201" s="9">
        <f t="shared" si="14"/>
        <v>42314.041666666672</v>
      </c>
      <c r="S201">
        <f t="shared" si="15"/>
        <v>2015</v>
      </c>
    </row>
    <row r="202" spans="1:19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8281</v>
      </c>
      <c r="O202" t="s">
        <v>8292</v>
      </c>
      <c r="P202">
        <f t="shared" si="16"/>
        <v>159.5138</v>
      </c>
      <c r="Q202" s="9">
        <f t="shared" si="13"/>
        <v>42072.488182870366</v>
      </c>
      <c r="R202" s="9">
        <f t="shared" si="14"/>
        <v>42062.693043981482</v>
      </c>
      <c r="S202">
        <f t="shared" si="15"/>
        <v>2015</v>
      </c>
    </row>
    <row r="203" spans="1:19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8273</v>
      </c>
      <c r="O203" t="s">
        <v>8274</v>
      </c>
      <c r="P203">
        <f t="shared" si="16"/>
        <v>56.4146</v>
      </c>
      <c r="Q203" s="9">
        <f t="shared" si="13"/>
        <v>41887.292187500003</v>
      </c>
      <c r="R203" s="9">
        <f t="shared" si="14"/>
        <v>42102.488182870366</v>
      </c>
      <c r="S203">
        <f t="shared" si="15"/>
        <v>2014</v>
      </c>
    </row>
    <row r="204" spans="1:19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8283</v>
      </c>
      <c r="O204" t="s">
        <v>8286</v>
      </c>
      <c r="P204">
        <f t="shared" si="16"/>
        <v>550.04110000000003</v>
      </c>
      <c r="Q204" s="9">
        <f t="shared" si="13"/>
        <v>41069.088506944441</v>
      </c>
      <c r="R204" s="9">
        <f t="shared" si="14"/>
        <v>41917.292187500003</v>
      </c>
      <c r="S204">
        <f t="shared" si="15"/>
        <v>2012</v>
      </c>
    </row>
    <row r="205" spans="1:19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8268</v>
      </c>
      <c r="O205" t="s">
        <v>8269</v>
      </c>
      <c r="P205">
        <f t="shared" si="16"/>
        <v>152.62360000000001</v>
      </c>
      <c r="Q205" s="9">
        <f t="shared" si="13"/>
        <v>42740.693692129629</v>
      </c>
      <c r="R205" s="9">
        <f t="shared" si="14"/>
        <v>41099.088506944441</v>
      </c>
      <c r="S205">
        <f t="shared" si="15"/>
        <v>2017</v>
      </c>
    </row>
    <row r="206" spans="1:19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8268</v>
      </c>
      <c r="O206" t="s">
        <v>8270</v>
      </c>
      <c r="P206">
        <f t="shared" si="16"/>
        <v>364.35449999999997</v>
      </c>
      <c r="Q206" s="9">
        <f t="shared" si="13"/>
        <v>42493.167719907404</v>
      </c>
      <c r="R206" s="9">
        <f t="shared" si="14"/>
        <v>42786.791666666672</v>
      </c>
      <c r="S206">
        <f t="shared" si="15"/>
        <v>2016</v>
      </c>
    </row>
    <row r="207" spans="1:19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8273</v>
      </c>
      <c r="O207" t="s">
        <v>8274</v>
      </c>
      <c r="P207">
        <f t="shared" si="16"/>
        <v>170.4468</v>
      </c>
      <c r="Q207" s="9">
        <f t="shared" si="13"/>
        <v>42480.078715277778</v>
      </c>
      <c r="R207" s="9">
        <f t="shared" si="14"/>
        <v>42528.167719907404</v>
      </c>
      <c r="S207">
        <f t="shared" si="15"/>
        <v>2016</v>
      </c>
    </row>
    <row r="208" spans="1:19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8283</v>
      </c>
      <c r="O208" t="s">
        <v>8286</v>
      </c>
      <c r="P208">
        <f t="shared" si="16"/>
        <v>119.1763</v>
      </c>
      <c r="Q208" s="9">
        <f t="shared" si="13"/>
        <v>41731.520949074074</v>
      </c>
      <c r="R208" s="9">
        <f t="shared" si="14"/>
        <v>42504.165972222225</v>
      </c>
      <c r="S208">
        <f t="shared" si="15"/>
        <v>2014</v>
      </c>
    </row>
    <row r="209" spans="1:19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8268</v>
      </c>
      <c r="O209" t="s">
        <v>8269</v>
      </c>
      <c r="P209">
        <f t="shared" si="16"/>
        <v>64.020899999999997</v>
      </c>
      <c r="Q209" s="9">
        <f t="shared" si="13"/>
        <v>40766.041921296295</v>
      </c>
      <c r="R209" s="9">
        <f t="shared" si="14"/>
        <v>41761.520949074074</v>
      </c>
      <c r="S209">
        <f t="shared" si="15"/>
        <v>2011</v>
      </c>
    </row>
    <row r="210" spans="1:19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8271</v>
      </c>
      <c r="O210" t="s">
        <v>8272</v>
      </c>
      <c r="P210">
        <f t="shared" si="16"/>
        <v>43.333300000000001</v>
      </c>
      <c r="Q210" s="9">
        <f t="shared" si="13"/>
        <v>42234.624895833331</v>
      </c>
      <c r="R210" s="9">
        <f t="shared" si="14"/>
        <v>40796.041921296295</v>
      </c>
      <c r="S210">
        <f t="shared" si="15"/>
        <v>2015</v>
      </c>
    </row>
    <row r="211" spans="1:19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8276</v>
      </c>
      <c r="O211" t="s">
        <v>8277</v>
      </c>
      <c r="P211">
        <f t="shared" si="16"/>
        <v>82.396900000000002</v>
      </c>
      <c r="Q211" s="9">
        <f t="shared" si="13"/>
        <v>41738.864803240744</v>
      </c>
      <c r="R211" s="9">
        <f t="shared" si="14"/>
        <v>42264.624895833331</v>
      </c>
      <c r="S211">
        <f t="shared" si="15"/>
        <v>2014</v>
      </c>
    </row>
    <row r="212" spans="1:19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8268</v>
      </c>
      <c r="O212" t="s">
        <v>8269</v>
      </c>
      <c r="P212">
        <f t="shared" si="16"/>
        <v>46.580800000000004</v>
      </c>
      <c r="Q212" s="9">
        <f t="shared" si="13"/>
        <v>41759.923101851848</v>
      </c>
      <c r="R212" s="9">
        <f t="shared" si="14"/>
        <v>41768.864803240744</v>
      </c>
      <c r="S212">
        <f t="shared" si="15"/>
        <v>2014</v>
      </c>
    </row>
    <row r="213" spans="1:19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8273</v>
      </c>
      <c r="O213" t="s">
        <v>8274</v>
      </c>
      <c r="P213">
        <f t="shared" si="16"/>
        <v>71.591999999999999</v>
      </c>
      <c r="Q213" s="9">
        <f t="shared" si="13"/>
        <v>41899.294942129629</v>
      </c>
      <c r="R213" s="9">
        <f t="shared" si="14"/>
        <v>41789.923101851848</v>
      </c>
      <c r="S213">
        <f t="shared" si="15"/>
        <v>2014</v>
      </c>
    </row>
    <row r="214" spans="1:19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8283</v>
      </c>
      <c r="O214" t="s">
        <v>8284</v>
      </c>
      <c r="P214">
        <f t="shared" si="16"/>
        <v>149.44489999999999</v>
      </c>
      <c r="Q214" s="9">
        <f t="shared" si="13"/>
        <v>42326.818738425922</v>
      </c>
      <c r="R214" s="9">
        <f t="shared" si="14"/>
        <v>41928.290972222225</v>
      </c>
      <c r="S214">
        <f t="shared" si="15"/>
        <v>2015</v>
      </c>
    </row>
    <row r="215" spans="1:19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8273</v>
      </c>
      <c r="O215" t="s">
        <v>8274</v>
      </c>
      <c r="P215">
        <f t="shared" si="16"/>
        <v>76.439499999999995</v>
      </c>
      <c r="Q215" s="9">
        <f t="shared" si="13"/>
        <v>41915.747314814813</v>
      </c>
      <c r="R215" s="9">
        <f t="shared" si="14"/>
        <v>42356.818738425922</v>
      </c>
      <c r="S215">
        <f t="shared" si="15"/>
        <v>2014</v>
      </c>
    </row>
    <row r="216" spans="1:19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8268</v>
      </c>
      <c r="O216" t="s">
        <v>8275</v>
      </c>
      <c r="P216">
        <f t="shared" si="16"/>
        <v>80.022499999999994</v>
      </c>
      <c r="Q216" s="9">
        <f t="shared" si="13"/>
        <v>41936.001226851848</v>
      </c>
      <c r="R216" s="9">
        <f t="shared" si="14"/>
        <v>41955.888888888891</v>
      </c>
      <c r="S216">
        <f t="shared" si="15"/>
        <v>2014</v>
      </c>
    </row>
    <row r="217" spans="1:19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8281</v>
      </c>
      <c r="O217" t="s">
        <v>8282</v>
      </c>
      <c r="P217">
        <f t="shared" si="16"/>
        <v>109.8219</v>
      </c>
      <c r="Q217" s="9">
        <f t="shared" si="13"/>
        <v>41116.690104166664</v>
      </c>
      <c r="R217" s="9">
        <f t="shared" si="14"/>
        <v>41966.042893518519</v>
      </c>
      <c r="S217">
        <f t="shared" si="15"/>
        <v>2012</v>
      </c>
    </row>
    <row r="218" spans="1:19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8287</v>
      </c>
      <c r="O218" t="s">
        <v>8291</v>
      </c>
      <c r="P218">
        <f t="shared" si="16"/>
        <v>82.963300000000004</v>
      </c>
      <c r="Q218" s="9">
        <f t="shared" si="13"/>
        <v>41019.793032407404</v>
      </c>
      <c r="R218" s="9">
        <f t="shared" si="14"/>
        <v>41151.690104166664</v>
      </c>
      <c r="S218">
        <f t="shared" si="15"/>
        <v>2012</v>
      </c>
    </row>
    <row r="219" spans="1:19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8281</v>
      </c>
      <c r="O219" t="s">
        <v>8282</v>
      </c>
      <c r="P219">
        <f t="shared" si="16"/>
        <v>287.3134</v>
      </c>
      <c r="Q219" s="9">
        <f t="shared" si="13"/>
        <v>42229.820173611108</v>
      </c>
      <c r="R219" s="9">
        <f t="shared" si="14"/>
        <v>41049.793032407404</v>
      </c>
      <c r="S219">
        <f t="shared" si="15"/>
        <v>2015</v>
      </c>
    </row>
    <row r="220" spans="1:19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8281</v>
      </c>
      <c r="O220" t="s">
        <v>8292</v>
      </c>
      <c r="P220">
        <f t="shared" si="16"/>
        <v>66.346100000000007</v>
      </c>
      <c r="Q220" s="9">
        <f t="shared" si="13"/>
        <v>42503.66474537037</v>
      </c>
      <c r="R220" s="9">
        <f t="shared" si="14"/>
        <v>42262.818750000006</v>
      </c>
      <c r="S220">
        <f t="shared" si="15"/>
        <v>2016</v>
      </c>
    </row>
    <row r="221" spans="1:19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8273</v>
      </c>
      <c r="O221" t="s">
        <v>8274</v>
      </c>
      <c r="P221">
        <f t="shared" si="16"/>
        <v>121</v>
      </c>
      <c r="Q221" s="9">
        <f t="shared" si="13"/>
        <v>42479.626875000002</v>
      </c>
      <c r="R221" s="9">
        <f t="shared" si="14"/>
        <v>42534.249305555553</v>
      </c>
      <c r="S221">
        <f t="shared" si="15"/>
        <v>2016</v>
      </c>
    </row>
    <row r="222" spans="1:19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8281</v>
      </c>
      <c r="O222" t="s">
        <v>8282</v>
      </c>
      <c r="P222">
        <f t="shared" si="16"/>
        <v>66.704099999999997</v>
      </c>
      <c r="Q222" s="9">
        <f t="shared" si="13"/>
        <v>41535.812708333331</v>
      </c>
      <c r="R222" s="9">
        <f t="shared" si="14"/>
        <v>42509.626875000002</v>
      </c>
      <c r="S222">
        <f t="shared" si="15"/>
        <v>2013</v>
      </c>
    </row>
    <row r="223" spans="1:19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8268</v>
      </c>
      <c r="O223" t="s">
        <v>8269</v>
      </c>
      <c r="P223">
        <f t="shared" si="16"/>
        <v>194.2619</v>
      </c>
      <c r="Q223" s="9">
        <f t="shared" si="13"/>
        <v>41646.628032407411</v>
      </c>
      <c r="R223" s="9">
        <f t="shared" si="14"/>
        <v>41563.165972222225</v>
      </c>
      <c r="S223">
        <f t="shared" si="15"/>
        <v>2014</v>
      </c>
    </row>
    <row r="224" spans="1:19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8281</v>
      </c>
      <c r="O224" t="s">
        <v>8282</v>
      </c>
      <c r="P224">
        <f t="shared" si="16"/>
        <v>133.1439</v>
      </c>
      <c r="Q224" s="9">
        <f t="shared" si="13"/>
        <v>42647.446597222224</v>
      </c>
      <c r="R224" s="9">
        <f t="shared" si="14"/>
        <v>41675.961111111108</v>
      </c>
      <c r="S224">
        <f t="shared" si="15"/>
        <v>2016</v>
      </c>
    </row>
    <row r="225" spans="1:19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8281</v>
      </c>
      <c r="O225" t="s">
        <v>8282</v>
      </c>
      <c r="P225">
        <f t="shared" si="16"/>
        <v>106.62309999999999</v>
      </c>
      <c r="Q225" s="9">
        <f t="shared" si="13"/>
        <v>42332.89980324074</v>
      </c>
      <c r="R225" s="9">
        <f t="shared" si="14"/>
        <v>42682.488263888896</v>
      </c>
      <c r="S225">
        <f t="shared" si="15"/>
        <v>2015</v>
      </c>
    </row>
    <row r="226" spans="1:19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8279</v>
      </c>
      <c r="O226" t="s">
        <v>8280</v>
      </c>
      <c r="P226">
        <f t="shared" si="16"/>
        <v>219.9264</v>
      </c>
      <c r="Q226" s="9">
        <f t="shared" si="13"/>
        <v>41379.515775462962</v>
      </c>
      <c r="R226" s="9">
        <f t="shared" si="14"/>
        <v>42363</v>
      </c>
      <c r="S226">
        <f t="shared" si="15"/>
        <v>2013</v>
      </c>
    </row>
    <row r="227" spans="1:19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8281</v>
      </c>
      <c r="O227" t="s">
        <v>8282</v>
      </c>
      <c r="P227">
        <f t="shared" si="16"/>
        <v>104.8235</v>
      </c>
      <c r="Q227" s="9">
        <f t="shared" si="13"/>
        <v>40921.919340277782</v>
      </c>
      <c r="R227" s="9">
        <f t="shared" si="14"/>
        <v>41411.165972222225</v>
      </c>
      <c r="S227">
        <f t="shared" si="15"/>
        <v>2012</v>
      </c>
    </row>
    <row r="228" spans="1:19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8287</v>
      </c>
      <c r="O228" t="s">
        <v>8291</v>
      </c>
      <c r="P228">
        <f t="shared" si="16"/>
        <v>98.030799999999999</v>
      </c>
      <c r="Q228" s="9">
        <f t="shared" si="13"/>
        <v>42094.808182870373</v>
      </c>
      <c r="R228" s="9">
        <f t="shared" si="14"/>
        <v>40951.919340277782</v>
      </c>
      <c r="S228">
        <f t="shared" si="15"/>
        <v>2015</v>
      </c>
    </row>
    <row r="229" spans="1:19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8268</v>
      </c>
      <c r="O229" t="s">
        <v>8270</v>
      </c>
      <c r="P229">
        <f t="shared" si="16"/>
        <v>119.38509999999999</v>
      </c>
      <c r="Q229" s="9">
        <f t="shared" si="13"/>
        <v>42337.02039351852</v>
      </c>
      <c r="R229" s="9">
        <f t="shared" si="14"/>
        <v>42124.808182870373</v>
      </c>
      <c r="S229">
        <f t="shared" si="15"/>
        <v>2015</v>
      </c>
    </row>
    <row r="230" spans="1:19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8283</v>
      </c>
      <c r="O230" t="s">
        <v>8284</v>
      </c>
      <c r="P230">
        <f t="shared" si="16"/>
        <v>96.997299999999996</v>
      </c>
      <c r="Q230" s="9">
        <f t="shared" si="13"/>
        <v>42770.201481481476</v>
      </c>
      <c r="R230" s="9">
        <f t="shared" si="14"/>
        <v>42359.207638888889</v>
      </c>
      <c r="S230">
        <f t="shared" si="15"/>
        <v>2017</v>
      </c>
    </row>
    <row r="231" spans="1:19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8279</v>
      </c>
      <c r="O231" t="s">
        <v>8280</v>
      </c>
      <c r="P231">
        <f t="shared" si="16"/>
        <v>271.5077</v>
      </c>
      <c r="Q231" s="9">
        <f t="shared" si="13"/>
        <v>42252.474351851852</v>
      </c>
      <c r="R231" s="9">
        <f t="shared" si="14"/>
        <v>42805.201481481476</v>
      </c>
      <c r="S231">
        <f t="shared" si="15"/>
        <v>2015</v>
      </c>
    </row>
    <row r="232" spans="1:19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8283</v>
      </c>
      <c r="O232" t="s">
        <v>8286</v>
      </c>
      <c r="P232">
        <f t="shared" si="16"/>
        <v>131.1362</v>
      </c>
      <c r="Q232" s="9">
        <f t="shared" si="13"/>
        <v>42282.168993055559</v>
      </c>
      <c r="R232" s="9">
        <f t="shared" si="14"/>
        <v>42276.165972222225</v>
      </c>
      <c r="S232">
        <f t="shared" si="15"/>
        <v>2015</v>
      </c>
    </row>
    <row r="233" spans="1:19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8268</v>
      </c>
      <c r="O233" t="s">
        <v>8270</v>
      </c>
      <c r="P233">
        <f t="shared" si="16"/>
        <v>153.42789999999999</v>
      </c>
      <c r="Q233" s="9">
        <f t="shared" si="13"/>
        <v>42219.665173611109</v>
      </c>
      <c r="R233" s="9">
        <f t="shared" si="14"/>
        <v>42327.210659722223</v>
      </c>
      <c r="S233">
        <f t="shared" si="15"/>
        <v>2015</v>
      </c>
    </row>
    <row r="234" spans="1:19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8283</v>
      </c>
      <c r="O234" t="s">
        <v>8286</v>
      </c>
      <c r="P234">
        <f t="shared" si="16"/>
        <v>262.11189999999999</v>
      </c>
      <c r="Q234" s="9">
        <f t="shared" si="13"/>
        <v>42417.625046296293</v>
      </c>
      <c r="R234" s="9">
        <f t="shared" si="14"/>
        <v>42257.165972222225</v>
      </c>
      <c r="S234">
        <f t="shared" si="15"/>
        <v>2016</v>
      </c>
    </row>
    <row r="235" spans="1:19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8276</v>
      </c>
      <c r="O235" t="s">
        <v>8277</v>
      </c>
      <c r="P235">
        <f t="shared" si="16"/>
        <v>65.318399999999997</v>
      </c>
      <c r="Q235" s="9">
        <f t="shared" si="13"/>
        <v>41533.542858796296</v>
      </c>
      <c r="R235" s="9">
        <f t="shared" si="14"/>
        <v>42452.290972222225</v>
      </c>
      <c r="S235">
        <f t="shared" si="15"/>
        <v>2013</v>
      </c>
    </row>
    <row r="236" spans="1:19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8271</v>
      </c>
      <c r="O236" t="s">
        <v>8272</v>
      </c>
      <c r="P236">
        <f t="shared" si="16"/>
        <v>103.2024</v>
      </c>
      <c r="Q236" s="9">
        <f t="shared" si="13"/>
        <v>42723.63653935185</v>
      </c>
      <c r="R236" s="9">
        <f t="shared" si="14"/>
        <v>41563.542858796296</v>
      </c>
      <c r="S236">
        <f t="shared" si="15"/>
        <v>2016</v>
      </c>
    </row>
    <row r="237" spans="1:19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8287</v>
      </c>
      <c r="O237" t="s">
        <v>8291</v>
      </c>
      <c r="P237">
        <f t="shared" si="16"/>
        <v>40.349200000000003</v>
      </c>
      <c r="Q237" s="9">
        <f t="shared" si="13"/>
        <v>42111.970995370371</v>
      </c>
      <c r="R237" s="9">
        <f t="shared" si="14"/>
        <v>42753.63653935185</v>
      </c>
      <c r="S237">
        <f t="shared" si="15"/>
        <v>2015</v>
      </c>
    </row>
    <row r="238" spans="1:19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8281</v>
      </c>
      <c r="O238" t="s">
        <v>8282</v>
      </c>
      <c r="P238">
        <f t="shared" si="16"/>
        <v>119.99299999999999</v>
      </c>
      <c r="Q238" s="9">
        <f t="shared" si="13"/>
        <v>41710.594282407408</v>
      </c>
      <c r="R238" s="9">
        <f t="shared" si="14"/>
        <v>42156.097222222219</v>
      </c>
      <c r="S238">
        <f t="shared" si="15"/>
        <v>2014</v>
      </c>
    </row>
    <row r="239" spans="1:19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8287</v>
      </c>
      <c r="O239" t="s">
        <v>8291</v>
      </c>
      <c r="P239">
        <f t="shared" si="16"/>
        <v>83.967100000000002</v>
      </c>
      <c r="Q239" s="9">
        <f t="shared" si="13"/>
        <v>40941.199826388889</v>
      </c>
      <c r="R239" s="9">
        <f t="shared" si="14"/>
        <v>41740.594282407408</v>
      </c>
      <c r="S239">
        <f t="shared" si="15"/>
        <v>2012</v>
      </c>
    </row>
    <row r="240" spans="1:19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8268</v>
      </c>
      <c r="O240" t="s">
        <v>8269</v>
      </c>
      <c r="P240">
        <f t="shared" si="16"/>
        <v>230.55779999999999</v>
      </c>
      <c r="Q240" s="9">
        <f t="shared" si="13"/>
        <v>42678.459120370375</v>
      </c>
      <c r="R240" s="9">
        <f t="shared" si="14"/>
        <v>40970.125</v>
      </c>
      <c r="S240">
        <f t="shared" si="15"/>
        <v>2016</v>
      </c>
    </row>
    <row r="241" spans="1:19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8268</v>
      </c>
      <c r="O241" t="s">
        <v>8270</v>
      </c>
      <c r="P241">
        <f t="shared" si="16"/>
        <v>99.973399999999998</v>
      </c>
      <c r="Q241" s="9">
        <f t="shared" si="13"/>
        <v>41424.27107638889</v>
      </c>
      <c r="R241" s="9">
        <f t="shared" si="14"/>
        <v>42718.500787037032</v>
      </c>
      <c r="S241">
        <f t="shared" si="15"/>
        <v>2013</v>
      </c>
    </row>
    <row r="242" spans="1:19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8268</v>
      </c>
      <c r="O242" t="s">
        <v>8269</v>
      </c>
      <c r="P242">
        <f t="shared" si="16"/>
        <v>164.90690000000001</v>
      </c>
      <c r="Q242" s="9">
        <f t="shared" si="13"/>
        <v>42264.963159722218</v>
      </c>
      <c r="R242" s="9">
        <f t="shared" si="14"/>
        <v>41456.75</v>
      </c>
      <c r="S242">
        <f t="shared" si="15"/>
        <v>2015</v>
      </c>
    </row>
    <row r="243" spans="1:19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8268</v>
      </c>
      <c r="O243" t="s">
        <v>8278</v>
      </c>
      <c r="P243">
        <f t="shared" si="16"/>
        <v>117.49469999999999</v>
      </c>
      <c r="Q243" s="9">
        <f t="shared" si="13"/>
        <v>41313.755219907405</v>
      </c>
      <c r="R243" s="9">
        <f t="shared" si="14"/>
        <v>42308.947916666672</v>
      </c>
      <c r="S243">
        <f t="shared" si="15"/>
        <v>2013</v>
      </c>
    </row>
    <row r="244" spans="1:19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8268</v>
      </c>
      <c r="O244" t="s">
        <v>8269</v>
      </c>
      <c r="P244">
        <f t="shared" si="16"/>
        <v>131.98949999999999</v>
      </c>
      <c r="Q244" s="9">
        <f t="shared" si="13"/>
        <v>40840.615787037037</v>
      </c>
      <c r="R244" s="9">
        <f t="shared" si="14"/>
        <v>41343.755219907405</v>
      </c>
      <c r="S244">
        <f t="shared" si="15"/>
        <v>2011</v>
      </c>
    </row>
    <row r="245" spans="1:19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8271</v>
      </c>
      <c r="O245" t="s">
        <v>8272</v>
      </c>
      <c r="P245">
        <f t="shared" si="16"/>
        <v>90.495900000000006</v>
      </c>
      <c r="Q245" s="9">
        <f t="shared" si="13"/>
        <v>41704.735937500001</v>
      </c>
      <c r="R245" s="9">
        <f t="shared" si="14"/>
        <v>40900.125</v>
      </c>
      <c r="S245">
        <f t="shared" si="15"/>
        <v>2014</v>
      </c>
    </row>
    <row r="246" spans="1:19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8268</v>
      </c>
      <c r="O246" t="s">
        <v>8269</v>
      </c>
      <c r="P246">
        <f t="shared" si="16"/>
        <v>73.503900000000002</v>
      </c>
      <c r="Q246" s="9">
        <f t="shared" si="13"/>
        <v>42073.957569444443</v>
      </c>
      <c r="R246" s="9">
        <f t="shared" si="14"/>
        <v>41750.165972222225</v>
      </c>
      <c r="S246">
        <f t="shared" si="15"/>
        <v>2015</v>
      </c>
    </row>
    <row r="247" spans="1:19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8271</v>
      </c>
      <c r="O247" t="s">
        <v>8272</v>
      </c>
      <c r="P247">
        <f t="shared" si="16"/>
        <v>96.877600000000001</v>
      </c>
      <c r="Q247" s="9">
        <f t="shared" si="13"/>
        <v>40977.805300925924</v>
      </c>
      <c r="R247" s="9">
        <f t="shared" si="14"/>
        <v>42103.957569444443</v>
      </c>
      <c r="S247">
        <f t="shared" si="15"/>
        <v>2012</v>
      </c>
    </row>
    <row r="248" spans="1:19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8271</v>
      </c>
      <c r="O248" t="s">
        <v>8293</v>
      </c>
      <c r="P248">
        <f t="shared" si="16"/>
        <v>215.72550000000001</v>
      </c>
      <c r="Q248" s="9">
        <f t="shared" si="13"/>
        <v>41932.708877314813</v>
      </c>
      <c r="R248" s="9">
        <f t="shared" si="14"/>
        <v>41007.76363425926</v>
      </c>
      <c r="S248">
        <f t="shared" si="15"/>
        <v>2014</v>
      </c>
    </row>
    <row r="249" spans="1:19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8283</v>
      </c>
      <c r="O249" t="s">
        <v>8284</v>
      </c>
      <c r="P249">
        <f t="shared" si="16"/>
        <v>94.548900000000003</v>
      </c>
      <c r="Q249" s="9">
        <f t="shared" si="13"/>
        <v>42702.212337962963</v>
      </c>
      <c r="R249" s="9">
        <f t="shared" si="14"/>
        <v>41961.190972222219</v>
      </c>
      <c r="S249">
        <f t="shared" si="15"/>
        <v>2016</v>
      </c>
    </row>
    <row r="250" spans="1:19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8287</v>
      </c>
      <c r="O250" t="s">
        <v>8296</v>
      </c>
      <c r="P250">
        <f t="shared" si="16"/>
        <v>65.862300000000005</v>
      </c>
      <c r="Q250" s="9">
        <f t="shared" si="13"/>
        <v>41754.047083333331</v>
      </c>
      <c r="R250" s="9">
        <f t="shared" si="14"/>
        <v>42732.212337962963</v>
      </c>
      <c r="S250">
        <f t="shared" si="15"/>
        <v>2014</v>
      </c>
    </row>
    <row r="251" spans="1:19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8281</v>
      </c>
      <c r="O251" t="s">
        <v>8292</v>
      </c>
      <c r="P251">
        <f t="shared" si="16"/>
        <v>150.89859999999999</v>
      </c>
      <c r="Q251" s="9">
        <f t="shared" si="13"/>
        <v>42184.874675925923</v>
      </c>
      <c r="R251" s="9">
        <f t="shared" si="14"/>
        <v>41784.957638888889</v>
      </c>
      <c r="S251">
        <f t="shared" si="15"/>
        <v>2015</v>
      </c>
    </row>
    <row r="252" spans="1:19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8268</v>
      </c>
      <c r="O252" t="s">
        <v>8275</v>
      </c>
      <c r="P252">
        <f t="shared" si="16"/>
        <v>81.949700000000007</v>
      </c>
      <c r="Q252" s="9">
        <f t="shared" si="13"/>
        <v>42564.881076388891</v>
      </c>
      <c r="R252" s="9">
        <f t="shared" si="14"/>
        <v>42228.083333333328</v>
      </c>
      <c r="S252">
        <f t="shared" si="15"/>
        <v>2016</v>
      </c>
    </row>
    <row r="253" spans="1:19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8268</v>
      </c>
      <c r="O253" t="s">
        <v>8275</v>
      </c>
      <c r="P253">
        <f t="shared" si="16"/>
        <v>55.758499999999998</v>
      </c>
      <c r="Q253" s="9">
        <f t="shared" si="13"/>
        <v>42163.957326388889</v>
      </c>
      <c r="R253" s="9">
        <f t="shared" si="14"/>
        <v>42604.290972222225</v>
      </c>
      <c r="S253">
        <f t="shared" si="15"/>
        <v>2015</v>
      </c>
    </row>
    <row r="254" spans="1:19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8268</v>
      </c>
      <c r="O254" t="s">
        <v>8270</v>
      </c>
      <c r="P254">
        <f t="shared" si="16"/>
        <v>31.663399999999999</v>
      </c>
      <c r="Q254" s="9">
        <f t="shared" si="13"/>
        <v>41506.756111111114</v>
      </c>
      <c r="R254" s="9">
        <f t="shared" si="14"/>
        <v>42193.957326388889</v>
      </c>
      <c r="S254">
        <f t="shared" si="15"/>
        <v>2013</v>
      </c>
    </row>
    <row r="255" spans="1:19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8281</v>
      </c>
      <c r="O255" t="s">
        <v>8282</v>
      </c>
      <c r="P255">
        <f t="shared" si="16"/>
        <v>56.901400000000002</v>
      </c>
      <c r="Q255" s="9">
        <f t="shared" si="13"/>
        <v>41572.958495370374</v>
      </c>
      <c r="R255" s="9">
        <f t="shared" si="14"/>
        <v>41536.756111111114</v>
      </c>
      <c r="S255">
        <f t="shared" si="15"/>
        <v>2013</v>
      </c>
    </row>
    <row r="256" spans="1:19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8276</v>
      </c>
      <c r="O256" t="s">
        <v>8277</v>
      </c>
      <c r="P256">
        <f t="shared" si="16"/>
        <v>75.132999999999996</v>
      </c>
      <c r="Q256" s="9">
        <f t="shared" si="13"/>
        <v>41869.542314814818</v>
      </c>
      <c r="R256" s="9">
        <f t="shared" si="14"/>
        <v>41609.168055555558</v>
      </c>
      <c r="S256">
        <f t="shared" si="15"/>
        <v>2014</v>
      </c>
    </row>
    <row r="257" spans="1:19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8281</v>
      </c>
      <c r="O257" t="s">
        <v>8292</v>
      </c>
      <c r="P257">
        <f t="shared" si="16"/>
        <v>93.264099999999999</v>
      </c>
      <c r="Q257" s="9">
        <f t="shared" si="13"/>
        <v>42445.19430555556</v>
      </c>
      <c r="R257" s="9">
        <f t="shared" si="14"/>
        <v>41899.542314814818</v>
      </c>
      <c r="S257">
        <f t="shared" si="15"/>
        <v>2016</v>
      </c>
    </row>
    <row r="258" spans="1:19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8283</v>
      </c>
      <c r="O258" t="s">
        <v>8286</v>
      </c>
      <c r="P258">
        <f t="shared" si="16"/>
        <v>134.2637</v>
      </c>
      <c r="Q258" s="9">
        <f t="shared" si="13"/>
        <v>42387.398472222223</v>
      </c>
      <c r="R258" s="9">
        <f t="shared" si="14"/>
        <v>42489.19430555556</v>
      </c>
      <c r="S258">
        <f t="shared" si="15"/>
        <v>2016</v>
      </c>
    </row>
    <row r="259" spans="1:19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8283</v>
      </c>
      <c r="O259" t="s">
        <v>8284</v>
      </c>
      <c r="P259">
        <f t="shared" si="16"/>
        <v>57.631</v>
      </c>
      <c r="Q259" s="9">
        <f t="shared" ref="Q259:Q322" si="17">(((J260/60)/60)/24)+DATE(1970,1,1)</f>
        <v>41466.785231481481</v>
      </c>
      <c r="R259" s="9">
        <f t="shared" ref="R259:R322" si="18">(((I259/60)/60)/24)+DATE(1970,1,1)</f>
        <v>42421.398472222223</v>
      </c>
      <c r="S259">
        <f t="shared" ref="S259:S322" si="19">YEAR(Q259)</f>
        <v>2013</v>
      </c>
    </row>
    <row r="260" spans="1:19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8283</v>
      </c>
      <c r="O260" t="s">
        <v>8284</v>
      </c>
      <c r="P260">
        <f t="shared" si="16"/>
        <v>96.300899999999999</v>
      </c>
      <c r="Q260" s="9">
        <f t="shared" si="17"/>
        <v>41401.565868055557</v>
      </c>
      <c r="R260" s="9">
        <f t="shared" si="18"/>
        <v>41502.499305555553</v>
      </c>
      <c r="S260">
        <f t="shared" si="19"/>
        <v>2013</v>
      </c>
    </row>
    <row r="261" spans="1:19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8281</v>
      </c>
      <c r="O261" t="s">
        <v>8282</v>
      </c>
      <c r="P261">
        <f t="shared" ref="P261:P324" si="20">IFERROR(ROUND(E261/L261,4),0)</f>
        <v>72.482799999999997</v>
      </c>
      <c r="Q261" s="9">
        <f t="shared" si="17"/>
        <v>41694.84065972222</v>
      </c>
      <c r="R261" s="9">
        <f t="shared" si="18"/>
        <v>41431.565868055557</v>
      </c>
      <c r="S261">
        <f t="shared" si="19"/>
        <v>2014</v>
      </c>
    </row>
    <row r="262" spans="1:19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8287</v>
      </c>
      <c r="O262" t="s">
        <v>8291</v>
      </c>
      <c r="P262">
        <f t="shared" si="20"/>
        <v>109.45140000000001</v>
      </c>
      <c r="Q262" s="9">
        <f t="shared" si="17"/>
        <v>41612.10024305556</v>
      </c>
      <c r="R262" s="9">
        <f t="shared" si="18"/>
        <v>41724.798993055556</v>
      </c>
      <c r="S262">
        <f t="shared" si="19"/>
        <v>2013</v>
      </c>
    </row>
    <row r="263" spans="1:19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8281</v>
      </c>
      <c r="O263" t="s">
        <v>8282</v>
      </c>
      <c r="P263">
        <f t="shared" si="20"/>
        <v>109.4216</v>
      </c>
      <c r="Q263" s="9">
        <f t="shared" si="17"/>
        <v>42221.67432870371</v>
      </c>
      <c r="R263" s="9">
        <f t="shared" si="18"/>
        <v>41641.333333333336</v>
      </c>
      <c r="S263">
        <f t="shared" si="19"/>
        <v>2015</v>
      </c>
    </row>
    <row r="264" spans="1:19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8273</v>
      </c>
      <c r="O264" t="s">
        <v>8274</v>
      </c>
      <c r="P264">
        <f t="shared" si="20"/>
        <v>84.905100000000004</v>
      </c>
      <c r="Q264" s="9">
        <f t="shared" si="17"/>
        <v>41872.525717592594</v>
      </c>
      <c r="R264" s="9">
        <f t="shared" si="18"/>
        <v>42251.67432870371</v>
      </c>
      <c r="S264">
        <f t="shared" si="19"/>
        <v>2014</v>
      </c>
    </row>
    <row r="265" spans="1:19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8268</v>
      </c>
      <c r="O265" t="s">
        <v>8269</v>
      </c>
      <c r="P265">
        <f t="shared" si="20"/>
        <v>845.70270000000005</v>
      </c>
      <c r="Q265" s="9">
        <f t="shared" si="17"/>
        <v>40961.057349537034</v>
      </c>
      <c r="R265" s="9">
        <f t="shared" si="18"/>
        <v>41930.166666666664</v>
      </c>
      <c r="S265">
        <f t="shared" si="19"/>
        <v>2012</v>
      </c>
    </row>
    <row r="266" spans="1:19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8268</v>
      </c>
      <c r="O266" t="s">
        <v>8269</v>
      </c>
      <c r="P266">
        <f t="shared" si="20"/>
        <v>73.416899999999998</v>
      </c>
      <c r="Q266" s="9">
        <f t="shared" si="17"/>
        <v>41963.759386574078</v>
      </c>
      <c r="R266" s="9">
        <f t="shared" si="18"/>
        <v>40992.166666666664</v>
      </c>
      <c r="S266">
        <f t="shared" si="19"/>
        <v>2014</v>
      </c>
    </row>
    <row r="267" spans="1:19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8276</v>
      </c>
      <c r="O267" t="s">
        <v>8294</v>
      </c>
      <c r="P267">
        <f t="shared" si="20"/>
        <v>100.2337</v>
      </c>
      <c r="Q267" s="9">
        <f t="shared" si="17"/>
        <v>41884.617314814815</v>
      </c>
      <c r="R267" s="9">
        <f t="shared" si="18"/>
        <v>42023.354166666672</v>
      </c>
      <c r="S267">
        <f t="shared" si="19"/>
        <v>2014</v>
      </c>
    </row>
    <row r="268" spans="1:19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8283</v>
      </c>
      <c r="O268" t="s">
        <v>8286</v>
      </c>
      <c r="P268">
        <f t="shared" si="20"/>
        <v>297.02980000000002</v>
      </c>
      <c r="Q268" s="9">
        <f t="shared" si="17"/>
        <v>41802.790347222224</v>
      </c>
      <c r="R268" s="9">
        <f t="shared" si="18"/>
        <v>41916.617314814815</v>
      </c>
      <c r="S268">
        <f t="shared" si="19"/>
        <v>2014</v>
      </c>
    </row>
    <row r="269" spans="1:19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8281</v>
      </c>
      <c r="O269" t="s">
        <v>8292</v>
      </c>
      <c r="P269">
        <f t="shared" si="20"/>
        <v>117.3612</v>
      </c>
      <c r="Q269" s="9">
        <f t="shared" si="17"/>
        <v>41760.8200462963</v>
      </c>
      <c r="R269" s="9">
        <f t="shared" si="18"/>
        <v>41833</v>
      </c>
      <c r="S269">
        <f t="shared" si="19"/>
        <v>2014</v>
      </c>
    </row>
    <row r="270" spans="1:19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8273</v>
      </c>
      <c r="O270" t="s">
        <v>8274</v>
      </c>
      <c r="P270">
        <f t="shared" si="20"/>
        <v>130.52969999999999</v>
      </c>
      <c r="Q270" s="9">
        <f t="shared" si="17"/>
        <v>42574.667650462965</v>
      </c>
      <c r="R270" s="9">
        <f t="shared" si="18"/>
        <v>41790.8200462963</v>
      </c>
      <c r="S270">
        <f t="shared" si="19"/>
        <v>2016</v>
      </c>
    </row>
    <row r="271" spans="1:19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8268</v>
      </c>
      <c r="O271" t="s">
        <v>8270</v>
      </c>
      <c r="P271">
        <f t="shared" si="20"/>
        <v>171.79329999999999</v>
      </c>
      <c r="Q271" s="9">
        <f t="shared" si="17"/>
        <v>42407.637557870374</v>
      </c>
      <c r="R271" s="9">
        <f t="shared" si="18"/>
        <v>42605.870833333334</v>
      </c>
      <c r="S271">
        <f t="shared" si="19"/>
        <v>2016</v>
      </c>
    </row>
    <row r="272" spans="1:19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8279</v>
      </c>
      <c r="O272" t="s">
        <v>8280</v>
      </c>
      <c r="P272">
        <f t="shared" si="20"/>
        <v>108.7766</v>
      </c>
      <c r="Q272" s="9">
        <f t="shared" si="17"/>
        <v>42697.850844907407</v>
      </c>
      <c r="R272" s="9">
        <f t="shared" si="18"/>
        <v>42452.595891203702</v>
      </c>
      <c r="S272">
        <f t="shared" si="19"/>
        <v>2016</v>
      </c>
    </row>
    <row r="273" spans="1:19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8283</v>
      </c>
      <c r="O273" t="s">
        <v>8286</v>
      </c>
      <c r="P273">
        <f t="shared" si="20"/>
        <v>141.71299999999999</v>
      </c>
      <c r="Q273" s="9">
        <f t="shared" si="17"/>
        <v>41926.73778935185</v>
      </c>
      <c r="R273" s="9">
        <f t="shared" si="18"/>
        <v>42745.208333333328</v>
      </c>
      <c r="S273">
        <f t="shared" si="19"/>
        <v>2014</v>
      </c>
    </row>
    <row r="274" spans="1:19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8281</v>
      </c>
      <c r="O274" t="s">
        <v>8282</v>
      </c>
      <c r="P274">
        <f t="shared" si="20"/>
        <v>58.4133</v>
      </c>
      <c r="Q274" s="9">
        <f t="shared" si="17"/>
        <v>42711.795138888891</v>
      </c>
      <c r="R274" s="9">
        <f t="shared" si="18"/>
        <v>41957.125</v>
      </c>
      <c r="S274">
        <f t="shared" si="19"/>
        <v>2016</v>
      </c>
    </row>
    <row r="275" spans="1:19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8281</v>
      </c>
      <c r="O275" t="s">
        <v>8282</v>
      </c>
      <c r="P275">
        <f t="shared" si="20"/>
        <v>709.41859999999997</v>
      </c>
      <c r="Q275" s="9">
        <f t="shared" si="17"/>
        <v>41855.783645833333</v>
      </c>
      <c r="R275" s="9">
        <f t="shared" si="18"/>
        <v>42741.795138888891</v>
      </c>
      <c r="S275">
        <f t="shared" si="19"/>
        <v>2014</v>
      </c>
    </row>
    <row r="276" spans="1:19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8287</v>
      </c>
      <c r="O276" t="s">
        <v>8291</v>
      </c>
      <c r="P276">
        <f t="shared" si="20"/>
        <v>42.733199999999997</v>
      </c>
      <c r="Q276" s="9">
        <f t="shared" si="17"/>
        <v>42396.494583333333</v>
      </c>
      <c r="R276" s="9">
        <f t="shared" si="18"/>
        <v>41885.783645833333</v>
      </c>
      <c r="S276">
        <f t="shared" si="19"/>
        <v>2016</v>
      </c>
    </row>
    <row r="277" spans="1:19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8268</v>
      </c>
      <c r="O277" t="s">
        <v>8269</v>
      </c>
      <c r="P277">
        <f t="shared" si="20"/>
        <v>45.547800000000002</v>
      </c>
      <c r="Q277" s="9">
        <f t="shared" si="17"/>
        <v>41598.17597222222</v>
      </c>
      <c r="R277" s="9">
        <f t="shared" si="18"/>
        <v>42426.494583333333</v>
      </c>
      <c r="S277">
        <f t="shared" si="19"/>
        <v>2013</v>
      </c>
    </row>
    <row r="278" spans="1:19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8281</v>
      </c>
      <c r="O278" t="s">
        <v>8282</v>
      </c>
      <c r="P278">
        <f t="shared" si="20"/>
        <v>125.7884</v>
      </c>
      <c r="Q278" s="9">
        <f t="shared" si="17"/>
        <v>41423.910891203705</v>
      </c>
      <c r="R278" s="9">
        <f t="shared" si="18"/>
        <v>41630.208333333336</v>
      </c>
      <c r="S278">
        <f t="shared" si="19"/>
        <v>2013</v>
      </c>
    </row>
    <row r="279" spans="1:19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8276</v>
      </c>
      <c r="O279" t="s">
        <v>8277</v>
      </c>
      <c r="P279">
        <f t="shared" si="20"/>
        <v>27.226600000000001</v>
      </c>
      <c r="Q279" s="9">
        <f t="shared" si="17"/>
        <v>42333.59993055556</v>
      </c>
      <c r="R279" s="9">
        <f t="shared" si="18"/>
        <v>41450.208333333336</v>
      </c>
      <c r="S279">
        <f t="shared" si="19"/>
        <v>2015</v>
      </c>
    </row>
    <row r="280" spans="1:19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8268</v>
      </c>
      <c r="O280" t="s">
        <v>8269</v>
      </c>
      <c r="P280">
        <f t="shared" si="20"/>
        <v>77.229600000000005</v>
      </c>
      <c r="Q280" s="9">
        <f t="shared" si="17"/>
        <v>41589.676886574074</v>
      </c>
      <c r="R280" s="9">
        <f t="shared" si="18"/>
        <v>42368.59993055556</v>
      </c>
      <c r="S280">
        <f t="shared" si="19"/>
        <v>2013</v>
      </c>
    </row>
    <row r="281" spans="1:19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8281</v>
      </c>
      <c r="O281" t="s">
        <v>8282</v>
      </c>
      <c r="P281">
        <f t="shared" si="20"/>
        <v>95.699399999999997</v>
      </c>
      <c r="Q281" s="9">
        <f t="shared" si="17"/>
        <v>42052.666990740734</v>
      </c>
      <c r="R281" s="9">
        <f t="shared" si="18"/>
        <v>41619.676886574074</v>
      </c>
      <c r="S281">
        <f t="shared" si="19"/>
        <v>2015</v>
      </c>
    </row>
    <row r="282" spans="1:19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8279</v>
      </c>
      <c r="O282" t="s">
        <v>8280</v>
      </c>
      <c r="P282">
        <f t="shared" si="20"/>
        <v>81.252700000000004</v>
      </c>
      <c r="Q282" s="9">
        <f t="shared" si="17"/>
        <v>42179.160752314812</v>
      </c>
      <c r="R282" s="9">
        <f t="shared" si="18"/>
        <v>42082.625324074077</v>
      </c>
      <c r="S282">
        <f t="shared" si="19"/>
        <v>2015</v>
      </c>
    </row>
    <row r="283" spans="1:19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8268</v>
      </c>
      <c r="O283" t="s">
        <v>8270</v>
      </c>
      <c r="P283">
        <f t="shared" si="20"/>
        <v>109.337</v>
      </c>
      <c r="Q283" s="9">
        <f t="shared" si="17"/>
        <v>42090.161828703705</v>
      </c>
      <c r="R283" s="9">
        <f t="shared" si="18"/>
        <v>42211.75</v>
      </c>
      <c r="S283">
        <f t="shared" si="19"/>
        <v>2015</v>
      </c>
    </row>
    <row r="284" spans="1:19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8281</v>
      </c>
      <c r="O284" t="s">
        <v>8297</v>
      </c>
      <c r="P284">
        <f t="shared" si="20"/>
        <v>449.43279999999999</v>
      </c>
      <c r="Q284" s="9">
        <f t="shared" si="17"/>
        <v>41578.210104166668</v>
      </c>
      <c r="R284" s="9">
        <f t="shared" si="18"/>
        <v>42150.161828703705</v>
      </c>
      <c r="S284">
        <f t="shared" si="19"/>
        <v>2013</v>
      </c>
    </row>
    <row r="285" spans="1:19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8268</v>
      </c>
      <c r="O285" t="s">
        <v>8269</v>
      </c>
      <c r="P285">
        <f t="shared" si="20"/>
        <v>70.0411</v>
      </c>
      <c r="Q285" s="9">
        <f t="shared" si="17"/>
        <v>42213.802199074074</v>
      </c>
      <c r="R285" s="9">
        <f t="shared" si="18"/>
        <v>41638.251770833333</v>
      </c>
      <c r="S285">
        <f t="shared" si="19"/>
        <v>2015</v>
      </c>
    </row>
    <row r="286" spans="1:19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8273</v>
      </c>
      <c r="O286" t="s">
        <v>8274</v>
      </c>
      <c r="P286">
        <f t="shared" si="20"/>
        <v>66.0154</v>
      </c>
      <c r="Q286" s="9">
        <f t="shared" si="17"/>
        <v>41934.914918981485</v>
      </c>
      <c r="R286" s="9">
        <f t="shared" si="18"/>
        <v>42243.802199074074</v>
      </c>
      <c r="S286">
        <f t="shared" si="19"/>
        <v>2014</v>
      </c>
    </row>
    <row r="287" spans="1:19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8283</v>
      </c>
      <c r="O287" t="s">
        <v>8284</v>
      </c>
      <c r="P287">
        <f t="shared" si="20"/>
        <v>92.387699999999995</v>
      </c>
      <c r="Q287" s="9">
        <f t="shared" si="17"/>
        <v>41939.569907407407</v>
      </c>
      <c r="R287" s="9">
        <f t="shared" si="18"/>
        <v>41979.956585648149</v>
      </c>
      <c r="S287">
        <f t="shared" si="19"/>
        <v>2014</v>
      </c>
    </row>
    <row r="288" spans="1:19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8283</v>
      </c>
      <c r="O288" t="s">
        <v>8284</v>
      </c>
      <c r="P288">
        <f t="shared" si="20"/>
        <v>233.89840000000001</v>
      </c>
      <c r="Q288" s="9">
        <f t="shared" si="17"/>
        <v>41134.475497685184</v>
      </c>
      <c r="R288" s="9">
        <f t="shared" si="18"/>
        <v>41969.611574074079</v>
      </c>
      <c r="S288">
        <f t="shared" si="19"/>
        <v>2012</v>
      </c>
    </row>
    <row r="289" spans="1:19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8281</v>
      </c>
      <c r="O289" t="s">
        <v>8282</v>
      </c>
      <c r="P289">
        <f t="shared" si="20"/>
        <v>230.08949999999999</v>
      </c>
      <c r="Q289" s="9">
        <f t="shared" si="17"/>
        <v>42655.465891203698</v>
      </c>
      <c r="R289" s="9">
        <f t="shared" si="18"/>
        <v>41159.475497685184</v>
      </c>
      <c r="S289">
        <f t="shared" si="19"/>
        <v>2016</v>
      </c>
    </row>
    <row r="290" spans="1:19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8283</v>
      </c>
      <c r="O290" t="s">
        <v>8284</v>
      </c>
      <c r="P290">
        <f t="shared" si="20"/>
        <v>170.6994</v>
      </c>
      <c r="Q290" s="9">
        <f t="shared" si="17"/>
        <v>41149.954791666663</v>
      </c>
      <c r="R290" s="9">
        <f t="shared" si="18"/>
        <v>42685.507557870369</v>
      </c>
      <c r="S290">
        <f t="shared" si="19"/>
        <v>2012</v>
      </c>
    </row>
    <row r="291" spans="1:19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8281</v>
      </c>
      <c r="O291" t="s">
        <v>8282</v>
      </c>
      <c r="P291">
        <f t="shared" si="20"/>
        <v>30.654499999999999</v>
      </c>
      <c r="Q291" s="9">
        <f t="shared" si="17"/>
        <v>42291.596273148149</v>
      </c>
      <c r="R291" s="9">
        <f t="shared" si="18"/>
        <v>41179.954791666663</v>
      </c>
      <c r="S291">
        <f t="shared" si="19"/>
        <v>2015</v>
      </c>
    </row>
    <row r="292" spans="1:19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8281</v>
      </c>
      <c r="O292" t="s">
        <v>8282</v>
      </c>
      <c r="P292">
        <f t="shared" si="20"/>
        <v>59.249000000000002</v>
      </c>
      <c r="Q292" s="9">
        <f t="shared" si="17"/>
        <v>42629.655046296291</v>
      </c>
      <c r="R292" s="9">
        <f t="shared" si="18"/>
        <v>42321.637939814813</v>
      </c>
      <c r="S292">
        <f t="shared" si="19"/>
        <v>2016</v>
      </c>
    </row>
    <row r="293" spans="1:19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8283</v>
      </c>
      <c r="O293" t="s">
        <v>8284</v>
      </c>
      <c r="P293">
        <f t="shared" si="20"/>
        <v>95.373800000000003</v>
      </c>
      <c r="Q293" s="9">
        <f t="shared" si="17"/>
        <v>42506.416990740734</v>
      </c>
      <c r="R293" s="9">
        <f t="shared" si="18"/>
        <v>42657.958333333328</v>
      </c>
      <c r="S293">
        <f t="shared" si="19"/>
        <v>2016</v>
      </c>
    </row>
    <row r="294" spans="1:19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8268</v>
      </c>
      <c r="O294" t="s">
        <v>8270</v>
      </c>
      <c r="P294">
        <f t="shared" si="20"/>
        <v>301.93920000000003</v>
      </c>
      <c r="Q294" s="9">
        <f t="shared" si="17"/>
        <v>42150.71056712963</v>
      </c>
      <c r="R294" s="9">
        <f t="shared" si="18"/>
        <v>42541.790972222225</v>
      </c>
      <c r="S294">
        <f t="shared" si="19"/>
        <v>2015</v>
      </c>
    </row>
    <row r="295" spans="1:19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8268</v>
      </c>
      <c r="O295" t="s">
        <v>8269</v>
      </c>
      <c r="P295">
        <f t="shared" si="20"/>
        <v>47.474499999999999</v>
      </c>
      <c r="Q295" s="9">
        <f t="shared" si="17"/>
        <v>42776.082349537035</v>
      </c>
      <c r="R295" s="9">
        <f t="shared" si="18"/>
        <v>42180.791666666672</v>
      </c>
      <c r="S295">
        <f t="shared" si="19"/>
        <v>2017</v>
      </c>
    </row>
    <row r="296" spans="1:19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8276</v>
      </c>
      <c r="O296" t="s">
        <v>8277</v>
      </c>
      <c r="P296">
        <f t="shared" si="20"/>
        <v>148.08250000000001</v>
      </c>
      <c r="Q296" s="9">
        <f t="shared" si="17"/>
        <v>42586.066076388888</v>
      </c>
      <c r="R296" s="9">
        <f t="shared" si="18"/>
        <v>42806.082349537035</v>
      </c>
      <c r="S296">
        <f t="shared" si="19"/>
        <v>2016</v>
      </c>
    </row>
    <row r="297" spans="1:19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8281</v>
      </c>
      <c r="O297" t="s">
        <v>8282</v>
      </c>
      <c r="P297">
        <f t="shared" si="20"/>
        <v>129.81899999999999</v>
      </c>
      <c r="Q297" s="9">
        <f t="shared" si="17"/>
        <v>42211.99454861111</v>
      </c>
      <c r="R297" s="9">
        <f t="shared" si="18"/>
        <v>42624.165972222225</v>
      </c>
      <c r="S297">
        <f t="shared" si="19"/>
        <v>2015</v>
      </c>
    </row>
    <row r="298" spans="1:19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8268</v>
      </c>
      <c r="O298" t="s">
        <v>8275</v>
      </c>
      <c r="P298">
        <f t="shared" si="20"/>
        <v>120.30880000000001</v>
      </c>
      <c r="Q298" s="9">
        <f t="shared" si="17"/>
        <v>42461.627511574072</v>
      </c>
      <c r="R298" s="9">
        <f t="shared" si="18"/>
        <v>42241.99454861111</v>
      </c>
      <c r="S298">
        <f t="shared" si="19"/>
        <v>2016</v>
      </c>
    </row>
    <row r="299" spans="1:19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8281</v>
      </c>
      <c r="O299" t="s">
        <v>8292</v>
      </c>
      <c r="P299">
        <f t="shared" si="20"/>
        <v>320.44940000000003</v>
      </c>
      <c r="Q299" s="9">
        <f t="shared" si="17"/>
        <v>42380.690289351856</v>
      </c>
      <c r="R299" s="9">
        <f t="shared" si="18"/>
        <v>42503.165972222225</v>
      </c>
      <c r="S299">
        <f t="shared" si="19"/>
        <v>2016</v>
      </c>
    </row>
    <row r="300" spans="1:19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8276</v>
      </c>
      <c r="O300" t="s">
        <v>8277</v>
      </c>
      <c r="P300">
        <f t="shared" si="20"/>
        <v>107.04510000000001</v>
      </c>
      <c r="Q300" s="9">
        <f t="shared" si="17"/>
        <v>41960.722951388889</v>
      </c>
      <c r="R300" s="9">
        <f t="shared" si="18"/>
        <v>42394.666666666672</v>
      </c>
      <c r="S300">
        <f t="shared" si="19"/>
        <v>2014</v>
      </c>
    </row>
    <row r="301" spans="1:19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8271</v>
      </c>
      <c r="O301" t="s">
        <v>8272</v>
      </c>
      <c r="P301">
        <f t="shared" si="20"/>
        <v>64.173400000000001</v>
      </c>
      <c r="Q301" s="9">
        <f t="shared" si="17"/>
        <v>41920.123611111114</v>
      </c>
      <c r="R301" s="9">
        <f t="shared" si="18"/>
        <v>41993.207638888889</v>
      </c>
      <c r="S301">
        <f t="shared" si="19"/>
        <v>2014</v>
      </c>
    </row>
    <row r="302" spans="1:19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8283</v>
      </c>
      <c r="O302" t="s">
        <v>8284</v>
      </c>
      <c r="P302">
        <f t="shared" si="20"/>
        <v>50.764800000000001</v>
      </c>
      <c r="Q302" s="9">
        <f t="shared" si="17"/>
        <v>41184.849166666667</v>
      </c>
      <c r="R302" s="9">
        <f t="shared" si="18"/>
        <v>41948.208333333336</v>
      </c>
      <c r="S302">
        <f t="shared" si="19"/>
        <v>2012</v>
      </c>
    </row>
    <row r="303" spans="1:19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8287</v>
      </c>
      <c r="O303" t="s">
        <v>8289</v>
      </c>
      <c r="P303">
        <f t="shared" si="20"/>
        <v>39.066899999999997</v>
      </c>
      <c r="Q303" s="9">
        <f t="shared" si="17"/>
        <v>41391.782905092594</v>
      </c>
      <c r="R303" s="9">
        <f t="shared" si="18"/>
        <v>41214.849166666667</v>
      </c>
      <c r="S303">
        <f t="shared" si="19"/>
        <v>2013</v>
      </c>
    </row>
    <row r="304" spans="1:19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8283</v>
      </c>
      <c r="O304" t="s">
        <v>8284</v>
      </c>
      <c r="P304">
        <f t="shared" si="20"/>
        <v>71.237499999999997</v>
      </c>
      <c r="Q304" s="9">
        <f t="shared" si="17"/>
        <v>42263.952662037031</v>
      </c>
      <c r="R304" s="9">
        <f t="shared" si="18"/>
        <v>41421.290972222225</v>
      </c>
      <c r="S304">
        <f t="shared" si="19"/>
        <v>2015</v>
      </c>
    </row>
    <row r="305" spans="1:19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8281</v>
      </c>
      <c r="O305" t="s">
        <v>8282</v>
      </c>
      <c r="P305">
        <f t="shared" si="20"/>
        <v>89.386399999999995</v>
      </c>
      <c r="Q305" s="9">
        <f t="shared" si="17"/>
        <v>42066.958761574075</v>
      </c>
      <c r="R305" s="9">
        <f t="shared" si="18"/>
        <v>42294.083333333328</v>
      </c>
      <c r="S305">
        <f t="shared" si="19"/>
        <v>2015</v>
      </c>
    </row>
    <row r="306" spans="1:19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8281</v>
      </c>
      <c r="O306" t="s">
        <v>8285</v>
      </c>
      <c r="P306">
        <f t="shared" si="20"/>
        <v>331.53829999999999</v>
      </c>
      <c r="Q306" s="9">
        <f t="shared" si="17"/>
        <v>42339.276006944448</v>
      </c>
      <c r="R306" s="9">
        <f t="shared" si="18"/>
        <v>42116.917094907403</v>
      </c>
      <c r="S306">
        <f t="shared" si="19"/>
        <v>2015</v>
      </c>
    </row>
    <row r="307" spans="1:19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8273</v>
      </c>
      <c r="O307" t="s">
        <v>8274</v>
      </c>
      <c r="P307">
        <f t="shared" si="20"/>
        <v>98.839299999999994</v>
      </c>
      <c r="Q307" s="9">
        <f t="shared" si="17"/>
        <v>42627.307303240741</v>
      </c>
      <c r="R307" s="9">
        <f t="shared" si="18"/>
        <v>42388.276006944448</v>
      </c>
      <c r="S307">
        <f t="shared" si="19"/>
        <v>2016</v>
      </c>
    </row>
    <row r="308" spans="1:19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8283</v>
      </c>
      <c r="O308" t="s">
        <v>8284</v>
      </c>
      <c r="P308">
        <f t="shared" si="20"/>
        <v>104.15170000000001</v>
      </c>
      <c r="Q308" s="9">
        <f t="shared" si="17"/>
        <v>41834.586574074077</v>
      </c>
      <c r="R308" s="9">
        <f t="shared" si="18"/>
        <v>42656</v>
      </c>
      <c r="S308">
        <f t="shared" si="19"/>
        <v>2014</v>
      </c>
    </row>
    <row r="309" spans="1:19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8283</v>
      </c>
      <c r="O309" t="s">
        <v>8286</v>
      </c>
      <c r="P309">
        <f t="shared" si="20"/>
        <v>85.531099999999995</v>
      </c>
      <c r="Q309" s="9">
        <f t="shared" si="17"/>
        <v>42705.919201388882</v>
      </c>
      <c r="R309" s="9">
        <f t="shared" si="18"/>
        <v>41866.083333333336</v>
      </c>
      <c r="S309">
        <f t="shared" si="19"/>
        <v>2016</v>
      </c>
    </row>
    <row r="310" spans="1:19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8273</v>
      </c>
      <c r="O310" t="s">
        <v>8274</v>
      </c>
      <c r="P310">
        <f t="shared" si="20"/>
        <v>95.764899999999997</v>
      </c>
      <c r="Q310" s="9">
        <f t="shared" si="17"/>
        <v>41368.560289351852</v>
      </c>
      <c r="R310" s="9">
        <f t="shared" si="18"/>
        <v>42738.919201388882</v>
      </c>
      <c r="S310">
        <f t="shared" si="19"/>
        <v>2013</v>
      </c>
    </row>
    <row r="311" spans="1:19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8283</v>
      </c>
      <c r="O311" t="s">
        <v>8284</v>
      </c>
      <c r="P311">
        <f t="shared" si="20"/>
        <v>88.5886</v>
      </c>
      <c r="Q311" s="9">
        <f t="shared" si="17"/>
        <v>42535.809490740736</v>
      </c>
      <c r="R311" s="9">
        <f t="shared" si="18"/>
        <v>41398.560289351852</v>
      </c>
      <c r="S311">
        <f t="shared" si="19"/>
        <v>2016</v>
      </c>
    </row>
    <row r="312" spans="1:19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8273</v>
      </c>
      <c r="O312" t="s">
        <v>8274</v>
      </c>
      <c r="P312">
        <f t="shared" si="20"/>
        <v>148.57380000000001</v>
      </c>
      <c r="Q312" s="9">
        <f t="shared" si="17"/>
        <v>42473.57</v>
      </c>
      <c r="R312" s="9">
        <f t="shared" si="18"/>
        <v>42565.809490740736</v>
      </c>
      <c r="S312">
        <f t="shared" si="19"/>
        <v>2016</v>
      </c>
    </row>
    <row r="313" spans="1:19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8281</v>
      </c>
      <c r="O313" t="s">
        <v>8282</v>
      </c>
      <c r="P313">
        <f t="shared" si="20"/>
        <v>145.04300000000001</v>
      </c>
      <c r="Q313" s="9">
        <f t="shared" si="17"/>
        <v>42759.244166666671</v>
      </c>
      <c r="R313" s="9">
        <f t="shared" si="18"/>
        <v>42503.57</v>
      </c>
      <c r="S313">
        <f t="shared" si="19"/>
        <v>2017</v>
      </c>
    </row>
    <row r="314" spans="1:19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8281</v>
      </c>
      <c r="O314" t="s">
        <v>8282</v>
      </c>
      <c r="P314">
        <f t="shared" si="20"/>
        <v>87.685599999999994</v>
      </c>
      <c r="Q314" s="9">
        <f t="shared" si="17"/>
        <v>42234.597685185188</v>
      </c>
      <c r="R314" s="9">
        <f t="shared" si="18"/>
        <v>42793.084027777775</v>
      </c>
      <c r="S314">
        <f t="shared" si="19"/>
        <v>2015</v>
      </c>
    </row>
    <row r="315" spans="1:19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8273</v>
      </c>
      <c r="O315" t="s">
        <v>8274</v>
      </c>
      <c r="P315">
        <f t="shared" si="20"/>
        <v>151.24430000000001</v>
      </c>
      <c r="Q315" s="9">
        <f t="shared" si="17"/>
        <v>42011.628136574072</v>
      </c>
      <c r="R315" s="9">
        <f t="shared" si="18"/>
        <v>42274.597685185188</v>
      </c>
      <c r="S315">
        <f t="shared" si="19"/>
        <v>2015</v>
      </c>
    </row>
    <row r="316" spans="1:19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8279</v>
      </c>
      <c r="O316" t="s">
        <v>8280</v>
      </c>
      <c r="P316">
        <f t="shared" si="20"/>
        <v>75.502799999999993</v>
      </c>
      <c r="Q316" s="9">
        <f t="shared" si="17"/>
        <v>41934.584502314814</v>
      </c>
      <c r="R316" s="9">
        <f t="shared" si="18"/>
        <v>42041.628136574072</v>
      </c>
      <c r="S316">
        <f t="shared" si="19"/>
        <v>2014</v>
      </c>
    </row>
    <row r="317" spans="1:19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8281</v>
      </c>
      <c r="O317" t="s">
        <v>8282</v>
      </c>
      <c r="P317">
        <f t="shared" si="20"/>
        <v>111.7954</v>
      </c>
      <c r="Q317" s="9">
        <f t="shared" si="17"/>
        <v>41807.624374999999</v>
      </c>
      <c r="R317" s="9">
        <f t="shared" si="18"/>
        <v>41964.626168981486</v>
      </c>
      <c r="S317">
        <f t="shared" si="19"/>
        <v>2014</v>
      </c>
    </row>
    <row r="318" spans="1:19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8279</v>
      </c>
      <c r="O318" t="s">
        <v>8280</v>
      </c>
      <c r="P318">
        <f t="shared" si="20"/>
        <v>211.84</v>
      </c>
      <c r="Q318" s="9">
        <f t="shared" si="17"/>
        <v>42100.642071759255</v>
      </c>
      <c r="R318" s="9">
        <f t="shared" si="18"/>
        <v>41837.624374999999</v>
      </c>
      <c r="S318">
        <f t="shared" si="19"/>
        <v>2015</v>
      </c>
    </row>
    <row r="319" spans="1:19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8268</v>
      </c>
      <c r="O319" t="s">
        <v>8270</v>
      </c>
      <c r="P319">
        <f t="shared" si="20"/>
        <v>174.02629999999999</v>
      </c>
      <c r="Q319" s="9">
        <f t="shared" si="17"/>
        <v>41184.277986111112</v>
      </c>
      <c r="R319" s="9">
        <f t="shared" si="18"/>
        <v>42155.642071759255</v>
      </c>
      <c r="S319">
        <f t="shared" si="19"/>
        <v>2012</v>
      </c>
    </row>
    <row r="320" spans="1:19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8281</v>
      </c>
      <c r="O320" t="s">
        <v>8282</v>
      </c>
      <c r="P320">
        <f t="shared" si="20"/>
        <v>91.189700000000002</v>
      </c>
      <c r="Q320" s="9">
        <f t="shared" si="17"/>
        <v>40854.745266203703</v>
      </c>
      <c r="R320" s="9">
        <f t="shared" si="18"/>
        <v>41215.166666666664</v>
      </c>
      <c r="S320">
        <f t="shared" si="19"/>
        <v>2011</v>
      </c>
    </row>
    <row r="321" spans="1:19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8271</v>
      </c>
      <c r="O321" t="s">
        <v>8293</v>
      </c>
      <c r="P321">
        <f t="shared" si="20"/>
        <v>99.766000000000005</v>
      </c>
      <c r="Q321" s="9">
        <f t="shared" si="17"/>
        <v>41719.667986111112</v>
      </c>
      <c r="R321" s="9">
        <f t="shared" si="18"/>
        <v>40884.745266203703</v>
      </c>
      <c r="S321">
        <f t="shared" si="19"/>
        <v>2014</v>
      </c>
    </row>
    <row r="322" spans="1:19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8281</v>
      </c>
      <c r="O322" t="s">
        <v>8282</v>
      </c>
      <c r="P322">
        <f t="shared" si="20"/>
        <v>201.22139999999999</v>
      </c>
      <c r="Q322" s="9">
        <f t="shared" si="17"/>
        <v>42506.709722222222</v>
      </c>
      <c r="R322" s="9">
        <f t="shared" si="18"/>
        <v>41749.667986111112</v>
      </c>
      <c r="S322">
        <f t="shared" si="19"/>
        <v>2016</v>
      </c>
    </row>
    <row r="323" spans="1:19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8268</v>
      </c>
      <c r="O323" t="s">
        <v>8270</v>
      </c>
      <c r="P323">
        <f t="shared" si="20"/>
        <v>84.996799999999993</v>
      </c>
      <c r="Q323" s="9">
        <f t="shared" ref="Q323:Q386" si="21">(((J324/60)/60)/24)+DATE(1970,1,1)</f>
        <v>42633.841608796298</v>
      </c>
      <c r="R323" s="9">
        <f t="shared" ref="R323:R386" si="22">(((I323/60)/60)/24)+DATE(1970,1,1)</f>
        <v>42540.340277777781</v>
      </c>
      <c r="S323">
        <f t="shared" ref="S323:S386" si="23">YEAR(Q323)</f>
        <v>2016</v>
      </c>
    </row>
    <row r="324" spans="1:19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8268</v>
      </c>
      <c r="O324" t="s">
        <v>8269</v>
      </c>
      <c r="P324">
        <f t="shared" si="20"/>
        <v>346.13119999999998</v>
      </c>
      <c r="Q324" s="9">
        <f t="shared" si="21"/>
        <v>42692.771493055552</v>
      </c>
      <c r="R324" s="9">
        <f t="shared" si="22"/>
        <v>42663.841608796298</v>
      </c>
      <c r="S324">
        <f t="shared" si="23"/>
        <v>2016</v>
      </c>
    </row>
    <row r="325" spans="1:19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8268</v>
      </c>
      <c r="O325" t="s">
        <v>8269</v>
      </c>
      <c r="P325">
        <f t="shared" ref="P325:P388" si="24">IFERROR(ROUND(E325/L325,4),0)</f>
        <v>546.6875</v>
      </c>
      <c r="Q325" s="9">
        <f t="shared" si="21"/>
        <v>41023.782037037039</v>
      </c>
      <c r="R325" s="9">
        <f t="shared" si="22"/>
        <v>42722.771493055552</v>
      </c>
      <c r="S325">
        <f t="shared" si="23"/>
        <v>2012</v>
      </c>
    </row>
    <row r="326" spans="1:19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8287</v>
      </c>
      <c r="O326" t="s">
        <v>8298</v>
      </c>
      <c r="P326">
        <f t="shared" si="24"/>
        <v>118.7034</v>
      </c>
      <c r="Q326" s="9">
        <f t="shared" si="21"/>
        <v>41085.698113425926</v>
      </c>
      <c r="R326" s="9">
        <f t="shared" si="22"/>
        <v>41053.782037037039</v>
      </c>
      <c r="S326">
        <f t="shared" si="23"/>
        <v>2012</v>
      </c>
    </row>
    <row r="327" spans="1:19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8281</v>
      </c>
      <c r="O327" t="s">
        <v>8282</v>
      </c>
      <c r="P327">
        <f t="shared" si="24"/>
        <v>104.31270000000001</v>
      </c>
      <c r="Q327" s="9">
        <f t="shared" si="21"/>
        <v>42078.222187499996</v>
      </c>
      <c r="R327" s="9">
        <f t="shared" si="22"/>
        <v>41120.208333333336</v>
      </c>
      <c r="S327">
        <f t="shared" si="23"/>
        <v>2015</v>
      </c>
    </row>
    <row r="328" spans="1:19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8281</v>
      </c>
      <c r="O328" t="s">
        <v>8282</v>
      </c>
      <c r="P328">
        <f t="shared" si="24"/>
        <v>86.138599999999997</v>
      </c>
      <c r="Q328" s="9">
        <f t="shared" si="21"/>
        <v>42633.461956018517</v>
      </c>
      <c r="R328" s="9">
        <f t="shared" si="22"/>
        <v>42118.222187499996</v>
      </c>
      <c r="S328">
        <f t="shared" si="23"/>
        <v>2016</v>
      </c>
    </row>
    <row r="329" spans="1:19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8273</v>
      </c>
      <c r="O329" t="s">
        <v>8274</v>
      </c>
      <c r="P329">
        <f t="shared" si="24"/>
        <v>102.8617</v>
      </c>
      <c r="Q329" s="9">
        <f t="shared" si="21"/>
        <v>42103.556828703702</v>
      </c>
      <c r="R329" s="9">
        <f t="shared" si="22"/>
        <v>42663.461956018517</v>
      </c>
      <c r="S329">
        <f t="shared" si="23"/>
        <v>2015</v>
      </c>
    </row>
    <row r="330" spans="1:19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8283</v>
      </c>
      <c r="O330" t="s">
        <v>8295</v>
      </c>
      <c r="P330">
        <f t="shared" si="24"/>
        <v>175.5102</v>
      </c>
      <c r="Q330" s="9">
        <f t="shared" si="21"/>
        <v>41348.168287037035</v>
      </c>
      <c r="R330" s="9">
        <f t="shared" si="22"/>
        <v>42133.165972222225</v>
      </c>
      <c r="S330">
        <f t="shared" si="23"/>
        <v>2013</v>
      </c>
    </row>
    <row r="331" spans="1:19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8287</v>
      </c>
      <c r="O331" t="s">
        <v>8288</v>
      </c>
      <c r="P331">
        <f t="shared" si="24"/>
        <v>99.382199999999997</v>
      </c>
      <c r="Q331" s="9">
        <f t="shared" si="21"/>
        <v>42766.626793981486</v>
      </c>
      <c r="R331" s="9">
        <f t="shared" si="22"/>
        <v>41393.168287037035</v>
      </c>
      <c r="S331">
        <f t="shared" si="23"/>
        <v>2017</v>
      </c>
    </row>
    <row r="332" spans="1:19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8268</v>
      </c>
      <c r="O332" t="s">
        <v>8270</v>
      </c>
      <c r="P332">
        <f t="shared" si="24"/>
        <v>136.46279999999999</v>
      </c>
      <c r="Q332" s="9">
        <f t="shared" si="21"/>
        <v>41662.047500000001</v>
      </c>
      <c r="R332" s="9">
        <f t="shared" si="22"/>
        <v>42808.585127314815</v>
      </c>
      <c r="S332">
        <f t="shared" si="23"/>
        <v>2014</v>
      </c>
    </row>
    <row r="333" spans="1:19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8281</v>
      </c>
      <c r="O333" t="s">
        <v>8282</v>
      </c>
      <c r="P333">
        <f t="shared" si="24"/>
        <v>78.195099999999996</v>
      </c>
      <c r="Q333" s="9">
        <f t="shared" si="21"/>
        <v>41487.611250000002</v>
      </c>
      <c r="R333" s="9">
        <f t="shared" si="22"/>
        <v>41692.047500000001</v>
      </c>
      <c r="S333">
        <f t="shared" si="23"/>
        <v>2013</v>
      </c>
    </row>
    <row r="334" spans="1:19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8287</v>
      </c>
      <c r="O334" t="s">
        <v>8291</v>
      </c>
      <c r="P334">
        <f t="shared" si="24"/>
        <v>38.1755</v>
      </c>
      <c r="Q334" s="9">
        <f t="shared" si="21"/>
        <v>41771.572256944448</v>
      </c>
      <c r="R334" s="9">
        <f t="shared" si="22"/>
        <v>41517.611250000002</v>
      </c>
      <c r="S334">
        <f t="shared" si="23"/>
        <v>2014</v>
      </c>
    </row>
    <row r="335" spans="1:19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8279</v>
      </c>
      <c r="O335" t="s">
        <v>8280</v>
      </c>
      <c r="P335">
        <f t="shared" si="24"/>
        <v>115.6923</v>
      </c>
      <c r="Q335" s="9">
        <f t="shared" si="21"/>
        <v>42139.781678240746</v>
      </c>
      <c r="R335" s="9">
        <f t="shared" si="22"/>
        <v>41801.572256944448</v>
      </c>
      <c r="S335">
        <f t="shared" si="23"/>
        <v>2015</v>
      </c>
    </row>
    <row r="336" spans="1:19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8279</v>
      </c>
      <c r="O336" t="s">
        <v>8280</v>
      </c>
      <c r="P336">
        <f t="shared" si="24"/>
        <v>47.383600000000001</v>
      </c>
      <c r="Q336" s="9">
        <f t="shared" si="21"/>
        <v>40626.959930555553</v>
      </c>
      <c r="R336" s="9">
        <f t="shared" si="22"/>
        <v>42169.781678240746</v>
      </c>
      <c r="S336">
        <f t="shared" si="23"/>
        <v>2011</v>
      </c>
    </row>
    <row r="337" spans="1:19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8281</v>
      </c>
      <c r="O337" t="s">
        <v>8282</v>
      </c>
      <c r="P337">
        <f t="shared" si="24"/>
        <v>85.337800000000001</v>
      </c>
      <c r="Q337" s="9">
        <f t="shared" si="21"/>
        <v>41918.742175925923</v>
      </c>
      <c r="R337" s="9">
        <f t="shared" si="22"/>
        <v>40657.959930555553</v>
      </c>
      <c r="S337">
        <f t="shared" si="23"/>
        <v>2014</v>
      </c>
    </row>
    <row r="338" spans="1:19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8283</v>
      </c>
      <c r="O338" t="s">
        <v>8286</v>
      </c>
      <c r="P338">
        <f t="shared" si="24"/>
        <v>119.1925</v>
      </c>
      <c r="Q338" s="9">
        <f t="shared" si="21"/>
        <v>41935.070486111108</v>
      </c>
      <c r="R338" s="9">
        <f t="shared" si="22"/>
        <v>41948.783842592595</v>
      </c>
      <c r="S338">
        <f t="shared" si="23"/>
        <v>2014</v>
      </c>
    </row>
    <row r="339" spans="1:19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8281</v>
      </c>
      <c r="O339" t="s">
        <v>8282</v>
      </c>
      <c r="P339">
        <f t="shared" si="24"/>
        <v>84.023200000000003</v>
      </c>
      <c r="Q339" s="9">
        <f t="shared" si="21"/>
        <v>41113.77238425926</v>
      </c>
      <c r="R339" s="9">
        <f t="shared" si="22"/>
        <v>41957.216666666667</v>
      </c>
      <c r="S339">
        <f t="shared" si="23"/>
        <v>2012</v>
      </c>
    </row>
    <row r="340" spans="1:19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8281</v>
      </c>
      <c r="O340" t="s">
        <v>8282</v>
      </c>
      <c r="P340">
        <f t="shared" si="24"/>
        <v>200.88890000000001</v>
      </c>
      <c r="Q340" s="9">
        <f t="shared" si="21"/>
        <v>41486.537268518521</v>
      </c>
      <c r="R340" s="9">
        <f t="shared" si="22"/>
        <v>41143.77238425926</v>
      </c>
      <c r="S340">
        <f t="shared" si="23"/>
        <v>2013</v>
      </c>
    </row>
    <row r="341" spans="1:19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8276</v>
      </c>
      <c r="O341" t="s">
        <v>8294</v>
      </c>
      <c r="P341">
        <f t="shared" si="24"/>
        <v>267.80849999999998</v>
      </c>
      <c r="Q341" s="9">
        <f t="shared" si="21"/>
        <v>41956.017488425925</v>
      </c>
      <c r="R341" s="9">
        <f t="shared" si="22"/>
        <v>41516.537268518521</v>
      </c>
      <c r="S341">
        <f t="shared" si="23"/>
        <v>2014</v>
      </c>
    </row>
    <row r="342" spans="1:19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8268</v>
      </c>
      <c r="O342" t="s">
        <v>8270</v>
      </c>
      <c r="P342">
        <f t="shared" si="24"/>
        <v>239.35239999999999</v>
      </c>
      <c r="Q342" s="9">
        <f t="shared" si="21"/>
        <v>42576.278715277775</v>
      </c>
      <c r="R342" s="9">
        <f t="shared" si="22"/>
        <v>41986.017488425925</v>
      </c>
      <c r="S342">
        <f t="shared" si="23"/>
        <v>2016</v>
      </c>
    </row>
    <row r="343" spans="1:19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8283</v>
      </c>
      <c r="O343" t="s">
        <v>8284</v>
      </c>
      <c r="P343">
        <f t="shared" si="24"/>
        <v>115.0826</v>
      </c>
      <c r="Q343" s="9">
        <f t="shared" si="21"/>
        <v>41806.794074074074</v>
      </c>
      <c r="R343" s="9">
        <f t="shared" si="22"/>
        <v>42606.278715277775</v>
      </c>
      <c r="S343">
        <f t="shared" si="23"/>
        <v>2014</v>
      </c>
    </row>
    <row r="344" spans="1:19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8276</v>
      </c>
      <c r="O344" t="s">
        <v>8277</v>
      </c>
      <c r="P344">
        <f t="shared" si="24"/>
        <v>25.091100000000001</v>
      </c>
      <c r="Q344" s="9">
        <f t="shared" si="21"/>
        <v>42767.577303240745</v>
      </c>
      <c r="R344" s="9">
        <f t="shared" si="22"/>
        <v>41839.125</v>
      </c>
      <c r="S344">
        <f t="shared" si="23"/>
        <v>2017</v>
      </c>
    </row>
    <row r="345" spans="1:19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8268</v>
      </c>
      <c r="O345" t="s">
        <v>8270</v>
      </c>
      <c r="P345">
        <f t="shared" si="24"/>
        <v>176.36429999999999</v>
      </c>
      <c r="Q345" s="9">
        <f t="shared" si="21"/>
        <v>42327.490752314814</v>
      </c>
      <c r="R345" s="9">
        <f t="shared" si="22"/>
        <v>42797.577303240745</v>
      </c>
      <c r="S345">
        <f t="shared" si="23"/>
        <v>2015</v>
      </c>
    </row>
    <row r="346" spans="1:19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8281</v>
      </c>
      <c r="O346" t="s">
        <v>8299</v>
      </c>
      <c r="P346">
        <f t="shared" si="24"/>
        <v>725.02940000000001</v>
      </c>
      <c r="Q346" s="9">
        <f t="shared" si="21"/>
        <v>42573.327986111108</v>
      </c>
      <c r="R346" s="9">
        <f t="shared" si="22"/>
        <v>42367.490752314814</v>
      </c>
      <c r="S346">
        <f t="shared" si="23"/>
        <v>2016</v>
      </c>
    </row>
    <row r="347" spans="1:19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8276</v>
      </c>
      <c r="O347" t="s">
        <v>8277</v>
      </c>
      <c r="P347">
        <f t="shared" si="24"/>
        <v>98.413700000000006</v>
      </c>
      <c r="Q347" s="9">
        <f t="shared" si="21"/>
        <v>41282.944456018515</v>
      </c>
      <c r="R347" s="9">
        <f t="shared" si="22"/>
        <v>42588.327986111108</v>
      </c>
      <c r="S347">
        <f t="shared" si="23"/>
        <v>2013</v>
      </c>
    </row>
    <row r="348" spans="1:19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8281</v>
      </c>
      <c r="O348" t="s">
        <v>8282</v>
      </c>
      <c r="P348">
        <f t="shared" si="24"/>
        <v>42.517400000000002</v>
      </c>
      <c r="Q348" s="9">
        <f t="shared" si="21"/>
        <v>42614.760937500003</v>
      </c>
      <c r="R348" s="9">
        <f t="shared" si="22"/>
        <v>41312.944456018515</v>
      </c>
      <c r="S348">
        <f t="shared" si="23"/>
        <v>2016</v>
      </c>
    </row>
    <row r="349" spans="1:19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8283</v>
      </c>
      <c r="O349" t="s">
        <v>8286</v>
      </c>
      <c r="P349">
        <f t="shared" si="24"/>
        <v>251.7381</v>
      </c>
      <c r="Q349" s="9">
        <f t="shared" si="21"/>
        <v>41458.867905092593</v>
      </c>
      <c r="R349" s="9">
        <f t="shared" si="22"/>
        <v>42644.165972222225</v>
      </c>
      <c r="S349">
        <f t="shared" si="23"/>
        <v>2013</v>
      </c>
    </row>
    <row r="350" spans="1:19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8287</v>
      </c>
      <c r="O350" t="s">
        <v>8291</v>
      </c>
      <c r="P350">
        <f t="shared" si="24"/>
        <v>62.522100000000002</v>
      </c>
      <c r="Q350" s="9">
        <f t="shared" si="21"/>
        <v>42644.667534722219</v>
      </c>
      <c r="R350" s="9">
        <f t="shared" si="22"/>
        <v>41493.867905092593</v>
      </c>
      <c r="S350">
        <f t="shared" si="23"/>
        <v>2016</v>
      </c>
    </row>
    <row r="351" spans="1:19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8276</v>
      </c>
      <c r="O351" t="s">
        <v>8277</v>
      </c>
      <c r="P351">
        <f t="shared" si="24"/>
        <v>82.145300000000006</v>
      </c>
      <c r="Q351" s="9">
        <f t="shared" si="21"/>
        <v>41948.56658564815</v>
      </c>
      <c r="R351" s="9">
        <f t="shared" si="22"/>
        <v>42672.791666666672</v>
      </c>
      <c r="S351">
        <f t="shared" si="23"/>
        <v>2014</v>
      </c>
    </row>
    <row r="352" spans="1:19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8273</v>
      </c>
      <c r="O352" t="s">
        <v>8274</v>
      </c>
      <c r="P352">
        <f t="shared" si="24"/>
        <v>39.507300000000001</v>
      </c>
      <c r="Q352" s="9">
        <f t="shared" si="21"/>
        <v>42391.475289351853</v>
      </c>
      <c r="R352" s="9">
        <f t="shared" si="22"/>
        <v>41979.25</v>
      </c>
      <c r="S352">
        <f t="shared" si="23"/>
        <v>2016</v>
      </c>
    </row>
    <row r="353" spans="1:19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8273</v>
      </c>
      <c r="O353" t="s">
        <v>8274</v>
      </c>
      <c r="P353">
        <f t="shared" si="24"/>
        <v>82.316299999999998</v>
      </c>
      <c r="Q353" s="9">
        <f t="shared" si="21"/>
        <v>41863.429791666669</v>
      </c>
      <c r="R353" s="9">
        <f t="shared" si="22"/>
        <v>42415.625</v>
      </c>
      <c r="S353">
        <f t="shared" si="23"/>
        <v>2014</v>
      </c>
    </row>
    <row r="354" spans="1:19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8268</v>
      </c>
      <c r="O354" t="s">
        <v>8269</v>
      </c>
      <c r="P354">
        <f t="shared" si="24"/>
        <v>117.6</v>
      </c>
      <c r="Q354" s="9">
        <f t="shared" si="21"/>
        <v>41809.473275462966</v>
      </c>
      <c r="R354" s="9">
        <f t="shared" si="22"/>
        <v>41898.429791666669</v>
      </c>
      <c r="S354">
        <f t="shared" si="23"/>
        <v>2014</v>
      </c>
    </row>
    <row r="355" spans="1:19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8268</v>
      </c>
      <c r="O355" t="s">
        <v>8270</v>
      </c>
      <c r="P355">
        <f t="shared" si="24"/>
        <v>177.39259999999999</v>
      </c>
      <c r="Q355" s="9">
        <f t="shared" si="21"/>
        <v>42370.580590277779</v>
      </c>
      <c r="R355" s="9">
        <f t="shared" si="22"/>
        <v>41845.125</v>
      </c>
      <c r="S355">
        <f t="shared" si="23"/>
        <v>2016</v>
      </c>
    </row>
    <row r="356" spans="1:19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8287</v>
      </c>
      <c r="O356" t="s">
        <v>8289</v>
      </c>
      <c r="P356">
        <f t="shared" si="24"/>
        <v>388.97620000000001</v>
      </c>
      <c r="Q356" s="9">
        <f t="shared" si="21"/>
        <v>42423.602500000001</v>
      </c>
      <c r="R356" s="9">
        <f t="shared" si="22"/>
        <v>42400.580590277779</v>
      </c>
      <c r="S356">
        <f t="shared" si="23"/>
        <v>2016</v>
      </c>
    </row>
    <row r="357" spans="1:19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8279</v>
      </c>
      <c r="O357" t="s">
        <v>8280</v>
      </c>
      <c r="P357">
        <f t="shared" si="24"/>
        <v>189.75810000000001</v>
      </c>
      <c r="Q357" s="9">
        <f t="shared" si="21"/>
        <v>41909.969386574077</v>
      </c>
      <c r="R357" s="9">
        <f t="shared" si="22"/>
        <v>42453.560833333337</v>
      </c>
      <c r="S357">
        <f t="shared" si="23"/>
        <v>2014</v>
      </c>
    </row>
    <row r="358" spans="1:19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8283</v>
      </c>
      <c r="O358" t="s">
        <v>8286</v>
      </c>
      <c r="P358">
        <f t="shared" si="24"/>
        <v>110.35209999999999</v>
      </c>
      <c r="Q358" s="9">
        <f t="shared" si="21"/>
        <v>41099.966944444444</v>
      </c>
      <c r="R358" s="9">
        <f t="shared" si="22"/>
        <v>41950.011053240742</v>
      </c>
      <c r="S358">
        <f t="shared" si="23"/>
        <v>2012</v>
      </c>
    </row>
    <row r="359" spans="1:19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8268</v>
      </c>
      <c r="O359" t="s">
        <v>8269</v>
      </c>
      <c r="P359">
        <f t="shared" si="24"/>
        <v>222.9905</v>
      </c>
      <c r="Q359" s="9">
        <f t="shared" si="21"/>
        <v>41841.850034722222</v>
      </c>
      <c r="R359" s="9">
        <f t="shared" si="22"/>
        <v>41134.125</v>
      </c>
      <c r="S359">
        <f t="shared" si="23"/>
        <v>2014</v>
      </c>
    </row>
    <row r="360" spans="1:19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8283</v>
      </c>
      <c r="O360" t="s">
        <v>8284</v>
      </c>
      <c r="P360">
        <f t="shared" si="24"/>
        <v>146.44649999999999</v>
      </c>
      <c r="Q360" s="9">
        <f t="shared" si="21"/>
        <v>41964.751342592594</v>
      </c>
      <c r="R360" s="9">
        <f t="shared" si="22"/>
        <v>41871.850034722222</v>
      </c>
      <c r="S360">
        <f t="shared" si="23"/>
        <v>2014</v>
      </c>
    </row>
    <row r="361" spans="1:19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8273</v>
      </c>
      <c r="O361" t="s">
        <v>8274</v>
      </c>
      <c r="P361">
        <f t="shared" si="24"/>
        <v>95.834000000000003</v>
      </c>
      <c r="Q361" s="9">
        <f t="shared" si="21"/>
        <v>42741.599664351852</v>
      </c>
      <c r="R361" s="9">
        <f t="shared" si="22"/>
        <v>41996</v>
      </c>
      <c r="S361">
        <f t="shared" si="23"/>
        <v>2017</v>
      </c>
    </row>
    <row r="362" spans="1:19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8273</v>
      </c>
      <c r="O362" t="s">
        <v>8274</v>
      </c>
      <c r="P362">
        <f t="shared" si="24"/>
        <v>61.5627</v>
      </c>
      <c r="Q362" s="9">
        <f t="shared" si="21"/>
        <v>42534.895625000005</v>
      </c>
      <c r="R362" s="9">
        <f t="shared" si="22"/>
        <v>42772.599664351852</v>
      </c>
      <c r="S362">
        <f t="shared" si="23"/>
        <v>2016</v>
      </c>
    </row>
    <row r="363" spans="1:19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8283</v>
      </c>
      <c r="O363" t="s">
        <v>8284</v>
      </c>
      <c r="P363">
        <f t="shared" si="24"/>
        <v>131.37719999999999</v>
      </c>
      <c r="Q363" s="9">
        <f t="shared" si="21"/>
        <v>42218.169293981482</v>
      </c>
      <c r="R363" s="9">
        <f t="shared" si="22"/>
        <v>42564.895625000005</v>
      </c>
      <c r="S363">
        <f t="shared" si="23"/>
        <v>2015</v>
      </c>
    </row>
    <row r="364" spans="1:19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8268</v>
      </c>
      <c r="O364" t="s">
        <v>8275</v>
      </c>
      <c r="P364">
        <f t="shared" si="24"/>
        <v>80.185500000000005</v>
      </c>
      <c r="Q364" s="9">
        <f t="shared" si="21"/>
        <v>42633.586122685185</v>
      </c>
      <c r="R364" s="9">
        <f t="shared" si="22"/>
        <v>42246.169293981482</v>
      </c>
      <c r="S364">
        <f t="shared" si="23"/>
        <v>2016</v>
      </c>
    </row>
    <row r="365" spans="1:19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8276</v>
      </c>
      <c r="O365" t="s">
        <v>8277</v>
      </c>
      <c r="P365">
        <f t="shared" si="24"/>
        <v>44.056399999999996</v>
      </c>
      <c r="Q365" s="9">
        <f t="shared" si="21"/>
        <v>42626.668888888889</v>
      </c>
      <c r="R365" s="9">
        <f t="shared" si="22"/>
        <v>42668.708333333328</v>
      </c>
      <c r="S365">
        <f t="shared" si="23"/>
        <v>2016</v>
      </c>
    </row>
    <row r="366" spans="1:19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8268</v>
      </c>
      <c r="O366" t="s">
        <v>8269</v>
      </c>
      <c r="P366">
        <f t="shared" si="24"/>
        <v>138.6687</v>
      </c>
      <c r="Q366" s="9">
        <f t="shared" si="21"/>
        <v>42178.282372685186</v>
      </c>
      <c r="R366" s="9">
        <f t="shared" si="22"/>
        <v>42656.915972222225</v>
      </c>
      <c r="S366">
        <f t="shared" si="23"/>
        <v>2015</v>
      </c>
    </row>
    <row r="367" spans="1:19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8281</v>
      </c>
      <c r="O367" t="s">
        <v>8282</v>
      </c>
      <c r="P367">
        <f t="shared" si="24"/>
        <v>216.75</v>
      </c>
      <c r="Q367" s="9">
        <f t="shared" si="21"/>
        <v>41980.781793981485</v>
      </c>
      <c r="R367" s="9">
        <f t="shared" si="22"/>
        <v>42208.282372685186</v>
      </c>
      <c r="S367">
        <f t="shared" si="23"/>
        <v>2014</v>
      </c>
    </row>
    <row r="368" spans="1:19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8281</v>
      </c>
      <c r="O368" t="s">
        <v>8282</v>
      </c>
      <c r="P368">
        <f t="shared" si="24"/>
        <v>58.540500000000002</v>
      </c>
      <c r="Q368" s="9">
        <f t="shared" si="21"/>
        <v>41449.585162037038</v>
      </c>
      <c r="R368" s="9">
        <f t="shared" si="22"/>
        <v>42010.781793981485</v>
      </c>
      <c r="S368">
        <f t="shared" si="23"/>
        <v>2013</v>
      </c>
    </row>
    <row r="369" spans="1:19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8287</v>
      </c>
      <c r="O369" t="s">
        <v>8291</v>
      </c>
      <c r="P369">
        <f t="shared" si="24"/>
        <v>140.8553</v>
      </c>
      <c r="Q369" s="9">
        <f t="shared" si="21"/>
        <v>41929.164733796293</v>
      </c>
      <c r="R369" s="9">
        <f t="shared" si="22"/>
        <v>41479.585162037038</v>
      </c>
      <c r="S369">
        <f t="shared" si="23"/>
        <v>2014</v>
      </c>
    </row>
    <row r="370" spans="1:19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8281</v>
      </c>
      <c r="O370" t="s">
        <v>8292</v>
      </c>
      <c r="P370">
        <f t="shared" si="24"/>
        <v>148.9667</v>
      </c>
      <c r="Q370" s="9">
        <f t="shared" si="21"/>
        <v>42426.542592592596</v>
      </c>
      <c r="R370" s="9">
        <f t="shared" si="22"/>
        <v>41959.206400462965</v>
      </c>
      <c r="S370">
        <f t="shared" si="23"/>
        <v>2016</v>
      </c>
    </row>
    <row r="371" spans="1:19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8273</v>
      </c>
      <c r="O371" t="s">
        <v>8274</v>
      </c>
      <c r="P371">
        <f t="shared" si="24"/>
        <v>67.835899999999995</v>
      </c>
      <c r="Q371" s="9">
        <f t="shared" si="21"/>
        <v>42668.176701388889</v>
      </c>
      <c r="R371" s="9">
        <f t="shared" si="22"/>
        <v>42454.916666666672</v>
      </c>
      <c r="S371">
        <f t="shared" si="23"/>
        <v>2016</v>
      </c>
    </row>
    <row r="372" spans="1:19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8273</v>
      </c>
      <c r="O372" t="s">
        <v>8274</v>
      </c>
      <c r="P372">
        <f t="shared" si="24"/>
        <v>207.61680000000001</v>
      </c>
      <c r="Q372" s="9">
        <f t="shared" si="21"/>
        <v>42654.177187499998</v>
      </c>
      <c r="R372" s="9">
        <f t="shared" si="22"/>
        <v>42698.083333333328</v>
      </c>
      <c r="S372">
        <f t="shared" si="23"/>
        <v>2016</v>
      </c>
    </row>
    <row r="373" spans="1:19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8273</v>
      </c>
      <c r="O373" t="s">
        <v>8274</v>
      </c>
      <c r="P373">
        <f t="shared" si="24"/>
        <v>116.21469999999999</v>
      </c>
      <c r="Q373" s="9">
        <f t="shared" si="21"/>
        <v>42529.632754629631</v>
      </c>
      <c r="R373" s="9">
        <f t="shared" si="22"/>
        <v>42684.218854166669</v>
      </c>
      <c r="S373">
        <f t="shared" si="23"/>
        <v>2016</v>
      </c>
    </row>
    <row r="374" spans="1:19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8268</v>
      </c>
      <c r="O374" t="s">
        <v>8300</v>
      </c>
      <c r="P374">
        <f t="shared" si="24"/>
        <v>128.6199</v>
      </c>
      <c r="Q374" s="9">
        <f t="shared" si="21"/>
        <v>42583.615081018521</v>
      </c>
      <c r="R374" s="9">
        <f t="shared" si="22"/>
        <v>42556.207638888889</v>
      </c>
      <c r="S374">
        <f t="shared" si="23"/>
        <v>2016</v>
      </c>
    </row>
    <row r="375" spans="1:19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8276</v>
      </c>
      <c r="O375" t="s">
        <v>8277</v>
      </c>
      <c r="P375">
        <f t="shared" si="24"/>
        <v>55.956600000000002</v>
      </c>
      <c r="Q375" s="9">
        <f t="shared" si="21"/>
        <v>42461.747199074074</v>
      </c>
      <c r="R375" s="9">
        <f t="shared" si="22"/>
        <v>42620.083333333328</v>
      </c>
      <c r="S375">
        <f t="shared" si="23"/>
        <v>2016</v>
      </c>
    </row>
    <row r="376" spans="1:19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8283</v>
      </c>
      <c r="O376" t="s">
        <v>8286</v>
      </c>
      <c r="P376">
        <f t="shared" si="24"/>
        <v>92.037800000000004</v>
      </c>
      <c r="Q376" s="9">
        <f t="shared" si="21"/>
        <v>42135.60020833333</v>
      </c>
      <c r="R376" s="9">
        <f t="shared" si="22"/>
        <v>42491.747199074074</v>
      </c>
      <c r="S376">
        <f t="shared" si="23"/>
        <v>2015</v>
      </c>
    </row>
    <row r="377" spans="1:19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8283</v>
      </c>
      <c r="O377" t="s">
        <v>8286</v>
      </c>
      <c r="P377">
        <f t="shared" si="24"/>
        <v>81.125900000000001</v>
      </c>
      <c r="Q377" s="9">
        <f t="shared" si="21"/>
        <v>42745.600243055553</v>
      </c>
      <c r="R377" s="9">
        <f t="shared" si="22"/>
        <v>42167.083333333328</v>
      </c>
      <c r="S377">
        <f t="shared" si="23"/>
        <v>2017</v>
      </c>
    </row>
    <row r="378" spans="1:19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8287</v>
      </c>
      <c r="O378" t="s">
        <v>8291</v>
      </c>
      <c r="P378">
        <f t="shared" si="24"/>
        <v>64.366699999999994</v>
      </c>
      <c r="Q378" s="9">
        <f t="shared" si="21"/>
        <v>42115.74754629629</v>
      </c>
      <c r="R378" s="9">
        <f t="shared" si="22"/>
        <v>42776.208333333328</v>
      </c>
      <c r="S378">
        <f t="shared" si="23"/>
        <v>2015</v>
      </c>
    </row>
    <row r="379" spans="1:19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8268</v>
      </c>
      <c r="O379" t="s">
        <v>8275</v>
      </c>
      <c r="P379">
        <f t="shared" si="24"/>
        <v>47.058100000000003</v>
      </c>
      <c r="Q379" s="9">
        <f t="shared" si="21"/>
        <v>42409.776076388895</v>
      </c>
      <c r="R379" s="9">
        <f t="shared" si="22"/>
        <v>42145.74754629629</v>
      </c>
      <c r="S379">
        <f t="shared" si="23"/>
        <v>2016</v>
      </c>
    </row>
    <row r="380" spans="1:19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8273</v>
      </c>
      <c r="O380" t="s">
        <v>8274</v>
      </c>
      <c r="P380">
        <f t="shared" si="24"/>
        <v>79.966999999999999</v>
      </c>
      <c r="Q380" s="9">
        <f t="shared" si="21"/>
        <v>41610.794421296298</v>
      </c>
      <c r="R380" s="9">
        <f t="shared" si="22"/>
        <v>42469.734409722223</v>
      </c>
      <c r="S380">
        <f t="shared" si="23"/>
        <v>2013</v>
      </c>
    </row>
    <row r="381" spans="1:19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8283</v>
      </c>
      <c r="O381" t="s">
        <v>8284</v>
      </c>
      <c r="P381">
        <f t="shared" si="24"/>
        <v>92.130399999999995</v>
      </c>
      <c r="Q381" s="9">
        <f t="shared" si="21"/>
        <v>40555.322662037033</v>
      </c>
      <c r="R381" s="9">
        <f t="shared" si="22"/>
        <v>41637.332638888889</v>
      </c>
      <c r="S381">
        <f t="shared" si="23"/>
        <v>2011</v>
      </c>
    </row>
    <row r="382" spans="1:19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8287</v>
      </c>
      <c r="O382" t="s">
        <v>8288</v>
      </c>
      <c r="P382">
        <f t="shared" si="24"/>
        <v>88.147199999999998</v>
      </c>
      <c r="Q382" s="9">
        <f t="shared" si="21"/>
        <v>41193.032013888893</v>
      </c>
      <c r="R382" s="9">
        <f t="shared" si="22"/>
        <v>40603.833333333336</v>
      </c>
      <c r="S382">
        <f t="shared" si="23"/>
        <v>2012</v>
      </c>
    </row>
    <row r="383" spans="1:19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8281</v>
      </c>
      <c r="O383" t="s">
        <v>8282</v>
      </c>
      <c r="P383">
        <f t="shared" si="24"/>
        <v>65.298199999999994</v>
      </c>
      <c r="Q383" s="9">
        <f t="shared" si="21"/>
        <v>42751.533391203702</v>
      </c>
      <c r="R383" s="9">
        <f t="shared" si="22"/>
        <v>41223.073680555557</v>
      </c>
      <c r="S383">
        <f t="shared" si="23"/>
        <v>2017</v>
      </c>
    </row>
    <row r="384" spans="1:19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8273</v>
      </c>
      <c r="O384" t="s">
        <v>8274</v>
      </c>
      <c r="P384">
        <f t="shared" si="24"/>
        <v>110.39400000000001</v>
      </c>
      <c r="Q384" s="9">
        <f t="shared" si="21"/>
        <v>42552.315127314811</v>
      </c>
      <c r="R384" s="9">
        <f t="shared" si="22"/>
        <v>42780.957638888889</v>
      </c>
      <c r="S384">
        <f t="shared" si="23"/>
        <v>2016</v>
      </c>
    </row>
    <row r="385" spans="1:19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8273</v>
      </c>
      <c r="O385" t="s">
        <v>8274</v>
      </c>
      <c r="P385">
        <f t="shared" si="24"/>
        <v>96.375</v>
      </c>
      <c r="Q385" s="9">
        <f t="shared" si="21"/>
        <v>41933.291643518518</v>
      </c>
      <c r="R385" s="9">
        <f t="shared" si="22"/>
        <v>42588.75</v>
      </c>
      <c r="S385">
        <f t="shared" si="23"/>
        <v>2014</v>
      </c>
    </row>
    <row r="386" spans="1:19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8283</v>
      </c>
      <c r="O386" t="s">
        <v>8286</v>
      </c>
      <c r="P386">
        <f t="shared" si="24"/>
        <v>106.797</v>
      </c>
      <c r="Q386" s="9">
        <f t="shared" si="21"/>
        <v>41017.885462962964</v>
      </c>
      <c r="R386" s="9">
        <f t="shared" si="22"/>
        <v>41963.333310185189</v>
      </c>
      <c r="S386">
        <f t="shared" si="23"/>
        <v>2012</v>
      </c>
    </row>
    <row r="387" spans="1:19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8281</v>
      </c>
      <c r="O387" t="s">
        <v>8282</v>
      </c>
      <c r="P387">
        <f t="shared" si="24"/>
        <v>97.636399999999995</v>
      </c>
      <c r="Q387" s="9">
        <f t="shared" ref="Q387:Q450" si="25">(((J388/60)/60)/24)+DATE(1970,1,1)</f>
        <v>41134.751550925925</v>
      </c>
      <c r="R387" s="9">
        <f t="shared" ref="R387:R450" si="26">(((I387/60)/60)/24)+DATE(1970,1,1)</f>
        <v>41067.621527777781</v>
      </c>
      <c r="S387">
        <f t="shared" ref="S387:S450" si="27">YEAR(Q387)</f>
        <v>2012</v>
      </c>
    </row>
    <row r="388" spans="1:19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8281</v>
      </c>
      <c r="O388" t="s">
        <v>8282</v>
      </c>
      <c r="P388">
        <f t="shared" si="24"/>
        <v>89.957999999999998</v>
      </c>
      <c r="Q388" s="9">
        <f t="shared" si="25"/>
        <v>42514.671099537038</v>
      </c>
      <c r="R388" s="9">
        <f t="shared" si="26"/>
        <v>41155.751550925925</v>
      </c>
      <c r="S388">
        <f t="shared" si="27"/>
        <v>2016</v>
      </c>
    </row>
    <row r="389" spans="1:19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8268</v>
      </c>
      <c r="O389" t="s">
        <v>8278</v>
      </c>
      <c r="P389">
        <f t="shared" ref="P389:P452" si="28">IFERROR(ROUND(E389/L389,4),0)</f>
        <v>215.95959999999999</v>
      </c>
      <c r="Q389" s="9">
        <f t="shared" si="25"/>
        <v>42687.875775462962</v>
      </c>
      <c r="R389" s="9">
        <f t="shared" si="26"/>
        <v>42544.671099537038</v>
      </c>
      <c r="S389">
        <f t="shared" si="27"/>
        <v>2016</v>
      </c>
    </row>
    <row r="390" spans="1:19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8281</v>
      </c>
      <c r="O390" t="s">
        <v>8282</v>
      </c>
      <c r="P390">
        <f t="shared" si="28"/>
        <v>224.8526</v>
      </c>
      <c r="Q390" s="9">
        <f t="shared" si="25"/>
        <v>42207.746678240743</v>
      </c>
      <c r="R390" s="9">
        <f t="shared" si="26"/>
        <v>42718.5</v>
      </c>
      <c r="S390">
        <f t="shared" si="27"/>
        <v>2015</v>
      </c>
    </row>
    <row r="391" spans="1:19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8268</v>
      </c>
      <c r="O391" t="s">
        <v>8300</v>
      </c>
      <c r="P391">
        <f t="shared" si="28"/>
        <v>267</v>
      </c>
      <c r="Q391" s="9">
        <f t="shared" si="25"/>
        <v>42331.551307870366</v>
      </c>
      <c r="R391" s="9">
        <f t="shared" si="26"/>
        <v>42237.746678240743</v>
      </c>
      <c r="S391">
        <f t="shared" si="27"/>
        <v>2015</v>
      </c>
    </row>
    <row r="392" spans="1:19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8281</v>
      </c>
      <c r="O392" t="s">
        <v>8282</v>
      </c>
      <c r="P392">
        <f t="shared" si="28"/>
        <v>134.91139999999999</v>
      </c>
      <c r="Q392" s="9">
        <f t="shared" si="25"/>
        <v>42009.973946759259</v>
      </c>
      <c r="R392" s="9">
        <f t="shared" si="26"/>
        <v>42360.958333333328</v>
      </c>
      <c r="S392">
        <f t="shared" si="27"/>
        <v>2015</v>
      </c>
    </row>
    <row r="393" spans="1:19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8268</v>
      </c>
      <c r="O393" t="s">
        <v>8270</v>
      </c>
      <c r="P393">
        <f t="shared" si="28"/>
        <v>53.25</v>
      </c>
      <c r="Q393" s="9">
        <f t="shared" si="25"/>
        <v>41891.976388888892</v>
      </c>
      <c r="R393" s="9">
        <f t="shared" si="26"/>
        <v>42039.973946759259</v>
      </c>
      <c r="S393">
        <f t="shared" si="27"/>
        <v>2014</v>
      </c>
    </row>
    <row r="394" spans="1:19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8273</v>
      </c>
      <c r="O394" t="s">
        <v>8274</v>
      </c>
      <c r="P394">
        <f t="shared" si="28"/>
        <v>170.62899999999999</v>
      </c>
      <c r="Q394" s="9">
        <f t="shared" si="25"/>
        <v>42694.98128472222</v>
      </c>
      <c r="R394" s="9">
        <f t="shared" si="26"/>
        <v>41936.976388888892</v>
      </c>
      <c r="S394">
        <f t="shared" si="27"/>
        <v>2016</v>
      </c>
    </row>
    <row r="395" spans="1:19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8276</v>
      </c>
      <c r="O395" t="s">
        <v>8294</v>
      </c>
      <c r="P395">
        <f t="shared" si="28"/>
        <v>370.94740000000002</v>
      </c>
      <c r="Q395" s="9">
        <f t="shared" si="25"/>
        <v>42222.622766203705</v>
      </c>
      <c r="R395" s="9">
        <f t="shared" si="26"/>
        <v>42727.332638888889</v>
      </c>
      <c r="S395">
        <f t="shared" si="27"/>
        <v>2015</v>
      </c>
    </row>
    <row r="396" spans="1:19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8268</v>
      </c>
      <c r="O396" t="s">
        <v>8300</v>
      </c>
      <c r="P396">
        <f t="shared" si="28"/>
        <v>373.55799999999999</v>
      </c>
      <c r="Q396" s="9">
        <f t="shared" si="25"/>
        <v>40998.051192129627</v>
      </c>
      <c r="R396" s="9">
        <f t="shared" si="26"/>
        <v>42251.625</v>
      </c>
      <c r="S396">
        <f t="shared" si="27"/>
        <v>2012</v>
      </c>
    </row>
    <row r="397" spans="1:19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8268</v>
      </c>
      <c r="O397" t="s">
        <v>8275</v>
      </c>
      <c r="P397">
        <f t="shared" si="28"/>
        <v>64.933300000000003</v>
      </c>
      <c r="Q397" s="9">
        <f t="shared" si="25"/>
        <v>40868.219814814816</v>
      </c>
      <c r="R397" s="9">
        <f t="shared" si="26"/>
        <v>41028.051192129627</v>
      </c>
      <c r="S397">
        <f t="shared" si="27"/>
        <v>2011</v>
      </c>
    </row>
    <row r="398" spans="1:19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8281</v>
      </c>
      <c r="O398" t="s">
        <v>8282</v>
      </c>
      <c r="P398">
        <f t="shared" si="28"/>
        <v>138.8022</v>
      </c>
      <c r="Q398" s="9">
        <f t="shared" si="25"/>
        <v>41943.791030092594</v>
      </c>
      <c r="R398" s="9">
        <f t="shared" si="26"/>
        <v>40909.332638888889</v>
      </c>
      <c r="S398">
        <f t="shared" si="27"/>
        <v>2014</v>
      </c>
    </row>
    <row r="399" spans="1:19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8287</v>
      </c>
      <c r="O399" t="s">
        <v>8301</v>
      </c>
      <c r="P399">
        <f t="shared" si="28"/>
        <v>266.08969999999999</v>
      </c>
      <c r="Q399" s="9">
        <f t="shared" si="25"/>
        <v>41228.650196759263</v>
      </c>
      <c r="R399" s="9">
        <f t="shared" si="26"/>
        <v>41974.832696759258</v>
      </c>
      <c r="S399">
        <f t="shared" si="27"/>
        <v>2012</v>
      </c>
    </row>
    <row r="400" spans="1:19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8287</v>
      </c>
      <c r="O400" t="s">
        <v>8291</v>
      </c>
      <c r="P400">
        <f t="shared" si="28"/>
        <v>98.990399999999994</v>
      </c>
      <c r="Q400" s="9">
        <f t="shared" si="25"/>
        <v>42152.640833333338</v>
      </c>
      <c r="R400" s="9">
        <f t="shared" si="26"/>
        <v>41258.650196759263</v>
      </c>
      <c r="S400">
        <f t="shared" si="27"/>
        <v>2015</v>
      </c>
    </row>
    <row r="401" spans="1:19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8276</v>
      </c>
      <c r="O401" t="s">
        <v>8277</v>
      </c>
      <c r="P401">
        <f t="shared" si="28"/>
        <v>206.31</v>
      </c>
      <c r="Q401" s="9">
        <f t="shared" si="25"/>
        <v>40675.71</v>
      </c>
      <c r="R401" s="9">
        <f t="shared" si="26"/>
        <v>42182.640833333338</v>
      </c>
      <c r="S401">
        <f t="shared" si="27"/>
        <v>2011</v>
      </c>
    </row>
    <row r="402" spans="1:19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8281</v>
      </c>
      <c r="O402" t="s">
        <v>8282</v>
      </c>
      <c r="P402">
        <f t="shared" si="28"/>
        <v>101.827</v>
      </c>
      <c r="Q402" s="9">
        <f t="shared" si="25"/>
        <v>42388.708645833336</v>
      </c>
      <c r="R402" s="9">
        <f t="shared" si="26"/>
        <v>40695.207638888889</v>
      </c>
      <c r="S402">
        <f t="shared" si="27"/>
        <v>2016</v>
      </c>
    </row>
    <row r="403" spans="1:19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8268</v>
      </c>
      <c r="O403" t="s">
        <v>8270</v>
      </c>
      <c r="P403">
        <f t="shared" si="28"/>
        <v>216.33680000000001</v>
      </c>
      <c r="Q403" s="9">
        <f t="shared" si="25"/>
        <v>41786.614363425928</v>
      </c>
      <c r="R403" s="9">
        <f t="shared" si="26"/>
        <v>42418.708645833336</v>
      </c>
      <c r="S403">
        <f t="shared" si="27"/>
        <v>2014</v>
      </c>
    </row>
    <row r="404" spans="1:19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8273</v>
      </c>
      <c r="O404" t="s">
        <v>8274</v>
      </c>
      <c r="P404">
        <f t="shared" si="28"/>
        <v>97.113699999999994</v>
      </c>
      <c r="Q404" s="9">
        <f t="shared" si="25"/>
        <v>41561.807349537034</v>
      </c>
      <c r="R404" s="9">
        <f t="shared" si="26"/>
        <v>41817.614363425928</v>
      </c>
      <c r="S404">
        <f t="shared" si="27"/>
        <v>2013</v>
      </c>
    </row>
    <row r="405" spans="1:19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8276</v>
      </c>
      <c r="O405" t="s">
        <v>8277</v>
      </c>
      <c r="P405">
        <f t="shared" si="28"/>
        <v>67.970100000000002</v>
      </c>
      <c r="Q405" s="9">
        <f t="shared" si="25"/>
        <v>42445.823055555549</v>
      </c>
      <c r="R405" s="9">
        <f t="shared" si="26"/>
        <v>41591.849016203705</v>
      </c>
      <c r="S405">
        <f t="shared" si="27"/>
        <v>2016</v>
      </c>
    </row>
    <row r="406" spans="1:19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8287</v>
      </c>
      <c r="O406" t="s">
        <v>8291</v>
      </c>
      <c r="P406">
        <f t="shared" si="28"/>
        <v>99.155299999999997</v>
      </c>
      <c r="Q406" s="9">
        <f t="shared" si="25"/>
        <v>42247.616400462968</v>
      </c>
      <c r="R406" s="9">
        <f t="shared" si="26"/>
        <v>42476</v>
      </c>
      <c r="S406">
        <f t="shared" si="27"/>
        <v>2015</v>
      </c>
    </row>
    <row r="407" spans="1:19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8273</v>
      </c>
      <c r="O407" t="s">
        <v>8274</v>
      </c>
      <c r="P407">
        <f t="shared" si="28"/>
        <v>91.882900000000006</v>
      </c>
      <c r="Q407" s="9">
        <f t="shared" si="25"/>
        <v>42602.576712962968</v>
      </c>
      <c r="R407" s="9">
        <f t="shared" si="26"/>
        <v>42279.960416666669</v>
      </c>
      <c r="S407">
        <f t="shared" si="27"/>
        <v>2016</v>
      </c>
    </row>
    <row r="408" spans="1:19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8283</v>
      </c>
      <c r="O408" t="s">
        <v>8286</v>
      </c>
      <c r="P408">
        <f t="shared" si="28"/>
        <v>177.08699999999999</v>
      </c>
      <c r="Q408" s="9">
        <f t="shared" si="25"/>
        <v>41298.509965277779</v>
      </c>
      <c r="R408" s="9">
        <f t="shared" si="26"/>
        <v>42621.15625</v>
      </c>
      <c r="S408">
        <f t="shared" si="27"/>
        <v>2013</v>
      </c>
    </row>
    <row r="409" spans="1:19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8287</v>
      </c>
      <c r="O409" t="s">
        <v>8301</v>
      </c>
      <c r="P409">
        <f t="shared" si="28"/>
        <v>109.9631</v>
      </c>
      <c r="Q409" s="9">
        <f t="shared" si="25"/>
        <v>42382.74009259259</v>
      </c>
      <c r="R409" s="9">
        <f t="shared" si="26"/>
        <v>41329.207638888889</v>
      </c>
      <c r="S409">
        <f t="shared" si="27"/>
        <v>2016</v>
      </c>
    </row>
    <row r="410" spans="1:19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8271</v>
      </c>
      <c r="O410" t="s">
        <v>8293</v>
      </c>
      <c r="P410">
        <f t="shared" si="28"/>
        <v>168.77500000000001</v>
      </c>
      <c r="Q410" s="9">
        <f t="shared" si="25"/>
        <v>41878.627187500002</v>
      </c>
      <c r="R410" s="9">
        <f t="shared" si="26"/>
        <v>42412.74009259259</v>
      </c>
      <c r="S410">
        <f t="shared" si="27"/>
        <v>2014</v>
      </c>
    </row>
    <row r="411" spans="1:19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8281</v>
      </c>
      <c r="O411" t="s">
        <v>8292</v>
      </c>
      <c r="P411">
        <f t="shared" si="28"/>
        <v>199.90100000000001</v>
      </c>
      <c r="Q411" s="9">
        <f t="shared" si="25"/>
        <v>42089.72802083334</v>
      </c>
      <c r="R411" s="9">
        <f t="shared" si="26"/>
        <v>41908.627187500002</v>
      </c>
      <c r="S411">
        <f t="shared" si="27"/>
        <v>2015</v>
      </c>
    </row>
    <row r="412" spans="1:19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8281</v>
      </c>
      <c r="O412" t="s">
        <v>8282</v>
      </c>
      <c r="P412">
        <f t="shared" si="28"/>
        <v>141.7465</v>
      </c>
      <c r="Q412" s="9">
        <f t="shared" si="25"/>
        <v>40865.042256944449</v>
      </c>
      <c r="R412" s="9">
        <f t="shared" si="26"/>
        <v>42125.165972222225</v>
      </c>
      <c r="S412">
        <f t="shared" si="27"/>
        <v>2011</v>
      </c>
    </row>
    <row r="413" spans="1:19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8281</v>
      </c>
      <c r="O413" t="s">
        <v>8282</v>
      </c>
      <c r="P413">
        <f t="shared" si="28"/>
        <v>104.2591</v>
      </c>
      <c r="Q413" s="9">
        <f t="shared" si="25"/>
        <v>42702.917048611111</v>
      </c>
      <c r="R413" s="9">
        <f t="shared" si="26"/>
        <v>40895.040972222225</v>
      </c>
      <c r="S413">
        <f t="shared" si="27"/>
        <v>2016</v>
      </c>
    </row>
    <row r="414" spans="1:19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8283</v>
      </c>
      <c r="O414" t="s">
        <v>8286</v>
      </c>
      <c r="P414">
        <f t="shared" si="28"/>
        <v>182.9091</v>
      </c>
      <c r="Q414" s="9">
        <f t="shared" si="25"/>
        <v>42321.626296296294</v>
      </c>
      <c r="R414" s="9">
        <f t="shared" si="26"/>
        <v>42732.917048611111</v>
      </c>
      <c r="S414">
        <f t="shared" si="27"/>
        <v>2015</v>
      </c>
    </row>
    <row r="415" spans="1:19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8271</v>
      </c>
      <c r="O415" t="s">
        <v>8293</v>
      </c>
      <c r="P415">
        <f t="shared" si="28"/>
        <v>143.3571</v>
      </c>
      <c r="Q415" s="9">
        <f t="shared" si="25"/>
        <v>41736.899652777778</v>
      </c>
      <c r="R415" s="9">
        <f t="shared" si="26"/>
        <v>42351.626296296294</v>
      </c>
      <c r="S415">
        <f t="shared" si="27"/>
        <v>2014</v>
      </c>
    </row>
    <row r="416" spans="1:19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8287</v>
      </c>
      <c r="O416" t="s">
        <v>8291</v>
      </c>
      <c r="P416">
        <f t="shared" si="28"/>
        <v>417.33330000000001</v>
      </c>
      <c r="Q416" s="9">
        <f t="shared" si="25"/>
        <v>42230.23583333334</v>
      </c>
      <c r="R416" s="9">
        <f t="shared" si="26"/>
        <v>41768.916666666664</v>
      </c>
      <c r="S416">
        <f t="shared" si="27"/>
        <v>2015</v>
      </c>
    </row>
    <row r="417" spans="1:19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8281</v>
      </c>
      <c r="O417" t="s">
        <v>8292</v>
      </c>
      <c r="P417">
        <f t="shared" si="28"/>
        <v>606.82240000000002</v>
      </c>
      <c r="Q417" s="9">
        <f t="shared" si="25"/>
        <v>42050.983182870375</v>
      </c>
      <c r="R417" s="9">
        <f t="shared" si="26"/>
        <v>42261.875</v>
      </c>
      <c r="S417">
        <f t="shared" si="27"/>
        <v>2015</v>
      </c>
    </row>
    <row r="418" spans="1:19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8283</v>
      </c>
      <c r="O418" t="s">
        <v>8286</v>
      </c>
      <c r="P418">
        <f t="shared" si="28"/>
        <v>168.25210000000001</v>
      </c>
      <c r="Q418" s="9">
        <f t="shared" si="25"/>
        <v>42062.022118055553</v>
      </c>
      <c r="R418" s="9">
        <f t="shared" si="26"/>
        <v>42085.941516203704</v>
      </c>
      <c r="S418">
        <f t="shared" si="27"/>
        <v>2015</v>
      </c>
    </row>
    <row r="419" spans="1:19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8276</v>
      </c>
      <c r="O419" t="s">
        <v>8277</v>
      </c>
      <c r="P419">
        <f t="shared" si="28"/>
        <v>135.58500000000001</v>
      </c>
      <c r="Q419" s="9">
        <f t="shared" si="25"/>
        <v>41971.639189814814</v>
      </c>
      <c r="R419" s="9">
        <f t="shared" si="26"/>
        <v>42091.980451388896</v>
      </c>
      <c r="S419">
        <f t="shared" si="27"/>
        <v>2014</v>
      </c>
    </row>
    <row r="420" spans="1:19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8281</v>
      </c>
      <c r="O420" t="s">
        <v>8292</v>
      </c>
      <c r="P420">
        <f t="shared" si="28"/>
        <v>117.51479999999999</v>
      </c>
      <c r="Q420" s="9">
        <f t="shared" si="25"/>
        <v>42749.059722222228</v>
      </c>
      <c r="R420" s="9">
        <f t="shared" si="26"/>
        <v>42001.639189814814</v>
      </c>
      <c r="S420">
        <f t="shared" si="27"/>
        <v>2017</v>
      </c>
    </row>
    <row r="421" spans="1:19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8268</v>
      </c>
      <c r="O421" t="s">
        <v>8270</v>
      </c>
      <c r="P421">
        <f t="shared" si="28"/>
        <v>3304</v>
      </c>
      <c r="Q421" s="9">
        <f t="shared" si="25"/>
        <v>41264.853865740741</v>
      </c>
      <c r="R421" s="9">
        <f t="shared" si="26"/>
        <v>42809.018055555556</v>
      </c>
      <c r="S421">
        <f t="shared" si="27"/>
        <v>2012</v>
      </c>
    </row>
    <row r="422" spans="1:19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8276</v>
      </c>
      <c r="O422" t="s">
        <v>8294</v>
      </c>
      <c r="P422">
        <f t="shared" si="28"/>
        <v>63.569499999999998</v>
      </c>
      <c r="Q422" s="9">
        <f t="shared" si="25"/>
        <v>42662.613564814819</v>
      </c>
      <c r="R422" s="9">
        <f t="shared" si="26"/>
        <v>41309.853865740741</v>
      </c>
      <c r="S422">
        <f t="shared" si="27"/>
        <v>2016</v>
      </c>
    </row>
    <row r="423" spans="1:19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8268</v>
      </c>
      <c r="O423" t="s">
        <v>8270</v>
      </c>
      <c r="P423">
        <f t="shared" si="28"/>
        <v>99.857100000000003</v>
      </c>
      <c r="Q423" s="9">
        <f t="shared" si="25"/>
        <v>42741.684479166666</v>
      </c>
      <c r="R423" s="9">
        <f t="shared" si="26"/>
        <v>42692.655231481483</v>
      </c>
      <c r="S423">
        <f t="shared" si="27"/>
        <v>2017</v>
      </c>
    </row>
    <row r="424" spans="1:19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8273</v>
      </c>
      <c r="O424" t="s">
        <v>8274</v>
      </c>
      <c r="P424">
        <f t="shared" si="28"/>
        <v>58.379100000000001</v>
      </c>
      <c r="Q424" s="9">
        <f t="shared" si="25"/>
        <v>42381.79886574074</v>
      </c>
      <c r="R424" s="9">
        <f t="shared" si="26"/>
        <v>42771.684479166666</v>
      </c>
      <c r="S424">
        <f t="shared" si="27"/>
        <v>2016</v>
      </c>
    </row>
    <row r="425" spans="1:19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8276</v>
      </c>
      <c r="O425" t="s">
        <v>8277</v>
      </c>
      <c r="P425">
        <f t="shared" si="28"/>
        <v>60.820300000000003</v>
      </c>
      <c r="Q425" s="9">
        <f t="shared" si="25"/>
        <v>41864.501516203702</v>
      </c>
      <c r="R425" s="9">
        <f t="shared" si="26"/>
        <v>42412.207638888889</v>
      </c>
      <c r="S425">
        <f t="shared" si="27"/>
        <v>2014</v>
      </c>
    </row>
    <row r="426" spans="1:19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8268</v>
      </c>
      <c r="O426" t="s">
        <v>8270</v>
      </c>
      <c r="P426">
        <f t="shared" si="28"/>
        <v>150.65119999999999</v>
      </c>
      <c r="Q426" s="9">
        <f t="shared" si="25"/>
        <v>41993.174363425926</v>
      </c>
      <c r="R426" s="9">
        <f t="shared" si="26"/>
        <v>41899.501516203702</v>
      </c>
      <c r="S426">
        <f t="shared" si="27"/>
        <v>2014</v>
      </c>
    </row>
    <row r="427" spans="1:19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8268</v>
      </c>
      <c r="O427" t="s">
        <v>8270</v>
      </c>
      <c r="P427">
        <f t="shared" si="28"/>
        <v>113.62569999999999</v>
      </c>
      <c r="Q427" s="9">
        <f t="shared" si="25"/>
        <v>42200.666261574079</v>
      </c>
      <c r="R427" s="9">
        <f t="shared" si="26"/>
        <v>42023.174363425926</v>
      </c>
      <c r="S427">
        <f t="shared" si="27"/>
        <v>2015</v>
      </c>
    </row>
    <row r="428" spans="1:19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8276</v>
      </c>
      <c r="O428" t="s">
        <v>8277</v>
      </c>
      <c r="P428">
        <f t="shared" si="28"/>
        <v>50.852600000000002</v>
      </c>
      <c r="Q428" s="9">
        <f t="shared" si="25"/>
        <v>41742.780509259261</v>
      </c>
      <c r="R428" s="9">
        <f t="shared" si="26"/>
        <v>42214.666261574079</v>
      </c>
      <c r="S428">
        <f t="shared" si="27"/>
        <v>2014</v>
      </c>
    </row>
    <row r="429" spans="1:19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8268</v>
      </c>
      <c r="O429" t="s">
        <v>8269</v>
      </c>
      <c r="P429">
        <f t="shared" si="28"/>
        <v>63.047400000000003</v>
      </c>
      <c r="Q429" s="9">
        <f t="shared" si="25"/>
        <v>42480.653611111105</v>
      </c>
      <c r="R429" s="9">
        <f t="shared" si="26"/>
        <v>41772.780509259261</v>
      </c>
      <c r="S429">
        <f t="shared" si="27"/>
        <v>2016</v>
      </c>
    </row>
    <row r="430" spans="1:19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8268</v>
      </c>
      <c r="O430" t="s">
        <v>8270</v>
      </c>
      <c r="P430">
        <f t="shared" si="28"/>
        <v>158.63640000000001</v>
      </c>
      <c r="Q430" s="9">
        <f t="shared" si="25"/>
        <v>42052.628703703704</v>
      </c>
      <c r="R430" s="9">
        <f t="shared" si="26"/>
        <v>42525.653611111105</v>
      </c>
      <c r="S430">
        <f t="shared" si="27"/>
        <v>2015</v>
      </c>
    </row>
    <row r="431" spans="1:19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8273</v>
      </c>
      <c r="O431" t="s">
        <v>8274</v>
      </c>
      <c r="P431">
        <f t="shared" si="28"/>
        <v>135.66669999999999</v>
      </c>
      <c r="Q431" s="9">
        <f t="shared" si="25"/>
        <v>41529.063252314816</v>
      </c>
      <c r="R431" s="9">
        <f t="shared" si="26"/>
        <v>42082.587037037039</v>
      </c>
      <c r="S431">
        <f t="shared" si="27"/>
        <v>2013</v>
      </c>
    </row>
    <row r="432" spans="1:19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8281</v>
      </c>
      <c r="O432" t="s">
        <v>8282</v>
      </c>
      <c r="P432">
        <f t="shared" si="28"/>
        <v>91.480800000000002</v>
      </c>
      <c r="Q432" s="9">
        <f t="shared" si="25"/>
        <v>42331.84574074074</v>
      </c>
      <c r="R432" s="9">
        <f t="shared" si="26"/>
        <v>41559.063252314816</v>
      </c>
      <c r="S432">
        <f t="shared" si="27"/>
        <v>2015</v>
      </c>
    </row>
    <row r="433" spans="1:19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8268</v>
      </c>
      <c r="O433" t="s">
        <v>8270</v>
      </c>
      <c r="P433">
        <f t="shared" si="28"/>
        <v>190.4545</v>
      </c>
      <c r="Q433" s="9">
        <f t="shared" si="25"/>
        <v>42647.818819444445</v>
      </c>
      <c r="R433" s="9">
        <f t="shared" si="26"/>
        <v>42361.84574074074</v>
      </c>
      <c r="S433">
        <f t="shared" si="27"/>
        <v>2016</v>
      </c>
    </row>
    <row r="434" spans="1:19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8276</v>
      </c>
      <c r="O434" t="s">
        <v>8277</v>
      </c>
      <c r="P434">
        <f t="shared" si="28"/>
        <v>65.003399999999999</v>
      </c>
      <c r="Q434" s="9">
        <f t="shared" si="25"/>
        <v>42702.804814814815</v>
      </c>
      <c r="R434" s="9">
        <f t="shared" si="26"/>
        <v>42659.854166666672</v>
      </c>
      <c r="S434">
        <f t="shared" si="27"/>
        <v>2016</v>
      </c>
    </row>
    <row r="435" spans="1:19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8276</v>
      </c>
      <c r="O435" t="s">
        <v>8277</v>
      </c>
      <c r="P435">
        <f t="shared" si="28"/>
        <v>90.635900000000007</v>
      </c>
      <c r="Q435" s="9">
        <f t="shared" si="25"/>
        <v>40763.717256944445</v>
      </c>
      <c r="R435" s="9">
        <f t="shared" si="26"/>
        <v>42712.804814814815</v>
      </c>
      <c r="S435">
        <f t="shared" si="27"/>
        <v>2011</v>
      </c>
    </row>
    <row r="436" spans="1:19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8281</v>
      </c>
      <c r="O436" t="s">
        <v>8282</v>
      </c>
      <c r="P436">
        <f t="shared" si="28"/>
        <v>90.616500000000002</v>
      </c>
      <c r="Q436" s="9">
        <f t="shared" si="25"/>
        <v>42465.596585648149</v>
      </c>
      <c r="R436" s="9">
        <f t="shared" si="26"/>
        <v>40794.125</v>
      </c>
      <c r="S436">
        <f t="shared" si="27"/>
        <v>2016</v>
      </c>
    </row>
    <row r="437" spans="1:19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8283</v>
      </c>
      <c r="O437" t="s">
        <v>8284</v>
      </c>
      <c r="P437">
        <f t="shared" si="28"/>
        <v>125.97969999999999</v>
      </c>
      <c r="Q437" s="9">
        <f t="shared" si="25"/>
        <v>41955.857789351852</v>
      </c>
      <c r="R437" s="9">
        <f t="shared" si="26"/>
        <v>42493.958333333328</v>
      </c>
      <c r="S437">
        <f t="shared" si="27"/>
        <v>2014</v>
      </c>
    </row>
    <row r="438" spans="1:19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8273</v>
      </c>
      <c r="O438" t="s">
        <v>8274</v>
      </c>
      <c r="P438">
        <f t="shared" si="28"/>
        <v>111.5269</v>
      </c>
      <c r="Q438" s="9">
        <f t="shared" si="25"/>
        <v>41586.475173611114</v>
      </c>
      <c r="R438" s="9">
        <f t="shared" si="26"/>
        <v>41992.166666666672</v>
      </c>
      <c r="S438">
        <f t="shared" si="27"/>
        <v>2013</v>
      </c>
    </row>
    <row r="439" spans="1:19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8287</v>
      </c>
      <c r="O439" t="s">
        <v>8291</v>
      </c>
      <c r="P439">
        <f t="shared" si="28"/>
        <v>67.671499999999995</v>
      </c>
      <c r="Q439" s="9">
        <f t="shared" si="25"/>
        <v>42619.466342592597</v>
      </c>
      <c r="R439" s="9">
        <f t="shared" si="26"/>
        <v>41617.207638888889</v>
      </c>
      <c r="S439">
        <f t="shared" si="27"/>
        <v>2016</v>
      </c>
    </row>
    <row r="440" spans="1:19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8273</v>
      </c>
      <c r="O440" t="s">
        <v>8274</v>
      </c>
      <c r="P440">
        <f t="shared" si="28"/>
        <v>159.2414</v>
      </c>
      <c r="Q440" s="9">
        <f t="shared" si="25"/>
        <v>41834.695277777777</v>
      </c>
      <c r="R440" s="9">
        <f t="shared" si="26"/>
        <v>42649.583333333328</v>
      </c>
      <c r="S440">
        <f t="shared" si="27"/>
        <v>2014</v>
      </c>
    </row>
    <row r="441" spans="1:19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8287</v>
      </c>
      <c r="O441" t="s">
        <v>8288</v>
      </c>
      <c r="P441">
        <f t="shared" si="28"/>
        <v>109.1078</v>
      </c>
      <c r="Q441" s="9">
        <f t="shared" si="25"/>
        <v>41758.833564814813</v>
      </c>
      <c r="R441" s="9">
        <f t="shared" si="26"/>
        <v>41859.75</v>
      </c>
      <c r="S441">
        <f t="shared" si="27"/>
        <v>2014</v>
      </c>
    </row>
    <row r="442" spans="1:19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8283</v>
      </c>
      <c r="O442" t="s">
        <v>8284</v>
      </c>
      <c r="P442">
        <f t="shared" si="28"/>
        <v>80.464600000000004</v>
      </c>
      <c r="Q442" s="9">
        <f t="shared" si="25"/>
        <v>42313.02542824074</v>
      </c>
      <c r="R442" s="9">
        <f t="shared" si="26"/>
        <v>41786.125</v>
      </c>
      <c r="S442">
        <f t="shared" si="27"/>
        <v>2015</v>
      </c>
    </row>
    <row r="443" spans="1:19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8268</v>
      </c>
      <c r="O443" t="s">
        <v>8300</v>
      </c>
      <c r="P443">
        <f t="shared" si="28"/>
        <v>174.0385</v>
      </c>
      <c r="Q443" s="9">
        <f t="shared" si="25"/>
        <v>41319.769293981481</v>
      </c>
      <c r="R443" s="9">
        <f t="shared" si="26"/>
        <v>42347.290972222225</v>
      </c>
      <c r="S443">
        <f t="shared" si="27"/>
        <v>2013</v>
      </c>
    </row>
    <row r="444" spans="1:19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8281</v>
      </c>
      <c r="O444" t="s">
        <v>8282</v>
      </c>
      <c r="P444">
        <f t="shared" si="28"/>
        <v>65.756399999999999</v>
      </c>
      <c r="Q444" s="9">
        <f t="shared" si="25"/>
        <v>41772.657685185186</v>
      </c>
      <c r="R444" s="9">
        <f t="shared" si="26"/>
        <v>41349.769293981481</v>
      </c>
      <c r="S444">
        <f t="shared" si="27"/>
        <v>2014</v>
      </c>
    </row>
    <row r="445" spans="1:19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8273</v>
      </c>
      <c r="O445" t="s">
        <v>8274</v>
      </c>
      <c r="P445">
        <f t="shared" si="28"/>
        <v>67.159899999999993</v>
      </c>
      <c r="Q445" s="9">
        <f t="shared" si="25"/>
        <v>42767.801712962959</v>
      </c>
      <c r="R445" s="9">
        <f t="shared" si="26"/>
        <v>41800.356249999997</v>
      </c>
      <c r="S445">
        <f t="shared" si="27"/>
        <v>2017</v>
      </c>
    </row>
    <row r="446" spans="1:19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8268</v>
      </c>
      <c r="O446" t="s">
        <v>8275</v>
      </c>
      <c r="P446">
        <f t="shared" si="28"/>
        <v>58.927599999999998</v>
      </c>
      <c r="Q446" s="9">
        <f t="shared" si="25"/>
        <v>40469.225231481483</v>
      </c>
      <c r="R446" s="9">
        <f t="shared" si="26"/>
        <v>42809</v>
      </c>
      <c r="S446">
        <f t="shared" si="27"/>
        <v>2010</v>
      </c>
    </row>
    <row r="447" spans="1:19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8281</v>
      </c>
      <c r="O447" t="s">
        <v>8282</v>
      </c>
      <c r="P447">
        <f t="shared" si="28"/>
        <v>73.341200000000001</v>
      </c>
      <c r="Q447" s="9">
        <f t="shared" si="25"/>
        <v>42114.944328703699</v>
      </c>
      <c r="R447" s="9">
        <f t="shared" si="26"/>
        <v>40499.266898148147</v>
      </c>
      <c r="S447">
        <f t="shared" si="27"/>
        <v>2015</v>
      </c>
    </row>
    <row r="448" spans="1:19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8281</v>
      </c>
      <c r="O448" t="s">
        <v>8282</v>
      </c>
      <c r="P448">
        <f t="shared" si="28"/>
        <v>99.860299999999995</v>
      </c>
      <c r="Q448" s="9">
        <f t="shared" si="25"/>
        <v>40357.227939814817</v>
      </c>
      <c r="R448" s="9">
        <f t="shared" si="26"/>
        <v>42144.944328703699</v>
      </c>
      <c r="S448">
        <f t="shared" si="27"/>
        <v>2010</v>
      </c>
    </row>
    <row r="449" spans="1:19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8281</v>
      </c>
      <c r="O449" t="s">
        <v>8282</v>
      </c>
      <c r="P449">
        <f t="shared" si="28"/>
        <v>80.202699999999993</v>
      </c>
      <c r="Q449" s="9">
        <f t="shared" si="25"/>
        <v>41667.823287037041</v>
      </c>
      <c r="R449" s="9">
        <f t="shared" si="26"/>
        <v>40401.665972222225</v>
      </c>
      <c r="S449">
        <f t="shared" si="27"/>
        <v>2014</v>
      </c>
    </row>
    <row r="450" spans="1:19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8268</v>
      </c>
      <c r="O450" t="s">
        <v>8275</v>
      </c>
      <c r="P450">
        <f t="shared" si="28"/>
        <v>89.100499999999997</v>
      </c>
      <c r="Q450" s="9">
        <f t="shared" si="25"/>
        <v>41939.00712962963</v>
      </c>
      <c r="R450" s="9">
        <f t="shared" si="26"/>
        <v>41697.958333333336</v>
      </c>
      <c r="S450">
        <f t="shared" si="27"/>
        <v>2014</v>
      </c>
    </row>
    <row r="451" spans="1:19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8273</v>
      </c>
      <c r="O451" t="s">
        <v>8274</v>
      </c>
      <c r="P451">
        <f t="shared" si="28"/>
        <v>180.40819999999999</v>
      </c>
      <c r="Q451" s="9">
        <f t="shared" ref="Q451:Q514" si="29">(((J452/60)/60)/24)+DATE(1970,1,1)</f>
        <v>42612.624039351853</v>
      </c>
      <c r="R451" s="9">
        <f t="shared" ref="R451:R514" si="30">(((I451/60)/60)/24)+DATE(1970,1,1)</f>
        <v>41969.052083333328</v>
      </c>
      <c r="S451">
        <f t="shared" ref="S451:S514" si="31">YEAR(Q451)</f>
        <v>2016</v>
      </c>
    </row>
    <row r="452" spans="1:19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8268</v>
      </c>
      <c r="O452" t="s">
        <v>8270</v>
      </c>
      <c r="P452">
        <f t="shared" si="28"/>
        <v>382.3913</v>
      </c>
      <c r="Q452" s="9">
        <f t="shared" si="29"/>
        <v>42652.964907407411</v>
      </c>
      <c r="R452" s="9">
        <f t="shared" si="30"/>
        <v>42644.624039351853</v>
      </c>
      <c r="S452">
        <f t="shared" si="31"/>
        <v>2016</v>
      </c>
    </row>
    <row r="453" spans="1:19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8268</v>
      </c>
      <c r="O453" t="s">
        <v>8270</v>
      </c>
      <c r="P453">
        <f t="shared" ref="P453:P516" si="32">IFERROR(ROUND(E453/L453,4),0)</f>
        <v>89.596900000000005</v>
      </c>
      <c r="Q453" s="9">
        <f t="shared" si="29"/>
        <v>42081.77143518519</v>
      </c>
      <c r="R453" s="9">
        <f t="shared" si="30"/>
        <v>42686.208333333328</v>
      </c>
      <c r="S453">
        <f t="shared" si="31"/>
        <v>2015</v>
      </c>
    </row>
    <row r="454" spans="1:19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8287</v>
      </c>
      <c r="O454" t="s">
        <v>8291</v>
      </c>
      <c r="P454">
        <f t="shared" si="32"/>
        <v>133.93129999999999</v>
      </c>
      <c r="Q454" s="9">
        <f t="shared" si="29"/>
        <v>42093.922048611115</v>
      </c>
      <c r="R454" s="9">
        <f t="shared" si="30"/>
        <v>42119</v>
      </c>
      <c r="S454">
        <f t="shared" si="31"/>
        <v>2015</v>
      </c>
    </row>
    <row r="455" spans="1:19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8287</v>
      </c>
      <c r="O455" t="s">
        <v>8291</v>
      </c>
      <c r="P455">
        <f t="shared" si="32"/>
        <v>224.12819999999999</v>
      </c>
      <c r="Q455" s="9">
        <f t="shared" si="29"/>
        <v>41835.666354166664</v>
      </c>
      <c r="R455" s="9">
        <f t="shared" si="30"/>
        <v>42128.167361111111</v>
      </c>
      <c r="S455">
        <f t="shared" si="31"/>
        <v>2014</v>
      </c>
    </row>
    <row r="456" spans="1:19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8283</v>
      </c>
      <c r="O456" t="s">
        <v>8286</v>
      </c>
      <c r="P456">
        <f t="shared" si="32"/>
        <v>71.491799999999998</v>
      </c>
      <c r="Q456" s="9">
        <f t="shared" si="29"/>
        <v>40987.688333333332</v>
      </c>
      <c r="R456" s="9">
        <f t="shared" si="30"/>
        <v>41855.666354166664</v>
      </c>
      <c r="S456">
        <f t="shared" si="31"/>
        <v>2012</v>
      </c>
    </row>
    <row r="457" spans="1:19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8281</v>
      </c>
      <c r="O457" t="s">
        <v>8282</v>
      </c>
      <c r="P457">
        <f t="shared" si="32"/>
        <v>116.8591</v>
      </c>
      <c r="Q457" s="9">
        <f t="shared" si="29"/>
        <v>42430.430243055554</v>
      </c>
      <c r="R457" s="9">
        <f t="shared" si="30"/>
        <v>41032.688333333332</v>
      </c>
      <c r="S457">
        <f t="shared" si="31"/>
        <v>2016</v>
      </c>
    </row>
    <row r="458" spans="1:19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8273</v>
      </c>
      <c r="O458" t="s">
        <v>8274</v>
      </c>
      <c r="P458">
        <f t="shared" si="32"/>
        <v>123.3759</v>
      </c>
      <c r="Q458" s="9">
        <f t="shared" si="29"/>
        <v>41426.259618055556</v>
      </c>
      <c r="R458" s="9">
        <f t="shared" si="30"/>
        <v>42460.416666666672</v>
      </c>
      <c r="S458">
        <f t="shared" si="31"/>
        <v>2013</v>
      </c>
    </row>
    <row r="459" spans="1:19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8287</v>
      </c>
      <c r="O459" t="s">
        <v>8288</v>
      </c>
      <c r="P459">
        <f t="shared" si="32"/>
        <v>152.54390000000001</v>
      </c>
      <c r="Q459" s="9">
        <f t="shared" si="29"/>
        <v>41228.786203703705</v>
      </c>
      <c r="R459" s="9">
        <f t="shared" si="30"/>
        <v>41457.208333333336</v>
      </c>
      <c r="S459">
        <f t="shared" si="31"/>
        <v>2012</v>
      </c>
    </row>
    <row r="460" spans="1:19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8287</v>
      </c>
      <c r="O460" t="s">
        <v>8288</v>
      </c>
      <c r="P460">
        <f t="shared" si="32"/>
        <v>70.528999999999996</v>
      </c>
      <c r="Q460" s="9">
        <f t="shared" si="29"/>
        <v>42654.525775462964</v>
      </c>
      <c r="R460" s="9">
        <f t="shared" si="30"/>
        <v>41258.786203703705</v>
      </c>
      <c r="S460">
        <f t="shared" si="31"/>
        <v>2016</v>
      </c>
    </row>
    <row r="461" spans="1:19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8268</v>
      </c>
      <c r="O461" t="s">
        <v>8269</v>
      </c>
      <c r="P461">
        <f t="shared" si="32"/>
        <v>143.97499999999999</v>
      </c>
      <c r="Q461" s="9">
        <f t="shared" si="29"/>
        <v>42340.172060185185</v>
      </c>
      <c r="R461" s="9">
        <f t="shared" si="30"/>
        <v>42684.567442129628</v>
      </c>
      <c r="S461">
        <f t="shared" si="31"/>
        <v>2015</v>
      </c>
    </row>
    <row r="462" spans="1:19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8271</v>
      </c>
      <c r="O462" t="s">
        <v>8272</v>
      </c>
      <c r="P462">
        <f t="shared" si="32"/>
        <v>69.598299999999995</v>
      </c>
      <c r="Q462" s="9">
        <f t="shared" si="29"/>
        <v>41982.143171296295</v>
      </c>
      <c r="R462" s="9">
        <f t="shared" si="30"/>
        <v>42381.208333333328</v>
      </c>
      <c r="S462">
        <f t="shared" si="31"/>
        <v>2014</v>
      </c>
    </row>
    <row r="463" spans="1:19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8268</v>
      </c>
      <c r="O463" t="s">
        <v>8275</v>
      </c>
      <c r="P463">
        <f t="shared" si="32"/>
        <v>58.422199999999997</v>
      </c>
      <c r="Q463" s="9">
        <f t="shared" si="29"/>
        <v>41135.175694444442</v>
      </c>
      <c r="R463" s="9">
        <f t="shared" si="30"/>
        <v>42013.143171296295</v>
      </c>
      <c r="S463">
        <f t="shared" si="31"/>
        <v>2012</v>
      </c>
    </row>
    <row r="464" spans="1:19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8287</v>
      </c>
      <c r="O464" t="s">
        <v>8288</v>
      </c>
      <c r="P464">
        <f t="shared" si="32"/>
        <v>89.895300000000006</v>
      </c>
      <c r="Q464" s="9">
        <f t="shared" si="29"/>
        <v>42767.688518518517</v>
      </c>
      <c r="R464" s="9">
        <f t="shared" si="30"/>
        <v>41162.163194444445</v>
      </c>
      <c r="S464">
        <f t="shared" si="31"/>
        <v>2017</v>
      </c>
    </row>
    <row r="465" spans="1:19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8268</v>
      </c>
      <c r="O465" t="s">
        <v>8275</v>
      </c>
      <c r="P465">
        <f t="shared" si="32"/>
        <v>112.8618</v>
      </c>
      <c r="Q465" s="9">
        <f t="shared" si="29"/>
        <v>41950.923576388886</v>
      </c>
      <c r="R465" s="9">
        <f t="shared" si="30"/>
        <v>42806.791666666672</v>
      </c>
      <c r="S465">
        <f t="shared" si="31"/>
        <v>2014</v>
      </c>
    </row>
    <row r="466" spans="1:19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8281</v>
      </c>
      <c r="O466" t="s">
        <v>8282</v>
      </c>
      <c r="P466">
        <f t="shared" si="32"/>
        <v>108.0127</v>
      </c>
      <c r="Q466" s="9">
        <f t="shared" si="29"/>
        <v>42261.500243055561</v>
      </c>
      <c r="R466" s="9">
        <f t="shared" si="30"/>
        <v>41984.207638888889</v>
      </c>
      <c r="S466">
        <f t="shared" si="31"/>
        <v>2015</v>
      </c>
    </row>
    <row r="467" spans="1:19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8281</v>
      </c>
      <c r="O467" t="s">
        <v>8282</v>
      </c>
      <c r="P467">
        <f t="shared" si="32"/>
        <v>90.579099999999997</v>
      </c>
      <c r="Q467" s="9">
        <f t="shared" si="29"/>
        <v>42586.295138888891</v>
      </c>
      <c r="R467" s="9">
        <f t="shared" si="30"/>
        <v>42291.500243055561</v>
      </c>
      <c r="S467">
        <f t="shared" si="31"/>
        <v>2016</v>
      </c>
    </row>
    <row r="468" spans="1:19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8268</v>
      </c>
      <c r="O468" t="s">
        <v>8270</v>
      </c>
      <c r="P468">
        <f t="shared" si="32"/>
        <v>182.62370000000001</v>
      </c>
      <c r="Q468" s="9">
        <f t="shared" si="29"/>
        <v>41201.012083333335</v>
      </c>
      <c r="R468" s="9">
        <f t="shared" si="30"/>
        <v>42626.295138888891</v>
      </c>
      <c r="S468">
        <f t="shared" si="31"/>
        <v>2012</v>
      </c>
    </row>
    <row r="469" spans="1:19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8268</v>
      </c>
      <c r="O469" t="s">
        <v>8269</v>
      </c>
      <c r="P469">
        <f t="shared" si="32"/>
        <v>70.848699999999994</v>
      </c>
      <c r="Q469" s="9">
        <f t="shared" si="29"/>
        <v>41944.83898148148</v>
      </c>
      <c r="R469" s="9">
        <f t="shared" si="30"/>
        <v>41231.053749999999</v>
      </c>
      <c r="S469">
        <f t="shared" si="31"/>
        <v>2014</v>
      </c>
    </row>
    <row r="470" spans="1:19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8268</v>
      </c>
      <c r="O470" t="s">
        <v>8269</v>
      </c>
      <c r="P470">
        <f t="shared" si="32"/>
        <v>95.488600000000005</v>
      </c>
      <c r="Q470" s="9">
        <f t="shared" si="29"/>
        <v>42125.614895833336</v>
      </c>
      <c r="R470" s="9">
        <f t="shared" si="30"/>
        <v>42004.880648148144</v>
      </c>
      <c r="S470">
        <f t="shared" si="31"/>
        <v>2015</v>
      </c>
    </row>
    <row r="471" spans="1:19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8273</v>
      </c>
      <c r="O471" t="s">
        <v>8274</v>
      </c>
      <c r="P471">
        <f t="shared" si="32"/>
        <v>165.34649999999999</v>
      </c>
      <c r="Q471" s="9">
        <f t="shared" si="29"/>
        <v>40513.757569444446</v>
      </c>
      <c r="R471" s="9">
        <f t="shared" si="30"/>
        <v>42155.614895833336</v>
      </c>
      <c r="S471">
        <f t="shared" si="31"/>
        <v>2010</v>
      </c>
    </row>
    <row r="472" spans="1:19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8287</v>
      </c>
      <c r="O472" t="s">
        <v>8291</v>
      </c>
      <c r="P472">
        <f t="shared" si="32"/>
        <v>127.9752</v>
      </c>
      <c r="Q472" s="9">
        <f t="shared" si="29"/>
        <v>42414.44332175926</v>
      </c>
      <c r="R472" s="9">
        <f t="shared" si="30"/>
        <v>40603.757569444446</v>
      </c>
      <c r="S472">
        <f t="shared" si="31"/>
        <v>2016</v>
      </c>
    </row>
    <row r="473" spans="1:19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8273</v>
      </c>
      <c r="O473" t="s">
        <v>8274</v>
      </c>
      <c r="P473">
        <f t="shared" si="32"/>
        <v>48.037700000000001</v>
      </c>
      <c r="Q473" s="9">
        <f t="shared" si="29"/>
        <v>42559.755671296298</v>
      </c>
      <c r="R473" s="9">
        <f t="shared" si="30"/>
        <v>42451.834027777775</v>
      </c>
      <c r="S473">
        <f t="shared" si="31"/>
        <v>2016</v>
      </c>
    </row>
    <row r="474" spans="1:19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8281</v>
      </c>
      <c r="O474" t="s">
        <v>8282</v>
      </c>
      <c r="P474">
        <f t="shared" si="32"/>
        <v>70.000200000000007</v>
      </c>
      <c r="Q474" s="9">
        <f t="shared" si="29"/>
        <v>42083.070590277777</v>
      </c>
      <c r="R474" s="9">
        <f t="shared" si="30"/>
        <v>42616.041666666672</v>
      </c>
      <c r="S474">
        <f t="shared" si="31"/>
        <v>2015</v>
      </c>
    </row>
    <row r="475" spans="1:19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8283</v>
      </c>
      <c r="O475" t="s">
        <v>8284</v>
      </c>
      <c r="P475">
        <f t="shared" si="32"/>
        <v>128.91409999999999</v>
      </c>
      <c r="Q475" s="9">
        <f t="shared" si="29"/>
        <v>42290.61855324074</v>
      </c>
      <c r="R475" s="9">
        <f t="shared" si="30"/>
        <v>42110.118055555555</v>
      </c>
      <c r="S475">
        <f t="shared" si="31"/>
        <v>2015</v>
      </c>
    </row>
    <row r="476" spans="1:19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8283</v>
      </c>
      <c r="O476" t="s">
        <v>8286</v>
      </c>
      <c r="P476">
        <f t="shared" si="32"/>
        <v>99.787899999999993</v>
      </c>
      <c r="Q476" s="9">
        <f t="shared" si="29"/>
        <v>41313.816249999996</v>
      </c>
      <c r="R476" s="9">
        <f t="shared" si="30"/>
        <v>42320.104861111111</v>
      </c>
      <c r="S476">
        <f t="shared" si="31"/>
        <v>2013</v>
      </c>
    </row>
    <row r="477" spans="1:19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8281</v>
      </c>
      <c r="O477" t="s">
        <v>8282</v>
      </c>
      <c r="P477">
        <f t="shared" si="32"/>
        <v>121.28149999999999</v>
      </c>
      <c r="Q477" s="9">
        <f t="shared" si="29"/>
        <v>42780.825706018513</v>
      </c>
      <c r="R477" s="9">
        <f t="shared" si="30"/>
        <v>41358.774583333332</v>
      </c>
      <c r="S477">
        <f t="shared" si="31"/>
        <v>2017</v>
      </c>
    </row>
    <row r="478" spans="1:19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8283</v>
      </c>
      <c r="O478" t="s">
        <v>8286</v>
      </c>
      <c r="P478">
        <f t="shared" si="32"/>
        <v>139.23929999999999</v>
      </c>
      <c r="Q478" s="9">
        <f t="shared" si="29"/>
        <v>42138.684189814812</v>
      </c>
      <c r="R478" s="9">
        <f t="shared" si="30"/>
        <v>42810.784039351856</v>
      </c>
      <c r="S478">
        <f t="shared" si="31"/>
        <v>2015</v>
      </c>
    </row>
    <row r="479" spans="1:19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8268</v>
      </c>
      <c r="O479" t="s">
        <v>8269</v>
      </c>
      <c r="P479">
        <f t="shared" si="32"/>
        <v>90.177800000000005</v>
      </c>
      <c r="Q479" s="9">
        <f t="shared" si="29"/>
        <v>40587.085532407407</v>
      </c>
      <c r="R479" s="9">
        <f t="shared" si="30"/>
        <v>42168.684189814812</v>
      </c>
      <c r="S479">
        <f t="shared" si="31"/>
        <v>2011</v>
      </c>
    </row>
    <row r="480" spans="1:19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8287</v>
      </c>
      <c r="O480" t="s">
        <v>8291</v>
      </c>
      <c r="P480">
        <f t="shared" si="32"/>
        <v>92.1023</v>
      </c>
      <c r="Q480" s="9">
        <f t="shared" si="29"/>
        <v>42420.74962962963</v>
      </c>
      <c r="R480" s="9">
        <f t="shared" si="30"/>
        <v>40636.043865740743</v>
      </c>
      <c r="S480">
        <f t="shared" si="31"/>
        <v>2016</v>
      </c>
    </row>
    <row r="481" spans="1:19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8273</v>
      </c>
      <c r="O481" t="s">
        <v>8274</v>
      </c>
      <c r="P481">
        <f t="shared" si="32"/>
        <v>462.8571</v>
      </c>
      <c r="Q481" s="9">
        <f t="shared" si="29"/>
        <v>41809.385162037033</v>
      </c>
      <c r="R481" s="9">
        <f t="shared" si="30"/>
        <v>42450.707962962959</v>
      </c>
      <c r="S481">
        <f t="shared" si="31"/>
        <v>2014</v>
      </c>
    </row>
    <row r="482" spans="1:19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8273</v>
      </c>
      <c r="O482" t="s">
        <v>8274</v>
      </c>
      <c r="P482">
        <f t="shared" si="32"/>
        <v>39.915100000000002</v>
      </c>
      <c r="Q482" s="9">
        <f t="shared" si="29"/>
        <v>41354.708460648151</v>
      </c>
      <c r="R482" s="9">
        <f t="shared" si="30"/>
        <v>41839.385162037033</v>
      </c>
      <c r="S482">
        <f t="shared" si="31"/>
        <v>2013</v>
      </c>
    </row>
    <row r="483" spans="1:19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8281</v>
      </c>
      <c r="O483" t="s">
        <v>8282</v>
      </c>
      <c r="P483">
        <f t="shared" si="32"/>
        <v>117.8476</v>
      </c>
      <c r="Q483" s="9">
        <f t="shared" si="29"/>
        <v>41082.564884259256</v>
      </c>
      <c r="R483" s="9">
        <f t="shared" si="30"/>
        <v>41399.708460648151</v>
      </c>
      <c r="S483">
        <f t="shared" si="31"/>
        <v>2012</v>
      </c>
    </row>
    <row r="484" spans="1:19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8281</v>
      </c>
      <c r="O484" t="s">
        <v>8282</v>
      </c>
      <c r="P484">
        <f t="shared" si="32"/>
        <v>81.6327</v>
      </c>
      <c r="Q484" s="9">
        <f t="shared" si="29"/>
        <v>42675.487291666665</v>
      </c>
      <c r="R484" s="9">
        <f t="shared" si="30"/>
        <v>41097.564884259256</v>
      </c>
      <c r="S484">
        <f t="shared" si="31"/>
        <v>2016</v>
      </c>
    </row>
    <row r="485" spans="1:19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8276</v>
      </c>
      <c r="O485" t="s">
        <v>8277</v>
      </c>
      <c r="P485">
        <f t="shared" si="32"/>
        <v>68.106800000000007</v>
      </c>
      <c r="Q485" s="9">
        <f t="shared" si="29"/>
        <v>42235.764340277776</v>
      </c>
      <c r="R485" s="9">
        <f t="shared" si="30"/>
        <v>42706.291666666672</v>
      </c>
      <c r="S485">
        <f t="shared" si="31"/>
        <v>2015</v>
      </c>
    </row>
    <row r="486" spans="1:19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8268</v>
      </c>
      <c r="O486" t="s">
        <v>8300</v>
      </c>
      <c r="P486">
        <f t="shared" si="32"/>
        <v>77.327699999999993</v>
      </c>
      <c r="Q486" s="9">
        <f t="shared" si="29"/>
        <v>41121.561886574076</v>
      </c>
      <c r="R486" s="9">
        <f t="shared" si="30"/>
        <v>42272.875</v>
      </c>
      <c r="S486">
        <f t="shared" si="31"/>
        <v>2012</v>
      </c>
    </row>
    <row r="487" spans="1:19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8287</v>
      </c>
      <c r="O487" t="s">
        <v>8291</v>
      </c>
      <c r="P487">
        <f t="shared" si="32"/>
        <v>38.543900000000001</v>
      </c>
      <c r="Q487" s="9">
        <f t="shared" si="29"/>
        <v>42505.936678240745</v>
      </c>
      <c r="R487" s="9">
        <f t="shared" si="30"/>
        <v>41156.561886574076</v>
      </c>
      <c r="S487">
        <f t="shared" si="31"/>
        <v>2016</v>
      </c>
    </row>
    <row r="488" spans="1:19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8276</v>
      </c>
      <c r="O488" t="s">
        <v>8277</v>
      </c>
      <c r="P488">
        <f t="shared" si="32"/>
        <v>94.1036</v>
      </c>
      <c r="Q488" s="9">
        <f t="shared" si="29"/>
        <v>42747.194502314815</v>
      </c>
      <c r="R488" s="9">
        <f t="shared" si="30"/>
        <v>42540.958333333328</v>
      </c>
      <c r="S488">
        <f t="shared" si="31"/>
        <v>2017</v>
      </c>
    </row>
    <row r="489" spans="1:19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8268</v>
      </c>
      <c r="O489" t="s">
        <v>8270</v>
      </c>
      <c r="P489">
        <f t="shared" si="32"/>
        <v>152.4135</v>
      </c>
      <c r="Q489" s="9">
        <f t="shared" si="29"/>
        <v>42279.792372685188</v>
      </c>
      <c r="R489" s="9">
        <f t="shared" si="30"/>
        <v>42807.152835648143</v>
      </c>
      <c r="S489">
        <f t="shared" si="31"/>
        <v>2015</v>
      </c>
    </row>
    <row r="490" spans="1:19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8268</v>
      </c>
      <c r="O490" t="s">
        <v>8275</v>
      </c>
      <c r="P490">
        <f t="shared" si="32"/>
        <v>205.2987</v>
      </c>
      <c r="Q490" s="9">
        <f t="shared" si="29"/>
        <v>42724.665173611109</v>
      </c>
      <c r="R490" s="9">
        <f t="shared" si="30"/>
        <v>42339.834039351852</v>
      </c>
      <c r="S490">
        <f t="shared" si="31"/>
        <v>2016</v>
      </c>
    </row>
    <row r="491" spans="1:19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8283</v>
      </c>
      <c r="O491" t="s">
        <v>8284</v>
      </c>
      <c r="P491">
        <f t="shared" si="32"/>
        <v>63.228900000000003</v>
      </c>
      <c r="Q491" s="9">
        <f t="shared" si="29"/>
        <v>41879.900752314818</v>
      </c>
      <c r="R491" s="9">
        <f t="shared" si="30"/>
        <v>42754.665173611109</v>
      </c>
      <c r="S491">
        <f t="shared" si="31"/>
        <v>2014</v>
      </c>
    </row>
    <row r="492" spans="1:19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8276</v>
      </c>
      <c r="O492" t="s">
        <v>8277</v>
      </c>
      <c r="P492">
        <f t="shared" si="32"/>
        <v>44.171300000000002</v>
      </c>
      <c r="Q492" s="9">
        <f t="shared" si="29"/>
        <v>41550.456412037034</v>
      </c>
      <c r="R492" s="9">
        <f t="shared" si="30"/>
        <v>41914.900752314818</v>
      </c>
      <c r="S492">
        <f t="shared" si="31"/>
        <v>2013</v>
      </c>
    </row>
    <row r="493" spans="1:19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8281</v>
      </c>
      <c r="O493" t="s">
        <v>8282</v>
      </c>
      <c r="P493">
        <f t="shared" si="32"/>
        <v>67.771600000000007</v>
      </c>
      <c r="Q493" s="9">
        <f t="shared" si="29"/>
        <v>42400.704537037032</v>
      </c>
      <c r="R493" s="9">
        <f t="shared" si="30"/>
        <v>41580.456412037034</v>
      </c>
      <c r="S493">
        <f t="shared" si="31"/>
        <v>2016</v>
      </c>
    </row>
    <row r="494" spans="1:19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8283</v>
      </c>
      <c r="O494" t="s">
        <v>8286</v>
      </c>
      <c r="P494">
        <f t="shared" si="32"/>
        <v>54.912599999999998</v>
      </c>
      <c r="Q494" s="9">
        <f t="shared" si="29"/>
        <v>42270.810995370368</v>
      </c>
      <c r="R494" s="9">
        <f t="shared" si="30"/>
        <v>42444.875</v>
      </c>
      <c r="S494">
        <f t="shared" si="31"/>
        <v>2015</v>
      </c>
    </row>
    <row r="495" spans="1:19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8283</v>
      </c>
      <c r="O495" t="s">
        <v>8286</v>
      </c>
      <c r="P495">
        <f t="shared" si="32"/>
        <v>327.08330000000001</v>
      </c>
      <c r="Q495" s="9">
        <f t="shared" si="29"/>
        <v>42146.836215277777</v>
      </c>
      <c r="R495" s="9">
        <f t="shared" si="30"/>
        <v>42309.958333333328</v>
      </c>
      <c r="S495">
        <f t="shared" si="31"/>
        <v>2015</v>
      </c>
    </row>
    <row r="496" spans="1:19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8283</v>
      </c>
      <c r="O496" t="s">
        <v>8284</v>
      </c>
      <c r="P496">
        <f t="shared" si="32"/>
        <v>146.69159999999999</v>
      </c>
      <c r="Q496" s="9">
        <f t="shared" si="29"/>
        <v>42696.624444444446</v>
      </c>
      <c r="R496" s="9">
        <f t="shared" si="30"/>
        <v>42176.836215277777</v>
      </c>
      <c r="S496">
        <f t="shared" si="31"/>
        <v>2016</v>
      </c>
    </row>
    <row r="497" spans="1:19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8283</v>
      </c>
      <c r="O497" t="s">
        <v>8286</v>
      </c>
      <c r="P497">
        <f t="shared" si="32"/>
        <v>89.585700000000003</v>
      </c>
      <c r="Q497" s="9">
        <f t="shared" si="29"/>
        <v>41871.845601851855</v>
      </c>
      <c r="R497" s="9">
        <f t="shared" si="30"/>
        <v>42726.624444444446</v>
      </c>
      <c r="S497">
        <f t="shared" si="31"/>
        <v>2014</v>
      </c>
    </row>
    <row r="498" spans="1:19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8268</v>
      </c>
      <c r="O498" t="s">
        <v>8269</v>
      </c>
      <c r="P498">
        <f t="shared" si="32"/>
        <v>36.965699999999998</v>
      </c>
      <c r="Q498" s="9">
        <f t="shared" si="29"/>
        <v>42296.583379629628</v>
      </c>
      <c r="R498" s="9">
        <f t="shared" si="30"/>
        <v>41913</v>
      </c>
      <c r="S498">
        <f t="shared" si="31"/>
        <v>2015</v>
      </c>
    </row>
    <row r="499" spans="1:19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8273</v>
      </c>
      <c r="O499" t="s">
        <v>8274</v>
      </c>
      <c r="P499">
        <f t="shared" si="32"/>
        <v>75.975700000000003</v>
      </c>
      <c r="Q499" s="9">
        <f t="shared" si="29"/>
        <v>40963.613032407404</v>
      </c>
      <c r="R499" s="9">
        <f t="shared" si="30"/>
        <v>42326.625046296293</v>
      </c>
      <c r="S499">
        <f t="shared" si="31"/>
        <v>2012</v>
      </c>
    </row>
    <row r="500" spans="1:19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8287</v>
      </c>
      <c r="O500" t="s">
        <v>8291</v>
      </c>
      <c r="P500">
        <f t="shared" si="32"/>
        <v>85.054299999999998</v>
      </c>
      <c r="Q500" s="9">
        <f t="shared" si="29"/>
        <v>40079.725115740745</v>
      </c>
      <c r="R500" s="9">
        <f t="shared" si="30"/>
        <v>41006.207638888889</v>
      </c>
      <c r="S500">
        <f t="shared" si="31"/>
        <v>2009</v>
      </c>
    </row>
    <row r="501" spans="1:19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8287</v>
      </c>
      <c r="O501" t="s">
        <v>8288</v>
      </c>
      <c r="P501">
        <f t="shared" si="32"/>
        <v>78.031999999999996</v>
      </c>
      <c r="Q501" s="9">
        <f t="shared" si="29"/>
        <v>42425.735416666663</v>
      </c>
      <c r="R501" s="9">
        <f t="shared" si="30"/>
        <v>40156.76666666667</v>
      </c>
      <c r="S501">
        <f t="shared" si="31"/>
        <v>2016</v>
      </c>
    </row>
    <row r="502" spans="1:19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8283</v>
      </c>
      <c r="O502" t="s">
        <v>8295</v>
      </c>
      <c r="P502">
        <f t="shared" si="32"/>
        <v>135.62610000000001</v>
      </c>
      <c r="Q502" s="9">
        <f t="shared" si="29"/>
        <v>41668.606469907405</v>
      </c>
      <c r="R502" s="9">
        <f t="shared" si="30"/>
        <v>42455.693750000006</v>
      </c>
      <c r="S502">
        <f t="shared" si="31"/>
        <v>2014</v>
      </c>
    </row>
    <row r="503" spans="1:19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8281</v>
      </c>
      <c r="O503" t="s">
        <v>8282</v>
      </c>
      <c r="P503">
        <f t="shared" si="32"/>
        <v>239.9385</v>
      </c>
      <c r="Q503" s="9">
        <f t="shared" si="29"/>
        <v>41164.859502314815</v>
      </c>
      <c r="R503" s="9">
        <f t="shared" si="30"/>
        <v>41698.606469907405</v>
      </c>
      <c r="S503">
        <f t="shared" si="31"/>
        <v>2012</v>
      </c>
    </row>
    <row r="504" spans="1:19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8287</v>
      </c>
      <c r="O504" t="s">
        <v>8291</v>
      </c>
      <c r="P504">
        <f t="shared" si="32"/>
        <v>117.2256</v>
      </c>
      <c r="Q504" s="9">
        <f t="shared" si="29"/>
        <v>42211.628611111111</v>
      </c>
      <c r="R504" s="9">
        <f t="shared" si="30"/>
        <v>41194.859502314815</v>
      </c>
      <c r="S504">
        <f t="shared" si="31"/>
        <v>2015</v>
      </c>
    </row>
    <row r="505" spans="1:19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8273</v>
      </c>
      <c r="O505" t="s">
        <v>8274</v>
      </c>
      <c r="P505">
        <f t="shared" si="32"/>
        <v>111.1786</v>
      </c>
      <c r="Q505" s="9">
        <f t="shared" si="29"/>
        <v>42265.022824074069</v>
      </c>
      <c r="R505" s="9">
        <f t="shared" si="30"/>
        <v>42241.628611111111</v>
      </c>
      <c r="S505">
        <f t="shared" si="31"/>
        <v>2015</v>
      </c>
    </row>
    <row r="506" spans="1:19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8283</v>
      </c>
      <c r="O506" t="s">
        <v>8286</v>
      </c>
      <c r="P506">
        <f t="shared" si="32"/>
        <v>199.16669999999999</v>
      </c>
      <c r="Q506" s="9">
        <f t="shared" si="29"/>
        <v>42423.709074074075</v>
      </c>
      <c r="R506" s="9">
        <f t="shared" si="30"/>
        <v>42285.022824074069</v>
      </c>
      <c r="S506">
        <f t="shared" si="31"/>
        <v>2016</v>
      </c>
    </row>
    <row r="507" spans="1:19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8273</v>
      </c>
      <c r="O507" t="s">
        <v>8274</v>
      </c>
      <c r="P507">
        <f t="shared" si="32"/>
        <v>207.0667</v>
      </c>
      <c r="Q507" s="9">
        <f t="shared" si="29"/>
        <v>42278.662037037036</v>
      </c>
      <c r="R507" s="9">
        <f t="shared" si="30"/>
        <v>42453.667407407411</v>
      </c>
      <c r="S507">
        <f t="shared" si="31"/>
        <v>2015</v>
      </c>
    </row>
    <row r="508" spans="1:19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8273</v>
      </c>
      <c r="O508" t="s">
        <v>8274</v>
      </c>
      <c r="P508">
        <f t="shared" si="32"/>
        <v>174.21350000000001</v>
      </c>
      <c r="Q508" s="9">
        <f t="shared" si="29"/>
        <v>42522.347812499997</v>
      </c>
      <c r="R508" s="9">
        <f t="shared" si="30"/>
        <v>42309.125</v>
      </c>
      <c r="S508">
        <f t="shared" si="31"/>
        <v>2016</v>
      </c>
    </row>
    <row r="509" spans="1:19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8283</v>
      </c>
      <c r="O509" t="s">
        <v>8286</v>
      </c>
      <c r="P509">
        <f t="shared" si="32"/>
        <v>85.5304</v>
      </c>
      <c r="Q509" s="9">
        <f t="shared" si="29"/>
        <v>42284.500104166669</v>
      </c>
      <c r="R509" s="9">
        <f t="shared" si="30"/>
        <v>42552.347812499997</v>
      </c>
      <c r="S509">
        <f t="shared" si="31"/>
        <v>2015</v>
      </c>
    </row>
    <row r="510" spans="1:19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8283</v>
      </c>
      <c r="O510" t="s">
        <v>8286</v>
      </c>
      <c r="P510">
        <f t="shared" si="32"/>
        <v>106.5034</v>
      </c>
      <c r="Q510" s="9">
        <f t="shared" si="29"/>
        <v>41312.737673611111</v>
      </c>
      <c r="R510" s="9">
        <f t="shared" si="30"/>
        <v>42314.541770833333</v>
      </c>
      <c r="S510">
        <f t="shared" si="31"/>
        <v>2013</v>
      </c>
    </row>
    <row r="511" spans="1:19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8281</v>
      </c>
      <c r="O511" t="s">
        <v>8282</v>
      </c>
      <c r="P511">
        <f t="shared" si="32"/>
        <v>61.496200000000002</v>
      </c>
      <c r="Q511" s="9">
        <f t="shared" si="29"/>
        <v>41866.931076388886</v>
      </c>
      <c r="R511" s="9">
        <f t="shared" si="30"/>
        <v>41352.696006944447</v>
      </c>
      <c r="S511">
        <f t="shared" si="31"/>
        <v>2014</v>
      </c>
    </row>
    <row r="512" spans="1:19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8268</v>
      </c>
      <c r="O512" t="s">
        <v>8270</v>
      </c>
      <c r="P512">
        <f t="shared" si="32"/>
        <v>530.68970000000002</v>
      </c>
      <c r="Q512" s="9">
        <f t="shared" si="29"/>
        <v>42292.701053240744</v>
      </c>
      <c r="R512" s="9">
        <f t="shared" si="30"/>
        <v>41900.083333333336</v>
      </c>
      <c r="S512">
        <f t="shared" si="31"/>
        <v>2015</v>
      </c>
    </row>
    <row r="513" spans="1:19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8283</v>
      </c>
      <c r="O513" t="s">
        <v>8286</v>
      </c>
      <c r="P513">
        <f t="shared" si="32"/>
        <v>127.79170000000001</v>
      </c>
      <c r="Q513" s="9">
        <f t="shared" si="29"/>
        <v>42769.574999999997</v>
      </c>
      <c r="R513" s="9">
        <f t="shared" si="30"/>
        <v>42322.742719907401</v>
      </c>
      <c r="S513">
        <f t="shared" si="31"/>
        <v>2017</v>
      </c>
    </row>
    <row r="514" spans="1:19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8283</v>
      </c>
      <c r="O514" t="s">
        <v>8286</v>
      </c>
      <c r="P514">
        <f t="shared" si="32"/>
        <v>136.84819999999999</v>
      </c>
      <c r="Q514" s="9">
        <f t="shared" si="29"/>
        <v>41388.021261574075</v>
      </c>
      <c r="R514" s="9">
        <f t="shared" si="30"/>
        <v>42790.574999999997</v>
      </c>
      <c r="S514">
        <f t="shared" si="31"/>
        <v>2013</v>
      </c>
    </row>
    <row r="515" spans="1:19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8287</v>
      </c>
      <c r="O515" t="s">
        <v>8291</v>
      </c>
      <c r="P515">
        <f t="shared" si="32"/>
        <v>88.037599999999998</v>
      </c>
      <c r="Q515" s="9">
        <f t="shared" ref="Q515:Q578" si="33">(((J516/60)/60)/24)+DATE(1970,1,1)</f>
        <v>42172.757638888885</v>
      </c>
      <c r="R515" s="9">
        <f t="shared" ref="R515:R578" si="34">(((I515/60)/60)/24)+DATE(1970,1,1)</f>
        <v>41418.021261574075</v>
      </c>
      <c r="S515">
        <f t="shared" ref="S515:S578" si="35">YEAR(Q515)</f>
        <v>2015</v>
      </c>
    </row>
    <row r="516" spans="1:19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8283</v>
      </c>
      <c r="O516" t="s">
        <v>8286</v>
      </c>
      <c r="P516">
        <f t="shared" si="32"/>
        <v>53.177100000000003</v>
      </c>
      <c r="Q516" s="9">
        <f t="shared" si="33"/>
        <v>42089.83289351852</v>
      </c>
      <c r="R516" s="9">
        <f t="shared" si="34"/>
        <v>42202.757638888885</v>
      </c>
      <c r="S516">
        <f t="shared" si="35"/>
        <v>2015</v>
      </c>
    </row>
    <row r="517" spans="1:19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8281</v>
      </c>
      <c r="O517" t="s">
        <v>8292</v>
      </c>
      <c r="P517">
        <f t="shared" ref="P517:P580" si="36">IFERROR(ROUND(E517/L517,4),0)</f>
        <v>221.52170000000001</v>
      </c>
      <c r="Q517" s="9">
        <f t="shared" si="33"/>
        <v>42189.031041666662</v>
      </c>
      <c r="R517" s="9">
        <f t="shared" si="34"/>
        <v>42119.83289351852</v>
      </c>
      <c r="S517">
        <f t="shared" si="35"/>
        <v>2015</v>
      </c>
    </row>
    <row r="518" spans="1:19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8273</v>
      </c>
      <c r="O518" t="s">
        <v>8274</v>
      </c>
      <c r="P518">
        <f t="shared" si="36"/>
        <v>109.9353</v>
      </c>
      <c r="Q518" s="9">
        <f t="shared" si="33"/>
        <v>40480.363483796296</v>
      </c>
      <c r="R518" s="9">
        <f t="shared" si="34"/>
        <v>42226.290972222225</v>
      </c>
      <c r="S518">
        <f t="shared" si="35"/>
        <v>2010</v>
      </c>
    </row>
    <row r="519" spans="1:19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8281</v>
      </c>
      <c r="O519" t="s">
        <v>8282</v>
      </c>
      <c r="P519">
        <f t="shared" si="36"/>
        <v>68.488799999999998</v>
      </c>
      <c r="Q519" s="9">
        <f t="shared" si="33"/>
        <v>42567.840069444443</v>
      </c>
      <c r="R519" s="9">
        <f t="shared" si="34"/>
        <v>40530.405150462961</v>
      </c>
      <c r="S519">
        <f t="shared" si="35"/>
        <v>2016</v>
      </c>
    </row>
    <row r="520" spans="1:19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8283</v>
      </c>
      <c r="O520" t="s">
        <v>8286</v>
      </c>
      <c r="P520">
        <f t="shared" si="36"/>
        <v>125.123</v>
      </c>
      <c r="Q520" s="9">
        <f t="shared" si="33"/>
        <v>41902.07240740741</v>
      </c>
      <c r="R520" s="9">
        <f t="shared" si="34"/>
        <v>42597.840069444443</v>
      </c>
      <c r="S520">
        <f t="shared" si="35"/>
        <v>2014</v>
      </c>
    </row>
    <row r="521" spans="1:19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8279</v>
      </c>
      <c r="O521" t="s">
        <v>8280</v>
      </c>
      <c r="P521">
        <f t="shared" si="36"/>
        <v>149.31399999999999</v>
      </c>
      <c r="Q521" s="9">
        <f t="shared" si="33"/>
        <v>41664.684108796297</v>
      </c>
      <c r="R521" s="9">
        <f t="shared" si="34"/>
        <v>41940.132638888892</v>
      </c>
      <c r="S521">
        <f t="shared" si="35"/>
        <v>2014</v>
      </c>
    </row>
    <row r="522" spans="1:19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8287</v>
      </c>
      <c r="O522" t="s">
        <v>8291</v>
      </c>
      <c r="P522">
        <f t="shared" si="36"/>
        <v>67.389399999999995</v>
      </c>
      <c r="Q522" s="9">
        <f t="shared" si="33"/>
        <v>41899.645300925928</v>
      </c>
      <c r="R522" s="9">
        <f t="shared" si="34"/>
        <v>41694.684108796297</v>
      </c>
      <c r="S522">
        <f t="shared" si="35"/>
        <v>2014</v>
      </c>
    </row>
    <row r="523" spans="1:19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8271</v>
      </c>
      <c r="O523" t="s">
        <v>8272</v>
      </c>
      <c r="P523">
        <f t="shared" si="36"/>
        <v>44.666699999999999</v>
      </c>
      <c r="Q523" s="9">
        <f t="shared" si="33"/>
        <v>41789.896805555552</v>
      </c>
      <c r="R523" s="9">
        <f t="shared" si="34"/>
        <v>41933</v>
      </c>
      <c r="S523">
        <f t="shared" si="35"/>
        <v>2014</v>
      </c>
    </row>
    <row r="524" spans="1:19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8279</v>
      </c>
      <c r="O524" t="s">
        <v>8280</v>
      </c>
      <c r="P524">
        <f t="shared" si="36"/>
        <v>123.3455</v>
      </c>
      <c r="Q524" s="9">
        <f t="shared" si="33"/>
        <v>42772.833379629628</v>
      </c>
      <c r="R524" s="9">
        <f t="shared" si="34"/>
        <v>41819.896805555552</v>
      </c>
      <c r="S524">
        <f t="shared" si="35"/>
        <v>2017</v>
      </c>
    </row>
    <row r="525" spans="1:19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8283</v>
      </c>
      <c r="O525" t="s">
        <v>8286</v>
      </c>
      <c r="P525">
        <f t="shared" si="36"/>
        <v>256.37290000000002</v>
      </c>
      <c r="Q525" s="9">
        <f t="shared" si="33"/>
        <v>42473.794710648144</v>
      </c>
      <c r="R525" s="9">
        <f t="shared" si="34"/>
        <v>42806.875</v>
      </c>
      <c r="S525">
        <f t="shared" si="35"/>
        <v>2016</v>
      </c>
    </row>
    <row r="526" spans="1:19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8283</v>
      </c>
      <c r="O526" t="s">
        <v>8286</v>
      </c>
      <c r="P526">
        <f t="shared" si="36"/>
        <v>252.01669999999999</v>
      </c>
      <c r="Q526" s="9">
        <f t="shared" si="33"/>
        <v>40869.675173611111</v>
      </c>
      <c r="R526" s="9">
        <f t="shared" si="34"/>
        <v>42503.794710648144</v>
      </c>
      <c r="S526">
        <f t="shared" si="35"/>
        <v>2011</v>
      </c>
    </row>
    <row r="527" spans="1:19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8287</v>
      </c>
      <c r="O527" t="s">
        <v>8291</v>
      </c>
      <c r="P527">
        <f t="shared" si="36"/>
        <v>97.993899999999996</v>
      </c>
      <c r="Q527" s="9">
        <f t="shared" si="33"/>
        <v>41862.803078703706</v>
      </c>
      <c r="R527" s="9">
        <f t="shared" si="34"/>
        <v>40929.342361111114</v>
      </c>
      <c r="S527">
        <f t="shared" si="35"/>
        <v>2014</v>
      </c>
    </row>
    <row r="528" spans="1:19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8283</v>
      </c>
      <c r="O528" t="s">
        <v>8284</v>
      </c>
      <c r="P528">
        <f t="shared" si="36"/>
        <v>259.94830000000002</v>
      </c>
      <c r="Q528" s="9">
        <f t="shared" si="33"/>
        <v>42371.617164351846</v>
      </c>
      <c r="R528" s="9">
        <f t="shared" si="34"/>
        <v>41892.202777777777</v>
      </c>
      <c r="S528">
        <f t="shared" si="35"/>
        <v>2016</v>
      </c>
    </row>
    <row r="529" spans="1:19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8276</v>
      </c>
      <c r="O529" t="s">
        <v>8277</v>
      </c>
      <c r="P529">
        <f t="shared" si="36"/>
        <v>22.116199999999999</v>
      </c>
      <c r="Q529" s="9">
        <f t="shared" si="33"/>
        <v>40862.492939814816</v>
      </c>
      <c r="R529" s="9">
        <f t="shared" si="34"/>
        <v>42401.617164351846</v>
      </c>
      <c r="S529">
        <f t="shared" si="35"/>
        <v>2011</v>
      </c>
    </row>
    <row r="530" spans="1:19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8281</v>
      </c>
      <c r="O530" t="s">
        <v>8282</v>
      </c>
      <c r="P530">
        <f t="shared" si="36"/>
        <v>73.019800000000004</v>
      </c>
      <c r="Q530" s="9">
        <f t="shared" si="33"/>
        <v>42766.600497685184</v>
      </c>
      <c r="R530" s="9">
        <f t="shared" si="34"/>
        <v>40897.492939814816</v>
      </c>
      <c r="S530">
        <f t="shared" si="35"/>
        <v>2017</v>
      </c>
    </row>
    <row r="531" spans="1:19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8281</v>
      </c>
      <c r="O531" t="s">
        <v>8292</v>
      </c>
      <c r="P531">
        <f t="shared" si="36"/>
        <v>185.48099999999999</v>
      </c>
      <c r="Q531" s="9">
        <f t="shared" si="33"/>
        <v>42262.104780092588</v>
      </c>
      <c r="R531" s="9">
        <f t="shared" si="34"/>
        <v>42796.600497685184</v>
      </c>
      <c r="S531">
        <f t="shared" si="35"/>
        <v>2015</v>
      </c>
    </row>
    <row r="532" spans="1:19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8268</v>
      </c>
      <c r="O532" t="s">
        <v>8270</v>
      </c>
      <c r="P532">
        <f t="shared" si="36"/>
        <v>405.5</v>
      </c>
      <c r="Q532" s="9">
        <f t="shared" si="33"/>
        <v>41053.80846064815</v>
      </c>
      <c r="R532" s="9">
        <f t="shared" si="34"/>
        <v>42292.104780092588</v>
      </c>
      <c r="S532">
        <f t="shared" si="35"/>
        <v>2012</v>
      </c>
    </row>
    <row r="533" spans="1:19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8287</v>
      </c>
      <c r="O533" t="s">
        <v>8291</v>
      </c>
      <c r="P533">
        <f t="shared" si="36"/>
        <v>70.785399999999996</v>
      </c>
      <c r="Q533" s="9">
        <f t="shared" si="33"/>
        <v>41775.753761574073</v>
      </c>
      <c r="R533" s="9">
        <f t="shared" si="34"/>
        <v>41074.80846064815</v>
      </c>
      <c r="S533">
        <f t="shared" si="35"/>
        <v>2014</v>
      </c>
    </row>
    <row r="534" spans="1:19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8283</v>
      </c>
      <c r="O534" t="s">
        <v>8286</v>
      </c>
      <c r="P534">
        <f t="shared" si="36"/>
        <v>200.6944</v>
      </c>
      <c r="Q534" s="9">
        <f t="shared" si="33"/>
        <v>41276.047905092593</v>
      </c>
      <c r="R534" s="9">
        <f t="shared" si="34"/>
        <v>41805.753761574073</v>
      </c>
      <c r="S534">
        <f t="shared" si="35"/>
        <v>2013</v>
      </c>
    </row>
    <row r="535" spans="1:19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8287</v>
      </c>
      <c r="O535" t="s">
        <v>8291</v>
      </c>
      <c r="P535">
        <f t="shared" si="36"/>
        <v>92.547799999999995</v>
      </c>
      <c r="Q535" s="9">
        <f t="shared" si="33"/>
        <v>42410.774155092593</v>
      </c>
      <c r="R535" s="9">
        <f t="shared" si="34"/>
        <v>41306.047905092593</v>
      </c>
      <c r="S535">
        <f t="shared" si="35"/>
        <v>2016</v>
      </c>
    </row>
    <row r="536" spans="1:19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8268</v>
      </c>
      <c r="O536" t="s">
        <v>8270</v>
      </c>
      <c r="P536">
        <f t="shared" si="36"/>
        <v>51.822499999999998</v>
      </c>
      <c r="Q536" s="9">
        <f t="shared" si="33"/>
        <v>41948.771168981482</v>
      </c>
      <c r="R536" s="9">
        <f t="shared" si="34"/>
        <v>42440.774155092593</v>
      </c>
      <c r="S536">
        <f t="shared" si="35"/>
        <v>2014</v>
      </c>
    </row>
    <row r="537" spans="1:19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8276</v>
      </c>
      <c r="O537" t="s">
        <v>8294</v>
      </c>
      <c r="P537">
        <f t="shared" si="36"/>
        <v>26.5974</v>
      </c>
      <c r="Q537" s="9">
        <f t="shared" si="33"/>
        <v>41389.808194444442</v>
      </c>
      <c r="R537" s="9">
        <f t="shared" si="34"/>
        <v>41978.771168981482</v>
      </c>
      <c r="S537">
        <f t="shared" si="35"/>
        <v>2013</v>
      </c>
    </row>
    <row r="538" spans="1:19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8268</v>
      </c>
      <c r="O538" t="s">
        <v>8269</v>
      </c>
      <c r="P538">
        <f t="shared" si="36"/>
        <v>97.191800000000001</v>
      </c>
      <c r="Q538" s="9">
        <f t="shared" si="33"/>
        <v>41330.038784722223</v>
      </c>
      <c r="R538" s="9">
        <f t="shared" si="34"/>
        <v>41422</v>
      </c>
      <c r="S538">
        <f t="shared" si="35"/>
        <v>2013</v>
      </c>
    </row>
    <row r="539" spans="1:19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8281</v>
      </c>
      <c r="O539" t="s">
        <v>8282</v>
      </c>
      <c r="P539">
        <f t="shared" si="36"/>
        <v>49.880299999999998</v>
      </c>
      <c r="Q539" s="9">
        <f t="shared" si="33"/>
        <v>42196.928668981483</v>
      </c>
      <c r="R539" s="9">
        <f t="shared" si="34"/>
        <v>41359.997118055559</v>
      </c>
      <c r="S539">
        <f t="shared" si="35"/>
        <v>2015</v>
      </c>
    </row>
    <row r="540" spans="1:19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8281</v>
      </c>
      <c r="O540" t="s">
        <v>8292</v>
      </c>
      <c r="P540">
        <f t="shared" si="36"/>
        <v>118.3361</v>
      </c>
      <c r="Q540" s="9">
        <f t="shared" si="33"/>
        <v>41861.070567129631</v>
      </c>
      <c r="R540" s="9">
        <f t="shared" si="34"/>
        <v>42226.928668981483</v>
      </c>
      <c r="S540">
        <f t="shared" si="35"/>
        <v>2014</v>
      </c>
    </row>
    <row r="541" spans="1:19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8268</v>
      </c>
      <c r="O541" t="s">
        <v>8269</v>
      </c>
      <c r="P541">
        <f t="shared" si="36"/>
        <v>147.94739999999999</v>
      </c>
      <c r="Q541" s="9">
        <f t="shared" si="33"/>
        <v>42742.30332175926</v>
      </c>
      <c r="R541" s="9">
        <f t="shared" si="34"/>
        <v>41906.070567129631</v>
      </c>
      <c r="S541">
        <f t="shared" si="35"/>
        <v>2017</v>
      </c>
    </row>
    <row r="542" spans="1:19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8268</v>
      </c>
      <c r="O542" t="s">
        <v>8270</v>
      </c>
      <c r="P542">
        <f t="shared" si="36"/>
        <v>1272.7273</v>
      </c>
      <c r="Q542" s="9">
        <f t="shared" si="33"/>
        <v>41507.845451388886</v>
      </c>
      <c r="R542" s="9">
        <f t="shared" si="34"/>
        <v>42775.30332175926</v>
      </c>
      <c r="S542">
        <f t="shared" si="35"/>
        <v>2013</v>
      </c>
    </row>
    <row r="543" spans="1:19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8287</v>
      </c>
      <c r="O543" t="s">
        <v>8291</v>
      </c>
      <c r="P543">
        <f t="shared" si="36"/>
        <v>76.923100000000005</v>
      </c>
      <c r="Q543" s="9">
        <f t="shared" si="33"/>
        <v>41682.099189814813</v>
      </c>
      <c r="R543" s="9">
        <f t="shared" si="34"/>
        <v>41537.845451388886</v>
      </c>
      <c r="S543">
        <f t="shared" si="35"/>
        <v>2014</v>
      </c>
    </row>
    <row r="544" spans="1:19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8287</v>
      </c>
      <c r="O544" t="s">
        <v>8291</v>
      </c>
      <c r="P544">
        <f t="shared" si="36"/>
        <v>73.355400000000003</v>
      </c>
      <c r="Q544" s="9">
        <f t="shared" si="33"/>
        <v>41438.899594907409</v>
      </c>
      <c r="R544" s="9">
        <f t="shared" si="34"/>
        <v>41722.057523148149</v>
      </c>
      <c r="S544">
        <f t="shared" si="35"/>
        <v>2013</v>
      </c>
    </row>
    <row r="545" spans="1:19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8268</v>
      </c>
      <c r="O545" t="s">
        <v>8269</v>
      </c>
      <c r="P545">
        <f t="shared" si="36"/>
        <v>29.3108</v>
      </c>
      <c r="Q545" s="9">
        <f t="shared" si="33"/>
        <v>41891.780023148152</v>
      </c>
      <c r="R545" s="9">
        <f t="shared" si="34"/>
        <v>41468.899594907409</v>
      </c>
      <c r="S545">
        <f t="shared" si="35"/>
        <v>2014</v>
      </c>
    </row>
    <row r="546" spans="1:19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8273</v>
      </c>
      <c r="O546" t="s">
        <v>8274</v>
      </c>
      <c r="P546">
        <f t="shared" si="36"/>
        <v>150.5</v>
      </c>
      <c r="Q546" s="9">
        <f t="shared" si="33"/>
        <v>42292.250787037032</v>
      </c>
      <c r="R546" s="9">
        <f t="shared" si="34"/>
        <v>41926.780023148152</v>
      </c>
      <c r="S546">
        <f t="shared" si="35"/>
        <v>2015</v>
      </c>
    </row>
    <row r="547" spans="1:19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8281</v>
      </c>
      <c r="O547" t="s">
        <v>8282</v>
      </c>
      <c r="P547">
        <f t="shared" si="36"/>
        <v>103.218</v>
      </c>
      <c r="Q547" s="9">
        <f t="shared" si="33"/>
        <v>41484.664247685185</v>
      </c>
      <c r="R547" s="9">
        <f t="shared" si="34"/>
        <v>42322.292361111111</v>
      </c>
      <c r="S547">
        <f t="shared" si="35"/>
        <v>2013</v>
      </c>
    </row>
    <row r="548" spans="1:19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8276</v>
      </c>
      <c r="O548" t="s">
        <v>8277</v>
      </c>
      <c r="P548">
        <f t="shared" si="36"/>
        <v>25.4255</v>
      </c>
      <c r="Q548" s="9">
        <f t="shared" si="33"/>
        <v>42283.592465277776</v>
      </c>
      <c r="R548" s="9">
        <f t="shared" si="34"/>
        <v>41520.166666666664</v>
      </c>
      <c r="S548">
        <f t="shared" si="35"/>
        <v>2015</v>
      </c>
    </row>
    <row r="549" spans="1:19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8268</v>
      </c>
      <c r="O549" t="s">
        <v>8302</v>
      </c>
      <c r="P549">
        <f t="shared" si="36"/>
        <v>402.70589999999999</v>
      </c>
      <c r="Q549" s="9">
        <f t="shared" si="33"/>
        <v>42269.967835648145</v>
      </c>
      <c r="R549" s="9">
        <f t="shared" si="34"/>
        <v>42323.634131944447</v>
      </c>
      <c r="S549">
        <f t="shared" si="35"/>
        <v>2015</v>
      </c>
    </row>
    <row r="550" spans="1:19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8287</v>
      </c>
      <c r="O550" t="s">
        <v>8301</v>
      </c>
      <c r="P550">
        <f t="shared" si="36"/>
        <v>103.68170000000001</v>
      </c>
      <c r="Q550" s="9">
        <f t="shared" si="33"/>
        <v>42200.578310185185</v>
      </c>
      <c r="R550" s="9">
        <f t="shared" si="34"/>
        <v>42290.967835648145</v>
      </c>
      <c r="S550">
        <f t="shared" si="35"/>
        <v>2015</v>
      </c>
    </row>
    <row r="551" spans="1:19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8271</v>
      </c>
      <c r="O551" t="s">
        <v>8293</v>
      </c>
      <c r="P551">
        <f t="shared" si="36"/>
        <v>59.973599999999998</v>
      </c>
      <c r="Q551" s="9">
        <f t="shared" si="33"/>
        <v>42315.699490740735</v>
      </c>
      <c r="R551" s="9">
        <f t="shared" si="34"/>
        <v>42252.165972222225</v>
      </c>
      <c r="S551">
        <f t="shared" si="35"/>
        <v>2015</v>
      </c>
    </row>
    <row r="552" spans="1:19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8276</v>
      </c>
      <c r="O552" t="s">
        <v>8277</v>
      </c>
      <c r="P552">
        <f t="shared" si="36"/>
        <v>14.370799999999999</v>
      </c>
      <c r="Q552" s="9">
        <f t="shared" si="33"/>
        <v>42452.825740740736</v>
      </c>
      <c r="R552" s="9">
        <f t="shared" si="34"/>
        <v>42345.699490740735</v>
      </c>
      <c r="S552">
        <f t="shared" si="35"/>
        <v>2016</v>
      </c>
    </row>
    <row r="553" spans="1:19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8276</v>
      </c>
      <c r="O553" t="s">
        <v>8277</v>
      </c>
      <c r="P553">
        <f t="shared" si="36"/>
        <v>140.97919999999999</v>
      </c>
      <c r="Q553" s="9">
        <f t="shared" si="33"/>
        <v>42298.34783564815</v>
      </c>
      <c r="R553" s="9">
        <f t="shared" si="34"/>
        <v>42482.825740740736</v>
      </c>
      <c r="S553">
        <f t="shared" si="35"/>
        <v>2015</v>
      </c>
    </row>
    <row r="554" spans="1:19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8273</v>
      </c>
      <c r="O554" t="s">
        <v>8274</v>
      </c>
      <c r="P554">
        <f t="shared" si="36"/>
        <v>79.411799999999999</v>
      </c>
      <c r="Q554" s="9">
        <f t="shared" si="33"/>
        <v>41600.538657407407</v>
      </c>
      <c r="R554" s="9">
        <f t="shared" si="34"/>
        <v>42358.375</v>
      </c>
      <c r="S554">
        <f t="shared" si="35"/>
        <v>2013</v>
      </c>
    </row>
    <row r="555" spans="1:19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8287</v>
      </c>
      <c r="O555" t="s">
        <v>8291</v>
      </c>
      <c r="P555">
        <f t="shared" si="36"/>
        <v>70.576800000000006</v>
      </c>
      <c r="Q555" s="9">
        <f t="shared" si="33"/>
        <v>41079.877442129626</v>
      </c>
      <c r="R555" s="9">
        <f t="shared" si="34"/>
        <v>41645.538657407407</v>
      </c>
      <c r="S555">
        <f t="shared" si="35"/>
        <v>2012</v>
      </c>
    </row>
    <row r="556" spans="1:19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8281</v>
      </c>
      <c r="O556" t="s">
        <v>8282</v>
      </c>
      <c r="P556">
        <f t="shared" si="36"/>
        <v>78.660799999999995</v>
      </c>
      <c r="Q556" s="9">
        <f t="shared" si="33"/>
        <v>42297.748067129629</v>
      </c>
      <c r="R556" s="9">
        <f t="shared" si="34"/>
        <v>41109.877442129626</v>
      </c>
      <c r="S556">
        <f t="shared" si="35"/>
        <v>2015</v>
      </c>
    </row>
    <row r="557" spans="1:19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8273</v>
      </c>
      <c r="O557" t="s">
        <v>8274</v>
      </c>
      <c r="P557">
        <f t="shared" si="36"/>
        <v>234.7895</v>
      </c>
      <c r="Q557" s="9">
        <f t="shared" si="33"/>
        <v>40487.621365740742</v>
      </c>
      <c r="R557" s="9">
        <f t="shared" si="34"/>
        <v>42342.208333333328</v>
      </c>
      <c r="S557">
        <f t="shared" si="35"/>
        <v>2010</v>
      </c>
    </row>
    <row r="558" spans="1:19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8287</v>
      </c>
      <c r="O558" t="s">
        <v>8291</v>
      </c>
      <c r="P558">
        <f t="shared" si="36"/>
        <v>94.489400000000003</v>
      </c>
      <c r="Q558" s="9">
        <f t="shared" si="33"/>
        <v>42676.583599537036</v>
      </c>
      <c r="R558" s="9">
        <f t="shared" si="34"/>
        <v>40544.207638888889</v>
      </c>
      <c r="S558">
        <f t="shared" si="35"/>
        <v>2016</v>
      </c>
    </row>
    <row r="559" spans="1:19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8268</v>
      </c>
      <c r="O559" t="s">
        <v>8270</v>
      </c>
      <c r="P559">
        <f t="shared" si="36"/>
        <v>174.94739999999999</v>
      </c>
      <c r="Q559" s="9">
        <f t="shared" si="33"/>
        <v>41401.648217592592</v>
      </c>
      <c r="R559" s="9">
        <f t="shared" si="34"/>
        <v>42718.6252662037</v>
      </c>
      <c r="S559">
        <f t="shared" si="35"/>
        <v>2013</v>
      </c>
    </row>
    <row r="560" spans="1:19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8271</v>
      </c>
      <c r="O560" t="s">
        <v>8293</v>
      </c>
      <c r="P560">
        <f t="shared" si="36"/>
        <v>141.42339999999999</v>
      </c>
      <c r="Q560" s="9">
        <f t="shared" si="33"/>
        <v>41786.640543981484</v>
      </c>
      <c r="R560" s="9">
        <f t="shared" si="34"/>
        <v>41436.648217592592</v>
      </c>
      <c r="S560">
        <f t="shared" si="35"/>
        <v>2014</v>
      </c>
    </row>
    <row r="561" spans="1:19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8279</v>
      </c>
      <c r="O561" t="s">
        <v>8280</v>
      </c>
      <c r="P561">
        <f t="shared" si="36"/>
        <v>74.184399999999997</v>
      </c>
      <c r="Q561" s="9">
        <f t="shared" si="33"/>
        <v>42262.416643518518</v>
      </c>
      <c r="R561" s="9">
        <f t="shared" si="34"/>
        <v>41816.640543981484</v>
      </c>
      <c r="S561">
        <f t="shared" si="35"/>
        <v>2015</v>
      </c>
    </row>
    <row r="562" spans="1:19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8276</v>
      </c>
      <c r="O562" t="s">
        <v>8277</v>
      </c>
      <c r="P562">
        <f t="shared" si="36"/>
        <v>52.7012</v>
      </c>
      <c r="Q562" s="9">
        <f t="shared" si="33"/>
        <v>42130.865150462967</v>
      </c>
      <c r="R562" s="9">
        <f t="shared" si="34"/>
        <v>42292.416643518518</v>
      </c>
      <c r="S562">
        <f t="shared" si="35"/>
        <v>2015</v>
      </c>
    </row>
    <row r="563" spans="1:19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8273</v>
      </c>
      <c r="O563" t="s">
        <v>8274</v>
      </c>
      <c r="P563">
        <f t="shared" si="36"/>
        <v>118.73869999999999</v>
      </c>
      <c r="Q563" s="9">
        <f t="shared" si="33"/>
        <v>42059.085752314815</v>
      </c>
      <c r="R563" s="9">
        <f t="shared" si="34"/>
        <v>42163.166666666672</v>
      </c>
      <c r="S563">
        <f t="shared" si="35"/>
        <v>2015</v>
      </c>
    </row>
    <row r="564" spans="1:19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8283</v>
      </c>
      <c r="O564" t="s">
        <v>8286</v>
      </c>
      <c r="P564">
        <f t="shared" si="36"/>
        <v>70.771500000000003</v>
      </c>
      <c r="Q564" s="9">
        <f t="shared" si="33"/>
        <v>42387.7268287037</v>
      </c>
      <c r="R564" s="9">
        <f t="shared" si="34"/>
        <v>42089.044085648144</v>
      </c>
      <c r="S564">
        <f t="shared" si="35"/>
        <v>2016</v>
      </c>
    </row>
    <row r="565" spans="1:19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8283</v>
      </c>
      <c r="O565" t="s">
        <v>8284</v>
      </c>
      <c r="P565">
        <f t="shared" si="36"/>
        <v>84.108999999999995</v>
      </c>
      <c r="Q565" s="9">
        <f t="shared" si="33"/>
        <v>40898.089236111111</v>
      </c>
      <c r="R565" s="9">
        <f t="shared" si="34"/>
        <v>42402.7268287037</v>
      </c>
      <c r="S565">
        <f t="shared" si="35"/>
        <v>2011</v>
      </c>
    </row>
    <row r="566" spans="1:19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8268</v>
      </c>
      <c r="O566" t="s">
        <v>8269</v>
      </c>
      <c r="P566">
        <f t="shared" si="36"/>
        <v>127.32040000000001</v>
      </c>
      <c r="Q566" s="9">
        <f t="shared" si="33"/>
        <v>42138.506377314814</v>
      </c>
      <c r="R566" s="9">
        <f t="shared" si="34"/>
        <v>40920.041666666664</v>
      </c>
      <c r="S566">
        <f t="shared" si="35"/>
        <v>2015</v>
      </c>
    </row>
    <row r="567" spans="1:19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8273</v>
      </c>
      <c r="O567" t="s">
        <v>8274</v>
      </c>
      <c r="P567">
        <f t="shared" si="36"/>
        <v>211.48390000000001</v>
      </c>
      <c r="Q567" s="9">
        <f t="shared" si="33"/>
        <v>42043.605578703704</v>
      </c>
      <c r="R567" s="9">
        <f t="shared" si="34"/>
        <v>42168.506377314814</v>
      </c>
      <c r="S567">
        <f t="shared" si="35"/>
        <v>2015</v>
      </c>
    </row>
    <row r="568" spans="1:19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8281</v>
      </c>
      <c r="O568" t="s">
        <v>8282</v>
      </c>
      <c r="P568">
        <f t="shared" si="36"/>
        <v>81.849100000000007</v>
      </c>
      <c r="Q568" s="9">
        <f t="shared" si="33"/>
        <v>41785.452534722222</v>
      </c>
      <c r="R568" s="9">
        <f t="shared" si="34"/>
        <v>42078.563912037032</v>
      </c>
      <c r="S568">
        <f t="shared" si="35"/>
        <v>2014</v>
      </c>
    </row>
    <row r="569" spans="1:19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8281</v>
      </c>
      <c r="O569" t="s">
        <v>8282</v>
      </c>
      <c r="P569">
        <f t="shared" si="36"/>
        <v>78.578400000000002</v>
      </c>
      <c r="Q569" s="9">
        <f t="shared" si="33"/>
        <v>40379.776435185187</v>
      </c>
      <c r="R569" s="9">
        <f t="shared" si="34"/>
        <v>41815.452534722222</v>
      </c>
      <c r="S569">
        <f t="shared" si="35"/>
        <v>2010</v>
      </c>
    </row>
    <row r="570" spans="1:19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8281</v>
      </c>
      <c r="O570" t="s">
        <v>8282</v>
      </c>
      <c r="P570">
        <f t="shared" si="36"/>
        <v>56.46</v>
      </c>
      <c r="Q570" s="9">
        <f t="shared" si="33"/>
        <v>42257.882731481484</v>
      </c>
      <c r="R570" s="9">
        <f t="shared" si="34"/>
        <v>40422.155555555553</v>
      </c>
      <c r="S570">
        <f t="shared" si="35"/>
        <v>2015</v>
      </c>
    </row>
    <row r="571" spans="1:19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8268</v>
      </c>
      <c r="O571" t="s">
        <v>8270</v>
      </c>
      <c r="P571">
        <f t="shared" si="36"/>
        <v>367.97140000000002</v>
      </c>
      <c r="Q571" s="9">
        <f t="shared" si="33"/>
        <v>41583.083981481483</v>
      </c>
      <c r="R571" s="9">
        <f t="shared" si="34"/>
        <v>42292.882731481484</v>
      </c>
      <c r="S571">
        <f t="shared" si="35"/>
        <v>2013</v>
      </c>
    </row>
    <row r="572" spans="1:19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8281</v>
      </c>
      <c r="O572" t="s">
        <v>8303</v>
      </c>
      <c r="P572">
        <f t="shared" si="36"/>
        <v>273.82979999999998</v>
      </c>
      <c r="Q572" s="9">
        <f t="shared" si="33"/>
        <v>42247.496759259258</v>
      </c>
      <c r="R572" s="9">
        <f t="shared" si="34"/>
        <v>41618.083981481483</v>
      </c>
      <c r="S572">
        <f t="shared" si="35"/>
        <v>2015</v>
      </c>
    </row>
    <row r="573" spans="1:19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8268</v>
      </c>
      <c r="O573" t="s">
        <v>8302</v>
      </c>
      <c r="P573">
        <f t="shared" si="36"/>
        <v>105.93389999999999</v>
      </c>
      <c r="Q573" s="9">
        <f t="shared" si="33"/>
        <v>42144.573807870373</v>
      </c>
      <c r="R573" s="9">
        <f t="shared" si="34"/>
        <v>42278.207638888889</v>
      </c>
      <c r="S573">
        <f t="shared" si="35"/>
        <v>2015</v>
      </c>
    </row>
    <row r="574" spans="1:19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8283</v>
      </c>
      <c r="O574" t="s">
        <v>8286</v>
      </c>
      <c r="P574">
        <f t="shared" si="36"/>
        <v>72.761399999999995</v>
      </c>
      <c r="Q574" s="9">
        <f t="shared" si="33"/>
        <v>42019.590173611112</v>
      </c>
      <c r="R574" s="9">
        <f t="shared" si="34"/>
        <v>42166.165972222225</v>
      </c>
      <c r="S574">
        <f t="shared" si="35"/>
        <v>2015</v>
      </c>
    </row>
    <row r="575" spans="1:19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8271</v>
      </c>
      <c r="O575" t="s">
        <v>8293</v>
      </c>
      <c r="P575">
        <f t="shared" si="36"/>
        <v>492.30770000000001</v>
      </c>
      <c r="Q575" s="9">
        <f t="shared" si="33"/>
        <v>42158.065694444449</v>
      </c>
      <c r="R575" s="9">
        <f t="shared" si="34"/>
        <v>42049.590173611112</v>
      </c>
      <c r="S575">
        <f t="shared" si="35"/>
        <v>2015</v>
      </c>
    </row>
    <row r="576" spans="1:19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8283</v>
      </c>
      <c r="O576" t="s">
        <v>8286</v>
      </c>
      <c r="P576">
        <f t="shared" si="36"/>
        <v>90.744699999999995</v>
      </c>
      <c r="Q576" s="9">
        <f t="shared" si="33"/>
        <v>42504.403877314813</v>
      </c>
      <c r="R576" s="9">
        <f t="shared" si="34"/>
        <v>42201</v>
      </c>
      <c r="S576">
        <f t="shared" si="35"/>
        <v>2016</v>
      </c>
    </row>
    <row r="577" spans="1:19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8268</v>
      </c>
      <c r="O577" t="s">
        <v>8270</v>
      </c>
      <c r="P577">
        <f t="shared" si="36"/>
        <v>133.25</v>
      </c>
      <c r="Q577" s="9">
        <f t="shared" si="33"/>
        <v>41888.674826388888</v>
      </c>
      <c r="R577" s="9">
        <f t="shared" si="34"/>
        <v>42549.403877314813</v>
      </c>
      <c r="S577">
        <f t="shared" si="35"/>
        <v>2014</v>
      </c>
    </row>
    <row r="578" spans="1:19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8283</v>
      </c>
      <c r="O578" t="s">
        <v>8284</v>
      </c>
      <c r="P578">
        <f t="shared" si="36"/>
        <v>108.2424</v>
      </c>
      <c r="Q578" s="9">
        <f t="shared" si="33"/>
        <v>41871.755694444444</v>
      </c>
      <c r="R578" s="9">
        <f t="shared" si="34"/>
        <v>41918.674826388888</v>
      </c>
      <c r="S578">
        <f t="shared" si="35"/>
        <v>2014</v>
      </c>
    </row>
    <row r="579" spans="1:19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8283</v>
      </c>
      <c r="O579" t="s">
        <v>8286</v>
      </c>
      <c r="P579">
        <f t="shared" si="36"/>
        <v>69.565100000000001</v>
      </c>
      <c r="Q579" s="9">
        <f t="shared" ref="Q579:Q642" si="37">(((J580/60)/60)/24)+DATE(1970,1,1)</f>
        <v>40567.694560185184</v>
      </c>
      <c r="R579" s="9">
        <f t="shared" ref="R579:R642" si="38">(((I579/60)/60)/24)+DATE(1970,1,1)</f>
        <v>41901.755694444444</v>
      </c>
      <c r="S579">
        <f t="shared" ref="S579:S642" si="39">YEAR(Q579)</f>
        <v>2011</v>
      </c>
    </row>
    <row r="580" spans="1:19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8281</v>
      </c>
      <c r="O580" t="s">
        <v>8282</v>
      </c>
      <c r="P580">
        <f t="shared" si="36"/>
        <v>62.712899999999998</v>
      </c>
      <c r="Q580" s="9">
        <f t="shared" si="37"/>
        <v>42704.857094907406</v>
      </c>
      <c r="R580" s="9">
        <f t="shared" si="38"/>
        <v>40612.694560185184</v>
      </c>
      <c r="S580">
        <f t="shared" si="39"/>
        <v>2016</v>
      </c>
    </row>
    <row r="581" spans="1:19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8268</v>
      </c>
      <c r="O581" t="s">
        <v>8269</v>
      </c>
      <c r="P581">
        <f t="shared" ref="P581:P644" si="40">IFERROR(ROUND(E581/L581,4),0)</f>
        <v>68.254099999999994</v>
      </c>
      <c r="Q581" s="9">
        <f t="shared" si="37"/>
        <v>41964.315532407403</v>
      </c>
      <c r="R581" s="9">
        <f t="shared" si="38"/>
        <v>42764.857094907406</v>
      </c>
      <c r="S581">
        <f t="shared" si="39"/>
        <v>2014</v>
      </c>
    </row>
    <row r="582" spans="1:19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8283</v>
      </c>
      <c r="O582" t="s">
        <v>8286</v>
      </c>
      <c r="P582">
        <f t="shared" si="40"/>
        <v>93.813400000000001</v>
      </c>
      <c r="Q582" s="9">
        <f t="shared" si="37"/>
        <v>41186.306527777779</v>
      </c>
      <c r="R582" s="9">
        <f t="shared" si="38"/>
        <v>41995.166666666672</v>
      </c>
      <c r="S582">
        <f t="shared" si="39"/>
        <v>2012</v>
      </c>
    </row>
    <row r="583" spans="1:19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8287</v>
      </c>
      <c r="O583" t="s">
        <v>8291</v>
      </c>
      <c r="P583">
        <f t="shared" si="40"/>
        <v>126.8081</v>
      </c>
      <c r="Q583" s="9">
        <f t="shared" si="37"/>
        <v>41990.584108796291</v>
      </c>
      <c r="R583" s="9">
        <f t="shared" si="38"/>
        <v>41211.306527777779</v>
      </c>
      <c r="S583">
        <f t="shared" si="39"/>
        <v>2014</v>
      </c>
    </row>
    <row r="584" spans="1:19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8283</v>
      </c>
      <c r="O584" t="s">
        <v>8286</v>
      </c>
      <c r="P584">
        <f t="shared" si="40"/>
        <v>63.558399999999999</v>
      </c>
      <c r="Q584" s="9">
        <f t="shared" si="37"/>
        <v>42402.709652777776</v>
      </c>
      <c r="R584" s="9">
        <f t="shared" si="38"/>
        <v>42036.120833333334</v>
      </c>
      <c r="S584">
        <f t="shared" si="39"/>
        <v>2016</v>
      </c>
    </row>
    <row r="585" spans="1:19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8268</v>
      </c>
      <c r="O585" t="s">
        <v>8270</v>
      </c>
      <c r="P585">
        <f t="shared" si="40"/>
        <v>102.0164</v>
      </c>
      <c r="Q585" s="9">
        <f t="shared" si="37"/>
        <v>41399.99622685185</v>
      </c>
      <c r="R585" s="9">
        <f t="shared" si="38"/>
        <v>42432.709652777776</v>
      </c>
      <c r="S585">
        <f t="shared" si="39"/>
        <v>2013</v>
      </c>
    </row>
    <row r="586" spans="1:19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8287</v>
      </c>
      <c r="O586" t="s">
        <v>8291</v>
      </c>
      <c r="P586">
        <f t="shared" si="40"/>
        <v>51.720799999999997</v>
      </c>
      <c r="Q586" s="9">
        <f t="shared" si="37"/>
        <v>42758.975937499999</v>
      </c>
      <c r="R586" s="9">
        <f t="shared" si="38"/>
        <v>41420.99622685185</v>
      </c>
      <c r="S586">
        <f t="shared" si="39"/>
        <v>2017</v>
      </c>
    </row>
    <row r="587" spans="1:19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8273</v>
      </c>
      <c r="O587" t="s">
        <v>8274</v>
      </c>
      <c r="P587">
        <f t="shared" si="40"/>
        <v>94.736599999999996</v>
      </c>
      <c r="Q587" s="9">
        <f t="shared" si="37"/>
        <v>40564.994837962964</v>
      </c>
      <c r="R587" s="9">
        <f t="shared" si="38"/>
        <v>42795.791666666672</v>
      </c>
      <c r="S587">
        <f t="shared" si="39"/>
        <v>2011</v>
      </c>
    </row>
    <row r="588" spans="1:19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8287</v>
      </c>
      <c r="O588" t="s">
        <v>8291</v>
      </c>
      <c r="P588">
        <f t="shared" si="40"/>
        <v>92.541899999999998</v>
      </c>
      <c r="Q588" s="9">
        <f t="shared" si="37"/>
        <v>42331.708032407405</v>
      </c>
      <c r="R588" s="9">
        <f t="shared" si="38"/>
        <v>40594.994837962964</v>
      </c>
      <c r="S588">
        <f t="shared" si="39"/>
        <v>2015</v>
      </c>
    </row>
    <row r="589" spans="1:19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8268</v>
      </c>
      <c r="O589" t="s">
        <v>8269</v>
      </c>
      <c r="P589">
        <f t="shared" si="40"/>
        <v>88.235699999999994</v>
      </c>
      <c r="Q589" s="9">
        <f t="shared" si="37"/>
        <v>41802.574282407404</v>
      </c>
      <c r="R589" s="9">
        <f t="shared" si="38"/>
        <v>42391.708032407405</v>
      </c>
      <c r="S589">
        <f t="shared" si="39"/>
        <v>2014</v>
      </c>
    </row>
    <row r="590" spans="1:19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8283</v>
      </c>
      <c r="O590" t="s">
        <v>8286</v>
      </c>
      <c r="P590">
        <f t="shared" si="40"/>
        <v>62.052799999999998</v>
      </c>
      <c r="Q590" s="9">
        <f t="shared" si="37"/>
        <v>42473.007037037038</v>
      </c>
      <c r="R590" s="9">
        <f t="shared" si="38"/>
        <v>41823.165972222225</v>
      </c>
      <c r="S590">
        <f t="shared" si="39"/>
        <v>2016</v>
      </c>
    </row>
    <row r="591" spans="1:19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8283</v>
      </c>
      <c r="O591" t="s">
        <v>8286</v>
      </c>
      <c r="P591">
        <f t="shared" si="40"/>
        <v>71.242800000000003</v>
      </c>
      <c r="Q591" s="9">
        <f t="shared" si="37"/>
        <v>41158.993923611109</v>
      </c>
      <c r="R591" s="9">
        <f t="shared" si="38"/>
        <v>42503.007037037038</v>
      </c>
      <c r="S591">
        <f t="shared" si="39"/>
        <v>2012</v>
      </c>
    </row>
    <row r="592" spans="1:19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8283</v>
      </c>
      <c r="O592" t="s">
        <v>8284</v>
      </c>
      <c r="P592">
        <f t="shared" si="40"/>
        <v>67.697800000000001</v>
      </c>
      <c r="Q592" s="9">
        <f t="shared" si="37"/>
        <v>42337.792511574073</v>
      </c>
      <c r="R592" s="9">
        <f t="shared" si="38"/>
        <v>41188.993923611109</v>
      </c>
      <c r="S592">
        <f t="shared" si="39"/>
        <v>2015</v>
      </c>
    </row>
    <row r="593" spans="1:19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8283</v>
      </c>
      <c r="O593" t="s">
        <v>8286</v>
      </c>
      <c r="P593">
        <f t="shared" si="40"/>
        <v>106.57389999999999</v>
      </c>
      <c r="Q593" s="9">
        <f t="shared" si="37"/>
        <v>41971.002152777779</v>
      </c>
      <c r="R593" s="9">
        <f t="shared" si="38"/>
        <v>42374.996527777781</v>
      </c>
      <c r="S593">
        <f t="shared" si="39"/>
        <v>2014</v>
      </c>
    </row>
    <row r="594" spans="1:19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8283</v>
      </c>
      <c r="O594" t="s">
        <v>8286</v>
      </c>
      <c r="P594">
        <f t="shared" si="40"/>
        <v>66.587000000000003</v>
      </c>
      <c r="Q594" s="9">
        <f t="shared" si="37"/>
        <v>42636.868518518517</v>
      </c>
      <c r="R594" s="9">
        <f t="shared" si="38"/>
        <v>42004</v>
      </c>
      <c r="S594">
        <f t="shared" si="39"/>
        <v>2016</v>
      </c>
    </row>
    <row r="595" spans="1:19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8273</v>
      </c>
      <c r="O595" t="s">
        <v>8274</v>
      </c>
      <c r="P595">
        <f t="shared" si="40"/>
        <v>103.6356</v>
      </c>
      <c r="Q595" s="9">
        <f t="shared" si="37"/>
        <v>42605.765381944439</v>
      </c>
      <c r="R595" s="9">
        <f t="shared" si="38"/>
        <v>42666.868518518517</v>
      </c>
      <c r="S595">
        <f t="shared" si="39"/>
        <v>2016</v>
      </c>
    </row>
    <row r="596" spans="1:19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8283</v>
      </c>
      <c r="O596" t="s">
        <v>8286</v>
      </c>
      <c r="P596">
        <f t="shared" si="40"/>
        <v>716.35289999999998</v>
      </c>
      <c r="Q596" s="9">
        <f t="shared" si="37"/>
        <v>42163.897916666669</v>
      </c>
      <c r="R596" s="9">
        <f t="shared" si="38"/>
        <v>42634.125</v>
      </c>
      <c r="S596">
        <f t="shared" si="39"/>
        <v>2015</v>
      </c>
    </row>
    <row r="597" spans="1:19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8281</v>
      </c>
      <c r="O597" t="s">
        <v>8282</v>
      </c>
      <c r="P597">
        <f t="shared" si="40"/>
        <v>139.82759999999999</v>
      </c>
      <c r="Q597" s="9">
        <f t="shared" si="37"/>
        <v>42654.973703703698</v>
      </c>
      <c r="R597" s="9">
        <f t="shared" si="38"/>
        <v>42208.132638888885</v>
      </c>
      <c r="S597">
        <f t="shared" si="39"/>
        <v>2016</v>
      </c>
    </row>
    <row r="598" spans="1:19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8283</v>
      </c>
      <c r="O598" t="s">
        <v>8284</v>
      </c>
      <c r="P598">
        <f t="shared" si="40"/>
        <v>109.5946</v>
      </c>
      <c r="Q598" s="9">
        <f t="shared" si="37"/>
        <v>41387.171805555554</v>
      </c>
      <c r="R598" s="9">
        <f t="shared" si="38"/>
        <v>42674.166666666672</v>
      </c>
      <c r="S598">
        <f t="shared" si="39"/>
        <v>2013</v>
      </c>
    </row>
    <row r="599" spans="1:19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8268</v>
      </c>
      <c r="O599" t="s">
        <v>8269</v>
      </c>
      <c r="P599">
        <f t="shared" si="40"/>
        <v>55.8065</v>
      </c>
      <c r="Q599" s="9">
        <f t="shared" si="37"/>
        <v>41726.712754629632</v>
      </c>
      <c r="R599" s="9">
        <f t="shared" si="38"/>
        <v>41417.171805555554</v>
      </c>
      <c r="S599">
        <f t="shared" si="39"/>
        <v>2014</v>
      </c>
    </row>
    <row r="600" spans="1:19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8268</v>
      </c>
      <c r="O600" t="s">
        <v>8275</v>
      </c>
      <c r="P600">
        <f t="shared" si="40"/>
        <v>31.444199999999999</v>
      </c>
      <c r="Q600" s="9">
        <f t="shared" si="37"/>
        <v>42068.888391203705</v>
      </c>
      <c r="R600" s="9">
        <f t="shared" si="38"/>
        <v>41758.712754629632</v>
      </c>
      <c r="S600">
        <f t="shared" si="39"/>
        <v>2015</v>
      </c>
    </row>
    <row r="601" spans="1:19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8283</v>
      </c>
      <c r="O601" t="s">
        <v>8286</v>
      </c>
      <c r="P601">
        <f t="shared" si="40"/>
        <v>60.475000000000001</v>
      </c>
      <c r="Q601" s="9">
        <f t="shared" si="37"/>
        <v>42324.96393518518</v>
      </c>
      <c r="R601" s="9">
        <f t="shared" si="38"/>
        <v>42098.846724537041</v>
      </c>
      <c r="S601">
        <f t="shared" si="39"/>
        <v>2015</v>
      </c>
    </row>
    <row r="602" spans="1:19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8281</v>
      </c>
      <c r="O602" t="s">
        <v>8292</v>
      </c>
      <c r="P602">
        <f t="shared" si="40"/>
        <v>169.60560000000001</v>
      </c>
      <c r="Q602" s="9">
        <f t="shared" si="37"/>
        <v>42607.226701388892</v>
      </c>
      <c r="R602" s="9">
        <f t="shared" si="38"/>
        <v>42354.96393518518</v>
      </c>
      <c r="S602">
        <f t="shared" si="39"/>
        <v>2016</v>
      </c>
    </row>
    <row r="603" spans="1:19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8287</v>
      </c>
      <c r="O603" t="s">
        <v>8296</v>
      </c>
      <c r="P603">
        <f t="shared" si="40"/>
        <v>63.377200000000002</v>
      </c>
      <c r="Q603" s="9">
        <f t="shared" si="37"/>
        <v>41760.796423611115</v>
      </c>
      <c r="R603" s="9">
        <f t="shared" si="38"/>
        <v>42637.226701388892</v>
      </c>
      <c r="S603">
        <f t="shared" si="39"/>
        <v>2014</v>
      </c>
    </row>
    <row r="604" spans="1:19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8281</v>
      </c>
      <c r="O604" t="s">
        <v>8292</v>
      </c>
      <c r="P604">
        <f t="shared" si="40"/>
        <v>171.84289999999999</v>
      </c>
      <c r="Q604" s="9">
        <f t="shared" si="37"/>
        <v>42760.498935185184</v>
      </c>
      <c r="R604" s="9">
        <f t="shared" si="38"/>
        <v>41806.229166666664</v>
      </c>
      <c r="S604">
        <f t="shared" si="39"/>
        <v>2017</v>
      </c>
    </row>
    <row r="605" spans="1:19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8281</v>
      </c>
      <c r="O605" t="s">
        <v>8282</v>
      </c>
      <c r="P605">
        <f t="shared" si="40"/>
        <v>71.899299999999997</v>
      </c>
      <c r="Q605" s="9">
        <f t="shared" si="37"/>
        <v>41806.637337962966</v>
      </c>
      <c r="R605" s="9">
        <f t="shared" si="38"/>
        <v>42790.498935185184</v>
      </c>
      <c r="S605">
        <f t="shared" si="39"/>
        <v>2014</v>
      </c>
    </row>
    <row r="606" spans="1:19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8273</v>
      </c>
      <c r="O606" t="s">
        <v>8274</v>
      </c>
      <c r="P606">
        <f t="shared" si="40"/>
        <v>55.820900000000002</v>
      </c>
      <c r="Q606" s="9">
        <f t="shared" si="37"/>
        <v>42271.176446759258</v>
      </c>
      <c r="R606" s="9">
        <f t="shared" si="38"/>
        <v>41836.637337962966</v>
      </c>
      <c r="S606">
        <f t="shared" si="39"/>
        <v>2015</v>
      </c>
    </row>
    <row r="607" spans="1:19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8281</v>
      </c>
      <c r="O607" t="s">
        <v>8292</v>
      </c>
      <c r="P607">
        <f t="shared" si="40"/>
        <v>137.93100000000001</v>
      </c>
      <c r="Q607" s="9">
        <f t="shared" si="37"/>
        <v>41837.210543981484</v>
      </c>
      <c r="R607" s="9">
        <f t="shared" si="38"/>
        <v>42301.176446759258</v>
      </c>
      <c r="S607">
        <f t="shared" si="39"/>
        <v>2014</v>
      </c>
    </row>
    <row r="608" spans="1:19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8281</v>
      </c>
      <c r="O608" t="s">
        <v>8282</v>
      </c>
      <c r="P608">
        <f t="shared" si="40"/>
        <v>139.53489999999999</v>
      </c>
      <c r="Q608" s="9">
        <f t="shared" si="37"/>
        <v>41850.400937500002</v>
      </c>
      <c r="R608" s="9">
        <f t="shared" si="38"/>
        <v>41859</v>
      </c>
      <c r="S608">
        <f t="shared" si="39"/>
        <v>2014</v>
      </c>
    </row>
    <row r="609" spans="1:19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8283</v>
      </c>
      <c r="O609" t="s">
        <v>8286</v>
      </c>
      <c r="P609">
        <f t="shared" si="40"/>
        <v>1000</v>
      </c>
      <c r="Q609" s="9">
        <f t="shared" si="37"/>
        <v>42255.333252314813</v>
      </c>
      <c r="R609" s="9">
        <f t="shared" si="38"/>
        <v>41895.400937500002</v>
      </c>
      <c r="S609">
        <f t="shared" si="39"/>
        <v>2015</v>
      </c>
    </row>
    <row r="610" spans="1:19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8283</v>
      </c>
      <c r="O610" t="s">
        <v>8284</v>
      </c>
      <c r="P610">
        <f t="shared" si="40"/>
        <v>64.160499999999999</v>
      </c>
      <c r="Q610" s="9">
        <f t="shared" si="37"/>
        <v>40936.678506944445</v>
      </c>
      <c r="R610" s="9">
        <f t="shared" si="38"/>
        <v>42285.333252314813</v>
      </c>
      <c r="S610">
        <f t="shared" si="39"/>
        <v>2012</v>
      </c>
    </row>
    <row r="611" spans="1:19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8276</v>
      </c>
      <c r="O611" t="s">
        <v>8277</v>
      </c>
      <c r="P611">
        <f t="shared" si="40"/>
        <v>57.932400000000001</v>
      </c>
      <c r="Q611" s="9">
        <f t="shared" si="37"/>
        <v>41970.64061342593</v>
      </c>
      <c r="R611" s="9">
        <f t="shared" si="38"/>
        <v>40966.678506944445</v>
      </c>
      <c r="S611">
        <f t="shared" si="39"/>
        <v>2014</v>
      </c>
    </row>
    <row r="612" spans="1:19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8281</v>
      </c>
      <c r="O612" t="s">
        <v>8285</v>
      </c>
      <c r="P612">
        <f t="shared" si="40"/>
        <v>314.28949999999998</v>
      </c>
      <c r="Q612" s="9">
        <f t="shared" si="37"/>
        <v>42493.600810185191</v>
      </c>
      <c r="R612" s="9">
        <f t="shared" si="38"/>
        <v>42001.64061342593</v>
      </c>
      <c r="S612">
        <f t="shared" si="39"/>
        <v>2016</v>
      </c>
    </row>
    <row r="613" spans="1:19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8273</v>
      </c>
      <c r="O613" t="s">
        <v>8274</v>
      </c>
      <c r="P613">
        <f t="shared" si="40"/>
        <v>78.440799999999996</v>
      </c>
      <c r="Q613" s="9">
        <f t="shared" si="37"/>
        <v>41989.24754629629</v>
      </c>
      <c r="R613" s="9">
        <f t="shared" si="38"/>
        <v>42553.600810185191</v>
      </c>
      <c r="S613">
        <f t="shared" si="39"/>
        <v>2014</v>
      </c>
    </row>
    <row r="614" spans="1:19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8283</v>
      </c>
      <c r="O614" t="s">
        <v>8286</v>
      </c>
      <c r="P614">
        <f t="shared" si="40"/>
        <v>125.0526</v>
      </c>
      <c r="Q614" s="9">
        <f t="shared" si="37"/>
        <v>41984.692731481482</v>
      </c>
      <c r="R614" s="9">
        <f t="shared" si="38"/>
        <v>42006.24754629629</v>
      </c>
      <c r="S614">
        <f t="shared" si="39"/>
        <v>2014</v>
      </c>
    </row>
    <row r="615" spans="1:19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8268</v>
      </c>
      <c r="O615" t="s">
        <v>8270</v>
      </c>
      <c r="P615">
        <f t="shared" si="40"/>
        <v>788.53330000000005</v>
      </c>
      <c r="Q615" s="9">
        <f t="shared" si="37"/>
        <v>41988.964062500003</v>
      </c>
      <c r="R615" s="9">
        <f t="shared" si="38"/>
        <v>42018.166666666672</v>
      </c>
      <c r="S615">
        <f t="shared" si="39"/>
        <v>2014</v>
      </c>
    </row>
    <row r="616" spans="1:19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8287</v>
      </c>
      <c r="O616" t="s">
        <v>8291</v>
      </c>
      <c r="P616">
        <f t="shared" si="40"/>
        <v>131.16669999999999</v>
      </c>
      <c r="Q616" s="9">
        <f t="shared" si="37"/>
        <v>42045.957314814819</v>
      </c>
      <c r="R616" s="9">
        <f t="shared" si="38"/>
        <v>42028.964062500003</v>
      </c>
      <c r="S616">
        <f t="shared" si="39"/>
        <v>2015</v>
      </c>
    </row>
    <row r="617" spans="1:19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8268</v>
      </c>
      <c r="O617" t="s">
        <v>8270</v>
      </c>
      <c r="P617">
        <f t="shared" si="40"/>
        <v>42.886899999999997</v>
      </c>
      <c r="Q617" s="9">
        <f t="shared" si="37"/>
        <v>41826.871238425927</v>
      </c>
      <c r="R617" s="9">
        <f t="shared" si="38"/>
        <v>42075.915648148148</v>
      </c>
      <c r="S617">
        <f t="shared" si="39"/>
        <v>2014</v>
      </c>
    </row>
    <row r="618" spans="1:19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8283</v>
      </c>
      <c r="O618" t="s">
        <v>8286</v>
      </c>
      <c r="P618">
        <f t="shared" si="40"/>
        <v>93.977400000000003</v>
      </c>
      <c r="Q618" s="9">
        <f t="shared" si="37"/>
        <v>42010.822233796294</v>
      </c>
      <c r="R618" s="9">
        <f t="shared" si="38"/>
        <v>41859.57916666667</v>
      </c>
      <c r="S618">
        <f t="shared" si="39"/>
        <v>2015</v>
      </c>
    </row>
    <row r="619" spans="1:19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8268</v>
      </c>
      <c r="O619" t="s">
        <v>8269</v>
      </c>
      <c r="P619">
        <f t="shared" si="40"/>
        <v>64.180300000000003</v>
      </c>
      <c r="Q619" s="9">
        <f t="shared" si="37"/>
        <v>42202.278194444443</v>
      </c>
      <c r="R619" s="9">
        <f t="shared" si="38"/>
        <v>42040.822233796294</v>
      </c>
      <c r="S619">
        <f t="shared" si="39"/>
        <v>2015</v>
      </c>
    </row>
    <row r="620" spans="1:19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8276</v>
      </c>
      <c r="O620" t="s">
        <v>8277</v>
      </c>
      <c r="P620">
        <f t="shared" si="40"/>
        <v>81.561800000000005</v>
      </c>
      <c r="Q620" s="9">
        <f t="shared" si="37"/>
        <v>42755.627372685187</v>
      </c>
      <c r="R620" s="9">
        <f t="shared" si="38"/>
        <v>42232.278194444443</v>
      </c>
      <c r="S620">
        <f t="shared" si="39"/>
        <v>2017</v>
      </c>
    </row>
    <row r="621" spans="1:19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8287</v>
      </c>
      <c r="O621" t="s">
        <v>8289</v>
      </c>
      <c r="P621">
        <f t="shared" si="40"/>
        <v>45.988199999999999</v>
      </c>
      <c r="Q621" s="9">
        <f t="shared" si="37"/>
        <v>41926.29965277778</v>
      </c>
      <c r="R621" s="9">
        <f t="shared" si="38"/>
        <v>42800.833333333328</v>
      </c>
      <c r="S621">
        <f t="shared" si="39"/>
        <v>2014</v>
      </c>
    </row>
    <row r="622" spans="1:19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8268</v>
      </c>
      <c r="O622" t="s">
        <v>8270</v>
      </c>
      <c r="P622">
        <f t="shared" si="40"/>
        <v>292.07499999999999</v>
      </c>
      <c r="Q622" s="9">
        <f t="shared" si="37"/>
        <v>41890.167453703703</v>
      </c>
      <c r="R622" s="9">
        <f t="shared" si="38"/>
        <v>41956.334722222222</v>
      </c>
      <c r="S622">
        <f t="shared" si="39"/>
        <v>2014</v>
      </c>
    </row>
    <row r="623" spans="1:19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8281</v>
      </c>
      <c r="O623" t="s">
        <v>8282</v>
      </c>
      <c r="P623">
        <f t="shared" si="40"/>
        <v>40.755200000000002</v>
      </c>
      <c r="Q623" s="9">
        <f t="shared" si="37"/>
        <v>41135.699687500004</v>
      </c>
      <c r="R623" s="9">
        <f t="shared" si="38"/>
        <v>41920.167453703703</v>
      </c>
      <c r="S623">
        <f t="shared" si="39"/>
        <v>2012</v>
      </c>
    </row>
    <row r="624" spans="1:19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8287</v>
      </c>
      <c r="O624" t="s">
        <v>8291</v>
      </c>
      <c r="P624">
        <f t="shared" si="40"/>
        <v>112.0192</v>
      </c>
      <c r="Q624" s="9">
        <f t="shared" si="37"/>
        <v>42177.007071759261</v>
      </c>
      <c r="R624" s="9">
        <f t="shared" si="38"/>
        <v>41163.699687500004</v>
      </c>
      <c r="S624">
        <f t="shared" si="39"/>
        <v>2015</v>
      </c>
    </row>
    <row r="625" spans="1:19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8281</v>
      </c>
      <c r="O625" t="s">
        <v>8292</v>
      </c>
      <c r="P625">
        <f t="shared" si="40"/>
        <v>63.9176</v>
      </c>
      <c r="Q625" s="9">
        <f t="shared" si="37"/>
        <v>41807.701921296299</v>
      </c>
      <c r="R625" s="9">
        <f t="shared" si="38"/>
        <v>42208.125</v>
      </c>
      <c r="S625">
        <f t="shared" si="39"/>
        <v>2014</v>
      </c>
    </row>
    <row r="626" spans="1:19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8281</v>
      </c>
      <c r="O626" t="s">
        <v>8292</v>
      </c>
      <c r="P626">
        <f t="shared" si="40"/>
        <v>223.48079999999999</v>
      </c>
      <c r="Q626" s="9">
        <f t="shared" si="37"/>
        <v>42742.680902777778</v>
      </c>
      <c r="R626" s="9">
        <f t="shared" si="38"/>
        <v>41837.701921296299</v>
      </c>
      <c r="S626">
        <f t="shared" si="39"/>
        <v>2017</v>
      </c>
    </row>
    <row r="627" spans="1:19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8273</v>
      </c>
      <c r="O627" t="s">
        <v>8274</v>
      </c>
      <c r="P627">
        <f t="shared" si="40"/>
        <v>120.77079999999999</v>
      </c>
      <c r="Q627" s="9">
        <f t="shared" si="37"/>
        <v>40347.837800925925</v>
      </c>
      <c r="R627" s="9">
        <f t="shared" si="38"/>
        <v>42777.680902777778</v>
      </c>
      <c r="S627">
        <f t="shared" si="39"/>
        <v>2010</v>
      </c>
    </row>
    <row r="628" spans="1:19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8268</v>
      </c>
      <c r="O628" t="s">
        <v>8269</v>
      </c>
      <c r="P628">
        <f t="shared" si="40"/>
        <v>84.459299999999999</v>
      </c>
      <c r="Q628" s="9">
        <f t="shared" si="37"/>
        <v>41839.005671296298</v>
      </c>
      <c r="R628" s="9">
        <f t="shared" si="38"/>
        <v>40414.166666666664</v>
      </c>
      <c r="S628">
        <f t="shared" si="39"/>
        <v>2014</v>
      </c>
    </row>
    <row r="629" spans="1:19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8279</v>
      </c>
      <c r="O629" t="s">
        <v>8280</v>
      </c>
      <c r="P629">
        <f t="shared" si="40"/>
        <v>40.795400000000001</v>
      </c>
      <c r="Q629" s="9">
        <f t="shared" si="37"/>
        <v>42779.908449074079</v>
      </c>
      <c r="R629" s="9">
        <f t="shared" si="38"/>
        <v>41869.005671296298</v>
      </c>
      <c r="S629">
        <f t="shared" si="39"/>
        <v>2017</v>
      </c>
    </row>
    <row r="630" spans="1:19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8279</v>
      </c>
      <c r="O630" t="s">
        <v>8280</v>
      </c>
      <c r="P630">
        <f t="shared" si="40"/>
        <v>62.069899999999997</v>
      </c>
      <c r="Q630" s="9">
        <f t="shared" si="37"/>
        <v>42134.172071759262</v>
      </c>
      <c r="R630" s="9">
        <f t="shared" si="38"/>
        <v>42799.908449074079</v>
      </c>
      <c r="S630">
        <f t="shared" si="39"/>
        <v>2015</v>
      </c>
    </row>
    <row r="631" spans="1:19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8283</v>
      </c>
      <c r="O631" t="s">
        <v>8286</v>
      </c>
      <c r="P631">
        <f t="shared" si="40"/>
        <v>110.86539999999999</v>
      </c>
      <c r="Q631" s="9">
        <f t="shared" si="37"/>
        <v>42037.950937500005</v>
      </c>
      <c r="R631" s="9">
        <f t="shared" si="38"/>
        <v>42155.290972222225</v>
      </c>
      <c r="S631">
        <f t="shared" si="39"/>
        <v>2015</v>
      </c>
    </row>
    <row r="632" spans="1:19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8268</v>
      </c>
      <c r="O632" t="s">
        <v>8275</v>
      </c>
      <c r="P632">
        <f t="shared" si="40"/>
        <v>136.90479999999999</v>
      </c>
      <c r="Q632" s="9">
        <f t="shared" si="37"/>
        <v>40933.856967592597</v>
      </c>
      <c r="R632" s="9">
        <f t="shared" si="38"/>
        <v>42072.909270833334</v>
      </c>
      <c r="S632">
        <f t="shared" si="39"/>
        <v>2012</v>
      </c>
    </row>
    <row r="633" spans="1:19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8287</v>
      </c>
      <c r="O633" t="s">
        <v>8291</v>
      </c>
      <c r="P633">
        <f t="shared" si="40"/>
        <v>67.881699999999995</v>
      </c>
      <c r="Q633" s="9">
        <f t="shared" si="37"/>
        <v>42520.235486111109</v>
      </c>
      <c r="R633" s="9">
        <f t="shared" si="38"/>
        <v>40993.815300925926</v>
      </c>
      <c r="S633">
        <f t="shared" si="39"/>
        <v>2016</v>
      </c>
    </row>
    <row r="634" spans="1:19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8268</v>
      </c>
      <c r="O634" t="s">
        <v>8270</v>
      </c>
      <c r="P634">
        <f t="shared" si="40"/>
        <v>603.52629999999999</v>
      </c>
      <c r="Q634" s="9">
        <f t="shared" si="37"/>
        <v>42494.563449074078</v>
      </c>
      <c r="R634" s="9">
        <f t="shared" si="38"/>
        <v>42572.583333333328</v>
      </c>
      <c r="S634">
        <f t="shared" si="39"/>
        <v>2016</v>
      </c>
    </row>
    <row r="635" spans="1:19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8283</v>
      </c>
      <c r="O635" t="s">
        <v>8286</v>
      </c>
      <c r="P635">
        <f t="shared" si="40"/>
        <v>184.67740000000001</v>
      </c>
      <c r="Q635" s="9">
        <f t="shared" si="37"/>
        <v>42065.818807870368</v>
      </c>
      <c r="R635" s="9">
        <f t="shared" si="38"/>
        <v>42524.563449074078</v>
      </c>
      <c r="S635">
        <f t="shared" si="39"/>
        <v>2015</v>
      </c>
    </row>
    <row r="636" spans="1:19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8283</v>
      </c>
      <c r="O636" t="s">
        <v>8284</v>
      </c>
      <c r="P636">
        <f t="shared" si="40"/>
        <v>1270.2221999999999</v>
      </c>
      <c r="Q636" s="9">
        <f t="shared" si="37"/>
        <v>41846.34579861111</v>
      </c>
      <c r="R636" s="9">
        <f t="shared" si="38"/>
        <v>42125.777141203704</v>
      </c>
      <c r="S636">
        <f t="shared" si="39"/>
        <v>2014</v>
      </c>
    </row>
    <row r="637" spans="1:19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8276</v>
      </c>
      <c r="O637" t="s">
        <v>8277</v>
      </c>
      <c r="P637">
        <f t="shared" si="40"/>
        <v>23.808700000000002</v>
      </c>
      <c r="Q637" s="9">
        <f t="shared" si="37"/>
        <v>42640.917939814812</v>
      </c>
      <c r="R637" s="9">
        <f t="shared" si="38"/>
        <v>41867.34579861111</v>
      </c>
      <c r="S637">
        <f t="shared" si="39"/>
        <v>2016</v>
      </c>
    </row>
    <row r="638" spans="1:19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8287</v>
      </c>
      <c r="O638" t="s">
        <v>8291</v>
      </c>
      <c r="P638">
        <f t="shared" si="40"/>
        <v>72.057000000000002</v>
      </c>
      <c r="Q638" s="9">
        <f t="shared" si="37"/>
        <v>41192.754942129628</v>
      </c>
      <c r="R638" s="9">
        <f t="shared" si="38"/>
        <v>42670.888194444444</v>
      </c>
      <c r="S638">
        <f t="shared" si="39"/>
        <v>2012</v>
      </c>
    </row>
    <row r="639" spans="1:19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8287</v>
      </c>
      <c r="O639" t="s">
        <v>8288</v>
      </c>
      <c r="P639">
        <f t="shared" si="40"/>
        <v>98.817400000000006</v>
      </c>
      <c r="Q639" s="9">
        <f t="shared" si="37"/>
        <v>42233.738564814819</v>
      </c>
      <c r="R639" s="9">
        <f t="shared" si="38"/>
        <v>41222.7966087963</v>
      </c>
      <c r="S639">
        <f t="shared" si="39"/>
        <v>2015</v>
      </c>
    </row>
    <row r="640" spans="1:19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8283</v>
      </c>
      <c r="O640" t="s">
        <v>8286</v>
      </c>
      <c r="P640">
        <f t="shared" si="40"/>
        <v>88.773399999999995</v>
      </c>
      <c r="Q640" s="9">
        <f t="shared" si="37"/>
        <v>41889.004317129627</v>
      </c>
      <c r="R640" s="9">
        <f t="shared" si="38"/>
        <v>42263.738564814819</v>
      </c>
      <c r="S640">
        <f t="shared" si="39"/>
        <v>2014</v>
      </c>
    </row>
    <row r="641" spans="1:19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8287</v>
      </c>
      <c r="O641" t="s">
        <v>8291</v>
      </c>
      <c r="P641">
        <f t="shared" si="40"/>
        <v>61.701099999999997</v>
      </c>
      <c r="Q641" s="9">
        <f t="shared" si="37"/>
        <v>41579.734259259261</v>
      </c>
      <c r="R641" s="9">
        <f t="shared" si="38"/>
        <v>41919.004317129627</v>
      </c>
      <c r="S641">
        <f t="shared" si="39"/>
        <v>2013</v>
      </c>
    </row>
    <row r="642" spans="1:19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8271</v>
      </c>
      <c r="O642" t="s">
        <v>8293</v>
      </c>
      <c r="P642">
        <f t="shared" si="40"/>
        <v>105.0463</v>
      </c>
      <c r="Q642" s="9">
        <f t="shared" si="37"/>
        <v>41778.637245370373</v>
      </c>
      <c r="R642" s="9">
        <f t="shared" si="38"/>
        <v>41599.207638888889</v>
      </c>
      <c r="S642">
        <f t="shared" si="39"/>
        <v>2014</v>
      </c>
    </row>
    <row r="643" spans="1:19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8283</v>
      </c>
      <c r="O643" t="s">
        <v>8286</v>
      </c>
      <c r="P643">
        <f t="shared" si="40"/>
        <v>50.158000000000001</v>
      </c>
      <c r="Q643" s="9">
        <f t="shared" ref="Q643:Q706" si="41">(((J644/60)/60)/24)+DATE(1970,1,1)</f>
        <v>42467.951979166668</v>
      </c>
      <c r="R643" s="9">
        <f t="shared" ref="R643:R706" si="42">(((I643/60)/60)/24)+DATE(1970,1,1)</f>
        <v>41810.958333333336</v>
      </c>
      <c r="S643">
        <f t="shared" ref="S643:S706" si="43">YEAR(Q643)</f>
        <v>2016</v>
      </c>
    </row>
    <row r="644" spans="1:19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8276</v>
      </c>
      <c r="O644" t="s">
        <v>8277</v>
      </c>
      <c r="P644">
        <f t="shared" si="40"/>
        <v>41.782299999999999</v>
      </c>
      <c r="Q644" s="9">
        <f t="shared" si="41"/>
        <v>40332.923842592594</v>
      </c>
      <c r="R644" s="9">
        <f t="shared" si="42"/>
        <v>42497.951979166668</v>
      </c>
      <c r="S644">
        <f t="shared" si="43"/>
        <v>2010</v>
      </c>
    </row>
    <row r="645" spans="1:19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8281</v>
      </c>
      <c r="O645" t="s">
        <v>8282</v>
      </c>
      <c r="P645">
        <f t="shared" ref="P645:P708" si="44">IFERROR(ROUND(E645/L645,4),0)</f>
        <v>48.051099999999998</v>
      </c>
      <c r="Q645" s="9">
        <f t="shared" si="41"/>
        <v>41689.150011574071</v>
      </c>
      <c r="R645" s="9">
        <f t="shared" si="42"/>
        <v>40412.736111111109</v>
      </c>
      <c r="S645">
        <f t="shared" si="43"/>
        <v>2014</v>
      </c>
    </row>
    <row r="646" spans="1:19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8268</v>
      </c>
      <c r="O646" t="s">
        <v>8269</v>
      </c>
      <c r="P646">
        <f t="shared" si="44"/>
        <v>160.44290000000001</v>
      </c>
      <c r="Q646" s="9">
        <f t="shared" si="41"/>
        <v>41745.635960648149</v>
      </c>
      <c r="R646" s="9">
        <f t="shared" si="42"/>
        <v>41749.108344907407</v>
      </c>
      <c r="S646">
        <f t="shared" si="43"/>
        <v>2014</v>
      </c>
    </row>
    <row r="647" spans="1:19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8281</v>
      </c>
      <c r="O647" t="s">
        <v>8282</v>
      </c>
      <c r="P647">
        <f t="shared" si="44"/>
        <v>181.13310000000001</v>
      </c>
      <c r="Q647" s="9">
        <f t="shared" si="41"/>
        <v>42055.713368055556</v>
      </c>
      <c r="R647" s="9">
        <f t="shared" si="42"/>
        <v>41776.145833333336</v>
      </c>
      <c r="S647">
        <f t="shared" si="43"/>
        <v>2015</v>
      </c>
    </row>
    <row r="648" spans="1:19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8283</v>
      </c>
      <c r="O648" t="s">
        <v>8284</v>
      </c>
      <c r="P648">
        <f t="shared" si="44"/>
        <v>415.77780000000001</v>
      </c>
      <c r="Q648" s="9">
        <f t="shared" si="41"/>
        <v>42430.720451388886</v>
      </c>
      <c r="R648" s="9">
        <f t="shared" si="42"/>
        <v>42085.671701388885</v>
      </c>
      <c r="S648">
        <f t="shared" si="43"/>
        <v>2016</v>
      </c>
    </row>
    <row r="649" spans="1:19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8273</v>
      </c>
      <c r="O649" t="s">
        <v>8274</v>
      </c>
      <c r="P649">
        <f t="shared" si="44"/>
        <v>81.268100000000004</v>
      </c>
      <c r="Q649" s="9">
        <f t="shared" si="41"/>
        <v>42044.711886574078</v>
      </c>
      <c r="R649" s="9">
        <f t="shared" si="42"/>
        <v>42461.166666666672</v>
      </c>
      <c r="S649">
        <f t="shared" si="43"/>
        <v>2015</v>
      </c>
    </row>
    <row r="650" spans="1:19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8287</v>
      </c>
      <c r="O650" t="s">
        <v>8289</v>
      </c>
      <c r="P650">
        <f t="shared" si="44"/>
        <v>79.2624</v>
      </c>
      <c r="Q650" s="9">
        <f t="shared" si="41"/>
        <v>42130.491620370376</v>
      </c>
      <c r="R650" s="9">
        <f t="shared" si="42"/>
        <v>42098.915972222225</v>
      </c>
      <c r="S650">
        <f t="shared" si="43"/>
        <v>2015</v>
      </c>
    </row>
    <row r="651" spans="1:19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8287</v>
      </c>
      <c r="O651" t="s">
        <v>8291</v>
      </c>
      <c r="P651">
        <f t="shared" si="44"/>
        <v>73.907300000000006</v>
      </c>
      <c r="Q651" s="9">
        <f t="shared" si="41"/>
        <v>42230.472222222219</v>
      </c>
      <c r="R651" s="9">
        <f t="shared" si="42"/>
        <v>42160.491620370376</v>
      </c>
      <c r="S651">
        <f t="shared" si="43"/>
        <v>2015</v>
      </c>
    </row>
    <row r="652" spans="1:19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8283</v>
      </c>
      <c r="O652" t="s">
        <v>8286</v>
      </c>
      <c r="P652">
        <f t="shared" si="44"/>
        <v>57.626899999999999</v>
      </c>
      <c r="Q652" s="9">
        <f t="shared" si="41"/>
        <v>40786.187789351854</v>
      </c>
      <c r="R652" s="9">
        <f t="shared" si="42"/>
        <v>42259.165972222225</v>
      </c>
      <c r="S652">
        <f t="shared" si="43"/>
        <v>2011</v>
      </c>
    </row>
    <row r="653" spans="1:19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8281</v>
      </c>
      <c r="O653" t="s">
        <v>8303</v>
      </c>
      <c r="P653">
        <f t="shared" si="44"/>
        <v>62.327100000000002</v>
      </c>
      <c r="Q653" s="9">
        <f t="shared" si="41"/>
        <v>42496.968935185185</v>
      </c>
      <c r="R653" s="9">
        <f t="shared" si="42"/>
        <v>40818.290972222225</v>
      </c>
      <c r="S653">
        <f t="shared" si="43"/>
        <v>2016</v>
      </c>
    </row>
    <row r="654" spans="1:19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8281</v>
      </c>
      <c r="O654" t="s">
        <v>8292</v>
      </c>
      <c r="P654">
        <f t="shared" si="44"/>
        <v>128.95349999999999</v>
      </c>
      <c r="Q654" s="9">
        <f t="shared" si="41"/>
        <v>41313.985046296293</v>
      </c>
      <c r="R654" s="9">
        <f t="shared" si="42"/>
        <v>42517.968935185185</v>
      </c>
      <c r="S654">
        <f t="shared" si="43"/>
        <v>2013</v>
      </c>
    </row>
    <row r="655" spans="1:19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8287</v>
      </c>
      <c r="O655" t="s">
        <v>8288</v>
      </c>
      <c r="P655">
        <f t="shared" si="44"/>
        <v>115.3125</v>
      </c>
      <c r="Q655" s="9">
        <f t="shared" si="41"/>
        <v>42176.419039351851</v>
      </c>
      <c r="R655" s="9">
        <f t="shared" si="42"/>
        <v>41343.943379629629</v>
      </c>
      <c r="S655">
        <f t="shared" si="43"/>
        <v>2015</v>
      </c>
    </row>
    <row r="656" spans="1:19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8283</v>
      </c>
      <c r="O656" t="s">
        <v>8286</v>
      </c>
      <c r="P656">
        <f t="shared" si="44"/>
        <v>151.4623</v>
      </c>
      <c r="Q656" s="9">
        <f t="shared" si="41"/>
        <v>42037.938206018516</v>
      </c>
      <c r="R656" s="9">
        <f t="shared" si="42"/>
        <v>42206.419039351851</v>
      </c>
      <c r="S656">
        <f t="shared" si="43"/>
        <v>2015</v>
      </c>
    </row>
    <row r="657" spans="1:19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8283</v>
      </c>
      <c r="O657" t="s">
        <v>8286</v>
      </c>
      <c r="P657">
        <f t="shared" si="44"/>
        <v>56.066000000000003</v>
      </c>
      <c r="Q657" s="9">
        <f t="shared" si="41"/>
        <v>41912.541655092595</v>
      </c>
      <c r="R657" s="9">
        <f t="shared" si="42"/>
        <v>42068.166666666672</v>
      </c>
      <c r="S657">
        <f t="shared" si="43"/>
        <v>2014</v>
      </c>
    </row>
    <row r="658" spans="1:19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8268</v>
      </c>
      <c r="O658" t="s">
        <v>8300</v>
      </c>
      <c r="P658">
        <f t="shared" si="44"/>
        <v>167.1515</v>
      </c>
      <c r="Q658" s="9">
        <f t="shared" si="41"/>
        <v>41493.543958333335</v>
      </c>
      <c r="R658" s="9">
        <f t="shared" si="42"/>
        <v>41941.947916666664</v>
      </c>
      <c r="S658">
        <f t="shared" si="43"/>
        <v>2013</v>
      </c>
    </row>
    <row r="659" spans="1:19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8268</v>
      </c>
      <c r="O659" t="s">
        <v>8269</v>
      </c>
      <c r="P659">
        <f t="shared" si="44"/>
        <v>40.762099999999997</v>
      </c>
      <c r="Q659" s="9">
        <f t="shared" si="41"/>
        <v>41175.05972222222</v>
      </c>
      <c r="R659" s="9">
        <f t="shared" si="42"/>
        <v>41523.791666666664</v>
      </c>
      <c r="S659">
        <f t="shared" si="43"/>
        <v>2012</v>
      </c>
    </row>
    <row r="660" spans="1:19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8287</v>
      </c>
      <c r="O660" t="s">
        <v>8298</v>
      </c>
      <c r="P660">
        <f t="shared" si="44"/>
        <v>85.546899999999994</v>
      </c>
      <c r="Q660" s="9">
        <f t="shared" si="41"/>
        <v>42628.288668981477</v>
      </c>
      <c r="R660" s="9">
        <f t="shared" si="42"/>
        <v>41235.101388888892</v>
      </c>
      <c r="S660">
        <f t="shared" si="43"/>
        <v>2016</v>
      </c>
    </row>
    <row r="661" spans="1:19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8273</v>
      </c>
      <c r="O661" t="s">
        <v>8274</v>
      </c>
      <c r="P661">
        <f t="shared" si="44"/>
        <v>133.90119999999999</v>
      </c>
      <c r="Q661" s="9">
        <f t="shared" si="41"/>
        <v>42163.625787037032</v>
      </c>
      <c r="R661" s="9">
        <f t="shared" si="42"/>
        <v>42657.666666666672</v>
      </c>
      <c r="S661">
        <f t="shared" si="43"/>
        <v>2015</v>
      </c>
    </row>
    <row r="662" spans="1:19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8276</v>
      </c>
      <c r="O662" t="s">
        <v>8277</v>
      </c>
      <c r="P662">
        <f t="shared" si="44"/>
        <v>41.228099999999998</v>
      </c>
      <c r="Q662" s="9">
        <f t="shared" si="41"/>
        <v>41974.219490740739</v>
      </c>
      <c r="R662" s="9">
        <f t="shared" si="42"/>
        <v>42191.125</v>
      </c>
      <c r="S662">
        <f t="shared" si="43"/>
        <v>2014</v>
      </c>
    </row>
    <row r="663" spans="1:19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8268</v>
      </c>
      <c r="O663" t="s">
        <v>8270</v>
      </c>
      <c r="P663">
        <f t="shared" si="44"/>
        <v>50.297699999999999</v>
      </c>
      <c r="Q663" s="9">
        <f t="shared" si="41"/>
        <v>40990.909259259257</v>
      </c>
      <c r="R663" s="9">
        <f t="shared" si="42"/>
        <v>42005.207638888889</v>
      </c>
      <c r="S663">
        <f t="shared" si="43"/>
        <v>2012</v>
      </c>
    </row>
    <row r="664" spans="1:19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8281</v>
      </c>
      <c r="O664" t="s">
        <v>8282</v>
      </c>
      <c r="P664">
        <f t="shared" si="44"/>
        <v>58.719799999999999</v>
      </c>
      <c r="Q664" s="9">
        <f t="shared" si="41"/>
        <v>42496.582337962958</v>
      </c>
      <c r="R664" s="9">
        <f t="shared" si="42"/>
        <v>41026.897222222222</v>
      </c>
      <c r="S664">
        <f t="shared" si="43"/>
        <v>2016</v>
      </c>
    </row>
    <row r="665" spans="1:19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8276</v>
      </c>
      <c r="O665" t="s">
        <v>8277</v>
      </c>
      <c r="P665">
        <f t="shared" si="44"/>
        <v>24.2742</v>
      </c>
      <c r="Q665" s="9">
        <f t="shared" si="41"/>
        <v>41943.142534722225</v>
      </c>
      <c r="R665" s="9">
        <f t="shared" si="42"/>
        <v>42513.125</v>
      </c>
      <c r="S665">
        <f t="shared" si="43"/>
        <v>2014</v>
      </c>
    </row>
    <row r="666" spans="1:19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8279</v>
      </c>
      <c r="O666" t="s">
        <v>8280</v>
      </c>
      <c r="P666">
        <f t="shared" si="44"/>
        <v>90</v>
      </c>
      <c r="Q666" s="9">
        <f t="shared" si="41"/>
        <v>41779.657870370371</v>
      </c>
      <c r="R666" s="9">
        <f t="shared" si="42"/>
        <v>41973.184201388889</v>
      </c>
      <c r="S666">
        <f t="shared" si="43"/>
        <v>2014</v>
      </c>
    </row>
    <row r="667" spans="1:19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8283</v>
      </c>
      <c r="O667" t="s">
        <v>8286</v>
      </c>
      <c r="P667">
        <f t="shared" si="44"/>
        <v>128.27379999999999</v>
      </c>
      <c r="Q667" s="9">
        <f t="shared" si="41"/>
        <v>42324.764004629629</v>
      </c>
      <c r="R667" s="9">
        <f t="shared" si="42"/>
        <v>41821.25</v>
      </c>
      <c r="S667">
        <f t="shared" si="43"/>
        <v>2015</v>
      </c>
    </row>
    <row r="668" spans="1:19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8287</v>
      </c>
      <c r="O668" t="s">
        <v>8289</v>
      </c>
      <c r="P668">
        <f t="shared" si="44"/>
        <v>108.48480000000001</v>
      </c>
      <c r="Q668" s="9">
        <f t="shared" si="41"/>
        <v>41730.708472222221</v>
      </c>
      <c r="R668" s="9">
        <f t="shared" si="42"/>
        <v>42354.764004629629</v>
      </c>
      <c r="S668">
        <f t="shared" si="43"/>
        <v>2014</v>
      </c>
    </row>
    <row r="669" spans="1:19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8268</v>
      </c>
      <c r="O669" t="s">
        <v>8275</v>
      </c>
      <c r="P669">
        <f t="shared" si="44"/>
        <v>107.1</v>
      </c>
      <c r="Q669" s="9">
        <f t="shared" si="41"/>
        <v>41724.881099537037</v>
      </c>
      <c r="R669" s="9">
        <f t="shared" si="42"/>
        <v>41759.208333333336</v>
      </c>
      <c r="S669">
        <f t="shared" si="43"/>
        <v>2014</v>
      </c>
    </row>
    <row r="670" spans="1:19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8276</v>
      </c>
      <c r="O670" t="s">
        <v>8277</v>
      </c>
      <c r="P670">
        <f t="shared" si="44"/>
        <v>21.498000000000001</v>
      </c>
      <c r="Q670" s="9">
        <f t="shared" si="41"/>
        <v>42157.470185185186</v>
      </c>
      <c r="R670" s="9">
        <f t="shared" si="42"/>
        <v>41754.881099537037</v>
      </c>
      <c r="S670">
        <f t="shared" si="43"/>
        <v>2015</v>
      </c>
    </row>
    <row r="671" spans="1:19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8283</v>
      </c>
      <c r="O671" t="s">
        <v>8286</v>
      </c>
      <c r="P671">
        <f t="shared" si="44"/>
        <v>109.03060000000001</v>
      </c>
      <c r="Q671" s="9">
        <f t="shared" si="41"/>
        <v>42654.469826388886</v>
      </c>
      <c r="R671" s="9">
        <f t="shared" si="42"/>
        <v>42187.470185185186</v>
      </c>
      <c r="S671">
        <f t="shared" si="43"/>
        <v>2016</v>
      </c>
    </row>
    <row r="672" spans="1:19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8279</v>
      </c>
      <c r="O672" t="s">
        <v>8280</v>
      </c>
      <c r="P672">
        <f t="shared" si="44"/>
        <v>31.691400000000002</v>
      </c>
      <c r="Q672" s="9">
        <f t="shared" si="41"/>
        <v>42417.804618055554</v>
      </c>
      <c r="R672" s="9">
        <f t="shared" si="42"/>
        <v>42686.166666666672</v>
      </c>
      <c r="S672">
        <f t="shared" si="43"/>
        <v>2016</v>
      </c>
    </row>
    <row r="673" spans="1:19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8268</v>
      </c>
      <c r="O673" t="s">
        <v>8270</v>
      </c>
      <c r="P673">
        <f t="shared" si="44"/>
        <v>122.73560000000001</v>
      </c>
      <c r="Q673" s="9">
        <f t="shared" si="41"/>
        <v>42102.164583333331</v>
      </c>
      <c r="R673" s="9">
        <f t="shared" si="42"/>
        <v>42477.762951388882</v>
      </c>
      <c r="S673">
        <f t="shared" si="43"/>
        <v>2015</v>
      </c>
    </row>
    <row r="674" spans="1:19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8271</v>
      </c>
      <c r="O674" t="s">
        <v>8293</v>
      </c>
      <c r="P674">
        <f t="shared" si="44"/>
        <v>187.19300000000001</v>
      </c>
      <c r="Q674" s="9">
        <f t="shared" si="41"/>
        <v>40330.755543981482</v>
      </c>
      <c r="R674" s="9">
        <f t="shared" si="42"/>
        <v>42133.208333333328</v>
      </c>
      <c r="S674">
        <f t="shared" si="43"/>
        <v>2010</v>
      </c>
    </row>
    <row r="675" spans="1:19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8281</v>
      </c>
      <c r="O675" t="s">
        <v>8282</v>
      </c>
      <c r="P675">
        <f t="shared" si="44"/>
        <v>120.9091</v>
      </c>
      <c r="Q675" s="9">
        <f t="shared" si="41"/>
        <v>40939.837673611109</v>
      </c>
      <c r="R675" s="9">
        <f t="shared" si="42"/>
        <v>40376.415972222225</v>
      </c>
      <c r="S675">
        <f t="shared" si="43"/>
        <v>2012</v>
      </c>
    </row>
    <row r="676" spans="1:19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8287</v>
      </c>
      <c r="O676" t="s">
        <v>8291</v>
      </c>
      <c r="P676">
        <f t="shared" si="44"/>
        <v>84.206299999999999</v>
      </c>
      <c r="Q676" s="9">
        <f t="shared" si="41"/>
        <v>42250.598217592589</v>
      </c>
      <c r="R676" s="9">
        <f t="shared" si="42"/>
        <v>40970.290972222225</v>
      </c>
      <c r="S676">
        <f t="shared" si="43"/>
        <v>2015</v>
      </c>
    </row>
    <row r="677" spans="1:19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8283</v>
      </c>
      <c r="O677" t="s">
        <v>8286</v>
      </c>
      <c r="P677">
        <f t="shared" si="44"/>
        <v>103.95099999999999</v>
      </c>
      <c r="Q677" s="9">
        <f t="shared" si="41"/>
        <v>42733.94131944445</v>
      </c>
      <c r="R677" s="9">
        <f t="shared" si="42"/>
        <v>42270.598217592589</v>
      </c>
      <c r="S677">
        <f t="shared" si="43"/>
        <v>2016</v>
      </c>
    </row>
    <row r="678" spans="1:19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8271</v>
      </c>
      <c r="O678" t="s">
        <v>8293</v>
      </c>
      <c r="P678">
        <f t="shared" si="44"/>
        <v>95.9636</v>
      </c>
      <c r="Q678" s="9">
        <f t="shared" si="41"/>
        <v>40335.798078703701</v>
      </c>
      <c r="R678" s="9">
        <f t="shared" si="42"/>
        <v>42763.94131944445</v>
      </c>
      <c r="S678">
        <f t="shared" si="43"/>
        <v>2010</v>
      </c>
    </row>
    <row r="679" spans="1:19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8287</v>
      </c>
      <c r="O679" t="s">
        <v>8288</v>
      </c>
      <c r="P679">
        <f t="shared" si="44"/>
        <v>87.958299999999994</v>
      </c>
      <c r="Q679" s="9">
        <f t="shared" si="41"/>
        <v>41800.380428240744</v>
      </c>
      <c r="R679" s="9">
        <f t="shared" si="42"/>
        <v>40381.25</v>
      </c>
      <c r="S679">
        <f t="shared" si="43"/>
        <v>2014</v>
      </c>
    </row>
    <row r="680" spans="1:19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8283</v>
      </c>
      <c r="O680" t="s">
        <v>8286</v>
      </c>
      <c r="P680">
        <f t="shared" si="44"/>
        <v>62.827399999999997</v>
      </c>
      <c r="Q680" s="9">
        <f t="shared" si="41"/>
        <v>42271.251979166671</v>
      </c>
      <c r="R680" s="9">
        <f t="shared" si="42"/>
        <v>41830.380428240744</v>
      </c>
      <c r="S680">
        <f t="shared" si="43"/>
        <v>2015</v>
      </c>
    </row>
    <row r="681" spans="1:19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8287</v>
      </c>
      <c r="O681" t="s">
        <v>8289</v>
      </c>
      <c r="P681">
        <f t="shared" si="44"/>
        <v>22.079699999999999</v>
      </c>
      <c r="Q681" s="9">
        <f t="shared" si="41"/>
        <v>42291.46674768519</v>
      </c>
      <c r="R681" s="9">
        <f t="shared" si="42"/>
        <v>42294.166666666672</v>
      </c>
      <c r="S681">
        <f t="shared" si="43"/>
        <v>2015</v>
      </c>
    </row>
    <row r="682" spans="1:19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8281</v>
      </c>
      <c r="O682" t="s">
        <v>8282</v>
      </c>
      <c r="P682">
        <f t="shared" si="44"/>
        <v>63.173699999999997</v>
      </c>
      <c r="Q682" s="9">
        <f t="shared" si="41"/>
        <v>41360.970601851855</v>
      </c>
      <c r="R682" s="9">
        <f t="shared" si="42"/>
        <v>42315.166666666672</v>
      </c>
      <c r="S682">
        <f t="shared" si="43"/>
        <v>2013</v>
      </c>
    </row>
    <row r="683" spans="1:19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8281</v>
      </c>
      <c r="O683" t="s">
        <v>8282</v>
      </c>
      <c r="P683">
        <f t="shared" si="44"/>
        <v>202.42310000000001</v>
      </c>
      <c r="Q683" s="9">
        <f t="shared" si="41"/>
        <v>42704.95177083333</v>
      </c>
      <c r="R683" s="9">
        <f t="shared" si="42"/>
        <v>41372.189583333333</v>
      </c>
      <c r="S683">
        <f t="shared" si="43"/>
        <v>2016</v>
      </c>
    </row>
    <row r="684" spans="1:19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8287</v>
      </c>
      <c r="O684" t="s">
        <v>8291</v>
      </c>
      <c r="P684">
        <f t="shared" si="44"/>
        <v>201.94229999999999</v>
      </c>
      <c r="Q684" s="9">
        <f t="shared" si="41"/>
        <v>42491.92288194444</v>
      </c>
      <c r="R684" s="9">
        <f t="shared" si="42"/>
        <v>42734.95177083333</v>
      </c>
      <c r="S684">
        <f t="shared" si="43"/>
        <v>2016</v>
      </c>
    </row>
    <row r="685" spans="1:19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8283</v>
      </c>
      <c r="O685" t="s">
        <v>8286</v>
      </c>
      <c r="P685">
        <f t="shared" si="44"/>
        <v>145</v>
      </c>
      <c r="Q685" s="9">
        <f t="shared" si="41"/>
        <v>40927.731782407405</v>
      </c>
      <c r="R685" s="9">
        <f t="shared" si="42"/>
        <v>42521.92288194444</v>
      </c>
      <c r="S685">
        <f t="shared" si="43"/>
        <v>2012</v>
      </c>
    </row>
    <row r="686" spans="1:19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8287</v>
      </c>
      <c r="O686" t="s">
        <v>8291</v>
      </c>
      <c r="P686">
        <f t="shared" si="44"/>
        <v>71.965500000000006</v>
      </c>
      <c r="Q686" s="9">
        <f t="shared" si="41"/>
        <v>41604.022418981483</v>
      </c>
      <c r="R686" s="9">
        <f t="shared" si="42"/>
        <v>40962.731782407405</v>
      </c>
      <c r="S686">
        <f t="shared" si="43"/>
        <v>2013</v>
      </c>
    </row>
    <row r="687" spans="1:19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8268</v>
      </c>
      <c r="O687" t="s">
        <v>8269</v>
      </c>
      <c r="P687">
        <f t="shared" si="44"/>
        <v>43.094999999999999</v>
      </c>
      <c r="Q687" s="9">
        <f t="shared" si="41"/>
        <v>41194.715520833335</v>
      </c>
      <c r="R687" s="9">
        <f t="shared" si="42"/>
        <v>41634.022418981483</v>
      </c>
      <c r="S687">
        <f t="shared" si="43"/>
        <v>2012</v>
      </c>
    </row>
    <row r="688" spans="1:19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8287</v>
      </c>
      <c r="O688" t="s">
        <v>8291</v>
      </c>
      <c r="P688">
        <f t="shared" si="44"/>
        <v>66.369399999999999</v>
      </c>
      <c r="Q688" s="9">
        <f t="shared" si="41"/>
        <v>41828.515127314815</v>
      </c>
      <c r="R688" s="9">
        <f t="shared" si="42"/>
        <v>41235.916666666664</v>
      </c>
      <c r="S688">
        <f t="shared" si="43"/>
        <v>2014</v>
      </c>
    </row>
    <row r="689" spans="1:19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8281</v>
      </c>
      <c r="O689" t="s">
        <v>8292</v>
      </c>
      <c r="P689">
        <f t="shared" si="44"/>
        <v>69.2667</v>
      </c>
      <c r="Q689" s="9">
        <f t="shared" si="41"/>
        <v>42775.733715277776</v>
      </c>
      <c r="R689" s="9">
        <f t="shared" si="42"/>
        <v>41858.515127314815</v>
      </c>
      <c r="S689">
        <f t="shared" si="43"/>
        <v>2017</v>
      </c>
    </row>
    <row r="690" spans="1:19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8283</v>
      </c>
      <c r="O690" t="s">
        <v>8284</v>
      </c>
      <c r="P690">
        <f t="shared" si="44"/>
        <v>90.2</v>
      </c>
      <c r="Q690" s="9">
        <f t="shared" si="41"/>
        <v>41879.130868055552</v>
      </c>
      <c r="R690" s="9">
        <f t="shared" si="42"/>
        <v>42793.207638888889</v>
      </c>
      <c r="S690">
        <f t="shared" si="43"/>
        <v>2014</v>
      </c>
    </row>
    <row r="691" spans="1:19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8287</v>
      </c>
      <c r="O691" t="s">
        <v>8288</v>
      </c>
      <c r="P691">
        <f t="shared" si="44"/>
        <v>94.054500000000004</v>
      </c>
      <c r="Q691" s="9">
        <f t="shared" si="41"/>
        <v>42612.918807870374</v>
      </c>
      <c r="R691" s="9">
        <f t="shared" si="42"/>
        <v>41909.130868055552</v>
      </c>
      <c r="S691">
        <f t="shared" si="43"/>
        <v>2016</v>
      </c>
    </row>
    <row r="692" spans="1:19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8283</v>
      </c>
      <c r="O692" t="s">
        <v>8286</v>
      </c>
      <c r="P692">
        <f t="shared" si="44"/>
        <v>90.684200000000004</v>
      </c>
      <c r="Q692" s="9">
        <f t="shared" si="41"/>
        <v>41355.577291666668</v>
      </c>
      <c r="R692" s="9">
        <f t="shared" si="42"/>
        <v>42654.165972222225</v>
      </c>
      <c r="S692">
        <f t="shared" si="43"/>
        <v>2013</v>
      </c>
    </row>
    <row r="693" spans="1:19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8281</v>
      </c>
      <c r="O693" t="s">
        <v>8282</v>
      </c>
      <c r="P693">
        <f t="shared" si="44"/>
        <v>86.848799999999997</v>
      </c>
      <c r="Q693" s="9">
        <f t="shared" si="41"/>
        <v>42207.58699074074</v>
      </c>
      <c r="R693" s="9">
        <f t="shared" si="42"/>
        <v>41395.207638888889</v>
      </c>
      <c r="S693">
        <f t="shared" si="43"/>
        <v>2015</v>
      </c>
    </row>
    <row r="694" spans="1:19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8281</v>
      </c>
      <c r="O694" t="s">
        <v>8282</v>
      </c>
      <c r="P694">
        <f t="shared" si="44"/>
        <v>86.554599999999994</v>
      </c>
      <c r="Q694" s="9">
        <f t="shared" si="41"/>
        <v>41878.878379629627</v>
      </c>
      <c r="R694" s="9">
        <f t="shared" si="42"/>
        <v>42237.58699074074</v>
      </c>
      <c r="S694">
        <f t="shared" si="43"/>
        <v>2014</v>
      </c>
    </row>
    <row r="695" spans="1:19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8283</v>
      </c>
      <c r="O695" t="s">
        <v>8286</v>
      </c>
      <c r="P695">
        <f t="shared" si="44"/>
        <v>139.1892</v>
      </c>
      <c r="Q695" s="9">
        <f t="shared" si="41"/>
        <v>41932.311099537037</v>
      </c>
      <c r="R695" s="9">
        <f t="shared" si="42"/>
        <v>41908.878379629627</v>
      </c>
      <c r="S695">
        <f t="shared" si="43"/>
        <v>2014</v>
      </c>
    </row>
    <row r="696" spans="1:19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8283</v>
      </c>
      <c r="O696" t="s">
        <v>8286</v>
      </c>
      <c r="P696">
        <f t="shared" si="44"/>
        <v>63.574100000000001</v>
      </c>
      <c r="Q696" s="9">
        <f t="shared" si="41"/>
        <v>41932.745046296295</v>
      </c>
      <c r="R696" s="9">
        <f t="shared" si="42"/>
        <v>41962.352766203709</v>
      </c>
      <c r="S696">
        <f t="shared" si="43"/>
        <v>2014</v>
      </c>
    </row>
    <row r="697" spans="1:19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8281</v>
      </c>
      <c r="O697" t="s">
        <v>8292</v>
      </c>
      <c r="P697">
        <f t="shared" si="44"/>
        <v>137.2133</v>
      </c>
      <c r="Q697" s="9">
        <f t="shared" si="41"/>
        <v>42052.7815162037</v>
      </c>
      <c r="R697" s="9">
        <f t="shared" si="42"/>
        <v>41962.786712962959</v>
      </c>
      <c r="S697">
        <f t="shared" si="43"/>
        <v>2015</v>
      </c>
    </row>
    <row r="698" spans="1:19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8273</v>
      </c>
      <c r="O698" t="s">
        <v>8274</v>
      </c>
      <c r="P698">
        <f t="shared" si="44"/>
        <v>168.6885</v>
      </c>
      <c r="Q698" s="9">
        <f t="shared" si="41"/>
        <v>41788.167187500003</v>
      </c>
      <c r="R698" s="9">
        <f t="shared" si="42"/>
        <v>42082.739849537036</v>
      </c>
      <c r="S698">
        <f t="shared" si="43"/>
        <v>2014</v>
      </c>
    </row>
    <row r="699" spans="1:19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8283</v>
      </c>
      <c r="O699" t="s">
        <v>8295</v>
      </c>
      <c r="P699">
        <f t="shared" si="44"/>
        <v>106.9272</v>
      </c>
      <c r="Q699" s="9">
        <f t="shared" si="41"/>
        <v>42553.681979166664</v>
      </c>
      <c r="R699" s="9">
        <f t="shared" si="42"/>
        <v>41823.167187500003</v>
      </c>
      <c r="S699">
        <f t="shared" si="43"/>
        <v>2016</v>
      </c>
    </row>
    <row r="700" spans="1:19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8287</v>
      </c>
      <c r="O700" t="s">
        <v>8291</v>
      </c>
      <c r="P700">
        <f t="shared" si="44"/>
        <v>196.82689999999999</v>
      </c>
      <c r="Q700" s="9">
        <f t="shared" si="41"/>
        <v>42118.556331018524</v>
      </c>
      <c r="R700" s="9">
        <f t="shared" si="42"/>
        <v>42583.681979166664</v>
      </c>
      <c r="S700">
        <f t="shared" si="43"/>
        <v>2015</v>
      </c>
    </row>
    <row r="701" spans="1:19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8283</v>
      </c>
      <c r="O701" t="s">
        <v>8286</v>
      </c>
      <c r="P701">
        <f t="shared" si="44"/>
        <v>105.5155</v>
      </c>
      <c r="Q701" s="9">
        <f t="shared" si="41"/>
        <v>42317.33258101852</v>
      </c>
      <c r="R701" s="9">
        <f t="shared" si="42"/>
        <v>42150.165972222225</v>
      </c>
      <c r="S701">
        <f t="shared" si="43"/>
        <v>2015</v>
      </c>
    </row>
    <row r="702" spans="1:19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8271</v>
      </c>
      <c r="O702" t="s">
        <v>8293</v>
      </c>
      <c r="P702">
        <f t="shared" si="44"/>
        <v>59.360500000000002</v>
      </c>
      <c r="Q702" s="9">
        <f t="shared" si="41"/>
        <v>41546.664212962962</v>
      </c>
      <c r="R702" s="9">
        <f t="shared" si="42"/>
        <v>42354.290972222225</v>
      </c>
      <c r="S702">
        <f t="shared" si="43"/>
        <v>2013</v>
      </c>
    </row>
    <row r="703" spans="1:19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8287</v>
      </c>
      <c r="O703" t="s">
        <v>8291</v>
      </c>
      <c r="P703">
        <f t="shared" si="44"/>
        <v>64.6203</v>
      </c>
      <c r="Q703" s="9">
        <f t="shared" si="41"/>
        <v>41257.950381944444</v>
      </c>
      <c r="R703" s="9">
        <f t="shared" si="42"/>
        <v>41579.791666666664</v>
      </c>
      <c r="S703">
        <f t="shared" si="43"/>
        <v>2012</v>
      </c>
    </row>
    <row r="704" spans="1:19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8287</v>
      </c>
      <c r="O704" t="s">
        <v>8288</v>
      </c>
      <c r="P704">
        <f t="shared" si="44"/>
        <v>129.1139</v>
      </c>
      <c r="Q704" s="9">
        <f t="shared" si="41"/>
        <v>40354.11550925926</v>
      </c>
      <c r="R704" s="9">
        <f t="shared" si="42"/>
        <v>41287.950381944444</v>
      </c>
      <c r="S704">
        <f t="shared" si="43"/>
        <v>2010</v>
      </c>
    </row>
    <row r="705" spans="1:19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8287</v>
      </c>
      <c r="O705" t="s">
        <v>8288</v>
      </c>
      <c r="P705">
        <f t="shared" si="44"/>
        <v>97.903999999999996</v>
      </c>
      <c r="Q705" s="9">
        <f t="shared" si="41"/>
        <v>42239.957962962959</v>
      </c>
      <c r="R705" s="9">
        <f t="shared" si="42"/>
        <v>40425.043749999997</v>
      </c>
      <c r="S705">
        <f t="shared" si="43"/>
        <v>2015</v>
      </c>
    </row>
    <row r="706" spans="1:19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8283</v>
      </c>
      <c r="O706" t="s">
        <v>8286</v>
      </c>
      <c r="P706">
        <f t="shared" si="44"/>
        <v>141.29169999999999</v>
      </c>
      <c r="Q706" s="9">
        <f t="shared" si="41"/>
        <v>41880.76357638889</v>
      </c>
      <c r="R706" s="9">
        <f t="shared" si="42"/>
        <v>42260</v>
      </c>
      <c r="S706">
        <f t="shared" si="43"/>
        <v>2014</v>
      </c>
    </row>
    <row r="707" spans="1:19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8283</v>
      </c>
      <c r="O707" t="s">
        <v>8286</v>
      </c>
      <c r="P707">
        <f t="shared" si="44"/>
        <v>137.2432</v>
      </c>
      <c r="Q707" s="9">
        <f t="shared" ref="Q707:Q770" si="45">(((J708/60)/60)/24)+DATE(1970,1,1)</f>
        <v>41502.882928240739</v>
      </c>
      <c r="R707" s="9">
        <f t="shared" ref="R707:R770" si="46">(((I707/60)/60)/24)+DATE(1970,1,1)</f>
        <v>41895.166666666664</v>
      </c>
      <c r="S707">
        <f t="shared" ref="S707:S770" si="47">YEAR(Q707)</f>
        <v>2013</v>
      </c>
    </row>
    <row r="708" spans="1:19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8287</v>
      </c>
      <c r="O708" t="s">
        <v>8291</v>
      </c>
      <c r="P708">
        <f t="shared" si="44"/>
        <v>112.61109999999999</v>
      </c>
      <c r="Q708" s="9">
        <f t="shared" si="45"/>
        <v>42561.783877314811</v>
      </c>
      <c r="R708" s="9">
        <f t="shared" si="46"/>
        <v>41532.881944444445</v>
      </c>
      <c r="S708">
        <f t="shared" si="47"/>
        <v>2016</v>
      </c>
    </row>
    <row r="709" spans="1:19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8283</v>
      </c>
      <c r="O709" t="s">
        <v>8286</v>
      </c>
      <c r="P709">
        <f t="shared" ref="P709:P772" si="48">IFERROR(ROUND(E709/L709,4),0)</f>
        <v>99.343100000000007</v>
      </c>
      <c r="Q709" s="9">
        <f t="shared" si="45"/>
        <v>42101.682372685187</v>
      </c>
      <c r="R709" s="9">
        <f t="shared" si="46"/>
        <v>42593.165972222225</v>
      </c>
      <c r="S709">
        <f t="shared" si="47"/>
        <v>2015</v>
      </c>
    </row>
    <row r="710" spans="1:19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8281</v>
      </c>
      <c r="O710" t="s">
        <v>8282</v>
      </c>
      <c r="P710">
        <f t="shared" si="48"/>
        <v>146.65219999999999</v>
      </c>
      <c r="Q710" s="9">
        <f t="shared" si="45"/>
        <v>42037.791238425925</v>
      </c>
      <c r="R710" s="9">
        <f t="shared" si="46"/>
        <v>42139.791666666672</v>
      </c>
      <c r="S710">
        <f t="shared" si="47"/>
        <v>2015</v>
      </c>
    </row>
    <row r="711" spans="1:19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8283</v>
      </c>
      <c r="O711" t="s">
        <v>8286</v>
      </c>
      <c r="P711">
        <f t="shared" si="48"/>
        <v>103.21429999999999</v>
      </c>
      <c r="Q711" s="9">
        <f t="shared" si="45"/>
        <v>42333.713206018518</v>
      </c>
      <c r="R711" s="9">
        <f t="shared" si="46"/>
        <v>42067.791238425925</v>
      </c>
      <c r="S711">
        <f t="shared" si="47"/>
        <v>2015</v>
      </c>
    </row>
    <row r="712" spans="1:19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8281</v>
      </c>
      <c r="O712" t="s">
        <v>8292</v>
      </c>
      <c r="P712">
        <f t="shared" si="48"/>
        <v>194.23079999999999</v>
      </c>
      <c r="Q712" s="9">
        <f t="shared" si="45"/>
        <v>42101.584074074075</v>
      </c>
      <c r="R712" s="9">
        <f t="shared" si="46"/>
        <v>42363.713206018518</v>
      </c>
      <c r="S712">
        <f t="shared" si="47"/>
        <v>2015</v>
      </c>
    </row>
    <row r="713" spans="1:19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8283</v>
      </c>
      <c r="O713" t="s">
        <v>8295</v>
      </c>
      <c r="P713">
        <f t="shared" si="48"/>
        <v>162.77420000000001</v>
      </c>
      <c r="Q713" s="9">
        <f t="shared" si="45"/>
        <v>42564.95380787037</v>
      </c>
      <c r="R713" s="9">
        <f t="shared" si="46"/>
        <v>42131.584074074075</v>
      </c>
      <c r="S713">
        <f t="shared" si="47"/>
        <v>2016</v>
      </c>
    </row>
    <row r="714" spans="1:19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8283</v>
      </c>
      <c r="O714" t="s">
        <v>8284</v>
      </c>
      <c r="P714">
        <f t="shared" si="48"/>
        <v>162.7097</v>
      </c>
      <c r="Q714" s="9">
        <f t="shared" si="45"/>
        <v>42753.205625000002</v>
      </c>
      <c r="R714" s="9">
        <f t="shared" si="46"/>
        <v>42609.95380787037</v>
      </c>
      <c r="S714">
        <f t="shared" si="47"/>
        <v>2017</v>
      </c>
    </row>
    <row r="715" spans="1:19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8283</v>
      </c>
      <c r="O715" t="s">
        <v>8286</v>
      </c>
      <c r="P715">
        <f t="shared" si="48"/>
        <v>63.829099999999997</v>
      </c>
      <c r="Q715" s="9">
        <f t="shared" si="45"/>
        <v>42569.605393518519</v>
      </c>
      <c r="R715" s="9">
        <f t="shared" si="46"/>
        <v>42783.670138888891</v>
      </c>
      <c r="S715">
        <f t="shared" si="47"/>
        <v>2016</v>
      </c>
    </row>
    <row r="716" spans="1:19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8287</v>
      </c>
      <c r="O716" t="s">
        <v>8298</v>
      </c>
      <c r="P716">
        <f t="shared" si="48"/>
        <v>89.247799999999998</v>
      </c>
      <c r="Q716" s="9">
        <f t="shared" si="45"/>
        <v>42454.836851851855</v>
      </c>
      <c r="R716" s="9">
        <f t="shared" si="46"/>
        <v>42600.290972222225</v>
      </c>
      <c r="S716">
        <f t="shared" si="47"/>
        <v>2016</v>
      </c>
    </row>
    <row r="717" spans="1:19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8273</v>
      </c>
      <c r="O717" t="s">
        <v>8274</v>
      </c>
      <c r="P717">
        <f t="shared" si="48"/>
        <v>80.647999999999996</v>
      </c>
      <c r="Q717" s="9">
        <f t="shared" si="45"/>
        <v>41786.555162037039</v>
      </c>
      <c r="R717" s="9">
        <f t="shared" si="46"/>
        <v>42479.836851851855</v>
      </c>
      <c r="S717">
        <f t="shared" si="47"/>
        <v>2014</v>
      </c>
    </row>
    <row r="718" spans="1:19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8287</v>
      </c>
      <c r="O718" t="s">
        <v>8291</v>
      </c>
      <c r="P718">
        <f t="shared" si="48"/>
        <v>53.005299999999998</v>
      </c>
      <c r="Q718" s="9">
        <f t="shared" si="45"/>
        <v>40633.154363425929</v>
      </c>
      <c r="R718" s="9">
        <f t="shared" si="46"/>
        <v>41815.083333333336</v>
      </c>
      <c r="S718">
        <f t="shared" si="47"/>
        <v>2011</v>
      </c>
    </row>
    <row r="719" spans="1:19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8283</v>
      </c>
      <c r="O719" t="s">
        <v>8286</v>
      </c>
      <c r="P719">
        <f t="shared" si="48"/>
        <v>41.773899999999998</v>
      </c>
      <c r="Q719" s="9">
        <f t="shared" si="45"/>
        <v>42626.7503125</v>
      </c>
      <c r="R719" s="9">
        <f t="shared" si="46"/>
        <v>40664.207638888889</v>
      </c>
      <c r="S719">
        <f t="shared" si="47"/>
        <v>2016</v>
      </c>
    </row>
    <row r="720" spans="1:19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8283</v>
      </c>
      <c r="O720" t="s">
        <v>8286</v>
      </c>
      <c r="P720">
        <f t="shared" si="48"/>
        <v>145.86959999999999</v>
      </c>
      <c r="Q720" s="9">
        <f t="shared" si="45"/>
        <v>40933.856921296298</v>
      </c>
      <c r="R720" s="9">
        <f t="shared" si="46"/>
        <v>42656.7503125</v>
      </c>
      <c r="S720">
        <f t="shared" si="47"/>
        <v>2012</v>
      </c>
    </row>
    <row r="721" spans="1:19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8281</v>
      </c>
      <c r="O721" t="s">
        <v>8282</v>
      </c>
      <c r="P721">
        <f t="shared" si="48"/>
        <v>93.018500000000003</v>
      </c>
      <c r="Q721" s="9">
        <f t="shared" si="45"/>
        <v>41946.674108796295</v>
      </c>
      <c r="R721" s="9">
        <f t="shared" si="46"/>
        <v>40963.856921296298</v>
      </c>
      <c r="S721">
        <f t="shared" si="47"/>
        <v>2014</v>
      </c>
    </row>
    <row r="722" spans="1:19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8268</v>
      </c>
      <c r="O722" t="s">
        <v>8269</v>
      </c>
      <c r="P722">
        <f t="shared" si="48"/>
        <v>99.455399999999997</v>
      </c>
      <c r="Q722" s="9">
        <f t="shared" si="45"/>
        <v>42795.701481481476</v>
      </c>
      <c r="R722" s="9">
        <f t="shared" si="46"/>
        <v>41976.166666666672</v>
      </c>
      <c r="S722">
        <f t="shared" si="47"/>
        <v>2017</v>
      </c>
    </row>
    <row r="723" spans="1:19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8287</v>
      </c>
      <c r="O723" t="s">
        <v>8290</v>
      </c>
      <c r="P723">
        <f t="shared" si="48"/>
        <v>264.26319999999998</v>
      </c>
      <c r="Q723" s="9">
        <f t="shared" si="45"/>
        <v>41834.953865740739</v>
      </c>
      <c r="R723" s="9">
        <f t="shared" si="46"/>
        <v>42828.041666666672</v>
      </c>
      <c r="S723">
        <f t="shared" si="47"/>
        <v>2014</v>
      </c>
    </row>
    <row r="724" spans="1:19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8283</v>
      </c>
      <c r="O724" t="s">
        <v>8286</v>
      </c>
      <c r="P724">
        <f t="shared" si="48"/>
        <v>118.1294</v>
      </c>
      <c r="Q724" s="9">
        <f t="shared" si="45"/>
        <v>41791.492777777778</v>
      </c>
      <c r="R724" s="9">
        <f t="shared" si="46"/>
        <v>41879.953865740739</v>
      </c>
      <c r="S724">
        <f t="shared" si="47"/>
        <v>2014</v>
      </c>
    </row>
    <row r="725" spans="1:19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8283</v>
      </c>
      <c r="O725" t="s">
        <v>8286</v>
      </c>
      <c r="P725">
        <f t="shared" si="48"/>
        <v>110.2308</v>
      </c>
      <c r="Q725" s="9">
        <f t="shared" si="45"/>
        <v>42028.496562500004</v>
      </c>
      <c r="R725" s="9">
        <f t="shared" si="46"/>
        <v>41836.492777777778</v>
      </c>
      <c r="S725">
        <f t="shared" si="47"/>
        <v>2015</v>
      </c>
    </row>
    <row r="726" spans="1:19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8283</v>
      </c>
      <c r="O726" t="s">
        <v>8286</v>
      </c>
      <c r="P726">
        <f t="shared" si="48"/>
        <v>92.842600000000004</v>
      </c>
      <c r="Q726" s="9">
        <f t="shared" si="45"/>
        <v>42505.774479166663</v>
      </c>
      <c r="R726" s="9">
        <f t="shared" si="46"/>
        <v>42058.496562500004</v>
      </c>
      <c r="S726">
        <f t="shared" si="47"/>
        <v>2016</v>
      </c>
    </row>
    <row r="727" spans="1:19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8283</v>
      </c>
      <c r="O727" t="s">
        <v>8286</v>
      </c>
      <c r="P727">
        <f t="shared" si="48"/>
        <v>48.437100000000001</v>
      </c>
      <c r="Q727" s="9">
        <f t="shared" si="45"/>
        <v>41977.902222222227</v>
      </c>
      <c r="R727" s="9">
        <f t="shared" si="46"/>
        <v>42541.958333333328</v>
      </c>
      <c r="S727">
        <f t="shared" si="47"/>
        <v>2014</v>
      </c>
    </row>
    <row r="728" spans="1:19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8287</v>
      </c>
      <c r="O728" t="s">
        <v>8301</v>
      </c>
      <c r="P728">
        <f t="shared" si="48"/>
        <v>169.9153</v>
      </c>
      <c r="Q728" s="9">
        <f t="shared" si="45"/>
        <v>41305.809363425928</v>
      </c>
      <c r="R728" s="9">
        <f t="shared" si="46"/>
        <v>42037.902222222227</v>
      </c>
      <c r="S728">
        <f t="shared" si="47"/>
        <v>2013</v>
      </c>
    </row>
    <row r="729" spans="1:19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8287</v>
      </c>
      <c r="O729" t="s">
        <v>8291</v>
      </c>
      <c r="P729">
        <f t="shared" si="48"/>
        <v>182.12729999999999</v>
      </c>
      <c r="Q729" s="9">
        <f t="shared" si="45"/>
        <v>41807.571840277778</v>
      </c>
      <c r="R729" s="9">
        <f t="shared" si="46"/>
        <v>41322.809363425928</v>
      </c>
      <c r="S729">
        <f t="shared" si="47"/>
        <v>2014</v>
      </c>
    </row>
    <row r="730" spans="1:19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8271</v>
      </c>
      <c r="O730" t="s">
        <v>8293</v>
      </c>
      <c r="P730">
        <f t="shared" si="48"/>
        <v>84.142899999999997</v>
      </c>
      <c r="Q730" s="9">
        <f t="shared" si="45"/>
        <v>40896.883750000001</v>
      </c>
      <c r="R730" s="9">
        <f t="shared" si="46"/>
        <v>41852.571840277778</v>
      </c>
      <c r="S730">
        <f t="shared" si="47"/>
        <v>2011</v>
      </c>
    </row>
    <row r="731" spans="1:19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8287</v>
      </c>
      <c r="O731" t="s">
        <v>8291</v>
      </c>
      <c r="P731">
        <f t="shared" si="48"/>
        <v>172.41380000000001</v>
      </c>
      <c r="Q731" s="9">
        <f t="shared" si="45"/>
        <v>42341.57430555555</v>
      </c>
      <c r="R731" s="9">
        <f t="shared" si="46"/>
        <v>40924.208333333336</v>
      </c>
      <c r="S731">
        <f t="shared" si="47"/>
        <v>2015</v>
      </c>
    </row>
    <row r="732" spans="1:19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8283</v>
      </c>
      <c r="O732" t="s">
        <v>8284</v>
      </c>
      <c r="P732">
        <f t="shared" si="48"/>
        <v>370.37040000000002</v>
      </c>
      <c r="Q732" s="9">
        <f t="shared" si="45"/>
        <v>42453.819687499999</v>
      </c>
      <c r="R732" s="9">
        <f t="shared" si="46"/>
        <v>42376.57430555555</v>
      </c>
      <c r="S732">
        <f t="shared" si="47"/>
        <v>2016</v>
      </c>
    </row>
    <row r="733" spans="1:19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8276</v>
      </c>
      <c r="O733" t="s">
        <v>8304</v>
      </c>
      <c r="P733">
        <f t="shared" si="48"/>
        <v>253.20509999999999</v>
      </c>
      <c r="Q733" s="9">
        <f t="shared" si="45"/>
        <v>41722.666354166664</v>
      </c>
      <c r="R733" s="9">
        <f t="shared" si="46"/>
        <v>42483.819687499999</v>
      </c>
      <c r="S733">
        <f t="shared" si="47"/>
        <v>2014</v>
      </c>
    </row>
    <row r="734" spans="1:19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8268</v>
      </c>
      <c r="O734" t="s">
        <v>8269</v>
      </c>
      <c r="P734">
        <f t="shared" si="48"/>
        <v>169.5172</v>
      </c>
      <c r="Q734" s="9">
        <f t="shared" si="45"/>
        <v>41893.324884259258</v>
      </c>
      <c r="R734" s="9">
        <f t="shared" si="46"/>
        <v>41752.666354166664</v>
      </c>
      <c r="S734">
        <f t="shared" si="47"/>
        <v>2014</v>
      </c>
    </row>
    <row r="735" spans="1:19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8283</v>
      </c>
      <c r="O735" t="s">
        <v>8286</v>
      </c>
      <c r="P735">
        <f t="shared" si="48"/>
        <v>58.688600000000001</v>
      </c>
      <c r="Q735" s="9">
        <f t="shared" si="45"/>
        <v>40948.630196759259</v>
      </c>
      <c r="R735" s="9">
        <f t="shared" si="46"/>
        <v>41926.290972222225</v>
      </c>
      <c r="S735">
        <f t="shared" si="47"/>
        <v>2012</v>
      </c>
    </row>
    <row r="736" spans="1:19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8281</v>
      </c>
      <c r="O736" t="s">
        <v>8282</v>
      </c>
      <c r="P736">
        <f t="shared" si="48"/>
        <v>51.7196</v>
      </c>
      <c r="Q736" s="9">
        <f t="shared" si="45"/>
        <v>40646.014456018522</v>
      </c>
      <c r="R736" s="9">
        <f t="shared" si="46"/>
        <v>40978.630196759259</v>
      </c>
      <c r="S736">
        <f t="shared" si="47"/>
        <v>2011</v>
      </c>
    </row>
    <row r="737" spans="1:19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8271</v>
      </c>
      <c r="O737" t="s">
        <v>8272</v>
      </c>
      <c r="P737">
        <f t="shared" si="48"/>
        <v>33.191099999999999</v>
      </c>
      <c r="Q737" s="9">
        <f t="shared" si="45"/>
        <v>42529.979108796295</v>
      </c>
      <c r="R737" s="9">
        <f t="shared" si="46"/>
        <v>40706.014456018522</v>
      </c>
      <c r="S737">
        <f t="shared" si="47"/>
        <v>2016</v>
      </c>
    </row>
    <row r="738" spans="1:19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8273</v>
      </c>
      <c r="O738" t="s">
        <v>8274</v>
      </c>
      <c r="P738">
        <f t="shared" si="48"/>
        <v>112.7907</v>
      </c>
      <c r="Q738" s="9">
        <f t="shared" si="45"/>
        <v>41620.87667824074</v>
      </c>
      <c r="R738" s="9">
        <f t="shared" si="46"/>
        <v>42550.979108796295</v>
      </c>
      <c r="S738">
        <f t="shared" si="47"/>
        <v>2013</v>
      </c>
    </row>
    <row r="739" spans="1:19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8287</v>
      </c>
      <c r="O739" t="s">
        <v>8291</v>
      </c>
      <c r="P739">
        <f t="shared" si="48"/>
        <v>190.9</v>
      </c>
      <c r="Q739" s="9">
        <f t="shared" si="45"/>
        <v>42254.264687499999</v>
      </c>
      <c r="R739" s="9">
        <f t="shared" si="46"/>
        <v>41650.87667824074</v>
      </c>
      <c r="S739">
        <f t="shared" si="47"/>
        <v>2015</v>
      </c>
    </row>
    <row r="740" spans="1:19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8283</v>
      </c>
      <c r="O740" t="s">
        <v>8286</v>
      </c>
      <c r="P740">
        <f t="shared" si="48"/>
        <v>98.309299999999993</v>
      </c>
      <c r="Q740" s="9">
        <f t="shared" si="45"/>
        <v>41776.063136574077</v>
      </c>
      <c r="R740" s="9">
        <f t="shared" si="46"/>
        <v>42279.958333333328</v>
      </c>
      <c r="S740">
        <f t="shared" si="47"/>
        <v>2014</v>
      </c>
    </row>
    <row r="741" spans="1:19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8283</v>
      </c>
      <c r="O741" t="s">
        <v>8286</v>
      </c>
      <c r="P741">
        <f t="shared" si="48"/>
        <v>134.1549</v>
      </c>
      <c r="Q741" s="9">
        <f t="shared" si="45"/>
        <v>41829.502650462964</v>
      </c>
      <c r="R741" s="9">
        <f t="shared" si="46"/>
        <v>41807.125</v>
      </c>
      <c r="S741">
        <f t="shared" si="47"/>
        <v>2014</v>
      </c>
    </row>
    <row r="742" spans="1:19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8271</v>
      </c>
      <c r="O742" t="s">
        <v>8293</v>
      </c>
      <c r="P742">
        <f t="shared" si="48"/>
        <v>68.345299999999995</v>
      </c>
      <c r="Q742" s="9">
        <f t="shared" si="45"/>
        <v>41924.996099537035</v>
      </c>
      <c r="R742" s="9">
        <f t="shared" si="46"/>
        <v>41862.502650462964</v>
      </c>
      <c r="S742">
        <f t="shared" si="47"/>
        <v>2014</v>
      </c>
    </row>
    <row r="743" spans="1:19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8287</v>
      </c>
      <c r="O743" t="s">
        <v>8291</v>
      </c>
      <c r="P743">
        <f t="shared" si="48"/>
        <v>64.535300000000007</v>
      </c>
      <c r="Q743" s="9">
        <f t="shared" si="45"/>
        <v>42115.949976851851</v>
      </c>
      <c r="R743" s="9">
        <f t="shared" si="46"/>
        <v>41970.037766203706</v>
      </c>
      <c r="S743">
        <f t="shared" si="47"/>
        <v>2015</v>
      </c>
    </row>
    <row r="744" spans="1:19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8273</v>
      </c>
      <c r="O744" t="s">
        <v>8274</v>
      </c>
      <c r="P744">
        <f t="shared" si="48"/>
        <v>51.226999999999997</v>
      </c>
      <c r="Q744" s="9">
        <f t="shared" si="45"/>
        <v>42623.606134259258</v>
      </c>
      <c r="R744" s="9">
        <f t="shared" si="46"/>
        <v>42145.949976851851</v>
      </c>
      <c r="S744">
        <f t="shared" si="47"/>
        <v>2016</v>
      </c>
    </row>
    <row r="745" spans="1:19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8273</v>
      </c>
      <c r="O745" t="s">
        <v>8274</v>
      </c>
      <c r="P745">
        <f t="shared" si="48"/>
        <v>83.716800000000006</v>
      </c>
      <c r="Q745" s="9">
        <f t="shared" si="45"/>
        <v>42292.435532407413</v>
      </c>
      <c r="R745" s="9">
        <f t="shared" si="46"/>
        <v>42653.606134259258</v>
      </c>
      <c r="S745">
        <f t="shared" si="47"/>
        <v>2015</v>
      </c>
    </row>
    <row r="746" spans="1:19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8273</v>
      </c>
      <c r="O746" t="s">
        <v>8274</v>
      </c>
      <c r="P746">
        <f t="shared" si="48"/>
        <v>59.408799999999999</v>
      </c>
      <c r="Q746" s="9">
        <f t="shared" si="45"/>
        <v>41233.499131944445</v>
      </c>
      <c r="R746" s="9">
        <f t="shared" si="46"/>
        <v>42321.625</v>
      </c>
      <c r="S746">
        <f t="shared" si="47"/>
        <v>2012</v>
      </c>
    </row>
    <row r="747" spans="1:19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8283</v>
      </c>
      <c r="O747" t="s">
        <v>8286</v>
      </c>
      <c r="P747">
        <f t="shared" si="48"/>
        <v>31.209399999999999</v>
      </c>
      <c r="Q747" s="9">
        <f t="shared" si="45"/>
        <v>42705.662118055552</v>
      </c>
      <c r="R747" s="9">
        <f t="shared" si="46"/>
        <v>41263.499131944445</v>
      </c>
      <c r="S747">
        <f t="shared" si="47"/>
        <v>2016</v>
      </c>
    </row>
    <row r="748" spans="1:19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8273</v>
      </c>
      <c r="O748" t="s">
        <v>8274</v>
      </c>
      <c r="P748">
        <f t="shared" si="48"/>
        <v>94.19</v>
      </c>
      <c r="Q748" s="9">
        <f t="shared" si="45"/>
        <v>42067.876770833333</v>
      </c>
      <c r="R748" s="9">
        <f t="shared" si="46"/>
        <v>42765.290972222225</v>
      </c>
      <c r="S748">
        <f t="shared" si="47"/>
        <v>2015</v>
      </c>
    </row>
    <row r="749" spans="1:19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8273</v>
      </c>
      <c r="O749" t="s">
        <v>8274</v>
      </c>
      <c r="P749">
        <f t="shared" si="48"/>
        <v>104.38890000000001</v>
      </c>
      <c r="Q749" s="9">
        <f t="shared" si="45"/>
        <v>42078.793124999997</v>
      </c>
      <c r="R749" s="9">
        <f t="shared" si="46"/>
        <v>42097.835104166668</v>
      </c>
      <c r="S749">
        <f t="shared" si="47"/>
        <v>2015</v>
      </c>
    </row>
    <row r="750" spans="1:19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8281</v>
      </c>
      <c r="O750" t="s">
        <v>8282</v>
      </c>
      <c r="P750">
        <f t="shared" si="48"/>
        <v>140.1045</v>
      </c>
      <c r="Q750" s="9">
        <f t="shared" si="45"/>
        <v>41736.004502314812</v>
      </c>
      <c r="R750" s="9">
        <f t="shared" si="46"/>
        <v>42123.793124999997</v>
      </c>
      <c r="S750">
        <f t="shared" si="47"/>
        <v>2014</v>
      </c>
    </row>
    <row r="751" spans="1:19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8287</v>
      </c>
      <c r="O751" t="s">
        <v>8288</v>
      </c>
      <c r="P751">
        <f t="shared" si="48"/>
        <v>90.096199999999996</v>
      </c>
      <c r="Q751" s="9">
        <f t="shared" si="45"/>
        <v>42677.669050925921</v>
      </c>
      <c r="R751" s="9">
        <f t="shared" si="46"/>
        <v>41766.004502314812</v>
      </c>
      <c r="S751">
        <f t="shared" si="47"/>
        <v>2016</v>
      </c>
    </row>
    <row r="752" spans="1:19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8287</v>
      </c>
      <c r="O752" t="s">
        <v>8291</v>
      </c>
      <c r="P752">
        <f t="shared" si="48"/>
        <v>55.607100000000003</v>
      </c>
      <c r="Q752" s="9">
        <f t="shared" si="45"/>
        <v>41782.741701388892</v>
      </c>
      <c r="R752" s="9">
        <f t="shared" si="46"/>
        <v>42707.710717592592</v>
      </c>
      <c r="S752">
        <f t="shared" si="47"/>
        <v>2014</v>
      </c>
    </row>
    <row r="753" spans="1:19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8273</v>
      </c>
      <c r="O753" t="s">
        <v>8274</v>
      </c>
      <c r="P753">
        <f t="shared" si="48"/>
        <v>64.156899999999993</v>
      </c>
      <c r="Q753" s="9">
        <f t="shared" si="45"/>
        <v>42800.751041666663</v>
      </c>
      <c r="R753" s="9">
        <f t="shared" si="46"/>
        <v>41810.915972222225</v>
      </c>
      <c r="S753">
        <f t="shared" si="47"/>
        <v>2017</v>
      </c>
    </row>
    <row r="754" spans="1:19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8276</v>
      </c>
      <c r="O754" t="s">
        <v>8277</v>
      </c>
      <c r="P754">
        <f t="shared" si="48"/>
        <v>4.5712999999999999</v>
      </c>
      <c r="Q754" s="9">
        <f t="shared" si="45"/>
        <v>40266.662708333337</v>
      </c>
      <c r="R754" s="9">
        <f t="shared" si="46"/>
        <v>42807.125</v>
      </c>
      <c r="S754">
        <f t="shared" si="47"/>
        <v>2010</v>
      </c>
    </row>
    <row r="755" spans="1:19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8281</v>
      </c>
      <c r="O755" t="s">
        <v>8282</v>
      </c>
      <c r="P755">
        <f t="shared" si="48"/>
        <v>85.444400000000002</v>
      </c>
      <c r="Q755" s="9">
        <f t="shared" si="45"/>
        <v>42267.746782407412</v>
      </c>
      <c r="R755" s="9">
        <f t="shared" si="46"/>
        <v>40330.165972222225</v>
      </c>
      <c r="S755">
        <f t="shared" si="47"/>
        <v>2015</v>
      </c>
    </row>
    <row r="756" spans="1:19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8287</v>
      </c>
      <c r="O756" t="s">
        <v>8288</v>
      </c>
      <c r="P756">
        <f t="shared" si="48"/>
        <v>196.34039999999999</v>
      </c>
      <c r="Q756" s="9">
        <f t="shared" si="45"/>
        <v>41299.381423611114</v>
      </c>
      <c r="R756" s="9">
        <f t="shared" si="46"/>
        <v>42297.746782407412</v>
      </c>
      <c r="S756">
        <f t="shared" si="47"/>
        <v>2013</v>
      </c>
    </row>
    <row r="757" spans="1:19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8287</v>
      </c>
      <c r="O757" t="s">
        <v>8288</v>
      </c>
      <c r="P757">
        <f t="shared" si="48"/>
        <v>57.520200000000003</v>
      </c>
      <c r="Q757" s="9">
        <f t="shared" si="45"/>
        <v>42359.868611111116</v>
      </c>
      <c r="R757" s="9">
        <f t="shared" si="46"/>
        <v>41329.381423611114</v>
      </c>
      <c r="S757">
        <f t="shared" si="47"/>
        <v>2015</v>
      </c>
    </row>
    <row r="758" spans="1:19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8283</v>
      </c>
      <c r="O758" t="s">
        <v>8284</v>
      </c>
      <c r="P758">
        <f t="shared" si="48"/>
        <v>96.526300000000006</v>
      </c>
      <c r="Q758" s="9">
        <f t="shared" si="45"/>
        <v>41800.959490740745</v>
      </c>
      <c r="R758" s="9">
        <f t="shared" si="46"/>
        <v>42389.868611111116</v>
      </c>
      <c r="S758">
        <f t="shared" si="47"/>
        <v>2014</v>
      </c>
    </row>
    <row r="759" spans="1:19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8287</v>
      </c>
      <c r="O759" t="s">
        <v>8291</v>
      </c>
      <c r="P759">
        <f t="shared" si="48"/>
        <v>51.044699999999999</v>
      </c>
      <c r="Q759" s="9">
        <f t="shared" si="45"/>
        <v>40845.050879629627</v>
      </c>
      <c r="R759" s="9">
        <f t="shared" si="46"/>
        <v>41830.959490740745</v>
      </c>
      <c r="S759">
        <f t="shared" si="47"/>
        <v>2011</v>
      </c>
    </row>
    <row r="760" spans="1:19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8287</v>
      </c>
      <c r="O760" t="s">
        <v>8291</v>
      </c>
      <c r="P760">
        <f t="shared" si="48"/>
        <v>67.132400000000004</v>
      </c>
      <c r="Q760" s="9">
        <f t="shared" si="45"/>
        <v>42697.082673611112</v>
      </c>
      <c r="R760" s="9">
        <f t="shared" si="46"/>
        <v>40890.092546296299</v>
      </c>
      <c r="S760">
        <f t="shared" si="47"/>
        <v>2016</v>
      </c>
    </row>
    <row r="761" spans="1:19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8283</v>
      </c>
      <c r="O761" t="s">
        <v>8286</v>
      </c>
      <c r="P761">
        <f t="shared" si="48"/>
        <v>126.7222</v>
      </c>
      <c r="Q761" s="9">
        <f t="shared" si="45"/>
        <v>42333.619050925925</v>
      </c>
      <c r="R761" s="9">
        <f t="shared" si="46"/>
        <v>42718.665972222225</v>
      </c>
      <c r="S761">
        <f t="shared" si="47"/>
        <v>2015</v>
      </c>
    </row>
    <row r="762" spans="1:19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8273</v>
      </c>
      <c r="O762" t="s">
        <v>8274</v>
      </c>
      <c r="P762">
        <f t="shared" si="48"/>
        <v>54.616799999999998</v>
      </c>
      <c r="Q762" s="9">
        <f t="shared" si="45"/>
        <v>42109.894942129627</v>
      </c>
      <c r="R762" s="9">
        <f t="shared" si="46"/>
        <v>42369.125</v>
      </c>
      <c r="S762">
        <f t="shared" si="47"/>
        <v>2015</v>
      </c>
    </row>
    <row r="763" spans="1:19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8273</v>
      </c>
      <c r="O763" t="s">
        <v>8274</v>
      </c>
      <c r="P763">
        <f t="shared" si="48"/>
        <v>130.15710000000001</v>
      </c>
      <c r="Q763" s="9">
        <f t="shared" si="45"/>
        <v>42516.047071759262</v>
      </c>
      <c r="R763" s="9">
        <f t="shared" si="46"/>
        <v>42141.75</v>
      </c>
      <c r="S763">
        <f t="shared" si="47"/>
        <v>2016</v>
      </c>
    </row>
    <row r="764" spans="1:19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8281</v>
      </c>
      <c r="O764" t="s">
        <v>8292</v>
      </c>
      <c r="P764">
        <f t="shared" si="48"/>
        <v>159.8246</v>
      </c>
      <c r="Q764" s="9">
        <f t="shared" si="45"/>
        <v>40255.744629629626</v>
      </c>
      <c r="R764" s="9">
        <f t="shared" si="46"/>
        <v>42556.047071759262</v>
      </c>
      <c r="S764">
        <f t="shared" si="47"/>
        <v>2010</v>
      </c>
    </row>
    <row r="765" spans="1:19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8281</v>
      </c>
      <c r="O765" t="s">
        <v>8282</v>
      </c>
      <c r="P765">
        <f t="shared" si="48"/>
        <v>347.84620000000001</v>
      </c>
      <c r="Q765" s="9">
        <f t="shared" si="45"/>
        <v>41848.021770833337</v>
      </c>
      <c r="R765" s="9">
        <f t="shared" si="46"/>
        <v>40300.806944444441</v>
      </c>
      <c r="S765">
        <f t="shared" si="47"/>
        <v>2014</v>
      </c>
    </row>
    <row r="766" spans="1:19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8268</v>
      </c>
      <c r="O766" t="s">
        <v>8269</v>
      </c>
      <c r="P766">
        <f t="shared" si="48"/>
        <v>96.063800000000001</v>
      </c>
      <c r="Q766" s="9">
        <f t="shared" si="45"/>
        <v>42296.631331018521</v>
      </c>
      <c r="R766" s="9">
        <f t="shared" si="46"/>
        <v>41878.021770833337</v>
      </c>
      <c r="S766">
        <f t="shared" si="47"/>
        <v>2015</v>
      </c>
    </row>
    <row r="767" spans="1:19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8276</v>
      </c>
      <c r="O767" t="s">
        <v>8277</v>
      </c>
      <c r="P767">
        <f t="shared" si="48"/>
        <v>107.3214</v>
      </c>
      <c r="Q767" s="9">
        <f t="shared" si="45"/>
        <v>41348.877685185187</v>
      </c>
      <c r="R767" s="9">
        <f t="shared" si="46"/>
        <v>42326.672997685186</v>
      </c>
      <c r="S767">
        <f t="shared" si="47"/>
        <v>2013</v>
      </c>
    </row>
    <row r="768" spans="1:19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8281</v>
      </c>
      <c r="O768" t="s">
        <v>8282</v>
      </c>
      <c r="P768">
        <f t="shared" si="48"/>
        <v>61.301400000000001</v>
      </c>
      <c r="Q768" s="9">
        <f t="shared" si="45"/>
        <v>41835.581018518518</v>
      </c>
      <c r="R768" s="9">
        <f t="shared" si="46"/>
        <v>41378.877685185187</v>
      </c>
      <c r="S768">
        <f t="shared" si="47"/>
        <v>2014</v>
      </c>
    </row>
    <row r="769" spans="1:19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8268</v>
      </c>
      <c r="O769" t="s">
        <v>8270</v>
      </c>
      <c r="P769">
        <f t="shared" si="48"/>
        <v>23.948499999999999</v>
      </c>
      <c r="Q769" s="9">
        <f t="shared" si="45"/>
        <v>42433.688900462963</v>
      </c>
      <c r="R769" s="9">
        <f t="shared" si="46"/>
        <v>41895.581018518518</v>
      </c>
      <c r="S769">
        <f t="shared" si="47"/>
        <v>2016</v>
      </c>
    </row>
    <row r="770" spans="1:19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8287</v>
      </c>
      <c r="O770" t="s">
        <v>8291</v>
      </c>
      <c r="P770">
        <f t="shared" si="48"/>
        <v>65.914100000000005</v>
      </c>
      <c r="Q770" s="9">
        <f t="shared" si="45"/>
        <v>42556.695706018523</v>
      </c>
      <c r="R770" s="9">
        <f t="shared" si="46"/>
        <v>42489.507638888885</v>
      </c>
      <c r="S770">
        <f t="shared" si="47"/>
        <v>2016</v>
      </c>
    </row>
    <row r="771" spans="1:19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8268</v>
      </c>
      <c r="O771" t="s">
        <v>8270</v>
      </c>
      <c r="P771">
        <f t="shared" si="48"/>
        <v>93.904300000000006</v>
      </c>
      <c r="Q771" s="9">
        <f t="shared" ref="Q771:Q834" si="49">(((J772/60)/60)/24)+DATE(1970,1,1)</f>
        <v>42429.326678240745</v>
      </c>
      <c r="R771" s="9">
        <f t="shared" ref="R771:R834" si="50">(((I771/60)/60)/24)+DATE(1970,1,1)</f>
        <v>42616.695706018523</v>
      </c>
      <c r="S771">
        <f t="shared" ref="S771:S834" si="51">YEAR(Q771)</f>
        <v>2016</v>
      </c>
    </row>
    <row r="772" spans="1:19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8281</v>
      </c>
      <c r="O772" t="s">
        <v>8285</v>
      </c>
      <c r="P772">
        <f t="shared" si="48"/>
        <v>115.9868</v>
      </c>
      <c r="Q772" s="9">
        <f t="shared" si="49"/>
        <v>42745.365474537044</v>
      </c>
      <c r="R772" s="9">
        <f t="shared" si="50"/>
        <v>42461.290972222225</v>
      </c>
      <c r="S772">
        <f t="shared" si="51"/>
        <v>2017</v>
      </c>
    </row>
    <row r="773" spans="1:19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8276</v>
      </c>
      <c r="O773" t="s">
        <v>8277</v>
      </c>
      <c r="P773">
        <f t="shared" ref="P773:P836" si="52">IFERROR(ROUND(E773/L773,4),0)</f>
        <v>31.566299999999998</v>
      </c>
      <c r="Q773" s="9">
        <f t="shared" si="49"/>
        <v>41002.958634259259</v>
      </c>
      <c r="R773" s="9">
        <f t="shared" si="50"/>
        <v>42775.208333333328</v>
      </c>
      <c r="S773">
        <f t="shared" si="51"/>
        <v>2012</v>
      </c>
    </row>
    <row r="774" spans="1:19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8287</v>
      </c>
      <c r="O774" t="s">
        <v>8288</v>
      </c>
      <c r="P774">
        <f t="shared" si="52"/>
        <v>56.000100000000003</v>
      </c>
      <c r="Q774" s="9">
        <f t="shared" si="49"/>
        <v>42740.837152777778</v>
      </c>
      <c r="R774" s="9">
        <f t="shared" si="50"/>
        <v>41032.958634259259</v>
      </c>
      <c r="S774">
        <f t="shared" si="51"/>
        <v>2017</v>
      </c>
    </row>
    <row r="775" spans="1:19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8283</v>
      </c>
      <c r="O775" t="s">
        <v>8284</v>
      </c>
      <c r="P775">
        <f t="shared" si="52"/>
        <v>94.408600000000007</v>
      </c>
      <c r="Q775" s="9">
        <f t="shared" si="49"/>
        <v>42323.964976851858</v>
      </c>
      <c r="R775" s="9">
        <f t="shared" si="50"/>
        <v>42762.837152777778</v>
      </c>
      <c r="S775">
        <f t="shared" si="51"/>
        <v>2015</v>
      </c>
    </row>
    <row r="776" spans="1:19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8281</v>
      </c>
      <c r="O776" t="s">
        <v>8292</v>
      </c>
      <c r="P776">
        <f t="shared" si="52"/>
        <v>194.4444</v>
      </c>
      <c r="Q776" s="9">
        <f t="shared" si="49"/>
        <v>42341.818379629629</v>
      </c>
      <c r="R776" s="9">
        <f t="shared" si="50"/>
        <v>42353.964976851858</v>
      </c>
      <c r="S776">
        <f t="shared" si="51"/>
        <v>2015</v>
      </c>
    </row>
    <row r="777" spans="1:19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8283</v>
      </c>
      <c r="O777" t="s">
        <v>8286</v>
      </c>
      <c r="P777">
        <f t="shared" si="52"/>
        <v>264.8485</v>
      </c>
      <c r="Q777" s="9">
        <f t="shared" si="49"/>
        <v>40852.889699074076</v>
      </c>
      <c r="R777" s="9">
        <f t="shared" si="50"/>
        <v>42370.166666666672</v>
      </c>
      <c r="S777">
        <f t="shared" si="51"/>
        <v>2011</v>
      </c>
    </row>
    <row r="778" spans="1:19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8287</v>
      </c>
      <c r="O778" t="s">
        <v>8288</v>
      </c>
      <c r="P778">
        <f t="shared" si="52"/>
        <v>60.268999999999998</v>
      </c>
      <c r="Q778" s="9">
        <f t="shared" si="49"/>
        <v>42101.737442129626</v>
      </c>
      <c r="R778" s="9">
        <f t="shared" si="50"/>
        <v>40883.249305555553</v>
      </c>
      <c r="S778">
        <f t="shared" si="51"/>
        <v>2015</v>
      </c>
    </row>
    <row r="779" spans="1:19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8281</v>
      </c>
      <c r="O779" t="s">
        <v>8282</v>
      </c>
      <c r="P779">
        <f t="shared" si="52"/>
        <v>109.1875</v>
      </c>
      <c r="Q779" s="9">
        <f t="shared" si="49"/>
        <v>42783.815289351856</v>
      </c>
      <c r="R779" s="9">
        <f t="shared" si="50"/>
        <v>42132.916666666672</v>
      </c>
      <c r="S779">
        <f t="shared" si="51"/>
        <v>2017</v>
      </c>
    </row>
    <row r="780" spans="1:19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8287</v>
      </c>
      <c r="O780" t="s">
        <v>8290</v>
      </c>
      <c r="P780">
        <f t="shared" si="52"/>
        <v>86.435599999999994</v>
      </c>
      <c r="Q780" s="9">
        <f t="shared" si="49"/>
        <v>41880.753437499996</v>
      </c>
      <c r="R780" s="9">
        <f t="shared" si="50"/>
        <v>42811.773622685185</v>
      </c>
      <c r="S780">
        <f t="shared" si="51"/>
        <v>2014</v>
      </c>
    </row>
    <row r="781" spans="1:19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8283</v>
      </c>
      <c r="O781" t="s">
        <v>8295</v>
      </c>
      <c r="P781">
        <f t="shared" si="52"/>
        <v>147.88140000000001</v>
      </c>
      <c r="Q781" s="9">
        <f t="shared" si="49"/>
        <v>41778.548055555555</v>
      </c>
      <c r="R781" s="9">
        <f t="shared" si="50"/>
        <v>41905.165972222225</v>
      </c>
      <c r="S781">
        <f t="shared" si="51"/>
        <v>2014</v>
      </c>
    </row>
    <row r="782" spans="1:19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8283</v>
      </c>
      <c r="O782" t="s">
        <v>8284</v>
      </c>
      <c r="P782">
        <f t="shared" si="52"/>
        <v>242.27780000000001</v>
      </c>
      <c r="Q782" s="9">
        <f t="shared" si="49"/>
        <v>40626.834444444445</v>
      </c>
      <c r="R782" s="9">
        <f t="shared" si="50"/>
        <v>41838.548055555555</v>
      </c>
      <c r="S782">
        <f t="shared" si="51"/>
        <v>2011</v>
      </c>
    </row>
    <row r="783" spans="1:19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8287</v>
      </c>
      <c r="O783" t="s">
        <v>8298</v>
      </c>
      <c r="P783">
        <f t="shared" si="52"/>
        <v>51.854300000000002</v>
      </c>
      <c r="Q783" s="9">
        <f t="shared" si="49"/>
        <v>42681.35157407407</v>
      </c>
      <c r="R783" s="9">
        <f t="shared" si="50"/>
        <v>40657.834444444445</v>
      </c>
      <c r="S783">
        <f t="shared" si="51"/>
        <v>2016</v>
      </c>
    </row>
    <row r="784" spans="1:19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8283</v>
      </c>
      <c r="O784" t="s">
        <v>8286</v>
      </c>
      <c r="P784">
        <f t="shared" si="52"/>
        <v>173.7</v>
      </c>
      <c r="Q784" s="9">
        <f t="shared" si="49"/>
        <v>42014.832326388889</v>
      </c>
      <c r="R784" s="9">
        <f t="shared" si="50"/>
        <v>42711.35157407407</v>
      </c>
      <c r="S784">
        <f t="shared" si="51"/>
        <v>2015</v>
      </c>
    </row>
    <row r="785" spans="1:19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8276</v>
      </c>
      <c r="O785" t="s">
        <v>8277</v>
      </c>
      <c r="P785">
        <f t="shared" si="52"/>
        <v>144.4333</v>
      </c>
      <c r="Q785" s="9">
        <f t="shared" si="49"/>
        <v>42243.190057870372</v>
      </c>
      <c r="R785" s="9">
        <f t="shared" si="50"/>
        <v>42035.832326388889</v>
      </c>
      <c r="S785">
        <f t="shared" si="51"/>
        <v>2015</v>
      </c>
    </row>
    <row r="786" spans="1:19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8279</v>
      </c>
      <c r="O786" t="s">
        <v>8280</v>
      </c>
      <c r="P786">
        <f t="shared" si="52"/>
        <v>75.130399999999995</v>
      </c>
      <c r="Q786" s="9">
        <f t="shared" si="49"/>
        <v>42184.626250000001</v>
      </c>
      <c r="R786" s="9">
        <f t="shared" si="50"/>
        <v>42273.190057870372</v>
      </c>
      <c r="S786">
        <f t="shared" si="51"/>
        <v>2015</v>
      </c>
    </row>
    <row r="787" spans="1:19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8281</v>
      </c>
      <c r="O787" t="s">
        <v>8282</v>
      </c>
      <c r="P787">
        <f t="shared" si="52"/>
        <v>105.3171</v>
      </c>
      <c r="Q787" s="9">
        <f t="shared" si="49"/>
        <v>42339.833981481483</v>
      </c>
      <c r="R787" s="9">
        <f t="shared" si="50"/>
        <v>42217.626250000001</v>
      </c>
      <c r="S787">
        <f t="shared" si="51"/>
        <v>2015</v>
      </c>
    </row>
    <row r="788" spans="1:19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8268</v>
      </c>
      <c r="O788" t="s">
        <v>8270</v>
      </c>
      <c r="P788">
        <f t="shared" si="52"/>
        <v>95.911100000000005</v>
      </c>
      <c r="Q788" s="9">
        <f t="shared" si="49"/>
        <v>41957.756840277783</v>
      </c>
      <c r="R788" s="9">
        <f t="shared" si="50"/>
        <v>42367.833333333328</v>
      </c>
      <c r="S788">
        <f t="shared" si="51"/>
        <v>2014</v>
      </c>
    </row>
    <row r="789" spans="1:19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8283</v>
      </c>
      <c r="O789" t="s">
        <v>8284</v>
      </c>
      <c r="P789">
        <f t="shared" si="52"/>
        <v>88.866</v>
      </c>
      <c r="Q789" s="9">
        <f t="shared" si="49"/>
        <v>42113.105046296296</v>
      </c>
      <c r="R789" s="9">
        <f t="shared" si="50"/>
        <v>41987.756840277783</v>
      </c>
      <c r="S789">
        <f t="shared" si="51"/>
        <v>2015</v>
      </c>
    </row>
    <row r="790" spans="1:19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8279</v>
      </c>
      <c r="O790" t="s">
        <v>8305</v>
      </c>
      <c r="P790">
        <f t="shared" si="52"/>
        <v>72.762699999999995</v>
      </c>
      <c r="Q790" s="9">
        <f t="shared" si="49"/>
        <v>42149.548888888887</v>
      </c>
      <c r="R790" s="9">
        <f t="shared" si="50"/>
        <v>42158.105046296296</v>
      </c>
      <c r="S790">
        <f t="shared" si="51"/>
        <v>2015</v>
      </c>
    </row>
    <row r="791" spans="1:19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8281</v>
      </c>
      <c r="O791" t="s">
        <v>8292</v>
      </c>
      <c r="P791">
        <f t="shared" si="52"/>
        <v>49.316099999999999</v>
      </c>
      <c r="Q791" s="9">
        <f t="shared" si="49"/>
        <v>42704.187118055561</v>
      </c>
      <c r="R791" s="9">
        <f t="shared" si="50"/>
        <v>42163.666666666672</v>
      </c>
      <c r="S791">
        <f t="shared" si="51"/>
        <v>2016</v>
      </c>
    </row>
    <row r="792" spans="1:19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8279</v>
      </c>
      <c r="O792" t="s">
        <v>8280</v>
      </c>
      <c r="P792">
        <f t="shared" si="52"/>
        <v>125.9853</v>
      </c>
      <c r="Q792" s="9">
        <f t="shared" si="49"/>
        <v>40588.526412037041</v>
      </c>
      <c r="R792" s="9">
        <f t="shared" si="50"/>
        <v>42738.178472222222</v>
      </c>
      <c r="S792">
        <f t="shared" si="51"/>
        <v>2011</v>
      </c>
    </row>
    <row r="793" spans="1:19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8281</v>
      </c>
      <c r="O793" t="s">
        <v>8282</v>
      </c>
      <c r="P793">
        <f t="shared" si="52"/>
        <v>45.418399999999998</v>
      </c>
      <c r="Q793" s="9">
        <f t="shared" si="49"/>
        <v>42114.252951388888</v>
      </c>
      <c r="R793" s="9">
        <f t="shared" si="50"/>
        <v>40618.48474537037</v>
      </c>
      <c r="S793">
        <f t="shared" si="51"/>
        <v>2015</v>
      </c>
    </row>
    <row r="794" spans="1:19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8306</v>
      </c>
      <c r="O794" t="s">
        <v>8307</v>
      </c>
      <c r="P794">
        <f t="shared" si="52"/>
        <v>29.2363</v>
      </c>
      <c r="Q794" s="9">
        <f t="shared" si="49"/>
        <v>41814.367800925924</v>
      </c>
      <c r="R794" s="9">
        <f t="shared" si="50"/>
        <v>42144.252951388888</v>
      </c>
      <c r="S794">
        <f t="shared" si="51"/>
        <v>2014</v>
      </c>
    </row>
    <row r="795" spans="1:19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8283</v>
      </c>
      <c r="O795" t="s">
        <v>8295</v>
      </c>
      <c r="P795">
        <f t="shared" si="52"/>
        <v>90.819100000000006</v>
      </c>
      <c r="Q795" s="9">
        <f t="shared" si="49"/>
        <v>42068.307002314818</v>
      </c>
      <c r="R795" s="9">
        <f t="shared" si="50"/>
        <v>41852.041666666664</v>
      </c>
      <c r="S795">
        <f t="shared" si="51"/>
        <v>2015</v>
      </c>
    </row>
    <row r="796" spans="1:19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8281</v>
      </c>
      <c r="O796" t="s">
        <v>8292</v>
      </c>
      <c r="P796">
        <f t="shared" si="52"/>
        <v>193.8409</v>
      </c>
      <c r="Q796" s="9">
        <f t="shared" si="49"/>
        <v>41794.072337962964</v>
      </c>
      <c r="R796" s="9">
        <f t="shared" si="50"/>
        <v>42098.265335648146</v>
      </c>
      <c r="S796">
        <f t="shared" si="51"/>
        <v>2014</v>
      </c>
    </row>
    <row r="797" spans="1:19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8281</v>
      </c>
      <c r="O797" t="s">
        <v>8292</v>
      </c>
      <c r="P797">
        <f t="shared" si="52"/>
        <v>146.8793</v>
      </c>
      <c r="Q797" s="9">
        <f t="shared" si="49"/>
        <v>42299.130162037036</v>
      </c>
      <c r="R797" s="9">
        <f t="shared" si="50"/>
        <v>41804.072337962964</v>
      </c>
      <c r="S797">
        <f t="shared" si="51"/>
        <v>2015</v>
      </c>
    </row>
    <row r="798" spans="1:19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8283</v>
      </c>
      <c r="O798" t="s">
        <v>8284</v>
      </c>
      <c r="P798">
        <f t="shared" si="52"/>
        <v>117.6528</v>
      </c>
      <c r="Q798" s="9">
        <f t="shared" si="49"/>
        <v>42736.732893518521</v>
      </c>
      <c r="R798" s="9">
        <f t="shared" si="50"/>
        <v>42330.290972222225</v>
      </c>
      <c r="S798">
        <f t="shared" si="51"/>
        <v>2017</v>
      </c>
    </row>
    <row r="799" spans="1:19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8273</v>
      </c>
      <c r="O799" t="s">
        <v>8274</v>
      </c>
      <c r="P799">
        <f t="shared" si="52"/>
        <v>52.793799999999997</v>
      </c>
      <c r="Q799" s="9">
        <f t="shared" si="49"/>
        <v>40736.115011574075</v>
      </c>
      <c r="R799" s="9">
        <f t="shared" si="50"/>
        <v>42767</v>
      </c>
      <c r="S799">
        <f t="shared" si="51"/>
        <v>2011</v>
      </c>
    </row>
    <row r="800" spans="1:19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8287</v>
      </c>
      <c r="O800" t="s">
        <v>8291</v>
      </c>
      <c r="P800">
        <f t="shared" si="52"/>
        <v>158.9623</v>
      </c>
      <c r="Q800" s="9">
        <f t="shared" si="49"/>
        <v>42567.264178240745</v>
      </c>
      <c r="R800" s="9">
        <f t="shared" si="50"/>
        <v>40791.712500000001</v>
      </c>
      <c r="S800">
        <f t="shared" si="51"/>
        <v>2016</v>
      </c>
    </row>
    <row r="801" spans="1:19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8283</v>
      </c>
      <c r="O801" t="s">
        <v>8284</v>
      </c>
      <c r="P801">
        <f t="shared" si="52"/>
        <v>84.858599999999996</v>
      </c>
      <c r="Q801" s="9">
        <f t="shared" si="49"/>
        <v>42670.602673611109</v>
      </c>
      <c r="R801" s="9">
        <f t="shared" si="50"/>
        <v>42597.264178240745</v>
      </c>
      <c r="S801">
        <f t="shared" si="51"/>
        <v>2016</v>
      </c>
    </row>
    <row r="802" spans="1:19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8279</v>
      </c>
      <c r="O802" t="s">
        <v>8280</v>
      </c>
      <c r="P802">
        <f t="shared" si="52"/>
        <v>75.666700000000006</v>
      </c>
      <c r="Q802" s="9">
        <f t="shared" si="49"/>
        <v>40763.691423611112</v>
      </c>
      <c r="R802" s="9">
        <f t="shared" si="50"/>
        <v>42700.64434027778</v>
      </c>
      <c r="S802">
        <f t="shared" si="51"/>
        <v>2011</v>
      </c>
    </row>
    <row r="803" spans="1:19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8287</v>
      </c>
      <c r="O803" t="s">
        <v>8291</v>
      </c>
      <c r="P803">
        <f t="shared" si="52"/>
        <v>117.67610000000001</v>
      </c>
      <c r="Q803" s="9">
        <f t="shared" si="49"/>
        <v>41370.800185185188</v>
      </c>
      <c r="R803" s="9">
        <f t="shared" si="50"/>
        <v>40793.691423611112</v>
      </c>
      <c r="S803">
        <f t="shared" si="51"/>
        <v>2013</v>
      </c>
    </row>
    <row r="804" spans="1:19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8287</v>
      </c>
      <c r="O804" t="s">
        <v>8291</v>
      </c>
      <c r="P804">
        <f t="shared" si="52"/>
        <v>56.412199999999999</v>
      </c>
      <c r="Q804" s="9">
        <f t="shared" si="49"/>
        <v>42549.665717592594</v>
      </c>
      <c r="R804" s="9">
        <f t="shared" si="50"/>
        <v>41400.800185185188</v>
      </c>
      <c r="S804">
        <f t="shared" si="51"/>
        <v>2016</v>
      </c>
    </row>
    <row r="805" spans="1:19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8283</v>
      </c>
      <c r="O805" t="s">
        <v>8286</v>
      </c>
      <c r="P805">
        <f t="shared" si="52"/>
        <v>177.61699999999999</v>
      </c>
      <c r="Q805" s="9">
        <f t="shared" si="49"/>
        <v>41975.901180555549</v>
      </c>
      <c r="R805" s="9">
        <f t="shared" si="50"/>
        <v>42579.665717592594</v>
      </c>
      <c r="S805">
        <f t="shared" si="51"/>
        <v>2014</v>
      </c>
    </row>
    <row r="806" spans="1:19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8283</v>
      </c>
      <c r="O806" t="s">
        <v>8284</v>
      </c>
      <c r="P806">
        <f t="shared" si="52"/>
        <v>177.0213</v>
      </c>
      <c r="Q806" s="9">
        <f t="shared" si="49"/>
        <v>41381.50577546296</v>
      </c>
      <c r="R806" s="9">
        <f t="shared" si="50"/>
        <v>42004.890277777777</v>
      </c>
      <c r="S806">
        <f t="shared" si="51"/>
        <v>2013</v>
      </c>
    </row>
    <row r="807" spans="1:19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8281</v>
      </c>
      <c r="O807" t="s">
        <v>8299</v>
      </c>
      <c r="P807">
        <f t="shared" si="52"/>
        <v>66.520099999999999</v>
      </c>
      <c r="Q807" s="9">
        <f t="shared" si="49"/>
        <v>40638.828009259261</v>
      </c>
      <c r="R807" s="9">
        <f t="shared" si="50"/>
        <v>41411.50577546296</v>
      </c>
      <c r="S807">
        <f t="shared" si="51"/>
        <v>2011</v>
      </c>
    </row>
    <row r="808" spans="1:19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8268</v>
      </c>
      <c r="O808" t="s">
        <v>8269</v>
      </c>
      <c r="P808">
        <f t="shared" si="52"/>
        <v>87.436000000000007</v>
      </c>
      <c r="Q808" s="9">
        <f t="shared" si="49"/>
        <v>42331.378923611104</v>
      </c>
      <c r="R808" s="9">
        <f t="shared" si="50"/>
        <v>40728.828009259261</v>
      </c>
      <c r="S808">
        <f t="shared" si="51"/>
        <v>2015</v>
      </c>
    </row>
    <row r="809" spans="1:19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8276</v>
      </c>
      <c r="O809" t="s">
        <v>8277</v>
      </c>
      <c r="P809">
        <f t="shared" si="52"/>
        <v>21.2302</v>
      </c>
      <c r="Q809" s="9">
        <f t="shared" si="49"/>
        <v>41304.751284722224</v>
      </c>
      <c r="R809" s="9">
        <f t="shared" si="50"/>
        <v>42352</v>
      </c>
      <c r="S809">
        <f t="shared" si="51"/>
        <v>2013</v>
      </c>
    </row>
    <row r="810" spans="1:19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8287</v>
      </c>
      <c r="O810" t="s">
        <v>8301</v>
      </c>
      <c r="P810">
        <f t="shared" si="52"/>
        <v>61.029400000000003</v>
      </c>
      <c r="Q810" s="9">
        <f t="shared" si="49"/>
        <v>42405.67260416667</v>
      </c>
      <c r="R810" s="9">
        <f t="shared" si="50"/>
        <v>41334.750787037039</v>
      </c>
      <c r="S810">
        <f t="shared" si="51"/>
        <v>2016</v>
      </c>
    </row>
    <row r="811" spans="1:19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8273</v>
      </c>
      <c r="O811" t="s">
        <v>8274</v>
      </c>
      <c r="P811">
        <f t="shared" si="52"/>
        <v>81.097999999999999</v>
      </c>
      <c r="Q811" s="9">
        <f t="shared" si="49"/>
        <v>41828.664456018516</v>
      </c>
      <c r="R811" s="9">
        <f t="shared" si="50"/>
        <v>42425.67260416667</v>
      </c>
      <c r="S811">
        <f t="shared" si="51"/>
        <v>2014</v>
      </c>
    </row>
    <row r="812" spans="1:19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8279</v>
      </c>
      <c r="O812" t="s">
        <v>8305</v>
      </c>
      <c r="P812">
        <f t="shared" si="52"/>
        <v>305.77780000000001</v>
      </c>
      <c r="Q812" s="9">
        <f t="shared" si="49"/>
        <v>41591.737974537034</v>
      </c>
      <c r="R812" s="9">
        <f t="shared" si="50"/>
        <v>41858.664456018516</v>
      </c>
      <c r="S812">
        <f t="shared" si="51"/>
        <v>2013</v>
      </c>
    </row>
    <row r="813" spans="1:19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8283</v>
      </c>
      <c r="O813" t="s">
        <v>8286</v>
      </c>
      <c r="P813">
        <f t="shared" si="52"/>
        <v>100.5</v>
      </c>
      <c r="Q813" s="9">
        <f t="shared" si="49"/>
        <v>41845.809166666666</v>
      </c>
      <c r="R813" s="9">
        <f t="shared" si="50"/>
        <v>41621.207638888889</v>
      </c>
      <c r="S813">
        <f t="shared" si="51"/>
        <v>2014</v>
      </c>
    </row>
    <row r="814" spans="1:19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8283</v>
      </c>
      <c r="O814" t="s">
        <v>8295</v>
      </c>
      <c r="P814">
        <f t="shared" si="52"/>
        <v>329.2</v>
      </c>
      <c r="Q814" s="9">
        <f t="shared" si="49"/>
        <v>42262.096782407403</v>
      </c>
      <c r="R814" s="9">
        <f t="shared" si="50"/>
        <v>41879.041666666664</v>
      </c>
      <c r="S814">
        <f t="shared" si="51"/>
        <v>2015</v>
      </c>
    </row>
    <row r="815" spans="1:19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8283</v>
      </c>
      <c r="O815" t="s">
        <v>8286</v>
      </c>
      <c r="P815">
        <f t="shared" si="52"/>
        <v>115.8732</v>
      </c>
      <c r="Q815" s="9">
        <f t="shared" si="49"/>
        <v>41798.94027777778</v>
      </c>
      <c r="R815" s="9">
        <f t="shared" si="50"/>
        <v>42286</v>
      </c>
      <c r="S815">
        <f t="shared" si="51"/>
        <v>2014</v>
      </c>
    </row>
    <row r="816" spans="1:19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8283</v>
      </c>
      <c r="O816" t="s">
        <v>8286</v>
      </c>
      <c r="P816">
        <f t="shared" si="52"/>
        <v>87.357600000000005</v>
      </c>
      <c r="Q816" s="9">
        <f t="shared" si="49"/>
        <v>40848.198333333334</v>
      </c>
      <c r="R816" s="9">
        <f t="shared" si="50"/>
        <v>41828.94027777778</v>
      </c>
      <c r="S816">
        <f t="shared" si="51"/>
        <v>2011</v>
      </c>
    </row>
    <row r="817" spans="1:19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8287</v>
      </c>
      <c r="O817" t="s">
        <v>8298</v>
      </c>
      <c r="P817">
        <f t="shared" si="52"/>
        <v>132.43549999999999</v>
      </c>
      <c r="Q817" s="9">
        <f t="shared" si="49"/>
        <v>40845.14975694444</v>
      </c>
      <c r="R817" s="9">
        <f t="shared" si="50"/>
        <v>40908.239999999998</v>
      </c>
      <c r="S817">
        <f t="shared" si="51"/>
        <v>2011</v>
      </c>
    </row>
    <row r="818" spans="1:19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8287</v>
      </c>
      <c r="O818" t="s">
        <v>8298</v>
      </c>
      <c r="P818">
        <f t="shared" si="52"/>
        <v>70.784499999999994</v>
      </c>
      <c r="Q818" s="9">
        <f t="shared" si="49"/>
        <v>42576.697569444441</v>
      </c>
      <c r="R818" s="9">
        <f t="shared" si="50"/>
        <v>40875.191423611112</v>
      </c>
      <c r="S818">
        <f t="shared" si="51"/>
        <v>2016</v>
      </c>
    </row>
    <row r="819" spans="1:19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8283</v>
      </c>
      <c r="O819" t="s">
        <v>8286</v>
      </c>
      <c r="P819">
        <f t="shared" si="52"/>
        <v>151.98150000000001</v>
      </c>
      <c r="Q819" s="9">
        <f t="shared" si="49"/>
        <v>42247.803912037038</v>
      </c>
      <c r="R819" s="9">
        <f t="shared" si="50"/>
        <v>42636.697569444441</v>
      </c>
      <c r="S819">
        <f t="shared" si="51"/>
        <v>2015</v>
      </c>
    </row>
    <row r="820" spans="1:19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8273</v>
      </c>
      <c r="O820" t="s">
        <v>8274</v>
      </c>
      <c r="P820">
        <f t="shared" si="52"/>
        <v>67.139300000000006</v>
      </c>
      <c r="Q820" s="9">
        <f t="shared" si="49"/>
        <v>42142.767106481479</v>
      </c>
      <c r="R820" s="9">
        <f t="shared" si="50"/>
        <v>42279.75</v>
      </c>
      <c r="S820">
        <f t="shared" si="51"/>
        <v>2015</v>
      </c>
    </row>
    <row r="821" spans="1:19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8271</v>
      </c>
      <c r="O821" t="s">
        <v>8308</v>
      </c>
      <c r="P821">
        <f t="shared" si="52"/>
        <v>744.54549999999995</v>
      </c>
      <c r="Q821" s="9">
        <f t="shared" si="49"/>
        <v>41695.016782407409</v>
      </c>
      <c r="R821" s="9">
        <f t="shared" si="50"/>
        <v>42163.625</v>
      </c>
      <c r="S821">
        <f t="shared" si="51"/>
        <v>2014</v>
      </c>
    </row>
    <row r="822" spans="1:19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8276</v>
      </c>
      <c r="O822" t="s">
        <v>8277</v>
      </c>
      <c r="P822">
        <f t="shared" si="52"/>
        <v>97.297600000000003</v>
      </c>
      <c r="Q822" s="9">
        <f t="shared" si="49"/>
        <v>41754.564328703702</v>
      </c>
      <c r="R822" s="9">
        <f t="shared" si="50"/>
        <v>41724.975115740745</v>
      </c>
      <c r="S822">
        <f t="shared" si="51"/>
        <v>2014</v>
      </c>
    </row>
    <row r="823" spans="1:19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8283</v>
      </c>
      <c r="O823" t="s">
        <v>8295</v>
      </c>
      <c r="P823">
        <f t="shared" si="52"/>
        <v>255.17339999999999</v>
      </c>
      <c r="Q823" s="9">
        <f t="shared" si="49"/>
        <v>41291.661550925928</v>
      </c>
      <c r="R823" s="9">
        <f t="shared" si="50"/>
        <v>41784.564328703702</v>
      </c>
      <c r="S823">
        <f t="shared" si="51"/>
        <v>2013</v>
      </c>
    </row>
    <row r="824" spans="1:19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8271</v>
      </c>
      <c r="O824" t="s">
        <v>8272</v>
      </c>
      <c r="P824">
        <f t="shared" si="52"/>
        <v>34.8718</v>
      </c>
      <c r="Q824" s="9">
        <f t="shared" si="49"/>
        <v>41656.762638888889</v>
      </c>
      <c r="R824" s="9">
        <f t="shared" si="50"/>
        <v>41321.661550925928</v>
      </c>
      <c r="S824">
        <f t="shared" si="51"/>
        <v>2014</v>
      </c>
    </row>
    <row r="825" spans="1:19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8287</v>
      </c>
      <c r="O825" t="s">
        <v>8291</v>
      </c>
      <c r="P825">
        <f t="shared" si="52"/>
        <v>77.638099999999994</v>
      </c>
      <c r="Q825" s="9">
        <f t="shared" si="49"/>
        <v>40765.876886574071</v>
      </c>
      <c r="R825" s="9">
        <f t="shared" si="50"/>
        <v>41686.762638888889</v>
      </c>
      <c r="S825">
        <f t="shared" si="51"/>
        <v>2011</v>
      </c>
    </row>
    <row r="826" spans="1:19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8268</v>
      </c>
      <c r="O826" t="s">
        <v>8269</v>
      </c>
      <c r="P826">
        <f t="shared" si="52"/>
        <v>50.222299999999997</v>
      </c>
      <c r="Q826" s="9">
        <f t="shared" si="49"/>
        <v>42137.395798611105</v>
      </c>
      <c r="R826" s="9">
        <f t="shared" si="50"/>
        <v>40795.876886574071</v>
      </c>
      <c r="S826">
        <f t="shared" si="51"/>
        <v>2015</v>
      </c>
    </row>
    <row r="827" spans="1:19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8283</v>
      </c>
      <c r="O827" t="s">
        <v>8286</v>
      </c>
      <c r="P827">
        <f t="shared" si="52"/>
        <v>116</v>
      </c>
      <c r="Q827" s="9">
        <f t="shared" si="49"/>
        <v>42064.220069444447</v>
      </c>
      <c r="R827" s="9">
        <f t="shared" si="50"/>
        <v>42171.458333333328</v>
      </c>
      <c r="S827">
        <f t="shared" si="51"/>
        <v>2015</v>
      </c>
    </row>
    <row r="828" spans="1:19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8283</v>
      </c>
      <c r="O828" t="s">
        <v>8286</v>
      </c>
      <c r="P828">
        <f t="shared" si="52"/>
        <v>202.85</v>
      </c>
      <c r="Q828" s="9">
        <f t="shared" si="49"/>
        <v>42041.714178240742</v>
      </c>
      <c r="R828" s="9">
        <f t="shared" si="50"/>
        <v>42094.178402777776</v>
      </c>
      <c r="S828">
        <f t="shared" si="51"/>
        <v>2015</v>
      </c>
    </row>
    <row r="829" spans="1:19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8283</v>
      </c>
      <c r="O829" t="s">
        <v>8286</v>
      </c>
      <c r="P829">
        <f t="shared" si="52"/>
        <v>142.2807</v>
      </c>
      <c r="Q829" s="9">
        <f t="shared" si="49"/>
        <v>42452.666770833333</v>
      </c>
      <c r="R829" s="9">
        <f t="shared" si="50"/>
        <v>42071.67251157407</v>
      </c>
      <c r="S829">
        <f t="shared" si="51"/>
        <v>2016</v>
      </c>
    </row>
    <row r="830" spans="1:19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8276</v>
      </c>
      <c r="O830" t="s">
        <v>8277</v>
      </c>
      <c r="P830">
        <f t="shared" si="52"/>
        <v>37.197200000000002</v>
      </c>
      <c r="Q830" s="9">
        <f t="shared" si="49"/>
        <v>41226.648576388885</v>
      </c>
      <c r="R830" s="9">
        <f t="shared" si="50"/>
        <v>42483</v>
      </c>
      <c r="S830">
        <f t="shared" si="51"/>
        <v>2012</v>
      </c>
    </row>
    <row r="831" spans="1:19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8287</v>
      </c>
      <c r="O831" t="s">
        <v>8288</v>
      </c>
      <c r="P831">
        <f t="shared" si="52"/>
        <v>47.676499999999997</v>
      </c>
      <c r="Q831" s="9">
        <f t="shared" si="49"/>
        <v>42343.998043981483</v>
      </c>
      <c r="R831" s="9">
        <f t="shared" si="50"/>
        <v>41274.75</v>
      </c>
      <c r="S831">
        <f t="shared" si="51"/>
        <v>2015</v>
      </c>
    </row>
    <row r="832" spans="1:19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8287</v>
      </c>
      <c r="O832" t="s">
        <v>8298</v>
      </c>
      <c r="P832">
        <f t="shared" si="52"/>
        <v>80.178200000000004</v>
      </c>
      <c r="Q832" s="9">
        <f t="shared" si="49"/>
        <v>41579.847997685189</v>
      </c>
      <c r="R832" s="9">
        <f t="shared" si="50"/>
        <v>42386.875</v>
      </c>
      <c r="S832">
        <f t="shared" si="51"/>
        <v>2013</v>
      </c>
    </row>
    <row r="833" spans="1:19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8287</v>
      </c>
      <c r="O833" t="s">
        <v>8291</v>
      </c>
      <c r="P833">
        <f t="shared" si="52"/>
        <v>74.953699999999998</v>
      </c>
      <c r="Q833" s="9">
        <f t="shared" si="49"/>
        <v>42187.125625000001</v>
      </c>
      <c r="R833" s="9">
        <f t="shared" si="50"/>
        <v>41609.889664351853</v>
      </c>
      <c r="S833">
        <f t="shared" si="51"/>
        <v>2015</v>
      </c>
    </row>
    <row r="834" spans="1:19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8279</v>
      </c>
      <c r="O834" t="s">
        <v>8280</v>
      </c>
      <c r="P834">
        <f t="shared" si="52"/>
        <v>74.229399999999998</v>
      </c>
      <c r="Q834" s="9">
        <f t="shared" si="49"/>
        <v>42053.732627314821</v>
      </c>
      <c r="R834" s="9">
        <f t="shared" si="50"/>
        <v>42208.207638888889</v>
      </c>
      <c r="S834">
        <f t="shared" si="51"/>
        <v>2015</v>
      </c>
    </row>
    <row r="835" spans="1:19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8283</v>
      </c>
      <c r="O835" t="s">
        <v>8286</v>
      </c>
      <c r="P835">
        <f t="shared" si="52"/>
        <v>104.98699999999999</v>
      </c>
      <c r="Q835" s="9">
        <f t="shared" ref="Q835:Q898" si="53">(((J836/60)/60)/24)+DATE(1970,1,1)</f>
        <v>40536.111550925925</v>
      </c>
      <c r="R835" s="9">
        <f t="shared" ref="R835:R898" si="54">(((I835/60)/60)/24)+DATE(1970,1,1)</f>
        <v>42083.705555555556</v>
      </c>
      <c r="S835">
        <f t="shared" ref="S835:S898" si="55">YEAR(Q835)</f>
        <v>2010</v>
      </c>
    </row>
    <row r="836" spans="1:19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8287</v>
      </c>
      <c r="O836" t="s">
        <v>8291</v>
      </c>
      <c r="P836">
        <f t="shared" si="52"/>
        <v>87.829700000000003</v>
      </c>
      <c r="Q836" s="9">
        <f t="shared" si="53"/>
        <v>41417.228043981479</v>
      </c>
      <c r="R836" s="9">
        <f t="shared" si="54"/>
        <v>40626.069884259261</v>
      </c>
      <c r="S836">
        <f t="shared" si="55"/>
        <v>2013</v>
      </c>
    </row>
    <row r="837" spans="1:19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8276</v>
      </c>
      <c r="O837" t="s">
        <v>8294</v>
      </c>
      <c r="P837">
        <f t="shared" ref="P837:P900" si="56">IFERROR(ROUND(E837/L837,4),0)</f>
        <v>65.666700000000006</v>
      </c>
      <c r="Q837" s="9">
        <f t="shared" si="53"/>
        <v>42045.50535879629</v>
      </c>
      <c r="R837" s="9">
        <f t="shared" si="54"/>
        <v>41462.228043981479</v>
      </c>
      <c r="S837">
        <f t="shared" si="55"/>
        <v>2015</v>
      </c>
    </row>
    <row r="838" spans="1:19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8276</v>
      </c>
      <c r="O838" t="s">
        <v>8294</v>
      </c>
      <c r="P838">
        <f t="shared" si="56"/>
        <v>34.220300000000002</v>
      </c>
      <c r="Q838" s="9">
        <f t="shared" si="53"/>
        <v>41591.964537037034</v>
      </c>
      <c r="R838" s="9">
        <f t="shared" si="54"/>
        <v>42075.463692129633</v>
      </c>
      <c r="S838">
        <f t="shared" si="55"/>
        <v>2013</v>
      </c>
    </row>
    <row r="839" spans="1:19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8287</v>
      </c>
      <c r="O839" t="s">
        <v>8288</v>
      </c>
      <c r="P839">
        <f t="shared" si="56"/>
        <v>116.9628</v>
      </c>
      <c r="Q839" s="9">
        <f t="shared" si="53"/>
        <v>42766.827546296292</v>
      </c>
      <c r="R839" s="9">
        <f t="shared" si="54"/>
        <v>41640.964537037034</v>
      </c>
      <c r="S839">
        <f t="shared" si="55"/>
        <v>2017</v>
      </c>
    </row>
    <row r="840" spans="1:19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8276</v>
      </c>
      <c r="O840" t="s">
        <v>8277</v>
      </c>
      <c r="P840">
        <f t="shared" si="56"/>
        <v>49.4724</v>
      </c>
      <c r="Q840" s="9">
        <f t="shared" si="53"/>
        <v>41341.870868055557</v>
      </c>
      <c r="R840" s="9">
        <f t="shared" si="54"/>
        <v>42796.827546296292</v>
      </c>
      <c r="S840">
        <f t="shared" si="55"/>
        <v>2013</v>
      </c>
    </row>
    <row r="841" spans="1:19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8287</v>
      </c>
      <c r="O841" t="s">
        <v>8291</v>
      </c>
      <c r="P841">
        <f t="shared" si="56"/>
        <v>39.31</v>
      </c>
      <c r="Q841" s="9">
        <f t="shared" si="53"/>
        <v>40555.325937499998</v>
      </c>
      <c r="R841" s="9">
        <f t="shared" si="54"/>
        <v>41373.270833333336</v>
      </c>
      <c r="S841">
        <f t="shared" si="55"/>
        <v>2011</v>
      </c>
    </row>
    <row r="842" spans="1:19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8287</v>
      </c>
      <c r="O842" t="s">
        <v>8291</v>
      </c>
      <c r="P842">
        <f t="shared" si="56"/>
        <v>83.885400000000004</v>
      </c>
      <c r="Q842" s="9">
        <f t="shared" si="53"/>
        <v>41394.842442129629</v>
      </c>
      <c r="R842" s="9">
        <f t="shared" si="54"/>
        <v>40605.325937499998</v>
      </c>
      <c r="S842">
        <f t="shared" si="55"/>
        <v>2013</v>
      </c>
    </row>
    <row r="843" spans="1:19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8281</v>
      </c>
      <c r="O843" t="s">
        <v>8282</v>
      </c>
      <c r="P843">
        <f t="shared" si="56"/>
        <v>110.0685</v>
      </c>
      <c r="Q843" s="9">
        <f t="shared" si="53"/>
        <v>41058.844571759262</v>
      </c>
      <c r="R843" s="9">
        <f t="shared" si="54"/>
        <v>41454.842442129629</v>
      </c>
      <c r="S843">
        <f t="shared" si="55"/>
        <v>2012</v>
      </c>
    </row>
    <row r="844" spans="1:19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8287</v>
      </c>
      <c r="O844" t="s">
        <v>8301</v>
      </c>
      <c r="P844">
        <f t="shared" si="56"/>
        <v>100.325</v>
      </c>
      <c r="Q844" s="9">
        <f t="shared" si="53"/>
        <v>42695.257870370369</v>
      </c>
      <c r="R844" s="9">
        <f t="shared" si="54"/>
        <v>41088.844571759262</v>
      </c>
      <c r="S844">
        <f t="shared" si="55"/>
        <v>2016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8287</v>
      </c>
      <c r="O845" t="s">
        <v>8296</v>
      </c>
      <c r="P845">
        <f t="shared" si="56"/>
        <v>63.102400000000003</v>
      </c>
      <c r="Q845" s="9">
        <f t="shared" si="53"/>
        <v>41941.683865740742</v>
      </c>
      <c r="R845" s="9">
        <f t="shared" si="54"/>
        <v>42712.333333333328</v>
      </c>
      <c r="S845">
        <f t="shared" si="55"/>
        <v>2014</v>
      </c>
    </row>
    <row r="846" spans="1:19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8283</v>
      </c>
      <c r="O846" t="s">
        <v>8286</v>
      </c>
      <c r="P846">
        <f t="shared" si="56"/>
        <v>70.885000000000005</v>
      </c>
      <c r="Q846" s="9">
        <f t="shared" si="53"/>
        <v>42123.86336805555</v>
      </c>
      <c r="R846" s="9">
        <f t="shared" si="54"/>
        <v>41970.125</v>
      </c>
      <c r="S846">
        <f t="shared" si="55"/>
        <v>2015</v>
      </c>
    </row>
    <row r="847" spans="1:19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8273</v>
      </c>
      <c r="O847" t="s">
        <v>8274</v>
      </c>
      <c r="P847">
        <f t="shared" si="56"/>
        <v>65.081299999999999</v>
      </c>
      <c r="Q847" s="9">
        <f t="shared" si="53"/>
        <v>42059.701319444444</v>
      </c>
      <c r="R847" s="9">
        <f t="shared" si="54"/>
        <v>42156.945833333331</v>
      </c>
      <c r="S847">
        <f t="shared" si="55"/>
        <v>2015</v>
      </c>
    </row>
    <row r="848" spans="1:19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8283</v>
      </c>
      <c r="O848" t="s">
        <v>8286</v>
      </c>
      <c r="P848">
        <f t="shared" si="56"/>
        <v>421.1053</v>
      </c>
      <c r="Q848" s="9">
        <f t="shared" si="53"/>
        <v>41078.91201388889</v>
      </c>
      <c r="R848" s="9">
        <f t="shared" si="54"/>
        <v>42119.659652777773</v>
      </c>
      <c r="S848">
        <f t="shared" si="55"/>
        <v>2012</v>
      </c>
    </row>
    <row r="849" spans="1:19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8281</v>
      </c>
      <c r="O849" t="s">
        <v>8282</v>
      </c>
      <c r="P849">
        <f t="shared" si="56"/>
        <v>89.887600000000006</v>
      </c>
      <c r="Q849" s="9">
        <f t="shared" si="53"/>
        <v>42690.259699074071</v>
      </c>
      <c r="R849" s="9">
        <f t="shared" si="54"/>
        <v>41108.91201388889</v>
      </c>
      <c r="S849">
        <f t="shared" si="55"/>
        <v>2016</v>
      </c>
    </row>
    <row r="850" spans="1:19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8273</v>
      </c>
      <c r="O850" t="s">
        <v>8274</v>
      </c>
      <c r="P850">
        <f t="shared" si="56"/>
        <v>89.674199999999999</v>
      </c>
      <c r="Q850" s="9">
        <f t="shared" si="53"/>
        <v>41820.776412037041</v>
      </c>
      <c r="R850" s="9">
        <f t="shared" si="54"/>
        <v>42726.083333333328</v>
      </c>
      <c r="S850">
        <f t="shared" si="55"/>
        <v>2014</v>
      </c>
    </row>
    <row r="851" spans="1:19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8283</v>
      </c>
      <c r="O851" t="s">
        <v>8295</v>
      </c>
      <c r="P851">
        <f t="shared" si="56"/>
        <v>74.224299999999999</v>
      </c>
      <c r="Q851" s="9">
        <f t="shared" si="53"/>
        <v>41223.22184027778</v>
      </c>
      <c r="R851" s="9">
        <f t="shared" si="54"/>
        <v>41850.776412037041</v>
      </c>
      <c r="S851">
        <f t="shared" si="55"/>
        <v>2012</v>
      </c>
    </row>
    <row r="852" spans="1:19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8287</v>
      </c>
      <c r="O852" t="s">
        <v>8298</v>
      </c>
      <c r="P852">
        <f t="shared" si="56"/>
        <v>74.149500000000003</v>
      </c>
      <c r="Q852" s="9">
        <f t="shared" si="53"/>
        <v>40731.837465277778</v>
      </c>
      <c r="R852" s="9">
        <f t="shared" si="54"/>
        <v>41261.597222222219</v>
      </c>
      <c r="S852">
        <f t="shared" si="55"/>
        <v>2011</v>
      </c>
    </row>
    <row r="853" spans="1:19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8271</v>
      </c>
      <c r="O853" t="s">
        <v>8293</v>
      </c>
      <c r="P853">
        <f t="shared" si="56"/>
        <v>60.903500000000001</v>
      </c>
      <c r="Q853" s="9">
        <f t="shared" si="53"/>
        <v>42128.814247685179</v>
      </c>
      <c r="R853" s="9">
        <f t="shared" si="54"/>
        <v>40776.837465277778</v>
      </c>
      <c r="S853">
        <f t="shared" si="55"/>
        <v>2015</v>
      </c>
    </row>
    <row r="854" spans="1:19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8283</v>
      </c>
      <c r="O854" t="s">
        <v>8284</v>
      </c>
      <c r="P854">
        <f t="shared" si="56"/>
        <v>272.58620000000002</v>
      </c>
      <c r="Q854" s="9">
        <f t="shared" si="53"/>
        <v>40970.875671296293</v>
      </c>
      <c r="R854" s="9">
        <f t="shared" si="54"/>
        <v>42135.814247685179</v>
      </c>
      <c r="S854">
        <f t="shared" si="55"/>
        <v>2012</v>
      </c>
    </row>
    <row r="855" spans="1:19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8283</v>
      </c>
      <c r="O855" t="s">
        <v>8286</v>
      </c>
      <c r="P855">
        <f t="shared" si="56"/>
        <v>64.268299999999996</v>
      </c>
      <c r="Q855" s="9">
        <f t="shared" si="53"/>
        <v>42136.536134259266</v>
      </c>
      <c r="R855" s="9">
        <f t="shared" si="54"/>
        <v>41000.834004629629</v>
      </c>
      <c r="S855">
        <f t="shared" si="55"/>
        <v>2015</v>
      </c>
    </row>
    <row r="856" spans="1:19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8283</v>
      </c>
      <c r="O856" t="s">
        <v>8286</v>
      </c>
      <c r="P856">
        <f t="shared" si="56"/>
        <v>48.325200000000002</v>
      </c>
      <c r="Q856" s="9">
        <f t="shared" si="53"/>
        <v>41114.094872685186</v>
      </c>
      <c r="R856" s="9">
        <f t="shared" si="54"/>
        <v>42167.875</v>
      </c>
      <c r="S856">
        <f t="shared" si="55"/>
        <v>2012</v>
      </c>
    </row>
    <row r="857" spans="1:19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8281</v>
      </c>
      <c r="O857" t="s">
        <v>8282</v>
      </c>
      <c r="P857">
        <f t="shared" si="56"/>
        <v>106.4324</v>
      </c>
      <c r="Q857" s="9">
        <f t="shared" si="53"/>
        <v>42522.276724537034</v>
      </c>
      <c r="R857" s="9">
        <f t="shared" si="54"/>
        <v>41153.083333333336</v>
      </c>
      <c r="S857">
        <f t="shared" si="55"/>
        <v>2016</v>
      </c>
    </row>
    <row r="858" spans="1:19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8268</v>
      </c>
      <c r="O858" t="s">
        <v>8270</v>
      </c>
      <c r="P858">
        <f t="shared" si="56"/>
        <v>157.46</v>
      </c>
      <c r="Q858" s="9">
        <f t="shared" si="53"/>
        <v>41851.771354166667</v>
      </c>
      <c r="R858" s="9">
        <f t="shared" si="54"/>
        <v>42553.166666666672</v>
      </c>
      <c r="S858">
        <f t="shared" si="55"/>
        <v>2014</v>
      </c>
    </row>
    <row r="859" spans="1:19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8283</v>
      </c>
      <c r="O859" t="s">
        <v>8286</v>
      </c>
      <c r="P859">
        <f t="shared" si="56"/>
        <v>302.30770000000001</v>
      </c>
      <c r="Q859" s="9">
        <f t="shared" si="53"/>
        <v>40757.889247685183</v>
      </c>
      <c r="R859" s="9">
        <f t="shared" si="54"/>
        <v>41870.666666666664</v>
      </c>
      <c r="S859">
        <f t="shared" si="55"/>
        <v>2011</v>
      </c>
    </row>
    <row r="860" spans="1:19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8281</v>
      </c>
      <c r="O860" t="s">
        <v>8282</v>
      </c>
      <c r="P860">
        <f t="shared" si="56"/>
        <v>45.051699999999997</v>
      </c>
      <c r="Q860" s="9">
        <f t="shared" si="53"/>
        <v>42496.981597222228</v>
      </c>
      <c r="R860" s="9">
        <f t="shared" si="54"/>
        <v>40802.889247685183</v>
      </c>
      <c r="S860">
        <f t="shared" si="55"/>
        <v>2016</v>
      </c>
    </row>
    <row r="861" spans="1:19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8287</v>
      </c>
      <c r="O861" t="s">
        <v>8288</v>
      </c>
      <c r="P861">
        <f t="shared" si="56"/>
        <v>147.81129999999999</v>
      </c>
      <c r="Q861" s="9">
        <f t="shared" si="53"/>
        <v>42095.240706018521</v>
      </c>
      <c r="R861" s="9">
        <f t="shared" si="54"/>
        <v>42526.981597222228</v>
      </c>
      <c r="S861">
        <f t="shared" si="55"/>
        <v>2015</v>
      </c>
    </row>
    <row r="862" spans="1:19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8268</v>
      </c>
      <c r="O862" t="s">
        <v>8269</v>
      </c>
      <c r="P862">
        <f t="shared" si="56"/>
        <v>340.5652</v>
      </c>
      <c r="Q862" s="9">
        <f t="shared" si="53"/>
        <v>42243.6252662037</v>
      </c>
      <c r="R862" s="9">
        <f t="shared" si="54"/>
        <v>42125.240706018521</v>
      </c>
      <c r="S862">
        <f t="shared" si="55"/>
        <v>2015</v>
      </c>
    </row>
    <row r="863" spans="1:19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8283</v>
      </c>
      <c r="O863" t="s">
        <v>8286</v>
      </c>
      <c r="P863">
        <f t="shared" si="56"/>
        <v>38.284300000000002</v>
      </c>
      <c r="Q863" s="9">
        <f t="shared" si="53"/>
        <v>42759.724768518514</v>
      </c>
      <c r="R863" s="9">
        <f t="shared" si="54"/>
        <v>42278.6252662037</v>
      </c>
      <c r="S863">
        <f t="shared" si="55"/>
        <v>2017</v>
      </c>
    </row>
    <row r="864" spans="1:19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8276</v>
      </c>
      <c r="O864" t="s">
        <v>8277</v>
      </c>
      <c r="P864">
        <f t="shared" si="56"/>
        <v>37.119</v>
      </c>
      <c r="Q864" s="9">
        <f t="shared" si="53"/>
        <v>42543.665601851855</v>
      </c>
      <c r="R864" s="9">
        <f t="shared" si="54"/>
        <v>42780.724768518514</v>
      </c>
      <c r="S864">
        <f t="shared" si="55"/>
        <v>2016</v>
      </c>
    </row>
    <row r="865" spans="1:19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8268</v>
      </c>
      <c r="O865" t="s">
        <v>8270</v>
      </c>
      <c r="P865">
        <f t="shared" si="56"/>
        <v>90.616299999999995</v>
      </c>
      <c r="Q865" s="9">
        <f t="shared" si="53"/>
        <v>41557.780624999999</v>
      </c>
      <c r="R865" s="9">
        <f t="shared" si="54"/>
        <v>42572.729166666672</v>
      </c>
      <c r="S865">
        <f t="shared" si="55"/>
        <v>2013</v>
      </c>
    </row>
    <row r="866" spans="1:19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8287</v>
      </c>
      <c r="O866" t="s">
        <v>8291</v>
      </c>
      <c r="P866">
        <f t="shared" si="56"/>
        <v>60.859400000000001</v>
      </c>
      <c r="Q866" s="9">
        <f t="shared" si="53"/>
        <v>40784.012696759259</v>
      </c>
      <c r="R866" s="9">
        <f t="shared" si="54"/>
        <v>41591.249305555553</v>
      </c>
      <c r="S866">
        <f t="shared" si="55"/>
        <v>2011</v>
      </c>
    </row>
    <row r="867" spans="1:19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8287</v>
      </c>
      <c r="O867" t="s">
        <v>8288</v>
      </c>
      <c r="P867">
        <f t="shared" si="56"/>
        <v>90.523300000000006</v>
      </c>
      <c r="Q867" s="9">
        <f t="shared" si="53"/>
        <v>41465.500173611108</v>
      </c>
      <c r="R867" s="9">
        <f t="shared" si="54"/>
        <v>40817.125</v>
      </c>
      <c r="S867">
        <f t="shared" si="55"/>
        <v>2013</v>
      </c>
    </row>
    <row r="868" spans="1:19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8281</v>
      </c>
      <c r="O868" t="s">
        <v>8299</v>
      </c>
      <c r="P868">
        <f t="shared" si="56"/>
        <v>55.457099999999997</v>
      </c>
      <c r="Q868" s="9">
        <f t="shared" si="53"/>
        <v>41463.743472222224</v>
      </c>
      <c r="R868" s="9">
        <f t="shared" si="54"/>
        <v>41495.500173611108</v>
      </c>
      <c r="S868">
        <f t="shared" si="55"/>
        <v>2013</v>
      </c>
    </row>
    <row r="869" spans="1:19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8287</v>
      </c>
      <c r="O869" t="s">
        <v>8291</v>
      </c>
      <c r="P869">
        <f t="shared" si="56"/>
        <v>104.72969999999999</v>
      </c>
      <c r="Q869" s="9">
        <f t="shared" si="53"/>
        <v>41905.034108796295</v>
      </c>
      <c r="R869" s="9">
        <f t="shared" si="54"/>
        <v>41483.743472222224</v>
      </c>
      <c r="S869">
        <f t="shared" si="55"/>
        <v>2014</v>
      </c>
    </row>
    <row r="870" spans="1:19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8287</v>
      </c>
      <c r="O870" t="s">
        <v>8289</v>
      </c>
      <c r="P870">
        <f t="shared" si="56"/>
        <v>69.666700000000006</v>
      </c>
      <c r="Q870" s="9">
        <f t="shared" si="53"/>
        <v>41780.859629629631</v>
      </c>
      <c r="R870" s="9">
        <f t="shared" si="54"/>
        <v>41935.034108796295</v>
      </c>
      <c r="S870">
        <f t="shared" si="55"/>
        <v>2014</v>
      </c>
    </row>
    <row r="871" spans="1:19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8281</v>
      </c>
      <c r="O871" t="s">
        <v>8282</v>
      </c>
      <c r="P871">
        <f t="shared" si="56"/>
        <v>68.241600000000005</v>
      </c>
      <c r="Q871" s="9">
        <f t="shared" si="53"/>
        <v>42415.803159722222</v>
      </c>
      <c r="R871" s="9">
        <f t="shared" si="54"/>
        <v>41811.165972222225</v>
      </c>
      <c r="S871">
        <f t="shared" si="55"/>
        <v>2016</v>
      </c>
    </row>
    <row r="872" spans="1:19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8281</v>
      </c>
      <c r="O872" t="s">
        <v>8282</v>
      </c>
      <c r="P872">
        <f t="shared" si="56"/>
        <v>79.401300000000006</v>
      </c>
      <c r="Q872" s="9">
        <f t="shared" si="53"/>
        <v>40635.982488425929</v>
      </c>
      <c r="R872" s="9">
        <f t="shared" si="54"/>
        <v>42445.761493055557</v>
      </c>
      <c r="S872">
        <f t="shared" si="55"/>
        <v>2011</v>
      </c>
    </row>
    <row r="873" spans="1:19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8281</v>
      </c>
      <c r="O873" t="s">
        <v>8303</v>
      </c>
      <c r="P873">
        <f t="shared" si="56"/>
        <v>111.3768</v>
      </c>
      <c r="Q873" s="9">
        <f t="shared" si="53"/>
        <v>42768.425370370373</v>
      </c>
      <c r="R873" s="9">
        <f t="shared" si="54"/>
        <v>40657.982488425929</v>
      </c>
      <c r="S873">
        <f t="shared" si="55"/>
        <v>2017</v>
      </c>
    </row>
    <row r="874" spans="1:19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8283</v>
      </c>
      <c r="O874" t="s">
        <v>8286</v>
      </c>
      <c r="P874">
        <f t="shared" si="56"/>
        <v>84.285700000000006</v>
      </c>
      <c r="Q874" s="9">
        <f t="shared" si="53"/>
        <v>40505.131168981483</v>
      </c>
      <c r="R874" s="9">
        <f t="shared" si="54"/>
        <v>42798.425370370373</v>
      </c>
      <c r="S874">
        <f t="shared" si="55"/>
        <v>2010</v>
      </c>
    </row>
    <row r="875" spans="1:19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8281</v>
      </c>
      <c r="O875" t="s">
        <v>8303</v>
      </c>
      <c r="P875">
        <f t="shared" si="56"/>
        <v>117.92310000000001</v>
      </c>
      <c r="Q875" s="9">
        <f t="shared" si="53"/>
        <v>41905.812581018516</v>
      </c>
      <c r="R875" s="9">
        <f t="shared" si="54"/>
        <v>40535.131168981483</v>
      </c>
      <c r="S875">
        <f t="shared" si="55"/>
        <v>2014</v>
      </c>
    </row>
    <row r="876" spans="1:19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8281</v>
      </c>
      <c r="O876" t="s">
        <v>8297</v>
      </c>
      <c r="P876">
        <f t="shared" si="56"/>
        <v>94.506200000000007</v>
      </c>
      <c r="Q876" s="9">
        <f t="shared" si="53"/>
        <v>41561.683553240742</v>
      </c>
      <c r="R876" s="9">
        <f t="shared" si="54"/>
        <v>41950.854247685187</v>
      </c>
      <c r="S876">
        <f t="shared" si="55"/>
        <v>2013</v>
      </c>
    </row>
    <row r="877" spans="1:19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8287</v>
      </c>
      <c r="O877" t="s">
        <v>8291</v>
      </c>
      <c r="P877">
        <f t="shared" si="56"/>
        <v>246.2903</v>
      </c>
      <c r="Q877" s="9">
        <f t="shared" si="53"/>
        <v>41961.807372685187</v>
      </c>
      <c r="R877" s="9">
        <f t="shared" si="54"/>
        <v>41591.725219907406</v>
      </c>
      <c r="S877">
        <f t="shared" si="55"/>
        <v>2014</v>
      </c>
    </row>
    <row r="878" spans="1:19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8287</v>
      </c>
      <c r="O878" t="s">
        <v>8301</v>
      </c>
      <c r="P878">
        <f t="shared" si="56"/>
        <v>177.20930000000001</v>
      </c>
      <c r="Q878" s="9">
        <f t="shared" si="53"/>
        <v>42466.608310185184</v>
      </c>
      <c r="R878" s="9">
        <f t="shared" si="54"/>
        <v>41994.1875</v>
      </c>
      <c r="S878">
        <f t="shared" si="55"/>
        <v>2016</v>
      </c>
    </row>
    <row r="879" spans="1:19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8283</v>
      </c>
      <c r="O879" t="s">
        <v>8286</v>
      </c>
      <c r="P879">
        <f t="shared" si="56"/>
        <v>65.102599999999995</v>
      </c>
      <c r="Q879" s="9">
        <f t="shared" si="53"/>
        <v>41239.83625</v>
      </c>
      <c r="R879" s="9">
        <f t="shared" si="54"/>
        <v>42496.608310185184</v>
      </c>
      <c r="S879">
        <f t="shared" si="55"/>
        <v>2012</v>
      </c>
    </row>
    <row r="880" spans="1:19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8283</v>
      </c>
      <c r="O880" t="s">
        <v>8284</v>
      </c>
      <c r="P880">
        <f t="shared" si="56"/>
        <v>73.033000000000001</v>
      </c>
      <c r="Q880" s="9">
        <f t="shared" si="53"/>
        <v>41143.81821759259</v>
      </c>
      <c r="R880" s="9">
        <f t="shared" si="54"/>
        <v>41269.83625</v>
      </c>
      <c r="S880">
        <f t="shared" si="55"/>
        <v>2012</v>
      </c>
    </row>
    <row r="881" spans="1:19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8268</v>
      </c>
      <c r="O881" t="s">
        <v>8275</v>
      </c>
      <c r="P881">
        <f t="shared" si="56"/>
        <v>270.57139999999998</v>
      </c>
      <c r="Q881" s="9">
        <f t="shared" si="53"/>
        <v>41781.717268518521</v>
      </c>
      <c r="R881" s="9">
        <f t="shared" si="54"/>
        <v>41173.81821759259</v>
      </c>
      <c r="S881">
        <f t="shared" si="55"/>
        <v>2014</v>
      </c>
    </row>
    <row r="882" spans="1:19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8271</v>
      </c>
      <c r="O882" t="s">
        <v>8293</v>
      </c>
      <c r="P882">
        <f t="shared" si="56"/>
        <v>28.6326</v>
      </c>
      <c r="Q882" s="9">
        <f t="shared" si="53"/>
        <v>41761.509409722225</v>
      </c>
      <c r="R882" s="9">
        <f t="shared" si="54"/>
        <v>41811.717268518521</v>
      </c>
      <c r="S882">
        <f t="shared" si="55"/>
        <v>2014</v>
      </c>
    </row>
    <row r="883" spans="1:19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8283</v>
      </c>
      <c r="O883" t="s">
        <v>8284</v>
      </c>
      <c r="P883">
        <f t="shared" si="56"/>
        <v>52.103400000000001</v>
      </c>
      <c r="Q883" s="9">
        <f t="shared" si="53"/>
        <v>42796.538275462968</v>
      </c>
      <c r="R883" s="9">
        <f t="shared" si="54"/>
        <v>41789.666666666664</v>
      </c>
      <c r="S883">
        <f t="shared" si="55"/>
        <v>2017</v>
      </c>
    </row>
    <row r="884" spans="1:19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8283</v>
      </c>
      <c r="O884" t="s">
        <v>8286</v>
      </c>
      <c r="P884">
        <f t="shared" si="56"/>
        <v>251.33330000000001</v>
      </c>
      <c r="Q884" s="9">
        <f t="shared" si="53"/>
        <v>41243.197592592594</v>
      </c>
      <c r="R884" s="9">
        <f t="shared" si="54"/>
        <v>42813.25</v>
      </c>
      <c r="S884">
        <f t="shared" si="55"/>
        <v>2012</v>
      </c>
    </row>
    <row r="885" spans="1:19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8281</v>
      </c>
      <c r="O885" t="s">
        <v>8299</v>
      </c>
      <c r="P885">
        <f t="shared" si="56"/>
        <v>51.224499999999999</v>
      </c>
      <c r="Q885" s="9">
        <f t="shared" si="53"/>
        <v>41835.821226851855</v>
      </c>
      <c r="R885" s="9">
        <f t="shared" si="54"/>
        <v>41303.197592592594</v>
      </c>
      <c r="S885">
        <f t="shared" si="55"/>
        <v>2014</v>
      </c>
    </row>
    <row r="886" spans="1:19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8281</v>
      </c>
      <c r="O886" t="s">
        <v>8303</v>
      </c>
      <c r="P886">
        <f t="shared" si="56"/>
        <v>132.05260000000001</v>
      </c>
      <c r="Q886" s="9">
        <f t="shared" si="53"/>
        <v>41226.928842592592</v>
      </c>
      <c r="R886" s="9">
        <f t="shared" si="54"/>
        <v>41862.249305555553</v>
      </c>
      <c r="S886">
        <f t="shared" si="55"/>
        <v>2012</v>
      </c>
    </row>
    <row r="887" spans="1:19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8287</v>
      </c>
      <c r="O887" t="s">
        <v>8298</v>
      </c>
      <c r="P887">
        <f t="shared" si="56"/>
        <v>156.77330000000001</v>
      </c>
      <c r="Q887" s="9">
        <f t="shared" si="53"/>
        <v>42049.733240740738</v>
      </c>
      <c r="R887" s="9">
        <f t="shared" si="54"/>
        <v>41256.928842592592</v>
      </c>
      <c r="S887">
        <f t="shared" si="55"/>
        <v>2015</v>
      </c>
    </row>
    <row r="888" spans="1:19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8287</v>
      </c>
      <c r="O888" t="s">
        <v>8291</v>
      </c>
      <c r="P888">
        <f t="shared" si="56"/>
        <v>81.739099999999993</v>
      </c>
      <c r="Q888" s="9">
        <f t="shared" si="53"/>
        <v>42688.875902777778</v>
      </c>
      <c r="R888" s="9">
        <f t="shared" si="54"/>
        <v>42079.691574074073</v>
      </c>
      <c r="S888">
        <f t="shared" si="55"/>
        <v>2016</v>
      </c>
    </row>
    <row r="889" spans="1:19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8276</v>
      </c>
      <c r="O889" t="s">
        <v>8277</v>
      </c>
      <c r="P889">
        <f t="shared" si="56"/>
        <v>58.632800000000003</v>
      </c>
      <c r="Q889" s="9">
        <f t="shared" si="53"/>
        <v>42726.920081018514</v>
      </c>
      <c r="R889" s="9">
        <f t="shared" si="54"/>
        <v>42718.875902777778</v>
      </c>
      <c r="S889">
        <f t="shared" si="55"/>
        <v>2016</v>
      </c>
    </row>
    <row r="890" spans="1:19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8283</v>
      </c>
      <c r="O890" t="s">
        <v>8286</v>
      </c>
      <c r="P890">
        <f t="shared" si="56"/>
        <v>500</v>
      </c>
      <c r="Q890" s="9">
        <f t="shared" si="53"/>
        <v>42101.758587962962</v>
      </c>
      <c r="R890" s="9">
        <f t="shared" si="54"/>
        <v>42786.75</v>
      </c>
      <c r="S890">
        <f t="shared" si="55"/>
        <v>2015</v>
      </c>
    </row>
    <row r="891" spans="1:19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8287</v>
      </c>
      <c r="O891" t="s">
        <v>8291</v>
      </c>
      <c r="P891">
        <f t="shared" si="56"/>
        <v>107.0714</v>
      </c>
      <c r="Q891" s="9">
        <f t="shared" si="53"/>
        <v>41578.927118055559</v>
      </c>
      <c r="R891" s="9">
        <f t="shared" si="54"/>
        <v>42131.758587962962</v>
      </c>
      <c r="S891">
        <f t="shared" si="55"/>
        <v>2013</v>
      </c>
    </row>
    <row r="892" spans="1:19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8268</v>
      </c>
      <c r="O892" t="s">
        <v>8269</v>
      </c>
      <c r="P892">
        <f t="shared" si="56"/>
        <v>27.472799999999999</v>
      </c>
      <c r="Q892" s="9">
        <f t="shared" si="53"/>
        <v>41834.980462962965</v>
      </c>
      <c r="R892" s="9">
        <f t="shared" si="54"/>
        <v>41593.968784722223</v>
      </c>
      <c r="S892">
        <f t="shared" si="55"/>
        <v>2014</v>
      </c>
    </row>
    <row r="893" spans="1:19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8273</v>
      </c>
      <c r="O893" t="s">
        <v>8274</v>
      </c>
      <c r="P893">
        <f t="shared" si="56"/>
        <v>72.169700000000006</v>
      </c>
      <c r="Q893" s="9">
        <f t="shared" si="53"/>
        <v>41409.814317129632</v>
      </c>
      <c r="R893" s="9">
        <f t="shared" si="54"/>
        <v>41864.980462962965</v>
      </c>
      <c r="S893">
        <f t="shared" si="55"/>
        <v>2013</v>
      </c>
    </row>
    <row r="894" spans="1:19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8281</v>
      </c>
      <c r="O894" t="s">
        <v>8303</v>
      </c>
      <c r="P894">
        <f t="shared" si="56"/>
        <v>322.3913</v>
      </c>
      <c r="Q894" s="9">
        <f t="shared" si="53"/>
        <v>41075.835497685184</v>
      </c>
      <c r="R894" s="9">
        <f t="shared" si="54"/>
        <v>41431.814317129632</v>
      </c>
      <c r="S894">
        <f t="shared" si="55"/>
        <v>2012</v>
      </c>
    </row>
    <row r="895" spans="1:19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8287</v>
      </c>
      <c r="O895" t="s">
        <v>8288</v>
      </c>
      <c r="P895">
        <f t="shared" si="56"/>
        <v>89.301199999999994</v>
      </c>
      <c r="Q895" s="9">
        <f t="shared" si="53"/>
        <v>42620.143564814818</v>
      </c>
      <c r="R895" s="9">
        <f t="shared" si="54"/>
        <v>41105.835497685184</v>
      </c>
      <c r="S895">
        <f t="shared" si="55"/>
        <v>2016</v>
      </c>
    </row>
    <row r="896" spans="1:19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8268</v>
      </c>
      <c r="O896" t="s">
        <v>8269</v>
      </c>
      <c r="P896">
        <f t="shared" si="56"/>
        <v>493.13330000000002</v>
      </c>
      <c r="Q896" s="9">
        <f t="shared" si="53"/>
        <v>40694.638460648144</v>
      </c>
      <c r="R896" s="9">
        <f t="shared" si="54"/>
        <v>42680.143564814818</v>
      </c>
      <c r="S896">
        <f t="shared" si="55"/>
        <v>2011</v>
      </c>
    </row>
    <row r="897" spans="1:19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8271</v>
      </c>
      <c r="O897" t="s">
        <v>8293</v>
      </c>
      <c r="P897">
        <f t="shared" si="56"/>
        <v>51.629399999999997</v>
      </c>
      <c r="Q897" s="9">
        <f t="shared" si="53"/>
        <v>41982.887280092589</v>
      </c>
      <c r="R897" s="9">
        <f t="shared" si="54"/>
        <v>40724.638460648144</v>
      </c>
      <c r="S897">
        <f t="shared" si="55"/>
        <v>2014</v>
      </c>
    </row>
    <row r="898" spans="1:19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8283</v>
      </c>
      <c r="O898" t="s">
        <v>8286</v>
      </c>
      <c r="P898">
        <f t="shared" si="56"/>
        <v>98.2</v>
      </c>
      <c r="Q898" s="9">
        <f t="shared" si="53"/>
        <v>42353.16679398148</v>
      </c>
      <c r="R898" s="9">
        <f t="shared" si="54"/>
        <v>42012.887280092589</v>
      </c>
      <c r="S898">
        <f t="shared" si="55"/>
        <v>2015</v>
      </c>
    </row>
    <row r="899" spans="1:19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8276</v>
      </c>
      <c r="O899" t="s">
        <v>8294</v>
      </c>
      <c r="P899">
        <f t="shared" si="56"/>
        <v>43.975999999999999</v>
      </c>
      <c r="Q899" s="9">
        <f t="shared" ref="Q899:Q962" si="57">(((J900/60)/60)/24)+DATE(1970,1,1)</f>
        <v>41870.86546296296</v>
      </c>
      <c r="R899" s="9">
        <f t="shared" ref="R899:R962" si="58">(((I899/60)/60)/24)+DATE(1970,1,1)</f>
        <v>42383.16679398148</v>
      </c>
      <c r="S899">
        <f t="shared" ref="S899:S962" si="59">YEAR(Q899)</f>
        <v>2014</v>
      </c>
    </row>
    <row r="900" spans="1:19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8287</v>
      </c>
      <c r="O900" t="s">
        <v>8288</v>
      </c>
      <c r="P900">
        <f t="shared" si="56"/>
        <v>68.598100000000002</v>
      </c>
      <c r="Q900" s="9">
        <f t="shared" si="57"/>
        <v>41316.120949074073</v>
      </c>
      <c r="R900" s="9">
        <f t="shared" si="58"/>
        <v>41905.86546296296</v>
      </c>
      <c r="S900">
        <f t="shared" si="59"/>
        <v>2013</v>
      </c>
    </row>
    <row r="901" spans="1:19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8268</v>
      </c>
      <c r="O901" t="s">
        <v>8269</v>
      </c>
      <c r="P901">
        <f t="shared" ref="P901:P964" si="60">IFERROR(ROUND(E901/L901,4),0)</f>
        <v>21.6401</v>
      </c>
      <c r="Q901" s="9">
        <f t="shared" si="57"/>
        <v>42199.32707175926</v>
      </c>
      <c r="R901" s="9">
        <f t="shared" si="58"/>
        <v>41346.833333333336</v>
      </c>
      <c r="S901">
        <f t="shared" si="59"/>
        <v>2015</v>
      </c>
    </row>
    <row r="902" spans="1:19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8268</v>
      </c>
      <c r="O902" t="s">
        <v>8269</v>
      </c>
      <c r="P902">
        <f t="shared" si="60"/>
        <v>7.1902999999999997</v>
      </c>
      <c r="Q902" s="9">
        <f t="shared" si="57"/>
        <v>41264.72314814815</v>
      </c>
      <c r="R902" s="9">
        <f t="shared" si="58"/>
        <v>42231.32707175926</v>
      </c>
      <c r="S902">
        <f t="shared" si="59"/>
        <v>2012</v>
      </c>
    </row>
    <row r="903" spans="1:19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8287</v>
      </c>
      <c r="O903" t="s">
        <v>8291</v>
      </c>
      <c r="P903">
        <f t="shared" si="60"/>
        <v>65.214600000000004</v>
      </c>
      <c r="Q903" s="9">
        <f t="shared" si="57"/>
        <v>41432.062037037038</v>
      </c>
      <c r="R903" s="9">
        <f t="shared" si="58"/>
        <v>41294.72314814815</v>
      </c>
      <c r="S903">
        <f t="shared" si="59"/>
        <v>2013</v>
      </c>
    </row>
    <row r="904" spans="1:19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8283</v>
      </c>
      <c r="O904" t="s">
        <v>8284</v>
      </c>
      <c r="P904">
        <f t="shared" si="60"/>
        <v>50.531500000000001</v>
      </c>
      <c r="Q904" s="9">
        <f t="shared" si="57"/>
        <v>41789.726979166669</v>
      </c>
      <c r="R904" s="9">
        <f t="shared" si="58"/>
        <v>41468.75</v>
      </c>
      <c r="S904">
        <f t="shared" si="59"/>
        <v>2014</v>
      </c>
    </row>
    <row r="905" spans="1:19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8283</v>
      </c>
      <c r="O905" t="s">
        <v>8286</v>
      </c>
      <c r="P905">
        <f t="shared" si="60"/>
        <v>126.66670000000001</v>
      </c>
      <c r="Q905" s="9">
        <f t="shared" si="57"/>
        <v>41422.075821759259</v>
      </c>
      <c r="R905" s="9">
        <f t="shared" si="58"/>
        <v>41799.726979166669</v>
      </c>
      <c r="S905">
        <f t="shared" si="59"/>
        <v>2013</v>
      </c>
    </row>
    <row r="906" spans="1:19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8271</v>
      </c>
      <c r="O906" t="s">
        <v>8293</v>
      </c>
      <c r="P906">
        <f t="shared" si="60"/>
        <v>48.4497</v>
      </c>
      <c r="Q906" s="9">
        <f t="shared" si="57"/>
        <v>41422.822824074072</v>
      </c>
      <c r="R906" s="9">
        <f t="shared" si="58"/>
        <v>41452.075821759259</v>
      </c>
      <c r="S906">
        <f t="shared" si="59"/>
        <v>2013</v>
      </c>
    </row>
    <row r="907" spans="1:19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8287</v>
      </c>
      <c r="O907" t="s">
        <v>8291</v>
      </c>
      <c r="P907">
        <f t="shared" si="60"/>
        <v>96.08</v>
      </c>
      <c r="Q907" s="9">
        <f t="shared" si="57"/>
        <v>41981.782060185185</v>
      </c>
      <c r="R907" s="9">
        <f t="shared" si="58"/>
        <v>41456.165972222225</v>
      </c>
      <c r="S907">
        <f t="shared" si="59"/>
        <v>2014</v>
      </c>
    </row>
    <row r="908" spans="1:19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8273</v>
      </c>
      <c r="O908" t="s">
        <v>8274</v>
      </c>
      <c r="P908">
        <f t="shared" si="60"/>
        <v>156.1739</v>
      </c>
      <c r="Q908" s="9">
        <f t="shared" si="57"/>
        <v>42097.732418981483</v>
      </c>
      <c r="R908" s="9">
        <f t="shared" si="58"/>
        <v>42026.782060185185</v>
      </c>
      <c r="S908">
        <f t="shared" si="59"/>
        <v>2015</v>
      </c>
    </row>
    <row r="909" spans="1:19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8283</v>
      </c>
      <c r="O909" t="s">
        <v>8284</v>
      </c>
      <c r="P909">
        <f t="shared" si="60"/>
        <v>61.307699999999997</v>
      </c>
      <c r="Q909" s="9">
        <f t="shared" si="57"/>
        <v>42323.70930555556</v>
      </c>
      <c r="R909" s="9">
        <f t="shared" si="58"/>
        <v>42115.249305555553</v>
      </c>
      <c r="S909">
        <f t="shared" si="59"/>
        <v>2015</v>
      </c>
    </row>
    <row r="910" spans="1:19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8283</v>
      </c>
      <c r="O910" t="s">
        <v>8286</v>
      </c>
      <c r="P910">
        <f t="shared" si="60"/>
        <v>193.6216</v>
      </c>
      <c r="Q910" s="9">
        <f t="shared" si="57"/>
        <v>40893.551724537036</v>
      </c>
      <c r="R910" s="9">
        <f t="shared" si="58"/>
        <v>42355.207638888889</v>
      </c>
      <c r="S910">
        <f t="shared" si="59"/>
        <v>2011</v>
      </c>
    </row>
    <row r="911" spans="1:19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8281</v>
      </c>
      <c r="O911" t="s">
        <v>8282</v>
      </c>
      <c r="P911">
        <f t="shared" si="60"/>
        <v>42.875</v>
      </c>
      <c r="Q911" s="9">
        <f t="shared" si="57"/>
        <v>40983.055949074071</v>
      </c>
      <c r="R911" s="9">
        <f t="shared" si="58"/>
        <v>40923.551724537036</v>
      </c>
      <c r="S911">
        <f t="shared" si="59"/>
        <v>2012</v>
      </c>
    </row>
    <row r="912" spans="1:19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8287</v>
      </c>
      <c r="O912" t="s">
        <v>8291</v>
      </c>
      <c r="P912">
        <f t="shared" si="60"/>
        <v>162.27269999999999</v>
      </c>
      <c r="Q912" s="9">
        <f t="shared" si="57"/>
        <v>41920.787534722222</v>
      </c>
      <c r="R912" s="9">
        <f t="shared" si="58"/>
        <v>41040.657638888886</v>
      </c>
      <c r="S912">
        <f t="shared" si="59"/>
        <v>2014</v>
      </c>
    </row>
    <row r="913" spans="1:19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8283</v>
      </c>
      <c r="O913" t="s">
        <v>8286</v>
      </c>
      <c r="P913">
        <f t="shared" si="60"/>
        <v>66.111099999999993</v>
      </c>
      <c r="Q913" s="9">
        <f t="shared" si="57"/>
        <v>40883.949317129627</v>
      </c>
      <c r="R913" s="9">
        <f t="shared" si="58"/>
        <v>41941.787534722222</v>
      </c>
      <c r="S913">
        <f t="shared" si="59"/>
        <v>2011</v>
      </c>
    </row>
    <row r="914" spans="1:19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8283</v>
      </c>
      <c r="O914" t="s">
        <v>8286</v>
      </c>
      <c r="P914">
        <f t="shared" si="60"/>
        <v>46.7682</v>
      </c>
      <c r="Q914" s="9">
        <f t="shared" si="57"/>
        <v>40850.111064814817</v>
      </c>
      <c r="R914" s="9">
        <f t="shared" si="58"/>
        <v>40939.708333333336</v>
      </c>
      <c r="S914">
        <f t="shared" si="59"/>
        <v>2011</v>
      </c>
    </row>
    <row r="915" spans="1:19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8287</v>
      </c>
      <c r="O915" t="s">
        <v>8288</v>
      </c>
      <c r="P915">
        <f t="shared" si="60"/>
        <v>68.481700000000004</v>
      </c>
      <c r="Q915" s="9">
        <f t="shared" si="57"/>
        <v>40753.758425925924</v>
      </c>
      <c r="R915" s="9">
        <f t="shared" si="58"/>
        <v>40890.152731481481</v>
      </c>
      <c r="S915">
        <f t="shared" si="59"/>
        <v>2011</v>
      </c>
    </row>
    <row r="916" spans="1:19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8281</v>
      </c>
      <c r="O916" t="s">
        <v>8303</v>
      </c>
      <c r="P916">
        <f t="shared" si="60"/>
        <v>90.384600000000006</v>
      </c>
      <c r="Q916" s="9">
        <f t="shared" si="57"/>
        <v>42170.846446759257</v>
      </c>
      <c r="R916" s="9">
        <f t="shared" si="58"/>
        <v>40761.625</v>
      </c>
      <c r="S916">
        <f t="shared" si="59"/>
        <v>2015</v>
      </c>
    </row>
    <row r="917" spans="1:19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8283</v>
      </c>
      <c r="O917" t="s">
        <v>8284</v>
      </c>
      <c r="P917">
        <f t="shared" si="60"/>
        <v>234.66669999999999</v>
      </c>
      <c r="Q917" s="9">
        <f t="shared" si="57"/>
        <v>41950.29483796296</v>
      </c>
      <c r="R917" s="9">
        <f t="shared" si="58"/>
        <v>42230.846446759257</v>
      </c>
      <c r="S917">
        <f t="shared" si="59"/>
        <v>2014</v>
      </c>
    </row>
    <row r="918" spans="1:19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8287</v>
      </c>
      <c r="O918" t="s">
        <v>8291</v>
      </c>
      <c r="P918">
        <f t="shared" si="60"/>
        <v>107.9846</v>
      </c>
      <c r="Q918" s="9">
        <f t="shared" si="57"/>
        <v>42167.023206018523</v>
      </c>
      <c r="R918" s="9">
        <f t="shared" si="58"/>
        <v>41990.332638888889</v>
      </c>
      <c r="S918">
        <f t="shared" si="59"/>
        <v>2015</v>
      </c>
    </row>
    <row r="919" spans="1:19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8283</v>
      </c>
      <c r="O919" t="s">
        <v>8286</v>
      </c>
      <c r="P919">
        <f t="shared" si="60"/>
        <v>81.569800000000001</v>
      </c>
      <c r="Q919" s="9">
        <f t="shared" si="57"/>
        <v>42661.176817129628</v>
      </c>
      <c r="R919" s="9">
        <f t="shared" si="58"/>
        <v>42196.165972222225</v>
      </c>
      <c r="S919">
        <f t="shared" si="59"/>
        <v>2016</v>
      </c>
    </row>
    <row r="920" spans="1:19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8268</v>
      </c>
      <c r="O920" t="s">
        <v>8269</v>
      </c>
      <c r="P920">
        <f t="shared" si="60"/>
        <v>36.3264</v>
      </c>
      <c r="Q920" s="9">
        <f t="shared" si="57"/>
        <v>41988.548831018517</v>
      </c>
      <c r="R920" s="9">
        <f t="shared" si="58"/>
        <v>42715.207638888889</v>
      </c>
      <c r="S920">
        <f t="shared" si="59"/>
        <v>2014</v>
      </c>
    </row>
    <row r="921" spans="1:19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8271</v>
      </c>
      <c r="O921" t="s">
        <v>8293</v>
      </c>
      <c r="P921">
        <f t="shared" si="60"/>
        <v>127.32729999999999</v>
      </c>
      <c r="Q921" s="9">
        <f t="shared" si="57"/>
        <v>42426.407592592594</v>
      </c>
      <c r="R921" s="9">
        <f t="shared" si="58"/>
        <v>42019.454166666663</v>
      </c>
      <c r="S921">
        <f t="shared" si="59"/>
        <v>2016</v>
      </c>
    </row>
    <row r="922" spans="1:19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8287</v>
      </c>
      <c r="O922" t="s">
        <v>8289</v>
      </c>
      <c r="P922">
        <f t="shared" si="60"/>
        <v>57.381799999999998</v>
      </c>
      <c r="Q922" s="9">
        <f t="shared" si="57"/>
        <v>42552.653993055559</v>
      </c>
      <c r="R922" s="9">
        <f t="shared" si="58"/>
        <v>42460.365925925929</v>
      </c>
      <c r="S922">
        <f t="shared" si="59"/>
        <v>2016</v>
      </c>
    </row>
    <row r="923" spans="1:19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8281</v>
      </c>
      <c r="O923" t="s">
        <v>8299</v>
      </c>
      <c r="P923">
        <f t="shared" si="60"/>
        <v>102.3824</v>
      </c>
      <c r="Q923" s="9">
        <f t="shared" si="57"/>
        <v>41856.865717592591</v>
      </c>
      <c r="R923" s="9">
        <f t="shared" si="58"/>
        <v>42597.291666666672</v>
      </c>
      <c r="S923">
        <f t="shared" si="59"/>
        <v>2014</v>
      </c>
    </row>
    <row r="924" spans="1:19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8268</v>
      </c>
      <c r="O924" t="s">
        <v>8270</v>
      </c>
      <c r="P924">
        <f t="shared" si="60"/>
        <v>153.88890000000001</v>
      </c>
      <c r="Q924" s="9">
        <f t="shared" si="57"/>
        <v>41402.752222222225</v>
      </c>
      <c r="R924" s="9">
        <f t="shared" si="58"/>
        <v>41886.290972222225</v>
      </c>
      <c r="S924">
        <f t="shared" si="59"/>
        <v>2013</v>
      </c>
    </row>
    <row r="925" spans="1:19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8281</v>
      </c>
      <c r="O925" t="s">
        <v>8303</v>
      </c>
      <c r="P925">
        <f t="shared" si="60"/>
        <v>123.28570000000001</v>
      </c>
      <c r="Q925" s="9">
        <f t="shared" si="57"/>
        <v>41548.747418981482</v>
      </c>
      <c r="R925" s="9">
        <f t="shared" si="58"/>
        <v>41427.752222222225</v>
      </c>
      <c r="S925">
        <f t="shared" si="59"/>
        <v>2013</v>
      </c>
    </row>
    <row r="926" spans="1:19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8287</v>
      </c>
      <c r="O926" t="s">
        <v>8289</v>
      </c>
      <c r="P926">
        <f t="shared" si="60"/>
        <v>55.796700000000001</v>
      </c>
      <c r="Q926" s="9">
        <f t="shared" si="57"/>
        <v>42720.066192129627</v>
      </c>
      <c r="R926" s="9">
        <f t="shared" si="58"/>
        <v>41582.041666666664</v>
      </c>
      <c r="S926">
        <f t="shared" si="59"/>
        <v>2016</v>
      </c>
    </row>
    <row r="927" spans="1:19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8287</v>
      </c>
      <c r="O927" t="s">
        <v>8291</v>
      </c>
      <c r="P927">
        <f t="shared" si="60"/>
        <v>62.871600000000001</v>
      </c>
      <c r="Q927" s="9">
        <f t="shared" si="57"/>
        <v>42611.483206018514</v>
      </c>
      <c r="R927" s="9">
        <f t="shared" si="58"/>
        <v>42750.066192129627</v>
      </c>
      <c r="S927">
        <f t="shared" si="59"/>
        <v>2016</v>
      </c>
    </row>
    <row r="928" spans="1:19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8287</v>
      </c>
      <c r="O928" t="s">
        <v>8289</v>
      </c>
      <c r="P928">
        <f t="shared" si="60"/>
        <v>43.031399999999998</v>
      </c>
      <c r="Q928" s="9">
        <f t="shared" si="57"/>
        <v>42118.346435185187</v>
      </c>
      <c r="R928" s="9">
        <f t="shared" si="58"/>
        <v>42625.483206018514</v>
      </c>
      <c r="S928">
        <f t="shared" si="59"/>
        <v>2015</v>
      </c>
    </row>
    <row r="929" spans="1:19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8283</v>
      </c>
      <c r="O929" t="s">
        <v>8295</v>
      </c>
      <c r="P929">
        <f t="shared" si="60"/>
        <v>356.84210000000002</v>
      </c>
      <c r="Q929" s="9">
        <f t="shared" si="57"/>
        <v>42689.56931712963</v>
      </c>
      <c r="R929" s="9">
        <f t="shared" si="58"/>
        <v>42148.346435185187</v>
      </c>
      <c r="S929">
        <f t="shared" si="59"/>
        <v>2016</v>
      </c>
    </row>
    <row r="930" spans="1:19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8273</v>
      </c>
      <c r="O930" t="s">
        <v>8274</v>
      </c>
      <c r="P930">
        <f t="shared" si="60"/>
        <v>48.25</v>
      </c>
      <c r="Q930" s="9">
        <f t="shared" si="57"/>
        <v>42634.614780092597</v>
      </c>
      <c r="R930" s="9">
        <f t="shared" si="58"/>
        <v>42719.56931712963</v>
      </c>
      <c r="S930">
        <f t="shared" si="59"/>
        <v>2016</v>
      </c>
    </row>
    <row r="931" spans="1:19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8287</v>
      </c>
      <c r="O931" t="s">
        <v>8291</v>
      </c>
      <c r="P931">
        <f t="shared" si="60"/>
        <v>60.181899999999999</v>
      </c>
      <c r="Q931" s="9">
        <f t="shared" si="57"/>
        <v>40430.604328703703</v>
      </c>
      <c r="R931" s="9">
        <f t="shared" si="58"/>
        <v>42660.676388888889</v>
      </c>
      <c r="S931">
        <f t="shared" si="59"/>
        <v>2010</v>
      </c>
    </row>
    <row r="932" spans="1:19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8281</v>
      </c>
      <c r="O932" t="s">
        <v>8282</v>
      </c>
      <c r="P932">
        <f t="shared" si="60"/>
        <v>108.1452</v>
      </c>
      <c r="Q932" s="9">
        <f t="shared" si="57"/>
        <v>42416.407129629632</v>
      </c>
      <c r="R932" s="9">
        <f t="shared" si="58"/>
        <v>40467.152083333334</v>
      </c>
      <c r="S932">
        <f t="shared" si="59"/>
        <v>2016</v>
      </c>
    </row>
    <row r="933" spans="1:19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8287</v>
      </c>
      <c r="O933" t="s">
        <v>8298</v>
      </c>
      <c r="P933">
        <f t="shared" si="60"/>
        <v>159.52379999999999</v>
      </c>
      <c r="Q933" s="9">
        <f t="shared" si="57"/>
        <v>42024.888692129629</v>
      </c>
      <c r="R933" s="9">
        <f t="shared" si="58"/>
        <v>42476.249305555553</v>
      </c>
      <c r="S933">
        <f t="shared" si="59"/>
        <v>2015</v>
      </c>
    </row>
    <row r="934" spans="1:19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8281</v>
      </c>
      <c r="O934" t="s">
        <v>8299</v>
      </c>
      <c r="P934">
        <f t="shared" si="60"/>
        <v>393.58819999999997</v>
      </c>
      <c r="Q934" s="9">
        <f t="shared" si="57"/>
        <v>42248.535787037035</v>
      </c>
      <c r="R934" s="9">
        <f t="shared" si="58"/>
        <v>42054.888692129629</v>
      </c>
      <c r="S934">
        <f t="shared" si="59"/>
        <v>2015</v>
      </c>
    </row>
    <row r="935" spans="1:19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8283</v>
      </c>
      <c r="O935" t="s">
        <v>8284</v>
      </c>
      <c r="P935">
        <f t="shared" si="60"/>
        <v>99.761200000000002</v>
      </c>
      <c r="Q935" s="9">
        <f t="shared" si="57"/>
        <v>41416.146944444445</v>
      </c>
      <c r="R935" s="9">
        <f t="shared" si="58"/>
        <v>42277.75</v>
      </c>
      <c r="S935">
        <f t="shared" si="59"/>
        <v>2013</v>
      </c>
    </row>
    <row r="936" spans="1:19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8287</v>
      </c>
      <c r="O936" t="s">
        <v>8288</v>
      </c>
      <c r="P936">
        <f t="shared" si="60"/>
        <v>31.659800000000001</v>
      </c>
      <c r="Q936" s="9">
        <f t="shared" si="57"/>
        <v>42444.583912037036</v>
      </c>
      <c r="R936" s="9">
        <f t="shared" si="58"/>
        <v>41446.146944444445</v>
      </c>
      <c r="S936">
        <f t="shared" si="59"/>
        <v>2016</v>
      </c>
    </row>
    <row r="937" spans="1:19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8268</v>
      </c>
      <c r="O937" t="s">
        <v>8270</v>
      </c>
      <c r="P937">
        <f t="shared" si="60"/>
        <v>69.406300000000002</v>
      </c>
      <c r="Q937" s="9">
        <f t="shared" si="57"/>
        <v>42487.037905092591</v>
      </c>
      <c r="R937" s="9">
        <f t="shared" si="58"/>
        <v>42478.583333333328</v>
      </c>
      <c r="S937">
        <f t="shared" si="59"/>
        <v>2016</v>
      </c>
    </row>
    <row r="938" spans="1:19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8283</v>
      </c>
      <c r="O938" t="s">
        <v>8295</v>
      </c>
      <c r="P938">
        <f t="shared" si="60"/>
        <v>93.774600000000007</v>
      </c>
      <c r="Q938" s="9">
        <f t="shared" si="57"/>
        <v>42697.32136574074</v>
      </c>
      <c r="R938" s="9">
        <f t="shared" si="58"/>
        <v>42517.037905092591</v>
      </c>
      <c r="S938">
        <f t="shared" si="59"/>
        <v>2016</v>
      </c>
    </row>
    <row r="939" spans="1:19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8281</v>
      </c>
      <c r="O939" t="s">
        <v>8282</v>
      </c>
      <c r="P939">
        <f t="shared" si="60"/>
        <v>114.58620000000001</v>
      </c>
      <c r="Q939" s="9">
        <f t="shared" si="57"/>
        <v>42731.755787037036</v>
      </c>
      <c r="R939" s="9">
        <f t="shared" si="58"/>
        <v>42725.332638888889</v>
      </c>
      <c r="S939">
        <f t="shared" si="59"/>
        <v>2016</v>
      </c>
    </row>
    <row r="940" spans="1:19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8273</v>
      </c>
      <c r="O940" t="s">
        <v>8274</v>
      </c>
      <c r="P940">
        <f t="shared" si="60"/>
        <v>61.527799999999999</v>
      </c>
      <c r="Q940" s="9">
        <f t="shared" si="57"/>
        <v>41844.125115740739</v>
      </c>
      <c r="R940" s="9">
        <f t="shared" si="58"/>
        <v>42766.755787037036</v>
      </c>
      <c r="S940">
        <f t="shared" si="59"/>
        <v>2014</v>
      </c>
    </row>
    <row r="941" spans="1:19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8283</v>
      </c>
      <c r="O941" t="s">
        <v>8284</v>
      </c>
      <c r="P941">
        <f t="shared" si="60"/>
        <v>58.184199999999997</v>
      </c>
      <c r="Q941" s="9">
        <f t="shared" si="57"/>
        <v>39950.163344907407</v>
      </c>
      <c r="R941" s="9">
        <f t="shared" si="58"/>
        <v>41879.125115740739</v>
      </c>
      <c r="S941">
        <f t="shared" si="59"/>
        <v>2009</v>
      </c>
    </row>
    <row r="942" spans="1:19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8281</v>
      </c>
      <c r="O942" t="s">
        <v>8282</v>
      </c>
      <c r="P942">
        <f t="shared" si="60"/>
        <v>83.953400000000002</v>
      </c>
      <c r="Q942" s="9">
        <f t="shared" si="57"/>
        <v>42431.102534722217</v>
      </c>
      <c r="R942" s="9">
        <f t="shared" si="58"/>
        <v>40035.80972222222</v>
      </c>
      <c r="S942">
        <f t="shared" si="59"/>
        <v>2016</v>
      </c>
    </row>
    <row r="943" spans="1:19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8283</v>
      </c>
      <c r="O943" t="s">
        <v>8286</v>
      </c>
      <c r="P943">
        <f t="shared" si="60"/>
        <v>105.2063</v>
      </c>
      <c r="Q943" s="9">
        <f t="shared" si="57"/>
        <v>41773.294560185182</v>
      </c>
      <c r="R943" s="9">
        <f t="shared" si="58"/>
        <v>42461.06086805556</v>
      </c>
      <c r="S943">
        <f t="shared" si="59"/>
        <v>2014</v>
      </c>
    </row>
    <row r="944" spans="1:19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8268</v>
      </c>
      <c r="O944" t="s">
        <v>8270</v>
      </c>
      <c r="P944">
        <f t="shared" si="60"/>
        <v>161.21950000000001</v>
      </c>
      <c r="Q944" s="9">
        <f t="shared" si="57"/>
        <v>40973.773182870369</v>
      </c>
      <c r="R944" s="9">
        <f t="shared" si="58"/>
        <v>41813.294560185182</v>
      </c>
      <c r="S944">
        <f t="shared" si="59"/>
        <v>2012</v>
      </c>
    </row>
    <row r="945" spans="1:19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8287</v>
      </c>
      <c r="O945" t="s">
        <v>8301</v>
      </c>
      <c r="P945">
        <f t="shared" si="60"/>
        <v>49.194000000000003</v>
      </c>
      <c r="Q945" s="9">
        <f t="shared" si="57"/>
        <v>42510.604699074072</v>
      </c>
      <c r="R945" s="9">
        <f t="shared" si="58"/>
        <v>41003.731516203705</v>
      </c>
      <c r="S945">
        <f t="shared" si="59"/>
        <v>2016</v>
      </c>
    </row>
    <row r="946" spans="1:19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8268</v>
      </c>
      <c r="O946" t="s">
        <v>8270</v>
      </c>
      <c r="P946">
        <f t="shared" si="60"/>
        <v>65</v>
      </c>
      <c r="Q946" s="9">
        <f t="shared" si="57"/>
        <v>42228.634328703702</v>
      </c>
      <c r="R946" s="9">
        <f t="shared" si="58"/>
        <v>42540.604699074072</v>
      </c>
      <c r="S946">
        <f t="shared" si="59"/>
        <v>2015</v>
      </c>
    </row>
    <row r="947" spans="1:19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8287</v>
      </c>
      <c r="O947" t="s">
        <v>8301</v>
      </c>
      <c r="P947">
        <f t="shared" si="60"/>
        <v>43.7</v>
      </c>
      <c r="Q947" s="9">
        <f t="shared" si="57"/>
        <v>41703.721979166665</v>
      </c>
      <c r="R947" s="9">
        <f t="shared" si="58"/>
        <v>42285.165972222225</v>
      </c>
      <c r="S947">
        <f t="shared" si="59"/>
        <v>2014</v>
      </c>
    </row>
    <row r="948" spans="1:19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8281</v>
      </c>
      <c r="O948" t="s">
        <v>8299</v>
      </c>
      <c r="P948">
        <f t="shared" si="60"/>
        <v>38.476500000000001</v>
      </c>
      <c r="Q948" s="9">
        <f t="shared" si="57"/>
        <v>42418.031180555554</v>
      </c>
      <c r="R948" s="9">
        <f t="shared" si="58"/>
        <v>41748.680312500001</v>
      </c>
      <c r="S948">
        <f t="shared" si="59"/>
        <v>2016</v>
      </c>
    </row>
    <row r="949" spans="1:19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8283</v>
      </c>
      <c r="O949" t="s">
        <v>8284</v>
      </c>
      <c r="P949">
        <f t="shared" si="60"/>
        <v>94.637699999999995</v>
      </c>
      <c r="Q949" s="9">
        <f t="shared" si="57"/>
        <v>42026.605057870373</v>
      </c>
      <c r="R949" s="9">
        <f t="shared" si="58"/>
        <v>42477.989513888882</v>
      </c>
      <c r="S949">
        <f t="shared" si="59"/>
        <v>2015</v>
      </c>
    </row>
    <row r="950" spans="1:19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8273</v>
      </c>
      <c r="O950" t="s">
        <v>8274</v>
      </c>
      <c r="P950">
        <f t="shared" si="60"/>
        <v>93.071399999999997</v>
      </c>
      <c r="Q950" s="9">
        <f t="shared" si="57"/>
        <v>42194.833784722221</v>
      </c>
      <c r="R950" s="9">
        <f t="shared" si="58"/>
        <v>42071.563391203701</v>
      </c>
      <c r="S950">
        <f t="shared" si="59"/>
        <v>2015</v>
      </c>
    </row>
    <row r="951" spans="1:19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8268</v>
      </c>
      <c r="O951" t="s">
        <v>8270</v>
      </c>
      <c r="P951">
        <f t="shared" si="60"/>
        <v>89.191800000000001</v>
      </c>
      <c r="Q951" s="9">
        <f t="shared" si="57"/>
        <v>41680.583402777782</v>
      </c>
      <c r="R951" s="9">
        <f t="shared" si="58"/>
        <v>42236.833784722221</v>
      </c>
      <c r="S951">
        <f t="shared" si="59"/>
        <v>2014</v>
      </c>
    </row>
    <row r="952" spans="1:19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8287</v>
      </c>
      <c r="O952" t="s">
        <v>8288</v>
      </c>
      <c r="P952">
        <f t="shared" si="60"/>
        <v>35.551900000000003</v>
      </c>
      <c r="Q952" s="9">
        <f t="shared" si="57"/>
        <v>42253.928530092591</v>
      </c>
      <c r="R952" s="9">
        <f t="shared" si="58"/>
        <v>41702.875</v>
      </c>
      <c r="S952">
        <f t="shared" si="59"/>
        <v>2015</v>
      </c>
    </row>
    <row r="953" spans="1:19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8283</v>
      </c>
      <c r="O953" t="s">
        <v>8286</v>
      </c>
      <c r="P953">
        <f t="shared" si="60"/>
        <v>209.83869999999999</v>
      </c>
      <c r="Q953" s="9">
        <f t="shared" si="57"/>
        <v>42555.166712962964</v>
      </c>
      <c r="R953" s="9">
        <f t="shared" si="58"/>
        <v>42283.928530092591</v>
      </c>
      <c r="S953">
        <f t="shared" si="59"/>
        <v>2016</v>
      </c>
    </row>
    <row r="954" spans="1:19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8287</v>
      </c>
      <c r="O954" t="s">
        <v>8289</v>
      </c>
      <c r="P954">
        <f t="shared" si="60"/>
        <v>39.157200000000003</v>
      </c>
      <c r="Q954" s="9">
        <f t="shared" si="57"/>
        <v>42081.864641203705</v>
      </c>
      <c r="R954" s="9">
        <f t="shared" si="58"/>
        <v>42587.165972222225</v>
      </c>
      <c r="S954">
        <f t="shared" si="59"/>
        <v>2015</v>
      </c>
    </row>
    <row r="955" spans="1:19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8287</v>
      </c>
      <c r="O955" t="s">
        <v>8301</v>
      </c>
      <c r="P955">
        <f t="shared" si="60"/>
        <v>135.41669999999999</v>
      </c>
      <c r="Q955" s="9">
        <f t="shared" si="57"/>
        <v>42093.760046296295</v>
      </c>
      <c r="R955" s="9">
        <f t="shared" si="58"/>
        <v>42114.201388888891</v>
      </c>
      <c r="S955">
        <f t="shared" si="59"/>
        <v>2015</v>
      </c>
    </row>
    <row r="956" spans="1:19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8281</v>
      </c>
      <c r="O956" t="s">
        <v>8282</v>
      </c>
      <c r="P956">
        <f t="shared" si="60"/>
        <v>72.865200000000002</v>
      </c>
      <c r="Q956" s="9">
        <f t="shared" si="57"/>
        <v>42018.99863425926</v>
      </c>
      <c r="R956" s="9">
        <f t="shared" si="58"/>
        <v>42123.760046296295</v>
      </c>
      <c r="S956">
        <f t="shared" si="59"/>
        <v>2015</v>
      </c>
    </row>
    <row r="957" spans="1:19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8287</v>
      </c>
      <c r="O957" t="s">
        <v>8291</v>
      </c>
      <c r="P957">
        <f t="shared" si="60"/>
        <v>88.191800000000001</v>
      </c>
      <c r="Q957" s="9">
        <f t="shared" si="57"/>
        <v>41307.987696759257</v>
      </c>
      <c r="R957" s="9">
        <f t="shared" si="58"/>
        <v>42048.99863425926</v>
      </c>
      <c r="S957">
        <f t="shared" si="59"/>
        <v>2013</v>
      </c>
    </row>
    <row r="958" spans="1:19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8287</v>
      </c>
      <c r="O958" t="s">
        <v>8288</v>
      </c>
      <c r="P958">
        <f t="shared" si="60"/>
        <v>59.817500000000003</v>
      </c>
      <c r="Q958" s="9">
        <f t="shared" si="57"/>
        <v>42291.556076388893</v>
      </c>
      <c r="R958" s="9">
        <f t="shared" si="58"/>
        <v>41342.987696759257</v>
      </c>
      <c r="S958">
        <f t="shared" si="59"/>
        <v>2015</v>
      </c>
    </row>
    <row r="959" spans="1:19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8281</v>
      </c>
      <c r="O959" t="s">
        <v>8303</v>
      </c>
      <c r="P959">
        <f t="shared" si="60"/>
        <v>375.7647</v>
      </c>
      <c r="Q959" s="9">
        <f t="shared" si="57"/>
        <v>42108.538449074069</v>
      </c>
      <c r="R959" s="9">
        <f t="shared" si="58"/>
        <v>42365.59774305555</v>
      </c>
      <c r="S959">
        <f t="shared" si="59"/>
        <v>2015</v>
      </c>
    </row>
    <row r="960" spans="1:19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8268</v>
      </c>
      <c r="O960" t="s">
        <v>8275</v>
      </c>
      <c r="P960">
        <f t="shared" si="60"/>
        <v>63.87</v>
      </c>
      <c r="Q960" s="9">
        <f t="shared" si="57"/>
        <v>41723.799386574072</v>
      </c>
      <c r="R960" s="9">
        <f t="shared" si="58"/>
        <v>42138.538449074069</v>
      </c>
      <c r="S960">
        <f t="shared" si="59"/>
        <v>2014</v>
      </c>
    </row>
    <row r="961" spans="1:19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8276</v>
      </c>
      <c r="O961" t="s">
        <v>8294</v>
      </c>
      <c r="P961">
        <f t="shared" si="60"/>
        <v>43.417299999999997</v>
      </c>
      <c r="Q961" s="9">
        <f t="shared" si="57"/>
        <v>42549.916712962964</v>
      </c>
      <c r="R961" s="9">
        <f t="shared" si="58"/>
        <v>41753.799386574072</v>
      </c>
      <c r="S961">
        <f t="shared" si="59"/>
        <v>2016</v>
      </c>
    </row>
    <row r="962" spans="1:19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8271</v>
      </c>
      <c r="O962" t="s">
        <v>8309</v>
      </c>
      <c r="P962">
        <f t="shared" si="60"/>
        <v>108.0508</v>
      </c>
      <c r="Q962" s="9">
        <f t="shared" si="57"/>
        <v>40585.796817129631</v>
      </c>
      <c r="R962" s="9">
        <f t="shared" si="58"/>
        <v>42578.916666666672</v>
      </c>
      <c r="S962">
        <f t="shared" si="59"/>
        <v>2011</v>
      </c>
    </row>
    <row r="963" spans="1:19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8287</v>
      </c>
      <c r="O963" t="s">
        <v>8291</v>
      </c>
      <c r="P963">
        <f t="shared" si="60"/>
        <v>108.0215</v>
      </c>
      <c r="Q963" s="9">
        <f t="shared" ref="Q963:Q1026" si="61">(((J964/60)/60)/24)+DATE(1970,1,1)</f>
        <v>42761.846122685187</v>
      </c>
      <c r="R963" s="9">
        <f t="shared" ref="R963:R1026" si="62">(((I963/60)/60)/24)+DATE(1970,1,1)</f>
        <v>40614.166666666664</v>
      </c>
      <c r="S963">
        <f t="shared" ref="S963:S1026" si="63">YEAR(Q963)</f>
        <v>2017</v>
      </c>
    </row>
    <row r="964" spans="1:19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8273</v>
      </c>
      <c r="O964" t="s">
        <v>8274</v>
      </c>
      <c r="P964">
        <f t="shared" si="60"/>
        <v>138.26089999999999</v>
      </c>
      <c r="Q964" s="9">
        <f t="shared" si="61"/>
        <v>41808.669571759259</v>
      </c>
      <c r="R964" s="9">
        <f t="shared" si="62"/>
        <v>42791.846122685187</v>
      </c>
      <c r="S964">
        <f t="shared" si="63"/>
        <v>2014</v>
      </c>
    </row>
    <row r="965" spans="1:19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8283</v>
      </c>
      <c r="O965" t="s">
        <v>8286</v>
      </c>
      <c r="P965">
        <f t="shared" ref="P965:P1028" si="64">IFERROR(ROUND(E965/L965,4),0)</f>
        <v>69.890100000000004</v>
      </c>
      <c r="Q965" s="9">
        <f t="shared" si="61"/>
        <v>42549.076157407413</v>
      </c>
      <c r="R965" s="9">
        <f t="shared" si="62"/>
        <v>41838.669571759259</v>
      </c>
      <c r="S965">
        <f t="shared" si="63"/>
        <v>2016</v>
      </c>
    </row>
    <row r="966" spans="1:19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8281</v>
      </c>
      <c r="O966" t="s">
        <v>8282</v>
      </c>
      <c r="P966">
        <f t="shared" si="64"/>
        <v>88.845100000000002</v>
      </c>
      <c r="Q966" s="9">
        <f t="shared" si="61"/>
        <v>42618.827013888891</v>
      </c>
      <c r="R966" s="9">
        <f t="shared" si="62"/>
        <v>42579.076157407413</v>
      </c>
      <c r="S966">
        <f t="shared" si="63"/>
        <v>2016</v>
      </c>
    </row>
    <row r="967" spans="1:19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8283</v>
      </c>
      <c r="O967" t="s">
        <v>8286</v>
      </c>
      <c r="P967">
        <f t="shared" si="64"/>
        <v>105.02930000000001</v>
      </c>
      <c r="Q967" s="9">
        <f t="shared" si="61"/>
        <v>42096.633206018523</v>
      </c>
      <c r="R967" s="9">
        <f t="shared" si="62"/>
        <v>42648.827013888891</v>
      </c>
      <c r="S967">
        <f t="shared" si="63"/>
        <v>2015</v>
      </c>
    </row>
    <row r="968" spans="1:19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8287</v>
      </c>
      <c r="O968" t="s">
        <v>8291</v>
      </c>
      <c r="P968">
        <f t="shared" si="64"/>
        <v>88.746499999999997</v>
      </c>
      <c r="Q968" s="9">
        <f t="shared" si="61"/>
        <v>40879.795682870368</v>
      </c>
      <c r="R968" s="9">
        <f t="shared" si="62"/>
        <v>42126.633206018523</v>
      </c>
      <c r="S968">
        <f t="shared" si="63"/>
        <v>2011</v>
      </c>
    </row>
    <row r="969" spans="1:19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8271</v>
      </c>
      <c r="O969" t="s">
        <v>8293</v>
      </c>
      <c r="P969">
        <f t="shared" si="64"/>
        <v>88.732399999999998</v>
      </c>
      <c r="Q969" s="9">
        <f t="shared" si="61"/>
        <v>42154.873124999998</v>
      </c>
      <c r="R969" s="9">
        <f t="shared" si="62"/>
        <v>40930.25</v>
      </c>
      <c r="S969">
        <f t="shared" si="63"/>
        <v>2015</v>
      </c>
    </row>
    <row r="970" spans="1:19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8283</v>
      </c>
      <c r="O970" t="s">
        <v>8286</v>
      </c>
      <c r="P970">
        <f t="shared" si="64"/>
        <v>67.741900000000001</v>
      </c>
      <c r="Q970" s="9">
        <f t="shared" si="61"/>
        <v>42555.340486111112</v>
      </c>
      <c r="R970" s="9">
        <f t="shared" si="62"/>
        <v>42184.873124999998</v>
      </c>
      <c r="S970">
        <f t="shared" si="63"/>
        <v>2016</v>
      </c>
    </row>
    <row r="971" spans="1:19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8283</v>
      </c>
      <c r="O971" t="s">
        <v>8284</v>
      </c>
      <c r="P971">
        <f t="shared" si="64"/>
        <v>69.533299999999997</v>
      </c>
      <c r="Q971" s="9">
        <f t="shared" si="61"/>
        <v>40948.080729166664</v>
      </c>
      <c r="R971" s="9">
        <f t="shared" si="62"/>
        <v>42605.340486111112</v>
      </c>
      <c r="S971">
        <f t="shared" si="63"/>
        <v>2012</v>
      </c>
    </row>
    <row r="972" spans="1:19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8287</v>
      </c>
      <c r="O972" t="s">
        <v>8301</v>
      </c>
      <c r="P972">
        <f t="shared" si="64"/>
        <v>82.328900000000004</v>
      </c>
      <c r="Q972" s="9">
        <f t="shared" si="61"/>
        <v>40969.912372685183</v>
      </c>
      <c r="R972" s="9">
        <f t="shared" si="62"/>
        <v>40993.0390625</v>
      </c>
      <c r="S972">
        <f t="shared" si="63"/>
        <v>2012</v>
      </c>
    </row>
    <row r="973" spans="1:19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8281</v>
      </c>
      <c r="O973" t="s">
        <v>8282</v>
      </c>
      <c r="P973">
        <f t="shared" si="64"/>
        <v>55.221200000000003</v>
      </c>
      <c r="Q973" s="9">
        <f t="shared" si="61"/>
        <v>41146.824212962965</v>
      </c>
      <c r="R973" s="9">
        <f t="shared" si="62"/>
        <v>41004.290972222225</v>
      </c>
      <c r="S973">
        <f t="shared" si="63"/>
        <v>2012</v>
      </c>
    </row>
    <row r="974" spans="1:19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8287</v>
      </c>
      <c r="O974" t="s">
        <v>8298</v>
      </c>
      <c r="P974">
        <f t="shared" si="64"/>
        <v>168.51349999999999</v>
      </c>
      <c r="Q974" s="9">
        <f t="shared" si="61"/>
        <v>41645.867280092592</v>
      </c>
      <c r="R974" s="9">
        <f t="shared" si="62"/>
        <v>41176.824212962965</v>
      </c>
      <c r="S974">
        <f t="shared" si="63"/>
        <v>2014</v>
      </c>
    </row>
    <row r="975" spans="1:19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8287</v>
      </c>
      <c r="O975" t="s">
        <v>8291</v>
      </c>
      <c r="P975">
        <f t="shared" si="64"/>
        <v>75.853700000000003</v>
      </c>
      <c r="Q975" s="9">
        <f t="shared" si="61"/>
        <v>41430.038888888892</v>
      </c>
      <c r="R975" s="9">
        <f t="shared" si="62"/>
        <v>41690.867280092592</v>
      </c>
      <c r="S975">
        <f t="shared" si="63"/>
        <v>2013</v>
      </c>
    </row>
    <row r="976" spans="1:19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8271</v>
      </c>
      <c r="O976" t="s">
        <v>8293</v>
      </c>
      <c r="P976">
        <f t="shared" si="64"/>
        <v>71.443200000000004</v>
      </c>
      <c r="Q976" s="9">
        <f t="shared" si="61"/>
        <v>42018.676898148144</v>
      </c>
      <c r="R976" s="9">
        <f t="shared" si="62"/>
        <v>41460.038888888892</v>
      </c>
      <c r="S976">
        <f t="shared" si="63"/>
        <v>2015</v>
      </c>
    </row>
    <row r="977" spans="1:19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8283</v>
      </c>
      <c r="O977" t="s">
        <v>8286</v>
      </c>
      <c r="P977">
        <f t="shared" si="64"/>
        <v>81.776300000000006</v>
      </c>
      <c r="Q977" s="9">
        <f t="shared" si="61"/>
        <v>42756.501041666663</v>
      </c>
      <c r="R977" s="9">
        <f t="shared" si="62"/>
        <v>42040.290972222225</v>
      </c>
      <c r="S977">
        <f t="shared" si="63"/>
        <v>2017</v>
      </c>
    </row>
    <row r="978" spans="1:19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8273</v>
      </c>
      <c r="O978" t="s">
        <v>8274</v>
      </c>
      <c r="P978">
        <f t="shared" si="64"/>
        <v>221.78569999999999</v>
      </c>
      <c r="Q978" s="9">
        <f t="shared" si="61"/>
        <v>42278.089039351849</v>
      </c>
      <c r="R978" s="9">
        <f t="shared" si="62"/>
        <v>42786.501041666663</v>
      </c>
      <c r="S978">
        <f t="shared" si="63"/>
        <v>2015</v>
      </c>
    </row>
    <row r="979" spans="1:19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8283</v>
      </c>
      <c r="O979" t="s">
        <v>8286</v>
      </c>
      <c r="P979">
        <f t="shared" si="64"/>
        <v>59.701700000000002</v>
      </c>
      <c r="Q979" s="9">
        <f t="shared" si="61"/>
        <v>42452.827743055561</v>
      </c>
      <c r="R979" s="9">
        <f t="shared" si="62"/>
        <v>42302.999305555553</v>
      </c>
      <c r="S979">
        <f t="shared" si="63"/>
        <v>2016</v>
      </c>
    </row>
    <row r="980" spans="1:19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8287</v>
      </c>
      <c r="O980" t="s">
        <v>8296</v>
      </c>
      <c r="P980">
        <f t="shared" si="64"/>
        <v>46.669199999999996</v>
      </c>
      <c r="Q980" s="9">
        <f t="shared" si="61"/>
        <v>40865.867141203707</v>
      </c>
      <c r="R980" s="9">
        <f t="shared" si="62"/>
        <v>42485.207638888889</v>
      </c>
      <c r="S980">
        <f t="shared" si="63"/>
        <v>2011</v>
      </c>
    </row>
    <row r="981" spans="1:19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8287</v>
      </c>
      <c r="O981" t="s">
        <v>8288</v>
      </c>
      <c r="P981">
        <f t="shared" si="64"/>
        <v>80.2727</v>
      </c>
      <c r="Q981" s="9">
        <f t="shared" si="61"/>
        <v>41926.942685185182</v>
      </c>
      <c r="R981" s="9">
        <f t="shared" si="62"/>
        <v>40902.208333333336</v>
      </c>
      <c r="S981">
        <f t="shared" si="63"/>
        <v>2014</v>
      </c>
    </row>
    <row r="982" spans="1:19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8283</v>
      </c>
      <c r="O982" t="s">
        <v>8286</v>
      </c>
      <c r="P982">
        <f t="shared" si="64"/>
        <v>136.77780000000001</v>
      </c>
      <c r="Q982" s="9">
        <f t="shared" si="61"/>
        <v>42536.60701388889</v>
      </c>
      <c r="R982" s="9">
        <f t="shared" si="62"/>
        <v>41956.984351851846</v>
      </c>
      <c r="S982">
        <f t="shared" si="63"/>
        <v>2016</v>
      </c>
    </row>
    <row r="983" spans="1:19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8273</v>
      </c>
      <c r="O983" t="s">
        <v>8274</v>
      </c>
      <c r="P983">
        <f t="shared" si="64"/>
        <v>55.3718</v>
      </c>
      <c r="Q983" s="9">
        <f t="shared" si="61"/>
        <v>42614.268796296295</v>
      </c>
      <c r="R983" s="9">
        <f t="shared" si="62"/>
        <v>42566.60701388889</v>
      </c>
      <c r="S983">
        <f t="shared" si="63"/>
        <v>2016</v>
      </c>
    </row>
    <row r="984" spans="1:19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8283</v>
      </c>
      <c r="O984" t="s">
        <v>8286</v>
      </c>
      <c r="P984">
        <f t="shared" si="64"/>
        <v>65.340299999999999</v>
      </c>
      <c r="Q984" s="9">
        <f t="shared" si="61"/>
        <v>41985.043657407412</v>
      </c>
      <c r="R984" s="9">
        <f t="shared" si="62"/>
        <v>42645.375</v>
      </c>
      <c r="S984">
        <f t="shared" si="63"/>
        <v>2014</v>
      </c>
    </row>
    <row r="985" spans="1:19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8268</v>
      </c>
      <c r="O985" t="s">
        <v>8270</v>
      </c>
      <c r="P985">
        <f t="shared" si="64"/>
        <v>45.407400000000003</v>
      </c>
      <c r="Q985" s="9">
        <f t="shared" si="61"/>
        <v>41667.275312500002</v>
      </c>
      <c r="R985" s="9">
        <f t="shared" si="62"/>
        <v>42015.043657407412</v>
      </c>
      <c r="S985">
        <f t="shared" si="63"/>
        <v>2014</v>
      </c>
    </row>
    <row r="986" spans="1:19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8271</v>
      </c>
      <c r="O986" t="s">
        <v>8293</v>
      </c>
      <c r="P986">
        <f t="shared" si="64"/>
        <v>56.666699999999999</v>
      </c>
      <c r="Q986" s="9">
        <f t="shared" si="61"/>
        <v>41813.662962962961</v>
      </c>
      <c r="R986" s="9">
        <f t="shared" si="62"/>
        <v>41684.833333333336</v>
      </c>
      <c r="S986">
        <f t="shared" si="63"/>
        <v>2014</v>
      </c>
    </row>
    <row r="987" spans="1:19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8268</v>
      </c>
      <c r="O987" t="s">
        <v>8270</v>
      </c>
      <c r="P987">
        <f t="shared" si="64"/>
        <v>291.33330000000001</v>
      </c>
      <c r="Q987" s="9">
        <f t="shared" si="61"/>
        <v>42618.625428240746</v>
      </c>
      <c r="R987" s="9">
        <f t="shared" si="62"/>
        <v>41843.662962962961</v>
      </c>
      <c r="S987">
        <f t="shared" si="63"/>
        <v>2016</v>
      </c>
    </row>
    <row r="988" spans="1:19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8287</v>
      </c>
      <c r="O988" t="s">
        <v>8301</v>
      </c>
      <c r="P988">
        <f t="shared" si="64"/>
        <v>165.16220000000001</v>
      </c>
      <c r="Q988" s="9">
        <f t="shared" si="61"/>
        <v>40751.814432870371</v>
      </c>
      <c r="R988" s="9">
        <f t="shared" si="62"/>
        <v>42643.185416666667</v>
      </c>
      <c r="S988">
        <f t="shared" si="63"/>
        <v>2011</v>
      </c>
    </row>
    <row r="989" spans="1:19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8287</v>
      </c>
      <c r="O989" t="s">
        <v>8291</v>
      </c>
      <c r="P989">
        <f t="shared" si="64"/>
        <v>82.540499999999994</v>
      </c>
      <c r="Q989" s="9">
        <f t="shared" si="61"/>
        <v>41718.878182870372</v>
      </c>
      <c r="R989" s="9">
        <f t="shared" si="62"/>
        <v>40811.814432870371</v>
      </c>
      <c r="S989">
        <f t="shared" si="63"/>
        <v>2014</v>
      </c>
    </row>
    <row r="990" spans="1:19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8287</v>
      </c>
      <c r="O990" t="s">
        <v>8291</v>
      </c>
      <c r="P990">
        <f t="shared" si="64"/>
        <v>148.78049999999999</v>
      </c>
      <c r="Q990" s="9">
        <f t="shared" si="61"/>
        <v>42062.296412037031</v>
      </c>
      <c r="R990" s="9">
        <f t="shared" si="62"/>
        <v>41748.878182870372</v>
      </c>
      <c r="S990">
        <f t="shared" si="63"/>
        <v>2015</v>
      </c>
    </row>
    <row r="991" spans="1:19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8283</v>
      </c>
      <c r="O991" t="s">
        <v>8286</v>
      </c>
      <c r="P991">
        <f t="shared" si="64"/>
        <v>78.205100000000002</v>
      </c>
      <c r="Q991" s="9">
        <f t="shared" si="61"/>
        <v>41543.735995370371</v>
      </c>
      <c r="R991" s="9">
        <f t="shared" si="62"/>
        <v>42095.207638888889</v>
      </c>
      <c r="S991">
        <f t="shared" si="63"/>
        <v>2013</v>
      </c>
    </row>
    <row r="992" spans="1:19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8281</v>
      </c>
      <c r="O992" t="s">
        <v>8282</v>
      </c>
      <c r="P992">
        <f t="shared" si="64"/>
        <v>160.16470000000001</v>
      </c>
      <c r="Q992" s="9">
        <f t="shared" si="61"/>
        <v>41123.022268518522</v>
      </c>
      <c r="R992" s="9">
        <f t="shared" si="62"/>
        <v>41583.777662037035</v>
      </c>
      <c r="S992">
        <f t="shared" si="63"/>
        <v>2012</v>
      </c>
    </row>
    <row r="993" spans="1:19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8287</v>
      </c>
      <c r="O993" t="s">
        <v>8291</v>
      </c>
      <c r="P993">
        <f t="shared" si="64"/>
        <v>81.066699999999997</v>
      </c>
      <c r="Q993" s="9">
        <f t="shared" si="61"/>
        <v>42219.019733796296</v>
      </c>
      <c r="R993" s="9">
        <f t="shared" si="62"/>
        <v>41169.170138888891</v>
      </c>
      <c r="S993">
        <f t="shared" si="63"/>
        <v>2015</v>
      </c>
    </row>
    <row r="994" spans="1:19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8283</v>
      </c>
      <c r="O994" t="s">
        <v>8286</v>
      </c>
      <c r="P994">
        <f t="shared" si="64"/>
        <v>129.36170000000001</v>
      </c>
      <c r="Q994" s="9">
        <f t="shared" si="61"/>
        <v>40763.707546296297</v>
      </c>
      <c r="R994" s="9">
        <f t="shared" si="62"/>
        <v>42249.019733796296</v>
      </c>
      <c r="S994">
        <f t="shared" si="63"/>
        <v>2011</v>
      </c>
    </row>
    <row r="995" spans="1:19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8287</v>
      </c>
      <c r="O995" t="s">
        <v>8288</v>
      </c>
      <c r="P995">
        <f t="shared" si="64"/>
        <v>110.4909</v>
      </c>
      <c r="Q995" s="9">
        <f t="shared" si="61"/>
        <v>41579.845509259263</v>
      </c>
      <c r="R995" s="9">
        <f t="shared" si="62"/>
        <v>40823.707546296297</v>
      </c>
      <c r="S995">
        <f t="shared" si="63"/>
        <v>2013</v>
      </c>
    </row>
    <row r="996" spans="1:19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8287</v>
      </c>
      <c r="O996" t="s">
        <v>8291</v>
      </c>
      <c r="P996">
        <f t="shared" si="64"/>
        <v>55.697200000000002</v>
      </c>
      <c r="Q996" s="9">
        <f t="shared" si="61"/>
        <v>42187.940081018518</v>
      </c>
      <c r="R996" s="9">
        <f t="shared" si="62"/>
        <v>41609.887175925927</v>
      </c>
      <c r="S996">
        <f t="shared" si="63"/>
        <v>2015</v>
      </c>
    </row>
    <row r="997" spans="1:19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8279</v>
      </c>
      <c r="O997" t="s">
        <v>8305</v>
      </c>
      <c r="P997">
        <f t="shared" si="64"/>
        <v>116.5577</v>
      </c>
      <c r="Q997" s="9">
        <f t="shared" si="61"/>
        <v>41003.60665509259</v>
      </c>
      <c r="R997" s="9">
        <f t="shared" si="62"/>
        <v>42218.916666666672</v>
      </c>
      <c r="S997">
        <f t="shared" si="63"/>
        <v>2012</v>
      </c>
    </row>
    <row r="998" spans="1:19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8287</v>
      </c>
      <c r="O998" t="s">
        <v>8291</v>
      </c>
      <c r="P998">
        <f t="shared" si="64"/>
        <v>163.78380000000001</v>
      </c>
      <c r="Q998" s="9">
        <f t="shared" si="61"/>
        <v>41808.02648148148</v>
      </c>
      <c r="R998" s="9">
        <f t="shared" si="62"/>
        <v>41057.165972222225</v>
      </c>
      <c r="S998">
        <f t="shared" si="63"/>
        <v>2014</v>
      </c>
    </row>
    <row r="999" spans="1:19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8281</v>
      </c>
      <c r="O999" t="s">
        <v>8292</v>
      </c>
      <c r="P999">
        <f t="shared" si="64"/>
        <v>147.7073</v>
      </c>
      <c r="Q999" s="9">
        <f t="shared" si="61"/>
        <v>40050.643680555557</v>
      </c>
      <c r="R999" s="9">
        <f t="shared" si="62"/>
        <v>41833.582638888889</v>
      </c>
      <c r="S999">
        <f t="shared" si="63"/>
        <v>2009</v>
      </c>
    </row>
    <row r="1000" spans="1:19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8287</v>
      </c>
      <c r="O1000" t="s">
        <v>8288</v>
      </c>
      <c r="P1000">
        <f t="shared" si="64"/>
        <v>37.134999999999998</v>
      </c>
      <c r="Q1000" s="9">
        <f t="shared" si="61"/>
        <v>40502.815868055557</v>
      </c>
      <c r="R1000" s="9">
        <f t="shared" si="62"/>
        <v>40082.165972222225</v>
      </c>
      <c r="S1000">
        <f t="shared" si="63"/>
        <v>2010</v>
      </c>
    </row>
    <row r="1001" spans="1:19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8287</v>
      </c>
      <c r="O1001" t="s">
        <v>8288</v>
      </c>
      <c r="P1001">
        <f t="shared" si="64"/>
        <v>53.469200000000001</v>
      </c>
      <c r="Q1001" s="9">
        <f t="shared" si="61"/>
        <v>40747.012881944444</v>
      </c>
      <c r="R1001" s="9">
        <f t="shared" si="62"/>
        <v>40544.207638888889</v>
      </c>
      <c r="S1001">
        <f t="shared" si="63"/>
        <v>2011</v>
      </c>
    </row>
    <row r="1002" spans="1:19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8287</v>
      </c>
      <c r="O1002" t="s">
        <v>8291</v>
      </c>
      <c r="P1002">
        <f t="shared" si="64"/>
        <v>137.3091</v>
      </c>
      <c r="Q1002" s="9">
        <f t="shared" si="61"/>
        <v>40833.200474537036</v>
      </c>
      <c r="R1002" s="9">
        <f t="shared" si="62"/>
        <v>40756.291666666664</v>
      </c>
      <c r="S1002">
        <f t="shared" si="63"/>
        <v>2011</v>
      </c>
    </row>
    <row r="1003" spans="1:19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8287</v>
      </c>
      <c r="O1003" t="s">
        <v>8291</v>
      </c>
      <c r="P1003">
        <f t="shared" si="64"/>
        <v>40.5473</v>
      </c>
      <c r="Q1003" s="9">
        <f t="shared" si="61"/>
        <v>42467.788194444445</v>
      </c>
      <c r="R1003" s="9">
        <f t="shared" si="62"/>
        <v>40893.242141203707</v>
      </c>
      <c r="S1003">
        <f t="shared" si="63"/>
        <v>2016</v>
      </c>
    </row>
    <row r="1004" spans="1:19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8276</v>
      </c>
      <c r="O1004" t="s">
        <v>8277</v>
      </c>
      <c r="P1004">
        <f t="shared" si="64"/>
        <v>68.625</v>
      </c>
      <c r="Q1004" s="9">
        <f t="shared" si="61"/>
        <v>42238.13282407407</v>
      </c>
      <c r="R1004" s="9">
        <f t="shared" si="62"/>
        <v>42481.916666666672</v>
      </c>
      <c r="S1004">
        <f t="shared" si="63"/>
        <v>2015</v>
      </c>
    </row>
    <row r="1005" spans="1:19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8283</v>
      </c>
      <c r="O1005" t="s">
        <v>8286</v>
      </c>
      <c r="P1005">
        <f t="shared" si="64"/>
        <v>71.785700000000006</v>
      </c>
      <c r="Q1005" s="9">
        <f t="shared" si="61"/>
        <v>42089.477500000001</v>
      </c>
      <c r="R1005" s="9">
        <f t="shared" si="62"/>
        <v>42268.13282407407</v>
      </c>
      <c r="S1005">
        <f t="shared" si="63"/>
        <v>2015</v>
      </c>
    </row>
    <row r="1006" spans="1:19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8273</v>
      </c>
      <c r="O1006" t="s">
        <v>8274</v>
      </c>
      <c r="P1006">
        <f t="shared" si="64"/>
        <v>58.533999999999999</v>
      </c>
      <c r="Q1006" s="9">
        <f t="shared" si="61"/>
        <v>42016.981574074074</v>
      </c>
      <c r="R1006" s="9">
        <f t="shared" si="62"/>
        <v>42110.477500000001</v>
      </c>
      <c r="S1006">
        <f t="shared" si="63"/>
        <v>2015</v>
      </c>
    </row>
    <row r="1007" spans="1:19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8283</v>
      </c>
      <c r="O1007" t="s">
        <v>8295</v>
      </c>
      <c r="P1007">
        <f t="shared" si="64"/>
        <v>215.25</v>
      </c>
      <c r="Q1007" s="9">
        <f t="shared" si="61"/>
        <v>42572.778495370367</v>
      </c>
      <c r="R1007" s="9">
        <f t="shared" si="62"/>
        <v>42045.332638888889</v>
      </c>
      <c r="S1007">
        <f t="shared" si="63"/>
        <v>2016</v>
      </c>
    </row>
    <row r="1008" spans="1:19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8281</v>
      </c>
      <c r="O1008" t="s">
        <v>8292</v>
      </c>
      <c r="P1008">
        <f t="shared" si="64"/>
        <v>80.333299999999994</v>
      </c>
      <c r="Q1008" s="9">
        <f t="shared" si="61"/>
        <v>42586.925636574073</v>
      </c>
      <c r="R1008" s="9">
        <f t="shared" si="62"/>
        <v>42604.125</v>
      </c>
      <c r="S1008">
        <f t="shared" si="63"/>
        <v>2016</v>
      </c>
    </row>
    <row r="1009" spans="1:19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8273</v>
      </c>
      <c r="O1009" t="s">
        <v>8274</v>
      </c>
      <c r="P1009">
        <f t="shared" si="64"/>
        <v>89.925399999999996</v>
      </c>
      <c r="Q1009" s="9">
        <f t="shared" si="61"/>
        <v>40946.11383101852</v>
      </c>
      <c r="R1009" s="9">
        <f t="shared" si="62"/>
        <v>42609.165972222225</v>
      </c>
      <c r="S1009">
        <f t="shared" si="63"/>
        <v>2012</v>
      </c>
    </row>
    <row r="1010" spans="1:19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8287</v>
      </c>
      <c r="O1010" t="s">
        <v>8288</v>
      </c>
      <c r="P1010">
        <f t="shared" si="64"/>
        <v>188.125</v>
      </c>
      <c r="Q1010" s="9">
        <f t="shared" si="61"/>
        <v>42578.205972222218</v>
      </c>
      <c r="R1010" s="9">
        <f t="shared" si="62"/>
        <v>40976.11383101852</v>
      </c>
      <c r="S1010">
        <f t="shared" si="63"/>
        <v>2016</v>
      </c>
    </row>
    <row r="1011" spans="1:19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8287</v>
      </c>
      <c r="O1011" t="s">
        <v>8296</v>
      </c>
      <c r="P1011">
        <f t="shared" si="64"/>
        <v>34.005699999999997</v>
      </c>
      <c r="Q1011" s="9">
        <f t="shared" si="61"/>
        <v>42697.74927083333</v>
      </c>
      <c r="R1011" s="9">
        <f t="shared" si="62"/>
        <v>42618.165972222225</v>
      </c>
      <c r="S1011">
        <f t="shared" si="63"/>
        <v>2016</v>
      </c>
    </row>
    <row r="1012" spans="1:19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8268</v>
      </c>
      <c r="O1012" t="s">
        <v>8270</v>
      </c>
      <c r="P1012">
        <f t="shared" si="64"/>
        <v>859.85709999999995</v>
      </c>
      <c r="Q1012" s="9">
        <f t="shared" si="61"/>
        <v>42171.763414351852</v>
      </c>
      <c r="R1012" s="9">
        <f t="shared" si="62"/>
        <v>42727.74927083333</v>
      </c>
      <c r="S1012">
        <f t="shared" si="63"/>
        <v>2015</v>
      </c>
    </row>
    <row r="1013" spans="1:19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8283</v>
      </c>
      <c r="O1013" t="s">
        <v>8286</v>
      </c>
      <c r="P1013">
        <f t="shared" si="64"/>
        <v>127.8085</v>
      </c>
      <c r="Q1013" s="9">
        <f t="shared" si="61"/>
        <v>41376.769050925926</v>
      </c>
      <c r="R1013" s="9">
        <f t="shared" si="62"/>
        <v>42211.763414351852</v>
      </c>
      <c r="S1013">
        <f t="shared" si="63"/>
        <v>2013</v>
      </c>
    </row>
    <row r="1014" spans="1:19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8281</v>
      </c>
      <c r="O1014" t="s">
        <v>8282</v>
      </c>
      <c r="P1014">
        <f t="shared" si="64"/>
        <v>46.882800000000003</v>
      </c>
      <c r="Q1014" s="9">
        <f t="shared" si="61"/>
        <v>42292.087592592594</v>
      </c>
      <c r="R1014" s="9">
        <f t="shared" si="62"/>
        <v>41395.000694444447</v>
      </c>
      <c r="S1014">
        <f t="shared" si="63"/>
        <v>2015</v>
      </c>
    </row>
    <row r="1015" spans="1:19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8283</v>
      </c>
      <c r="O1015" t="s">
        <v>8286</v>
      </c>
      <c r="P1015">
        <f t="shared" si="64"/>
        <v>93.760300000000001</v>
      </c>
      <c r="Q1015" s="9">
        <f t="shared" si="61"/>
        <v>42457.623923611114</v>
      </c>
      <c r="R1015" s="9">
        <f t="shared" si="62"/>
        <v>42329.125</v>
      </c>
      <c r="S1015">
        <f t="shared" si="63"/>
        <v>2016</v>
      </c>
    </row>
    <row r="1016" spans="1:19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8281</v>
      </c>
      <c r="O1016" t="s">
        <v>8292</v>
      </c>
      <c r="P1016">
        <f t="shared" si="64"/>
        <v>98.360699999999994</v>
      </c>
      <c r="Q1016" s="9">
        <f t="shared" si="61"/>
        <v>40555.24800925926</v>
      </c>
      <c r="R1016" s="9">
        <f t="shared" si="62"/>
        <v>42487.623923611114</v>
      </c>
      <c r="S1016">
        <f t="shared" si="63"/>
        <v>2011</v>
      </c>
    </row>
    <row r="1017" spans="1:19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8281</v>
      </c>
      <c r="O1017" t="s">
        <v>8282</v>
      </c>
      <c r="P1017">
        <f t="shared" si="64"/>
        <v>41.379300000000001</v>
      </c>
      <c r="Q1017" s="9">
        <f t="shared" si="61"/>
        <v>41327.996435185189</v>
      </c>
      <c r="R1017" s="9">
        <f t="shared" si="62"/>
        <v>40600.24800925926</v>
      </c>
      <c r="S1017">
        <f t="shared" si="63"/>
        <v>2013</v>
      </c>
    </row>
    <row r="1018" spans="1:19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8287</v>
      </c>
      <c r="O1018" t="s">
        <v>8288</v>
      </c>
      <c r="P1018">
        <f t="shared" si="64"/>
        <v>600</v>
      </c>
      <c r="Q1018" s="9">
        <f t="shared" si="61"/>
        <v>42060.683935185181</v>
      </c>
      <c r="R1018" s="9">
        <f t="shared" si="62"/>
        <v>41362.954768518517</v>
      </c>
      <c r="S1018">
        <f t="shared" si="63"/>
        <v>2015</v>
      </c>
    </row>
    <row r="1019" spans="1:19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8283</v>
      </c>
      <c r="O1019" t="s">
        <v>8286</v>
      </c>
      <c r="P1019">
        <f t="shared" si="64"/>
        <v>63.829799999999999</v>
      </c>
      <c r="Q1019" s="9">
        <f t="shared" si="61"/>
        <v>41809.860300925924</v>
      </c>
      <c r="R1019" s="9">
        <f t="shared" si="62"/>
        <v>42090.642268518524</v>
      </c>
      <c r="S1019">
        <f t="shared" si="63"/>
        <v>2014</v>
      </c>
    </row>
    <row r="1020" spans="1:19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8283</v>
      </c>
      <c r="O1020" t="s">
        <v>8286</v>
      </c>
      <c r="P1020">
        <f t="shared" si="64"/>
        <v>72.289199999999994</v>
      </c>
      <c r="Q1020" s="9">
        <f t="shared" si="61"/>
        <v>41963.506168981476</v>
      </c>
      <c r="R1020" s="9">
        <f t="shared" si="62"/>
        <v>41839.860300925924</v>
      </c>
      <c r="S1020">
        <f t="shared" si="63"/>
        <v>2014</v>
      </c>
    </row>
    <row r="1021" spans="1:19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8271</v>
      </c>
      <c r="O1021" t="s">
        <v>8293</v>
      </c>
      <c r="P1021">
        <f t="shared" si="64"/>
        <v>230.19229999999999</v>
      </c>
      <c r="Q1021" s="9">
        <f t="shared" si="61"/>
        <v>42766.805034722223</v>
      </c>
      <c r="R1021" s="9">
        <f t="shared" si="62"/>
        <v>41991.506168981476</v>
      </c>
      <c r="S1021">
        <f t="shared" si="63"/>
        <v>2017</v>
      </c>
    </row>
    <row r="1022" spans="1:19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8283</v>
      </c>
      <c r="O1022" t="s">
        <v>8286</v>
      </c>
      <c r="P1022">
        <f t="shared" si="64"/>
        <v>97.376999999999995</v>
      </c>
      <c r="Q1022" s="9">
        <f t="shared" si="61"/>
        <v>42472.73265046296</v>
      </c>
      <c r="R1022" s="9">
        <f t="shared" si="62"/>
        <v>42796.805034722223</v>
      </c>
      <c r="S1022">
        <f t="shared" si="63"/>
        <v>2016</v>
      </c>
    </row>
    <row r="1023" spans="1:19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8268</v>
      </c>
      <c r="O1023" t="s">
        <v>8269</v>
      </c>
      <c r="P1023">
        <f t="shared" si="64"/>
        <v>120.8571</v>
      </c>
      <c r="Q1023" s="9">
        <f t="shared" si="61"/>
        <v>41010.620312500003</v>
      </c>
      <c r="R1023" s="9">
        <f t="shared" si="62"/>
        <v>42505.73265046296</v>
      </c>
      <c r="S1023">
        <f t="shared" si="63"/>
        <v>2012</v>
      </c>
    </row>
    <row r="1024" spans="1:19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8281</v>
      </c>
      <c r="O1024" t="s">
        <v>8282</v>
      </c>
      <c r="P1024">
        <f t="shared" si="64"/>
        <v>64.945099999999996</v>
      </c>
      <c r="Q1024" s="9">
        <f t="shared" si="61"/>
        <v>41336.703298611108</v>
      </c>
      <c r="R1024" s="9">
        <f t="shared" si="62"/>
        <v>41040.620312500003</v>
      </c>
      <c r="S1024">
        <f t="shared" si="63"/>
        <v>2013</v>
      </c>
    </row>
    <row r="1025" spans="1:19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8276</v>
      </c>
      <c r="O1025" t="s">
        <v>8277</v>
      </c>
      <c r="P1025">
        <f t="shared" si="64"/>
        <v>32.816699999999997</v>
      </c>
      <c r="Q1025" s="9">
        <f t="shared" si="61"/>
        <v>40967.081874999996</v>
      </c>
      <c r="R1025" s="9">
        <f t="shared" si="62"/>
        <v>41366.661631944444</v>
      </c>
      <c r="S1025">
        <f t="shared" si="63"/>
        <v>2012</v>
      </c>
    </row>
    <row r="1026" spans="1:19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8281</v>
      </c>
      <c r="O1026" t="s">
        <v>8282</v>
      </c>
      <c r="P1026">
        <f t="shared" si="64"/>
        <v>95.225800000000007</v>
      </c>
      <c r="Q1026" s="9">
        <f t="shared" si="61"/>
        <v>42033.314074074078</v>
      </c>
      <c r="R1026" s="9">
        <f t="shared" si="62"/>
        <v>41027.040208333332</v>
      </c>
      <c r="S1026">
        <f t="shared" si="63"/>
        <v>2015</v>
      </c>
    </row>
    <row r="1027" spans="1:19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8273</v>
      </c>
      <c r="O1027" t="s">
        <v>8274</v>
      </c>
      <c r="P1027">
        <f t="shared" si="64"/>
        <v>42.1571</v>
      </c>
      <c r="Q1027" s="9">
        <f t="shared" ref="Q1027:Q1090" si="65">(((J1028/60)/60)/24)+DATE(1970,1,1)</f>
        <v>41771.651932870373</v>
      </c>
      <c r="R1027" s="9">
        <f t="shared" ref="R1027:R1090" si="66">(((I1027/60)/60)/24)+DATE(1970,1,1)</f>
        <v>42063.314074074078</v>
      </c>
      <c r="S1027">
        <f t="shared" ref="S1027:S1090" si="67">YEAR(Q1027)</f>
        <v>2014</v>
      </c>
    </row>
    <row r="1028" spans="1:19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8268</v>
      </c>
      <c r="O1028" t="s">
        <v>8275</v>
      </c>
      <c r="P1028">
        <f t="shared" si="64"/>
        <v>83.942899999999995</v>
      </c>
      <c r="Q1028" s="9">
        <f t="shared" si="65"/>
        <v>41781.806875000002</v>
      </c>
      <c r="R1028" s="9">
        <f t="shared" si="66"/>
        <v>41803.166666666664</v>
      </c>
      <c r="S1028">
        <f t="shared" si="67"/>
        <v>2014</v>
      </c>
    </row>
    <row r="1029" spans="1:19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8279</v>
      </c>
      <c r="O1029" t="s">
        <v>8305</v>
      </c>
      <c r="P1029">
        <f t="shared" ref="P1029:P1092" si="68">IFERROR(ROUND(E1029/L1029,4),0)</f>
        <v>69.117599999999996</v>
      </c>
      <c r="Q1029" s="9">
        <f t="shared" si="65"/>
        <v>42514.666956018518</v>
      </c>
      <c r="R1029" s="9">
        <f t="shared" si="66"/>
        <v>41818.806875000002</v>
      </c>
      <c r="S1029">
        <f t="shared" si="67"/>
        <v>2016</v>
      </c>
    </row>
    <row r="1030" spans="1:19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8287</v>
      </c>
      <c r="O1030" t="s">
        <v>8289</v>
      </c>
      <c r="P1030">
        <f t="shared" si="68"/>
        <v>61.029600000000002</v>
      </c>
      <c r="Q1030" s="9">
        <f t="shared" si="65"/>
        <v>42528.542627314819</v>
      </c>
      <c r="R1030" s="9">
        <f t="shared" si="66"/>
        <v>42544.666956018518</v>
      </c>
      <c r="S1030">
        <f t="shared" si="67"/>
        <v>2016</v>
      </c>
    </row>
    <row r="1031" spans="1:19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8283</v>
      </c>
      <c r="O1031" t="s">
        <v>8284</v>
      </c>
      <c r="P1031">
        <f t="shared" si="68"/>
        <v>130.0889</v>
      </c>
      <c r="Q1031" s="9">
        <f t="shared" si="65"/>
        <v>42196.028703703705</v>
      </c>
      <c r="R1031" s="9">
        <f t="shared" si="66"/>
        <v>42560.082638888889</v>
      </c>
      <c r="S1031">
        <f t="shared" si="67"/>
        <v>2015</v>
      </c>
    </row>
    <row r="1032" spans="1:19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8283</v>
      </c>
      <c r="O1032" t="s">
        <v>8286</v>
      </c>
      <c r="P1032">
        <f t="shared" si="68"/>
        <v>56.201900000000002</v>
      </c>
      <c r="Q1032" s="9">
        <f t="shared" si="65"/>
        <v>42507.264699074076</v>
      </c>
      <c r="R1032" s="9">
        <f t="shared" si="66"/>
        <v>42228</v>
      </c>
      <c r="S1032">
        <f t="shared" si="67"/>
        <v>2016</v>
      </c>
    </row>
    <row r="1033" spans="1:19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8283</v>
      </c>
      <c r="O1033" t="s">
        <v>8286</v>
      </c>
      <c r="P1033">
        <f t="shared" si="68"/>
        <v>44.859499999999997</v>
      </c>
      <c r="Q1033" s="9">
        <f t="shared" si="65"/>
        <v>41144.763379629629</v>
      </c>
      <c r="R1033" s="9">
        <f t="shared" si="66"/>
        <v>42538.666666666672</v>
      </c>
      <c r="S1033">
        <f t="shared" si="67"/>
        <v>2012</v>
      </c>
    </row>
    <row r="1034" spans="1:19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8287</v>
      </c>
      <c r="O1034" t="s">
        <v>8291</v>
      </c>
      <c r="P1034">
        <f t="shared" si="68"/>
        <v>60.7378</v>
      </c>
      <c r="Q1034" s="9">
        <f t="shared" si="65"/>
        <v>41905.684629629628</v>
      </c>
      <c r="R1034" s="9">
        <f t="shared" si="66"/>
        <v>41174.763379629629</v>
      </c>
      <c r="S1034">
        <f t="shared" si="67"/>
        <v>2014</v>
      </c>
    </row>
    <row r="1035" spans="1:19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8287</v>
      </c>
      <c r="O1035" t="s">
        <v>8296</v>
      </c>
      <c r="P1035">
        <f t="shared" si="68"/>
        <v>36.628900000000002</v>
      </c>
      <c r="Q1035" s="9">
        <f t="shared" si="65"/>
        <v>42173.803217592591</v>
      </c>
      <c r="R1035" s="9">
        <f t="shared" si="66"/>
        <v>41944.207638888889</v>
      </c>
      <c r="S1035">
        <f t="shared" si="67"/>
        <v>2015</v>
      </c>
    </row>
    <row r="1036" spans="1:19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8283</v>
      </c>
      <c r="O1036" t="s">
        <v>8286</v>
      </c>
      <c r="P1036">
        <f t="shared" si="68"/>
        <v>73.582300000000004</v>
      </c>
      <c r="Q1036" s="9">
        <f t="shared" si="65"/>
        <v>42733.827349537038</v>
      </c>
      <c r="R1036" s="9">
        <f t="shared" si="66"/>
        <v>42203.290972222225</v>
      </c>
      <c r="S1036">
        <f t="shared" si="67"/>
        <v>2016</v>
      </c>
    </row>
    <row r="1037" spans="1:19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8273</v>
      </c>
      <c r="O1037" t="s">
        <v>8274</v>
      </c>
      <c r="P1037">
        <f t="shared" si="68"/>
        <v>414.28570000000002</v>
      </c>
      <c r="Q1037" s="9">
        <f t="shared" si="65"/>
        <v>42145.746689814812</v>
      </c>
      <c r="R1037" s="9">
        <f t="shared" si="66"/>
        <v>42763.811805555553</v>
      </c>
      <c r="S1037">
        <f t="shared" si="67"/>
        <v>2015</v>
      </c>
    </row>
    <row r="1038" spans="1:19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8283</v>
      </c>
      <c r="O1038" t="s">
        <v>8286</v>
      </c>
      <c r="P1038">
        <f t="shared" si="68"/>
        <v>65.579499999999996</v>
      </c>
      <c r="Q1038" s="9">
        <f t="shared" si="65"/>
        <v>42387.503229166665</v>
      </c>
      <c r="R1038" s="9">
        <f t="shared" si="66"/>
        <v>42175.746689814812</v>
      </c>
      <c r="S1038">
        <f t="shared" si="67"/>
        <v>2016</v>
      </c>
    </row>
    <row r="1039" spans="1:19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8268</v>
      </c>
      <c r="O1039" t="s">
        <v>8270</v>
      </c>
      <c r="P1039">
        <f t="shared" si="68"/>
        <v>127.9333</v>
      </c>
      <c r="Q1039" s="9">
        <f t="shared" si="65"/>
        <v>41821.205636574072</v>
      </c>
      <c r="R1039" s="9">
        <f t="shared" si="66"/>
        <v>42417.503229166665</v>
      </c>
      <c r="S1039">
        <f t="shared" si="67"/>
        <v>2014</v>
      </c>
    </row>
    <row r="1040" spans="1:19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8283</v>
      </c>
      <c r="O1040" t="s">
        <v>8286</v>
      </c>
      <c r="P1040">
        <f t="shared" si="68"/>
        <v>358.6875</v>
      </c>
      <c r="Q1040" s="9">
        <f t="shared" si="65"/>
        <v>42292.002893518518</v>
      </c>
      <c r="R1040" s="9">
        <f t="shared" si="66"/>
        <v>41852.290972222225</v>
      </c>
      <c r="S1040">
        <f t="shared" si="67"/>
        <v>2015</v>
      </c>
    </row>
    <row r="1041" spans="1:19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8287</v>
      </c>
      <c r="O1041" t="s">
        <v>8291</v>
      </c>
      <c r="P1041">
        <f t="shared" si="68"/>
        <v>63.477800000000002</v>
      </c>
      <c r="Q1041" s="9">
        <f t="shared" si="65"/>
        <v>41447.839722222219</v>
      </c>
      <c r="R1041" s="9">
        <f t="shared" si="66"/>
        <v>42322.044560185182</v>
      </c>
      <c r="S1041">
        <f t="shared" si="67"/>
        <v>2013</v>
      </c>
    </row>
    <row r="1042" spans="1:19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8283</v>
      </c>
      <c r="O1042" t="s">
        <v>8286</v>
      </c>
      <c r="P1042">
        <f t="shared" si="68"/>
        <v>82.608699999999999</v>
      </c>
      <c r="Q1042" s="9">
        <f t="shared" si="65"/>
        <v>42042.197824074072</v>
      </c>
      <c r="R1042" s="9">
        <f t="shared" si="66"/>
        <v>41477.839722222219</v>
      </c>
      <c r="S1042">
        <f t="shared" si="67"/>
        <v>2015</v>
      </c>
    </row>
    <row r="1043" spans="1:19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8283</v>
      </c>
      <c r="O1043" t="s">
        <v>8286</v>
      </c>
      <c r="P1043">
        <f t="shared" si="68"/>
        <v>80.225399999999993</v>
      </c>
      <c r="Q1043" s="9">
        <f t="shared" si="65"/>
        <v>41878.530011574076</v>
      </c>
      <c r="R1043" s="9">
        <f t="shared" si="66"/>
        <v>42072.156157407408</v>
      </c>
      <c r="S1043">
        <f t="shared" si="67"/>
        <v>2014</v>
      </c>
    </row>
    <row r="1044" spans="1:19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8287</v>
      </c>
      <c r="O1044" t="s">
        <v>8310</v>
      </c>
      <c r="P1044">
        <f t="shared" si="68"/>
        <v>189.33330000000001</v>
      </c>
      <c r="Q1044" s="9">
        <f t="shared" si="65"/>
        <v>41866.025347222225</v>
      </c>
      <c r="R1044" s="9">
        <f t="shared" si="66"/>
        <v>41913.530011574076</v>
      </c>
      <c r="S1044">
        <f t="shared" si="67"/>
        <v>2014</v>
      </c>
    </row>
    <row r="1045" spans="1:19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8283</v>
      </c>
      <c r="O1045" t="s">
        <v>8286</v>
      </c>
      <c r="P1045">
        <f t="shared" si="68"/>
        <v>83.426500000000004</v>
      </c>
      <c r="Q1045" s="9">
        <f t="shared" si="65"/>
        <v>42016.050451388888</v>
      </c>
      <c r="R1045" s="9">
        <f t="shared" si="66"/>
        <v>41883.665972222225</v>
      </c>
      <c r="S1045">
        <f t="shared" si="67"/>
        <v>2015</v>
      </c>
    </row>
    <row r="1046" spans="1:19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8283</v>
      </c>
      <c r="O1046" t="s">
        <v>8286</v>
      </c>
      <c r="P1046">
        <f t="shared" si="68"/>
        <v>107.0021</v>
      </c>
      <c r="Q1046" s="9">
        <f t="shared" si="65"/>
        <v>42522.789803240739</v>
      </c>
      <c r="R1046" s="9">
        <f t="shared" si="66"/>
        <v>42046.708333333328</v>
      </c>
      <c r="S1046">
        <f t="shared" si="67"/>
        <v>2016</v>
      </c>
    </row>
    <row r="1047" spans="1:19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8271</v>
      </c>
      <c r="O1047" t="s">
        <v>8293</v>
      </c>
      <c r="P1047">
        <f t="shared" si="68"/>
        <v>40.762599999999999</v>
      </c>
      <c r="Q1047" s="9">
        <f t="shared" si="65"/>
        <v>42054.74418981481</v>
      </c>
      <c r="R1047" s="9">
        <f t="shared" si="66"/>
        <v>42551.789803240739</v>
      </c>
      <c r="S1047">
        <f t="shared" si="67"/>
        <v>2015</v>
      </c>
    </row>
    <row r="1048" spans="1:19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8283</v>
      </c>
      <c r="O1048" t="s">
        <v>8286</v>
      </c>
      <c r="P1048">
        <f t="shared" si="68"/>
        <v>68.253</v>
      </c>
      <c r="Q1048" s="9">
        <f t="shared" si="65"/>
        <v>42367.719814814816</v>
      </c>
      <c r="R1048" s="9">
        <f t="shared" si="66"/>
        <v>42100.166666666672</v>
      </c>
      <c r="S1048">
        <f t="shared" si="67"/>
        <v>2015</v>
      </c>
    </row>
    <row r="1049" spans="1:19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8281</v>
      </c>
      <c r="O1049" t="s">
        <v>8282</v>
      </c>
      <c r="P1049">
        <f t="shared" si="68"/>
        <v>115.5102</v>
      </c>
      <c r="Q1049" s="9">
        <f t="shared" si="65"/>
        <v>42571.167465277773</v>
      </c>
      <c r="R1049" s="9">
        <f t="shared" si="66"/>
        <v>42392.719814814816</v>
      </c>
      <c r="S1049">
        <f t="shared" si="67"/>
        <v>2016</v>
      </c>
    </row>
    <row r="1050" spans="1:19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8273</v>
      </c>
      <c r="O1050" t="s">
        <v>8274</v>
      </c>
      <c r="P1050">
        <f t="shared" si="68"/>
        <v>47.13</v>
      </c>
      <c r="Q1050" s="9">
        <f t="shared" si="65"/>
        <v>40723.053657407407</v>
      </c>
      <c r="R1050" s="9">
        <f t="shared" si="66"/>
        <v>42611.167465277773</v>
      </c>
      <c r="S1050">
        <f t="shared" si="67"/>
        <v>2011</v>
      </c>
    </row>
    <row r="1051" spans="1:19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8281</v>
      </c>
      <c r="O1051" t="s">
        <v>8303</v>
      </c>
      <c r="P1051">
        <f t="shared" si="68"/>
        <v>144.91229999999999</v>
      </c>
      <c r="Q1051" s="9">
        <f t="shared" si="65"/>
        <v>42515.71775462963</v>
      </c>
      <c r="R1051" s="9">
        <f t="shared" si="66"/>
        <v>40753.053657407407</v>
      </c>
      <c r="S1051">
        <f t="shared" si="67"/>
        <v>2016</v>
      </c>
    </row>
    <row r="1052" spans="1:19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8287</v>
      </c>
      <c r="O1052" t="s">
        <v>8291</v>
      </c>
      <c r="P1052">
        <f t="shared" si="68"/>
        <v>68.012</v>
      </c>
      <c r="Q1052" s="9">
        <f t="shared" si="65"/>
        <v>41753.635775462964</v>
      </c>
      <c r="R1052" s="9">
        <f t="shared" si="66"/>
        <v>42546.165972222225</v>
      </c>
      <c r="S1052">
        <f t="shared" si="67"/>
        <v>2014</v>
      </c>
    </row>
    <row r="1053" spans="1:19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8283</v>
      </c>
      <c r="O1053" t="s">
        <v>8286</v>
      </c>
      <c r="P1053">
        <f t="shared" si="68"/>
        <v>78.263900000000007</v>
      </c>
      <c r="Q1053" s="9">
        <f t="shared" si="65"/>
        <v>40123.83829861111</v>
      </c>
      <c r="R1053" s="9">
        <f t="shared" si="66"/>
        <v>41783.875</v>
      </c>
      <c r="S1053">
        <f t="shared" si="67"/>
        <v>2009</v>
      </c>
    </row>
    <row r="1054" spans="1:19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8281</v>
      </c>
      <c r="O1054" t="s">
        <v>8282</v>
      </c>
      <c r="P1054">
        <f t="shared" si="68"/>
        <v>110.4706</v>
      </c>
      <c r="Q1054" s="9">
        <f t="shared" si="65"/>
        <v>41829.599791666667</v>
      </c>
      <c r="R1054" s="9">
        <f t="shared" si="66"/>
        <v>40211.332638888889</v>
      </c>
      <c r="S1054">
        <f t="shared" si="67"/>
        <v>2014</v>
      </c>
    </row>
    <row r="1055" spans="1:19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8283</v>
      </c>
      <c r="O1055" t="s">
        <v>8286</v>
      </c>
      <c r="P1055">
        <f t="shared" si="68"/>
        <v>66.152900000000002</v>
      </c>
      <c r="Q1055" s="9">
        <f t="shared" si="65"/>
        <v>42551.928854166668</v>
      </c>
      <c r="R1055" s="9">
        <f t="shared" si="66"/>
        <v>41889.599791666667</v>
      </c>
      <c r="S1055">
        <f t="shared" si="67"/>
        <v>2016</v>
      </c>
    </row>
    <row r="1056" spans="1:19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8268</v>
      </c>
      <c r="O1056" t="s">
        <v>8275</v>
      </c>
      <c r="P1056">
        <f t="shared" si="68"/>
        <v>95.277600000000007</v>
      </c>
      <c r="Q1056" s="9">
        <f t="shared" si="65"/>
        <v>40911.809872685182</v>
      </c>
      <c r="R1056" s="9">
        <f t="shared" si="66"/>
        <v>42585.0625</v>
      </c>
      <c r="S1056">
        <f t="shared" si="67"/>
        <v>2012</v>
      </c>
    </row>
    <row r="1057" spans="1:19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8287</v>
      </c>
      <c r="O1057" t="s">
        <v>8288</v>
      </c>
      <c r="P1057">
        <f t="shared" si="68"/>
        <v>70.212500000000006</v>
      </c>
      <c r="Q1057" s="9">
        <f t="shared" si="65"/>
        <v>42762.942430555559</v>
      </c>
      <c r="R1057" s="9">
        <f t="shared" si="66"/>
        <v>40932.809872685182</v>
      </c>
      <c r="S1057">
        <f t="shared" si="67"/>
        <v>2017</v>
      </c>
    </row>
    <row r="1058" spans="1:19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8283</v>
      </c>
      <c r="O1058" t="s">
        <v>8286</v>
      </c>
      <c r="P1058">
        <f t="shared" si="68"/>
        <v>69.185199999999995</v>
      </c>
      <c r="Q1058" s="9">
        <f t="shared" si="65"/>
        <v>41026.953055555554</v>
      </c>
      <c r="R1058" s="9">
        <f t="shared" si="66"/>
        <v>42794.208333333328</v>
      </c>
      <c r="S1058">
        <f t="shared" si="67"/>
        <v>2012</v>
      </c>
    </row>
    <row r="1059" spans="1:19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8283</v>
      </c>
      <c r="O1059" t="s">
        <v>8286</v>
      </c>
      <c r="P1059">
        <f t="shared" si="68"/>
        <v>62.921300000000002</v>
      </c>
      <c r="Q1059" s="9">
        <f t="shared" si="65"/>
        <v>42508.677187499998</v>
      </c>
      <c r="R1059" s="9">
        <f t="shared" si="66"/>
        <v>41061.953055555554</v>
      </c>
      <c r="S1059">
        <f t="shared" si="67"/>
        <v>2016</v>
      </c>
    </row>
    <row r="1060" spans="1:19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8281</v>
      </c>
      <c r="O1060" t="s">
        <v>8292</v>
      </c>
      <c r="P1060">
        <f t="shared" si="68"/>
        <v>109.7843</v>
      </c>
      <c r="Q1060" s="9">
        <f t="shared" si="65"/>
        <v>42639.421493055561</v>
      </c>
      <c r="R1060" s="9">
        <f t="shared" si="66"/>
        <v>42544.852083333331</v>
      </c>
      <c r="S1060">
        <f t="shared" si="67"/>
        <v>2016</v>
      </c>
    </row>
    <row r="1061" spans="1:19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8271</v>
      </c>
      <c r="O1061" t="s">
        <v>8293</v>
      </c>
      <c r="P1061">
        <f t="shared" si="68"/>
        <v>53.1905</v>
      </c>
      <c r="Q1061" s="9">
        <f t="shared" si="65"/>
        <v>40973.038541666669</v>
      </c>
      <c r="R1061" s="9">
        <f t="shared" si="66"/>
        <v>42659.458333333328</v>
      </c>
      <c r="S1061">
        <f t="shared" si="67"/>
        <v>2012</v>
      </c>
    </row>
    <row r="1062" spans="1:19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8287</v>
      </c>
      <c r="O1062" t="s">
        <v>8291</v>
      </c>
      <c r="P1062">
        <f t="shared" si="68"/>
        <v>113.8776</v>
      </c>
      <c r="Q1062" s="9">
        <f t="shared" si="65"/>
        <v>42564.026319444441</v>
      </c>
      <c r="R1062" s="9">
        <f t="shared" si="66"/>
        <v>40993.996874999997</v>
      </c>
      <c r="S1062">
        <f t="shared" si="67"/>
        <v>2016</v>
      </c>
    </row>
    <row r="1063" spans="1:19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8268</v>
      </c>
      <c r="O1063" t="s">
        <v>8270</v>
      </c>
      <c r="P1063">
        <f t="shared" si="68"/>
        <v>23.518999999999998</v>
      </c>
      <c r="Q1063" s="9">
        <f t="shared" si="65"/>
        <v>40809.15252314815</v>
      </c>
      <c r="R1063" s="9">
        <f t="shared" si="66"/>
        <v>42594.026319444441</v>
      </c>
      <c r="S1063">
        <f t="shared" si="67"/>
        <v>2011</v>
      </c>
    </row>
    <row r="1064" spans="1:19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8281</v>
      </c>
      <c r="O1064" t="s">
        <v>8282</v>
      </c>
      <c r="P1064">
        <f t="shared" si="68"/>
        <v>50.180199999999999</v>
      </c>
      <c r="Q1064" s="9">
        <f t="shared" si="65"/>
        <v>42082.575555555552</v>
      </c>
      <c r="R1064" s="9">
        <f t="shared" si="66"/>
        <v>40854.194189814814</v>
      </c>
      <c r="S1064">
        <f t="shared" si="67"/>
        <v>2015</v>
      </c>
    </row>
    <row r="1065" spans="1:19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8279</v>
      </c>
      <c r="O1065" t="s">
        <v>8305</v>
      </c>
      <c r="P1065">
        <f t="shared" si="68"/>
        <v>168.3939</v>
      </c>
      <c r="Q1065" s="9">
        <f t="shared" si="65"/>
        <v>40267.245717592588</v>
      </c>
      <c r="R1065" s="9">
        <f t="shared" si="66"/>
        <v>42105.25</v>
      </c>
      <c r="S1065">
        <f t="shared" si="67"/>
        <v>2010</v>
      </c>
    </row>
    <row r="1066" spans="1:19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8281</v>
      </c>
      <c r="O1066" t="s">
        <v>8282</v>
      </c>
      <c r="P1066">
        <f t="shared" si="68"/>
        <v>95.775899999999993</v>
      </c>
      <c r="Q1066" s="9">
        <f t="shared" si="65"/>
        <v>41521.617361111108</v>
      </c>
      <c r="R1066" s="9">
        <f t="shared" si="66"/>
        <v>40308.844444444447</v>
      </c>
      <c r="S1066">
        <f t="shared" si="67"/>
        <v>2013</v>
      </c>
    </row>
    <row r="1067" spans="1:19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8287</v>
      </c>
      <c r="O1067" t="s">
        <v>8298</v>
      </c>
      <c r="P1067">
        <f t="shared" si="68"/>
        <v>554</v>
      </c>
      <c r="Q1067" s="9">
        <f t="shared" si="65"/>
        <v>42146.190902777773</v>
      </c>
      <c r="R1067" s="9">
        <f t="shared" si="66"/>
        <v>41535.617361111108</v>
      </c>
      <c r="S1067">
        <f t="shared" si="67"/>
        <v>2015</v>
      </c>
    </row>
    <row r="1068" spans="1:19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8287</v>
      </c>
      <c r="O1068" t="s">
        <v>8291</v>
      </c>
      <c r="P1068">
        <f t="shared" si="68"/>
        <v>63.620699999999999</v>
      </c>
      <c r="Q1068" s="9">
        <f t="shared" si="65"/>
        <v>42197.771990740745</v>
      </c>
      <c r="R1068" s="9">
        <f t="shared" si="66"/>
        <v>42170.190902777773</v>
      </c>
      <c r="S1068">
        <f t="shared" si="67"/>
        <v>2015</v>
      </c>
    </row>
    <row r="1069" spans="1:19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8276</v>
      </c>
      <c r="O1069" t="s">
        <v>8277</v>
      </c>
      <c r="P1069">
        <f t="shared" si="68"/>
        <v>48.130400000000002</v>
      </c>
      <c r="Q1069" s="9">
        <f t="shared" si="65"/>
        <v>42401.806562500002</v>
      </c>
      <c r="R1069" s="9">
        <f t="shared" si="66"/>
        <v>42227.771990740745</v>
      </c>
      <c r="S1069">
        <f t="shared" si="67"/>
        <v>2016</v>
      </c>
    </row>
    <row r="1070" spans="1:19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8283</v>
      </c>
      <c r="O1070" t="s">
        <v>8286</v>
      </c>
      <c r="P1070">
        <f t="shared" si="68"/>
        <v>40.632399999999997</v>
      </c>
      <c r="Q1070" s="9">
        <f t="shared" si="65"/>
        <v>42466.558796296296</v>
      </c>
      <c r="R1070" s="9">
        <f t="shared" si="66"/>
        <v>42431.806562500002</v>
      </c>
      <c r="S1070">
        <f t="shared" si="67"/>
        <v>2016</v>
      </c>
    </row>
    <row r="1071" spans="1:19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8283</v>
      </c>
      <c r="O1071" t="s">
        <v>8286</v>
      </c>
      <c r="P1071">
        <f t="shared" si="68"/>
        <v>69.822800000000001</v>
      </c>
      <c r="Q1071" s="9">
        <f t="shared" si="65"/>
        <v>42682.616967592592</v>
      </c>
      <c r="R1071" s="9">
        <f t="shared" si="66"/>
        <v>42490.165972222225</v>
      </c>
      <c r="S1071">
        <f t="shared" si="67"/>
        <v>2016</v>
      </c>
    </row>
    <row r="1072" spans="1:19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8283</v>
      </c>
      <c r="O1072" t="s">
        <v>8295</v>
      </c>
      <c r="P1072">
        <f t="shared" si="68"/>
        <v>166.96969999999999</v>
      </c>
      <c r="Q1072" s="9">
        <f t="shared" si="65"/>
        <v>42781.549097222218</v>
      </c>
      <c r="R1072" s="9">
        <f t="shared" si="66"/>
        <v>42703.25</v>
      </c>
      <c r="S1072">
        <f t="shared" si="67"/>
        <v>2017</v>
      </c>
    </row>
    <row r="1073" spans="1:19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8276</v>
      </c>
      <c r="O1073" t="s">
        <v>8277</v>
      </c>
      <c r="P1073">
        <f t="shared" si="68"/>
        <v>37.476199999999999</v>
      </c>
      <c r="Q1073" s="9">
        <f t="shared" si="65"/>
        <v>42495.871736111112</v>
      </c>
      <c r="R1073" s="9">
        <f t="shared" si="66"/>
        <v>42806.507430555561</v>
      </c>
      <c r="S1073">
        <f t="shared" si="67"/>
        <v>2016</v>
      </c>
    </row>
    <row r="1074" spans="1:19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8279</v>
      </c>
      <c r="O1074" t="s">
        <v>8280</v>
      </c>
      <c r="P1074">
        <f t="shared" si="68"/>
        <v>68.862499999999997</v>
      </c>
      <c r="Q1074" s="9">
        <f t="shared" si="65"/>
        <v>42193.771481481483</v>
      </c>
      <c r="R1074" s="9">
        <f t="shared" si="66"/>
        <v>42530.791666666672</v>
      </c>
      <c r="S1074">
        <f t="shared" si="67"/>
        <v>2015</v>
      </c>
    </row>
    <row r="1075" spans="1:19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8283</v>
      </c>
      <c r="O1075" t="s">
        <v>8286</v>
      </c>
      <c r="P1075">
        <f t="shared" si="68"/>
        <v>125.0909</v>
      </c>
      <c r="Q1075" s="9">
        <f t="shared" si="65"/>
        <v>42329.838159722218</v>
      </c>
      <c r="R1075" s="9">
        <f t="shared" si="66"/>
        <v>42212.957638888889</v>
      </c>
      <c r="S1075">
        <f t="shared" si="67"/>
        <v>2015</v>
      </c>
    </row>
    <row r="1076" spans="1:19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8283</v>
      </c>
      <c r="O1076" t="s">
        <v>8286</v>
      </c>
      <c r="P1076">
        <f t="shared" si="68"/>
        <v>72.381600000000006</v>
      </c>
      <c r="Q1076" s="9">
        <f t="shared" si="65"/>
        <v>40730.105625000004</v>
      </c>
      <c r="R1076" s="9">
        <f t="shared" si="66"/>
        <v>42388.957638888889</v>
      </c>
      <c r="S1076">
        <f t="shared" si="67"/>
        <v>2011</v>
      </c>
    </row>
    <row r="1077" spans="1:19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8287</v>
      </c>
      <c r="O1077" t="s">
        <v>8291</v>
      </c>
      <c r="P1077">
        <f t="shared" si="68"/>
        <v>305.55560000000003</v>
      </c>
      <c r="Q1077" s="9">
        <f t="shared" si="65"/>
        <v>42774.621712962966</v>
      </c>
      <c r="R1077" s="9">
        <f t="shared" si="66"/>
        <v>40747.165972222225</v>
      </c>
      <c r="S1077">
        <f t="shared" si="67"/>
        <v>2017</v>
      </c>
    </row>
    <row r="1078" spans="1:19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8276</v>
      </c>
      <c r="O1078" t="s">
        <v>8277</v>
      </c>
      <c r="P1078">
        <f t="shared" si="68"/>
        <v>69.569599999999994</v>
      </c>
      <c r="Q1078" s="9">
        <f t="shared" si="65"/>
        <v>42061.212488425925</v>
      </c>
      <c r="R1078" s="9">
        <f t="shared" si="66"/>
        <v>42804.621712962966</v>
      </c>
      <c r="S1078">
        <f t="shared" si="67"/>
        <v>2015</v>
      </c>
    </row>
    <row r="1079" spans="1:19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8283</v>
      </c>
      <c r="O1079" t="s">
        <v>8286</v>
      </c>
      <c r="P1079">
        <f t="shared" si="68"/>
        <v>50.75</v>
      </c>
      <c r="Q1079" s="9">
        <f t="shared" si="65"/>
        <v>40531.886886574073</v>
      </c>
      <c r="R1079" s="9">
        <f t="shared" si="66"/>
        <v>42089.166666666672</v>
      </c>
      <c r="S1079">
        <f t="shared" si="67"/>
        <v>2010</v>
      </c>
    </row>
    <row r="1080" spans="1:19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8283</v>
      </c>
      <c r="O1080" t="s">
        <v>8286</v>
      </c>
      <c r="P1080">
        <f t="shared" si="68"/>
        <v>91.3</v>
      </c>
      <c r="Q1080" s="9">
        <f t="shared" si="65"/>
        <v>42184.816539351858</v>
      </c>
      <c r="R1080" s="9">
        <f t="shared" si="66"/>
        <v>40591.886886574073</v>
      </c>
      <c r="S1080">
        <f t="shared" si="67"/>
        <v>2015</v>
      </c>
    </row>
    <row r="1081" spans="1:19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8271</v>
      </c>
      <c r="O1081" t="s">
        <v>8293</v>
      </c>
      <c r="P1081">
        <f t="shared" si="68"/>
        <v>54.69</v>
      </c>
      <c r="Q1081" s="9">
        <f t="shared" si="65"/>
        <v>42126.92123842593</v>
      </c>
      <c r="R1081" s="9">
        <f t="shared" si="66"/>
        <v>42215.165972222225</v>
      </c>
      <c r="S1081">
        <f t="shared" si="67"/>
        <v>2015</v>
      </c>
    </row>
    <row r="1082" spans="1:19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8287</v>
      </c>
      <c r="O1082" t="s">
        <v>8291</v>
      </c>
      <c r="P1082">
        <f t="shared" si="68"/>
        <v>70.064099999999996</v>
      </c>
      <c r="Q1082" s="9">
        <f t="shared" si="65"/>
        <v>42303.672662037032</v>
      </c>
      <c r="R1082" s="9">
        <f t="shared" si="66"/>
        <v>42158.1875</v>
      </c>
      <c r="S1082">
        <f t="shared" si="67"/>
        <v>2015</v>
      </c>
    </row>
    <row r="1083" spans="1:19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8283</v>
      </c>
      <c r="O1083" t="s">
        <v>8286</v>
      </c>
      <c r="P1083">
        <f t="shared" si="68"/>
        <v>74.821899999999999</v>
      </c>
      <c r="Q1083" s="9">
        <f t="shared" si="65"/>
        <v>42058.235289351855</v>
      </c>
      <c r="R1083" s="9">
        <f t="shared" si="66"/>
        <v>42338.714328703703</v>
      </c>
      <c r="S1083">
        <f t="shared" si="67"/>
        <v>2015</v>
      </c>
    </row>
    <row r="1084" spans="1:19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8281</v>
      </c>
      <c r="O1084" t="s">
        <v>8282</v>
      </c>
      <c r="P1084">
        <f t="shared" si="68"/>
        <v>160.47059999999999</v>
      </c>
      <c r="Q1084" s="9">
        <f t="shared" si="65"/>
        <v>42282.678287037037</v>
      </c>
      <c r="R1084" s="9">
        <f t="shared" si="66"/>
        <v>42085.333333333328</v>
      </c>
      <c r="S1084">
        <f t="shared" si="67"/>
        <v>2015</v>
      </c>
    </row>
    <row r="1085" spans="1:19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8273</v>
      </c>
      <c r="O1085" t="s">
        <v>8274</v>
      </c>
      <c r="P1085">
        <f t="shared" si="68"/>
        <v>104.8462</v>
      </c>
      <c r="Q1085" s="9">
        <f t="shared" si="65"/>
        <v>41247.020243055551</v>
      </c>
      <c r="R1085" s="9">
        <f t="shared" si="66"/>
        <v>42322.719953703709</v>
      </c>
      <c r="S1085">
        <f t="shared" si="67"/>
        <v>2012</v>
      </c>
    </row>
    <row r="1086" spans="1:19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8271</v>
      </c>
      <c r="O1086" t="s">
        <v>8293</v>
      </c>
      <c r="P1086">
        <f t="shared" si="68"/>
        <v>36.530200000000001</v>
      </c>
      <c r="Q1086" s="9">
        <f t="shared" si="65"/>
        <v>41228.924884259257</v>
      </c>
      <c r="R1086" s="9">
        <f t="shared" si="66"/>
        <v>41288.888888888891</v>
      </c>
      <c r="S1086">
        <f t="shared" si="67"/>
        <v>2012</v>
      </c>
    </row>
    <row r="1087" spans="1:19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8287</v>
      </c>
      <c r="O1087" t="s">
        <v>8291</v>
      </c>
      <c r="P1087">
        <f t="shared" si="68"/>
        <v>48.544600000000003</v>
      </c>
      <c r="Q1087" s="9">
        <f t="shared" si="65"/>
        <v>41696.817129629628</v>
      </c>
      <c r="R1087" s="9">
        <f t="shared" si="66"/>
        <v>41258.924884259257</v>
      </c>
      <c r="S1087">
        <f t="shared" si="67"/>
        <v>2014</v>
      </c>
    </row>
    <row r="1088" spans="1:19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8287</v>
      </c>
      <c r="O1088" t="s">
        <v>8288</v>
      </c>
      <c r="P1088">
        <f t="shared" si="68"/>
        <v>61.044899999999998</v>
      </c>
      <c r="Q1088" s="9">
        <f t="shared" si="65"/>
        <v>42304.210833333331</v>
      </c>
      <c r="R1088" s="9">
        <f t="shared" si="66"/>
        <v>41731.775462962964</v>
      </c>
      <c r="S1088">
        <f t="shared" si="67"/>
        <v>2015</v>
      </c>
    </row>
    <row r="1089" spans="1:19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8271</v>
      </c>
      <c r="O1089" t="s">
        <v>8308</v>
      </c>
      <c r="P1089">
        <f t="shared" si="68"/>
        <v>115.5532</v>
      </c>
      <c r="Q1089" s="9">
        <f t="shared" si="65"/>
        <v>41931.682939814818</v>
      </c>
      <c r="R1089" s="9">
        <f t="shared" si="66"/>
        <v>42334.252500000002</v>
      </c>
      <c r="S1089">
        <f t="shared" si="67"/>
        <v>2014</v>
      </c>
    </row>
    <row r="1090" spans="1:19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8283</v>
      </c>
      <c r="O1090" t="s">
        <v>8286</v>
      </c>
      <c r="P1090">
        <f t="shared" si="68"/>
        <v>54.3</v>
      </c>
      <c r="Q1090" s="9">
        <f t="shared" si="65"/>
        <v>42388.575104166666</v>
      </c>
      <c r="R1090" s="9">
        <f t="shared" si="66"/>
        <v>41961.724606481483</v>
      </c>
      <c r="S1090">
        <f t="shared" si="67"/>
        <v>2016</v>
      </c>
    </row>
    <row r="1091" spans="1:19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8273</v>
      </c>
      <c r="O1091" t="s">
        <v>8274</v>
      </c>
      <c r="P1091">
        <f t="shared" si="68"/>
        <v>71.342100000000002</v>
      </c>
      <c r="Q1091" s="9">
        <f t="shared" ref="Q1091:Q1154" si="69">(((J1092/60)/60)/24)+DATE(1970,1,1)</f>
        <v>42338.709108796291</v>
      </c>
      <c r="R1091" s="9">
        <f t="shared" ref="R1091:R1154" si="70">(((I1091/60)/60)/24)+DATE(1970,1,1)</f>
        <v>42421.575104166666</v>
      </c>
      <c r="S1091">
        <f t="shared" ref="S1091:S1154" si="71">YEAR(Q1091)</f>
        <v>2015</v>
      </c>
    </row>
    <row r="1092" spans="1:19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8276</v>
      </c>
      <c r="O1092" t="s">
        <v>8277</v>
      </c>
      <c r="P1092">
        <f t="shared" si="68"/>
        <v>53.078400000000002</v>
      </c>
      <c r="Q1092" s="9">
        <f t="shared" si="69"/>
        <v>42125.333182870367</v>
      </c>
      <c r="R1092" s="9">
        <f t="shared" si="70"/>
        <v>42372.957638888889</v>
      </c>
      <c r="S1092">
        <f t="shared" si="71"/>
        <v>2015</v>
      </c>
    </row>
    <row r="1093" spans="1:19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8281</v>
      </c>
      <c r="O1093" t="s">
        <v>8303</v>
      </c>
      <c r="P1093">
        <f t="shared" ref="P1093:P1156" si="72">IFERROR(ROUND(E1093/L1093,4),0)</f>
        <v>102.07550000000001</v>
      </c>
      <c r="Q1093" s="9">
        <f t="shared" si="69"/>
        <v>42656.005173611105</v>
      </c>
      <c r="R1093" s="9">
        <f t="shared" si="70"/>
        <v>42155.333182870367</v>
      </c>
      <c r="S1093">
        <f t="shared" si="71"/>
        <v>2016</v>
      </c>
    </row>
    <row r="1094" spans="1:19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8283</v>
      </c>
      <c r="O1094" t="s">
        <v>8295</v>
      </c>
      <c r="P1094">
        <f t="shared" si="72"/>
        <v>94.912300000000002</v>
      </c>
      <c r="Q1094" s="9">
        <f t="shared" si="69"/>
        <v>41792.667361111111</v>
      </c>
      <c r="R1094" s="9">
        <f t="shared" si="70"/>
        <v>42689.088888888888</v>
      </c>
      <c r="S1094">
        <f t="shared" si="71"/>
        <v>2014</v>
      </c>
    </row>
    <row r="1095" spans="1:19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8287</v>
      </c>
      <c r="O1095" t="s">
        <v>8291</v>
      </c>
      <c r="P1095">
        <f t="shared" si="72"/>
        <v>50.933900000000001</v>
      </c>
      <c r="Q1095" s="9">
        <f t="shared" si="69"/>
        <v>42705.764513888891</v>
      </c>
      <c r="R1095" s="9">
        <f t="shared" si="70"/>
        <v>41813.667361111111</v>
      </c>
      <c r="S1095">
        <f t="shared" si="71"/>
        <v>2016</v>
      </c>
    </row>
    <row r="1096" spans="1:19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8268</v>
      </c>
      <c r="O1096" t="s">
        <v>8269</v>
      </c>
      <c r="P1096">
        <f t="shared" si="72"/>
        <v>154.17140000000001</v>
      </c>
      <c r="Q1096" s="9">
        <f t="shared" si="69"/>
        <v>42018.071550925932</v>
      </c>
      <c r="R1096" s="9">
        <f t="shared" si="70"/>
        <v>42735.764513888891</v>
      </c>
      <c r="S1096">
        <f t="shared" si="71"/>
        <v>2015</v>
      </c>
    </row>
    <row r="1097" spans="1:19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8273</v>
      </c>
      <c r="O1097" t="s">
        <v>8274</v>
      </c>
      <c r="P1097">
        <f t="shared" si="72"/>
        <v>71.866699999999994</v>
      </c>
      <c r="Q1097" s="9">
        <f t="shared" si="69"/>
        <v>40697.498449074075</v>
      </c>
      <c r="R1097" s="9">
        <f t="shared" si="70"/>
        <v>42049.071550925932</v>
      </c>
      <c r="S1097">
        <f t="shared" si="71"/>
        <v>2011</v>
      </c>
    </row>
    <row r="1098" spans="1:19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8281</v>
      </c>
      <c r="O1098" t="s">
        <v>8282</v>
      </c>
      <c r="P1098">
        <f t="shared" si="72"/>
        <v>45.667700000000004</v>
      </c>
      <c r="Q1098" s="9">
        <f t="shared" si="69"/>
        <v>41932.819525462961</v>
      </c>
      <c r="R1098" s="9">
        <f t="shared" si="70"/>
        <v>40727.498449074075</v>
      </c>
      <c r="S1098">
        <f t="shared" si="71"/>
        <v>2014</v>
      </c>
    </row>
    <row r="1099" spans="1:19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8281</v>
      </c>
      <c r="O1099" t="s">
        <v>8292</v>
      </c>
      <c r="P1099">
        <f t="shared" si="72"/>
        <v>76.864999999999995</v>
      </c>
      <c r="Q1099" s="9">
        <f t="shared" si="69"/>
        <v>42084.881539351853</v>
      </c>
      <c r="R1099" s="9">
        <f t="shared" si="70"/>
        <v>41992.861192129625</v>
      </c>
      <c r="S1099">
        <f t="shared" si="71"/>
        <v>2015</v>
      </c>
    </row>
    <row r="1100" spans="1:19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8283</v>
      </c>
      <c r="O1100" t="s">
        <v>8295</v>
      </c>
      <c r="P1100">
        <f t="shared" si="72"/>
        <v>145.40539999999999</v>
      </c>
      <c r="Q1100" s="9">
        <f t="shared" si="69"/>
        <v>42495.992800925931</v>
      </c>
      <c r="R1100" s="9">
        <f t="shared" si="70"/>
        <v>42114.881539351853</v>
      </c>
      <c r="S1100">
        <f t="shared" si="71"/>
        <v>2016</v>
      </c>
    </row>
    <row r="1101" spans="1:19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8283</v>
      </c>
      <c r="O1101" t="s">
        <v>8286</v>
      </c>
      <c r="P1101">
        <f t="shared" si="72"/>
        <v>76.8</v>
      </c>
      <c r="Q1101" s="9">
        <f t="shared" si="69"/>
        <v>42185.521087962959</v>
      </c>
      <c r="R1101" s="9">
        <f t="shared" si="70"/>
        <v>42552.958333333328</v>
      </c>
      <c r="S1101">
        <f t="shared" si="71"/>
        <v>2015</v>
      </c>
    </row>
    <row r="1102" spans="1:19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8283</v>
      </c>
      <c r="O1102" t="s">
        <v>8286</v>
      </c>
      <c r="P1102">
        <f t="shared" si="72"/>
        <v>116.65219999999999</v>
      </c>
      <c r="Q1102" s="9">
        <f t="shared" si="69"/>
        <v>42286.660891203705</v>
      </c>
      <c r="R1102" s="9">
        <f t="shared" si="70"/>
        <v>42215.521087962959</v>
      </c>
      <c r="S1102">
        <f t="shared" si="71"/>
        <v>2015</v>
      </c>
    </row>
    <row r="1103" spans="1:19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8281</v>
      </c>
      <c r="O1103" t="s">
        <v>8292</v>
      </c>
      <c r="P1103">
        <f t="shared" si="72"/>
        <v>83.75</v>
      </c>
      <c r="Q1103" s="9">
        <f t="shared" si="69"/>
        <v>42279.669768518521</v>
      </c>
      <c r="R1103" s="9">
        <f t="shared" si="70"/>
        <v>42316.702557870376</v>
      </c>
      <c r="S1103">
        <f t="shared" si="71"/>
        <v>2015</v>
      </c>
    </row>
    <row r="1104" spans="1:19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8287</v>
      </c>
      <c r="O1104" t="s">
        <v>8291</v>
      </c>
      <c r="P1104">
        <f t="shared" si="72"/>
        <v>68.707800000000006</v>
      </c>
      <c r="Q1104" s="9">
        <f t="shared" si="69"/>
        <v>41793.668761574074</v>
      </c>
      <c r="R1104" s="9">
        <f t="shared" si="70"/>
        <v>42321.711435185185</v>
      </c>
      <c r="S1104">
        <f t="shared" si="71"/>
        <v>2014</v>
      </c>
    </row>
    <row r="1105" spans="1:19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8283</v>
      </c>
      <c r="O1105" t="s">
        <v>8286</v>
      </c>
      <c r="P1105">
        <f t="shared" si="72"/>
        <v>40.285699999999999</v>
      </c>
      <c r="Q1105" s="9">
        <f t="shared" si="69"/>
        <v>42703.214409722219</v>
      </c>
      <c r="R1105" s="9">
        <f t="shared" si="70"/>
        <v>41823.668761574074</v>
      </c>
      <c r="S1105">
        <f t="shared" si="71"/>
        <v>2016</v>
      </c>
    </row>
    <row r="1106" spans="1:19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8287</v>
      </c>
      <c r="O1106" t="s">
        <v>8291</v>
      </c>
      <c r="P1106">
        <f t="shared" si="72"/>
        <v>73.356200000000001</v>
      </c>
      <c r="Q1106" s="9">
        <f t="shared" si="69"/>
        <v>41915.762835648151</v>
      </c>
      <c r="R1106" s="9">
        <f t="shared" si="70"/>
        <v>42733.214409722219</v>
      </c>
      <c r="S1106">
        <f t="shared" si="71"/>
        <v>2014</v>
      </c>
    </row>
    <row r="1107" spans="1:19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8283</v>
      </c>
      <c r="O1107" t="s">
        <v>8286</v>
      </c>
      <c r="P1107">
        <f t="shared" si="72"/>
        <v>74.208299999999994</v>
      </c>
      <c r="Q1107" s="9">
        <f t="shared" si="69"/>
        <v>41495.692627314813</v>
      </c>
      <c r="R1107" s="9">
        <f t="shared" si="70"/>
        <v>41944.720833333333</v>
      </c>
      <c r="S1107">
        <f t="shared" si="71"/>
        <v>2013</v>
      </c>
    </row>
    <row r="1108" spans="1:19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8287</v>
      </c>
      <c r="O1108" t="s">
        <v>8291</v>
      </c>
      <c r="P1108">
        <f t="shared" si="72"/>
        <v>59.2333</v>
      </c>
      <c r="Q1108" s="9">
        <f t="shared" si="69"/>
        <v>42068.829039351855</v>
      </c>
      <c r="R1108" s="9">
        <f t="shared" si="70"/>
        <v>41527.165972222225</v>
      </c>
      <c r="S1108">
        <f t="shared" si="71"/>
        <v>2015</v>
      </c>
    </row>
    <row r="1109" spans="1:19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8273</v>
      </c>
      <c r="O1109" t="s">
        <v>8274</v>
      </c>
      <c r="P1109">
        <f t="shared" si="72"/>
        <v>108.77549999999999</v>
      </c>
      <c r="Q1109" s="9">
        <f t="shared" si="69"/>
        <v>41885.595138888886</v>
      </c>
      <c r="R1109" s="9">
        <f t="shared" si="70"/>
        <v>42088.787372685183</v>
      </c>
      <c r="S1109">
        <f t="shared" si="71"/>
        <v>2014</v>
      </c>
    </row>
    <row r="1110" spans="1:19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8283</v>
      </c>
      <c r="O1110" t="s">
        <v>8284</v>
      </c>
      <c r="P1110">
        <f t="shared" si="72"/>
        <v>70.1053</v>
      </c>
      <c r="Q1110" s="9">
        <f t="shared" si="69"/>
        <v>40235.900358796294</v>
      </c>
      <c r="R1110" s="9">
        <f t="shared" si="70"/>
        <v>41916.595138888886</v>
      </c>
      <c r="S1110">
        <f t="shared" si="71"/>
        <v>2010</v>
      </c>
    </row>
    <row r="1111" spans="1:19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8281</v>
      </c>
      <c r="O1111" t="s">
        <v>8282</v>
      </c>
      <c r="P1111">
        <f t="shared" si="72"/>
        <v>81.892499999999998</v>
      </c>
      <c r="Q1111" s="9">
        <f t="shared" si="69"/>
        <v>41099.093865740739</v>
      </c>
      <c r="R1111" s="9">
        <f t="shared" si="70"/>
        <v>40296.78402777778</v>
      </c>
      <c r="S1111">
        <f t="shared" si="71"/>
        <v>2012</v>
      </c>
    </row>
    <row r="1112" spans="1:19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8287</v>
      </c>
      <c r="O1112" t="s">
        <v>8288</v>
      </c>
      <c r="P1112">
        <f t="shared" si="72"/>
        <v>50.685699999999997</v>
      </c>
      <c r="Q1112" s="9">
        <f t="shared" si="69"/>
        <v>41843.155729166669</v>
      </c>
      <c r="R1112" s="9">
        <f t="shared" si="70"/>
        <v>41131.916666666664</v>
      </c>
      <c r="S1112">
        <f t="shared" si="71"/>
        <v>2014</v>
      </c>
    </row>
    <row r="1113" spans="1:19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8283</v>
      </c>
      <c r="O1113" t="s">
        <v>8284</v>
      </c>
      <c r="P1113">
        <f t="shared" si="72"/>
        <v>82.941599999999994</v>
      </c>
      <c r="Q1113" s="9">
        <f t="shared" si="69"/>
        <v>40274.745127314818</v>
      </c>
      <c r="R1113" s="9">
        <f t="shared" si="70"/>
        <v>41873.155729166669</v>
      </c>
      <c r="S1113">
        <f t="shared" si="71"/>
        <v>2010</v>
      </c>
    </row>
    <row r="1114" spans="1:19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8287</v>
      </c>
      <c r="O1114" t="s">
        <v>8291</v>
      </c>
      <c r="P1114">
        <f t="shared" si="72"/>
        <v>189.28569999999999</v>
      </c>
      <c r="Q1114" s="9">
        <f t="shared" si="69"/>
        <v>42484.829062500001</v>
      </c>
      <c r="R1114" s="9">
        <f t="shared" si="70"/>
        <v>40344.166666666664</v>
      </c>
      <c r="S1114">
        <f t="shared" si="71"/>
        <v>2016</v>
      </c>
    </row>
    <row r="1115" spans="1:19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8273</v>
      </c>
      <c r="O1115" t="s">
        <v>8274</v>
      </c>
      <c r="P1115">
        <f t="shared" si="72"/>
        <v>48.154499999999999</v>
      </c>
      <c r="Q1115" s="9">
        <f t="shared" si="69"/>
        <v>41851.541585648149</v>
      </c>
      <c r="R1115" s="9">
        <f t="shared" si="70"/>
        <v>42513.916666666672</v>
      </c>
      <c r="S1115">
        <f t="shared" si="71"/>
        <v>2014</v>
      </c>
    </row>
    <row r="1116" spans="1:19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8283</v>
      </c>
      <c r="O1116" t="s">
        <v>8286</v>
      </c>
      <c r="P1116">
        <f t="shared" si="72"/>
        <v>143.10810000000001</v>
      </c>
      <c r="Q1116" s="9">
        <f t="shared" si="69"/>
        <v>42737.910138888896</v>
      </c>
      <c r="R1116" s="9">
        <f t="shared" si="70"/>
        <v>41872.686111111114</v>
      </c>
      <c r="S1116">
        <f t="shared" si="71"/>
        <v>2017</v>
      </c>
    </row>
    <row r="1117" spans="1:19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8283</v>
      </c>
      <c r="O1117" t="s">
        <v>8286</v>
      </c>
      <c r="P1117">
        <f t="shared" si="72"/>
        <v>115.0217</v>
      </c>
      <c r="Q1117" s="9">
        <f t="shared" si="69"/>
        <v>41753.593275462961</v>
      </c>
      <c r="R1117" s="9">
        <f t="shared" si="70"/>
        <v>42767.957638888889</v>
      </c>
      <c r="S1117">
        <f t="shared" si="71"/>
        <v>2014</v>
      </c>
    </row>
    <row r="1118" spans="1:19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8283</v>
      </c>
      <c r="O1118" t="s">
        <v>8286</v>
      </c>
      <c r="P1118">
        <f t="shared" si="72"/>
        <v>41.944400000000002</v>
      </c>
      <c r="Q1118" s="9">
        <f t="shared" si="69"/>
        <v>42151.069606481484</v>
      </c>
      <c r="R1118" s="9">
        <f t="shared" si="70"/>
        <v>41778.875</v>
      </c>
      <c r="S1118">
        <f t="shared" si="71"/>
        <v>2015</v>
      </c>
    </row>
    <row r="1119" spans="1:19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8283</v>
      </c>
      <c r="O1119" t="s">
        <v>8286</v>
      </c>
      <c r="P1119">
        <f t="shared" si="72"/>
        <v>107.5714</v>
      </c>
      <c r="Q1119" s="9">
        <f t="shared" si="69"/>
        <v>40718.310659722221</v>
      </c>
      <c r="R1119" s="9">
        <f t="shared" si="70"/>
        <v>42172.069606481484</v>
      </c>
      <c r="S1119">
        <f t="shared" si="71"/>
        <v>2011</v>
      </c>
    </row>
    <row r="1120" spans="1:19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8281</v>
      </c>
      <c r="O1120" t="s">
        <v>8282</v>
      </c>
      <c r="P1120">
        <f t="shared" si="72"/>
        <v>75.185699999999997</v>
      </c>
      <c r="Q1120" s="9">
        <f t="shared" si="69"/>
        <v>41809.12300925926</v>
      </c>
      <c r="R1120" s="9">
        <f t="shared" si="70"/>
        <v>40765.297222222223</v>
      </c>
      <c r="S1120">
        <f t="shared" si="71"/>
        <v>2014</v>
      </c>
    </row>
    <row r="1121" spans="1:19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8283</v>
      </c>
      <c r="O1121" t="s">
        <v>8286</v>
      </c>
      <c r="P1121">
        <f t="shared" si="72"/>
        <v>64.157600000000002</v>
      </c>
      <c r="Q1121" s="9">
        <f t="shared" si="69"/>
        <v>42721.198877314819</v>
      </c>
      <c r="R1121" s="9">
        <f t="shared" si="70"/>
        <v>41831.677083333336</v>
      </c>
      <c r="S1121">
        <f t="shared" si="71"/>
        <v>2016</v>
      </c>
    </row>
    <row r="1122" spans="1:19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8281</v>
      </c>
      <c r="O1122" t="s">
        <v>8303</v>
      </c>
      <c r="P1122">
        <f t="shared" si="72"/>
        <v>122.32559999999999</v>
      </c>
      <c r="Q1122" s="9">
        <f t="shared" si="69"/>
        <v>42417.818078703705</v>
      </c>
      <c r="R1122" s="9">
        <f t="shared" si="70"/>
        <v>42767.333333333328</v>
      </c>
      <c r="S1122">
        <f t="shared" si="71"/>
        <v>2016</v>
      </c>
    </row>
    <row r="1123" spans="1:19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8281</v>
      </c>
      <c r="O1123" t="s">
        <v>8282</v>
      </c>
      <c r="P1123">
        <f t="shared" si="72"/>
        <v>105.18</v>
      </c>
      <c r="Q1123" s="9">
        <f t="shared" si="69"/>
        <v>42426.949988425928</v>
      </c>
      <c r="R1123" s="9">
        <f t="shared" si="70"/>
        <v>42477.776412037041</v>
      </c>
      <c r="S1123">
        <f t="shared" si="71"/>
        <v>2016</v>
      </c>
    </row>
    <row r="1124" spans="1:19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8283</v>
      </c>
      <c r="O1124" t="s">
        <v>8286</v>
      </c>
      <c r="P1124">
        <f t="shared" si="72"/>
        <v>52.58</v>
      </c>
      <c r="Q1124" s="9">
        <f t="shared" si="69"/>
        <v>42796.682476851856</v>
      </c>
      <c r="R1124" s="9">
        <f t="shared" si="70"/>
        <v>42461.165972222225</v>
      </c>
      <c r="S1124">
        <f t="shared" si="71"/>
        <v>2017</v>
      </c>
    </row>
    <row r="1125" spans="1:19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8283</v>
      </c>
      <c r="O1125" t="s">
        <v>8286</v>
      </c>
      <c r="P1125">
        <f t="shared" si="72"/>
        <v>437.5</v>
      </c>
      <c r="Q1125" s="9">
        <f t="shared" si="69"/>
        <v>42139.525567129633</v>
      </c>
      <c r="R1125" s="9">
        <f t="shared" si="70"/>
        <v>42841.640810185185</v>
      </c>
      <c r="S1125">
        <f t="shared" si="71"/>
        <v>2015</v>
      </c>
    </row>
    <row r="1126" spans="1:19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8283</v>
      </c>
      <c r="O1126" t="s">
        <v>8286</v>
      </c>
      <c r="P1126">
        <f t="shared" si="72"/>
        <v>50.384599999999999</v>
      </c>
      <c r="Q1126" s="9">
        <f t="shared" si="69"/>
        <v>41039.409456018519</v>
      </c>
      <c r="R1126" s="9">
        <f t="shared" si="70"/>
        <v>42169.525567129633</v>
      </c>
      <c r="S1126">
        <f t="shared" si="71"/>
        <v>2012</v>
      </c>
    </row>
    <row r="1127" spans="1:19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8287</v>
      </c>
      <c r="O1127" t="s">
        <v>8298</v>
      </c>
      <c r="P1127">
        <f t="shared" si="72"/>
        <v>113.8261</v>
      </c>
      <c r="Q1127" s="9">
        <f t="shared" si="69"/>
        <v>40458.815625000003</v>
      </c>
      <c r="R1127" s="9">
        <f t="shared" si="70"/>
        <v>41069.409456018519</v>
      </c>
      <c r="S1127">
        <f t="shared" si="71"/>
        <v>2010</v>
      </c>
    </row>
    <row r="1128" spans="1:19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8287</v>
      </c>
      <c r="O1128" t="s">
        <v>8288</v>
      </c>
      <c r="P1128">
        <f t="shared" si="72"/>
        <v>35.612200000000001</v>
      </c>
      <c r="Q1128" s="9">
        <f t="shared" si="69"/>
        <v>42558.189432870371</v>
      </c>
      <c r="R1128" s="9">
        <f t="shared" si="70"/>
        <v>40521.207638888889</v>
      </c>
      <c r="S1128">
        <f t="shared" si="71"/>
        <v>2016</v>
      </c>
    </row>
    <row r="1129" spans="1:19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8283</v>
      </c>
      <c r="O1129" t="s">
        <v>8286</v>
      </c>
      <c r="P1129">
        <f t="shared" si="72"/>
        <v>36.859200000000001</v>
      </c>
      <c r="Q1129" s="9">
        <f t="shared" si="69"/>
        <v>42327.805659722217</v>
      </c>
      <c r="R1129" s="9">
        <f t="shared" si="70"/>
        <v>42587.875</v>
      </c>
      <c r="S1129">
        <f t="shared" si="71"/>
        <v>2015</v>
      </c>
    </row>
    <row r="1130" spans="1:19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8268</v>
      </c>
      <c r="O1130" t="s">
        <v>8275</v>
      </c>
      <c r="P1130">
        <f t="shared" si="72"/>
        <v>307.82350000000002</v>
      </c>
      <c r="Q1130" s="9">
        <f t="shared" si="69"/>
        <v>42646.092812499999</v>
      </c>
      <c r="R1130" s="9">
        <f t="shared" si="70"/>
        <v>42355.805659722217</v>
      </c>
      <c r="S1130">
        <f t="shared" si="71"/>
        <v>2016</v>
      </c>
    </row>
    <row r="1131" spans="1:19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8283</v>
      </c>
      <c r="O1131" t="s">
        <v>8286</v>
      </c>
      <c r="P1131">
        <f t="shared" si="72"/>
        <v>93.428600000000003</v>
      </c>
      <c r="Q1131" s="9">
        <f t="shared" si="69"/>
        <v>41111.185891203706</v>
      </c>
      <c r="R1131" s="9">
        <f t="shared" si="70"/>
        <v>42675.207638888889</v>
      </c>
      <c r="S1131">
        <f t="shared" si="71"/>
        <v>2012</v>
      </c>
    </row>
    <row r="1132" spans="1:19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8271</v>
      </c>
      <c r="O1132" t="s">
        <v>8293</v>
      </c>
      <c r="P1132">
        <f t="shared" si="72"/>
        <v>43.55</v>
      </c>
      <c r="Q1132" s="9">
        <f t="shared" si="69"/>
        <v>42248.697754629626</v>
      </c>
      <c r="R1132" s="9">
        <f t="shared" si="70"/>
        <v>41171.185891203706</v>
      </c>
      <c r="S1132">
        <f t="shared" si="71"/>
        <v>2015</v>
      </c>
    </row>
    <row r="1133" spans="1:19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8283</v>
      </c>
      <c r="O1133" t="s">
        <v>8286</v>
      </c>
      <c r="P1133">
        <f t="shared" si="72"/>
        <v>80.400000000000006</v>
      </c>
      <c r="Q1133" s="9">
        <f t="shared" si="69"/>
        <v>41067.74086805556</v>
      </c>
      <c r="R1133" s="9">
        <f t="shared" si="70"/>
        <v>42283.697754629626</v>
      </c>
      <c r="S1133">
        <f t="shared" si="71"/>
        <v>2012</v>
      </c>
    </row>
    <row r="1134" spans="1:19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8287</v>
      </c>
      <c r="O1134" t="s">
        <v>8291</v>
      </c>
      <c r="P1134">
        <f t="shared" si="72"/>
        <v>64.469099999999997</v>
      </c>
      <c r="Q1134" s="9">
        <f t="shared" si="69"/>
        <v>42660.618854166663</v>
      </c>
      <c r="R1134" s="9">
        <f t="shared" si="70"/>
        <v>41097.74086805556</v>
      </c>
      <c r="S1134">
        <f t="shared" si="71"/>
        <v>2016</v>
      </c>
    </row>
    <row r="1135" spans="1:19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8283</v>
      </c>
      <c r="O1135" t="s">
        <v>8284</v>
      </c>
      <c r="P1135">
        <f t="shared" si="72"/>
        <v>50.689300000000003</v>
      </c>
      <c r="Q1135" s="9">
        <f t="shared" si="69"/>
        <v>42648.546111111107</v>
      </c>
      <c r="R1135" s="9">
        <f t="shared" si="70"/>
        <v>42696.249305555553</v>
      </c>
      <c r="S1135">
        <f t="shared" si="71"/>
        <v>2016</v>
      </c>
    </row>
    <row r="1136" spans="1:19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8283</v>
      </c>
      <c r="O1136" t="s">
        <v>8286</v>
      </c>
      <c r="P1136">
        <f t="shared" si="72"/>
        <v>50.201900000000002</v>
      </c>
      <c r="Q1136" s="9">
        <f t="shared" si="69"/>
        <v>42796.071643518517</v>
      </c>
      <c r="R1136" s="9">
        <f t="shared" si="70"/>
        <v>42678.546111111107</v>
      </c>
      <c r="S1136">
        <f t="shared" si="71"/>
        <v>2017</v>
      </c>
    </row>
    <row r="1137" spans="1:19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8287</v>
      </c>
      <c r="O1137" t="s">
        <v>8290</v>
      </c>
      <c r="P1137">
        <f t="shared" si="72"/>
        <v>65.974699999999999</v>
      </c>
      <c r="Q1137" s="9">
        <f t="shared" si="69"/>
        <v>42334.013124999998</v>
      </c>
      <c r="R1137" s="9">
        <f t="shared" si="70"/>
        <v>42826.166666666672</v>
      </c>
      <c r="S1137">
        <f t="shared" si="71"/>
        <v>2015</v>
      </c>
    </row>
    <row r="1138" spans="1:19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8271</v>
      </c>
      <c r="O1138" t="s">
        <v>8293</v>
      </c>
      <c r="P1138">
        <f t="shared" si="72"/>
        <v>66.698700000000002</v>
      </c>
      <c r="Q1138" s="9">
        <f t="shared" si="69"/>
        <v>41718.043032407404</v>
      </c>
      <c r="R1138" s="9">
        <f t="shared" si="70"/>
        <v>42364.013124999998</v>
      </c>
      <c r="S1138">
        <f t="shared" si="71"/>
        <v>2014</v>
      </c>
    </row>
    <row r="1139" spans="1:19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8281</v>
      </c>
      <c r="O1139" t="s">
        <v>8303</v>
      </c>
      <c r="P1139">
        <f t="shared" si="72"/>
        <v>64.197500000000005</v>
      </c>
      <c r="Q1139" s="9">
        <f t="shared" si="69"/>
        <v>42720.720057870371</v>
      </c>
      <c r="R1139" s="9">
        <f t="shared" si="70"/>
        <v>41742.083333333336</v>
      </c>
      <c r="S1139">
        <f t="shared" si="71"/>
        <v>2016</v>
      </c>
    </row>
    <row r="1140" spans="1:19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8268</v>
      </c>
      <c r="O1140" t="s">
        <v>8270</v>
      </c>
      <c r="P1140">
        <f t="shared" si="72"/>
        <v>1300</v>
      </c>
      <c r="Q1140" s="9">
        <f t="shared" si="69"/>
        <v>42690.041435185187</v>
      </c>
      <c r="R1140" s="9">
        <f t="shared" si="70"/>
        <v>42765.720057870371</v>
      </c>
      <c r="S1140">
        <f t="shared" si="71"/>
        <v>2016</v>
      </c>
    </row>
    <row r="1141" spans="1:19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8283</v>
      </c>
      <c r="O1141" t="s">
        <v>8286</v>
      </c>
      <c r="P1141">
        <f t="shared" si="72"/>
        <v>96.203699999999998</v>
      </c>
      <c r="Q1141" s="9">
        <f t="shared" si="69"/>
        <v>41107.053067129629</v>
      </c>
      <c r="R1141" s="9">
        <f t="shared" si="70"/>
        <v>42750.041435185187</v>
      </c>
      <c r="S1141">
        <f t="shared" si="71"/>
        <v>2012</v>
      </c>
    </row>
    <row r="1142" spans="1:19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8281</v>
      </c>
      <c r="O1142" t="s">
        <v>8282</v>
      </c>
      <c r="P1142">
        <f t="shared" si="72"/>
        <v>54.020800000000001</v>
      </c>
      <c r="Q1142" s="9">
        <f t="shared" si="69"/>
        <v>42395.706435185188</v>
      </c>
      <c r="R1142" s="9">
        <f t="shared" si="70"/>
        <v>41137.053067129629</v>
      </c>
      <c r="S1142">
        <f t="shared" si="71"/>
        <v>2016</v>
      </c>
    </row>
    <row r="1143" spans="1:19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8283</v>
      </c>
      <c r="O1143" t="s">
        <v>8295</v>
      </c>
      <c r="P1143">
        <f t="shared" si="72"/>
        <v>99.538499999999999</v>
      </c>
      <c r="Q1143" s="9">
        <f t="shared" si="69"/>
        <v>41827.605057870373</v>
      </c>
      <c r="R1143" s="9">
        <f t="shared" si="70"/>
        <v>42416.249305555553</v>
      </c>
      <c r="S1143">
        <f t="shared" si="71"/>
        <v>2014</v>
      </c>
    </row>
    <row r="1144" spans="1:19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8283</v>
      </c>
      <c r="O1144" t="s">
        <v>8286</v>
      </c>
      <c r="P1144">
        <f t="shared" si="72"/>
        <v>63.1098</v>
      </c>
      <c r="Q1144" s="9">
        <f t="shared" si="69"/>
        <v>42128.824074074073</v>
      </c>
      <c r="R1144" s="9">
        <f t="shared" si="70"/>
        <v>41848.605057870373</v>
      </c>
      <c r="S1144">
        <f t="shared" si="71"/>
        <v>2015</v>
      </c>
    </row>
    <row r="1145" spans="1:19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8283</v>
      </c>
      <c r="O1145" t="s">
        <v>8295</v>
      </c>
      <c r="P1145">
        <f t="shared" si="72"/>
        <v>172.23330000000001</v>
      </c>
      <c r="Q1145" s="9">
        <f t="shared" si="69"/>
        <v>42225.559675925921</v>
      </c>
      <c r="R1145" s="9">
        <f t="shared" si="70"/>
        <v>42158</v>
      </c>
      <c r="S1145">
        <f t="shared" si="71"/>
        <v>2015</v>
      </c>
    </row>
    <row r="1146" spans="1:19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8283</v>
      </c>
      <c r="O1146" t="s">
        <v>8284</v>
      </c>
      <c r="P1146">
        <f t="shared" si="72"/>
        <v>53.164900000000003</v>
      </c>
      <c r="Q1146" s="9">
        <f t="shared" si="69"/>
        <v>41542.958449074074</v>
      </c>
      <c r="R1146" s="9">
        <f t="shared" si="70"/>
        <v>42270.559675925921</v>
      </c>
      <c r="S1146">
        <f t="shared" si="71"/>
        <v>2013</v>
      </c>
    </row>
    <row r="1147" spans="1:19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8268</v>
      </c>
      <c r="O1147" t="s">
        <v>8300</v>
      </c>
      <c r="P1147">
        <f t="shared" si="72"/>
        <v>85.75</v>
      </c>
      <c r="Q1147" s="9">
        <f t="shared" si="69"/>
        <v>41794.981122685182</v>
      </c>
      <c r="R1147" s="9">
        <f t="shared" si="70"/>
        <v>41572.958449074074</v>
      </c>
      <c r="S1147">
        <f t="shared" si="71"/>
        <v>2014</v>
      </c>
    </row>
    <row r="1148" spans="1:19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8287</v>
      </c>
      <c r="O1148" t="s">
        <v>8291</v>
      </c>
      <c r="P1148">
        <f t="shared" si="72"/>
        <v>66.688299999999998</v>
      </c>
      <c r="Q1148" s="9">
        <f t="shared" si="69"/>
        <v>42575.130057870367</v>
      </c>
      <c r="R1148" s="9">
        <f t="shared" si="70"/>
        <v>41854.708333333336</v>
      </c>
      <c r="S1148">
        <f t="shared" si="71"/>
        <v>2016</v>
      </c>
    </row>
    <row r="1149" spans="1:19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8283</v>
      </c>
      <c r="O1149" t="s">
        <v>8286</v>
      </c>
      <c r="P1149">
        <f t="shared" si="72"/>
        <v>55.012700000000002</v>
      </c>
      <c r="Q1149" s="9">
        <f t="shared" si="69"/>
        <v>41226.95721064815</v>
      </c>
      <c r="R1149" s="9">
        <f t="shared" si="70"/>
        <v>42605.130057870367</v>
      </c>
      <c r="S1149">
        <f t="shared" si="71"/>
        <v>2012</v>
      </c>
    </row>
    <row r="1150" spans="1:19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8271</v>
      </c>
      <c r="O1150" t="s">
        <v>8293</v>
      </c>
      <c r="P1150">
        <f t="shared" si="72"/>
        <v>82.516099999999994</v>
      </c>
      <c r="Q1150" s="9">
        <f t="shared" si="69"/>
        <v>42318.702094907407</v>
      </c>
      <c r="R1150" s="9">
        <f t="shared" si="70"/>
        <v>41256.95721064815</v>
      </c>
      <c r="S1150">
        <f t="shared" si="71"/>
        <v>2015</v>
      </c>
    </row>
    <row r="1151" spans="1:19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8283</v>
      </c>
      <c r="O1151" t="s">
        <v>8286</v>
      </c>
      <c r="P1151">
        <f t="shared" si="72"/>
        <v>150.14709999999999</v>
      </c>
      <c r="Q1151" s="9">
        <f t="shared" si="69"/>
        <v>42381.686840277776</v>
      </c>
      <c r="R1151" s="9">
        <f t="shared" si="70"/>
        <v>42348.702094907407</v>
      </c>
      <c r="S1151">
        <f t="shared" si="71"/>
        <v>2016</v>
      </c>
    </row>
    <row r="1152" spans="1:19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8283</v>
      </c>
      <c r="O1152" t="s">
        <v>8284</v>
      </c>
      <c r="P1152">
        <f t="shared" si="72"/>
        <v>86.491500000000002</v>
      </c>
      <c r="Q1152" s="9">
        <f t="shared" si="69"/>
        <v>41880.061006944445</v>
      </c>
      <c r="R1152" s="9">
        <f t="shared" si="70"/>
        <v>42411.686840277776</v>
      </c>
      <c r="S1152">
        <f t="shared" si="71"/>
        <v>2014</v>
      </c>
    </row>
    <row r="1153" spans="1:19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8283</v>
      </c>
      <c r="O1153" t="s">
        <v>8286</v>
      </c>
      <c r="P1153">
        <f t="shared" si="72"/>
        <v>58.620699999999999</v>
      </c>
      <c r="Q1153" s="9">
        <f t="shared" si="69"/>
        <v>42125.647534722222</v>
      </c>
      <c r="R1153" s="9">
        <f t="shared" si="70"/>
        <v>41908.065972222219</v>
      </c>
      <c r="S1153">
        <f t="shared" si="71"/>
        <v>2015</v>
      </c>
    </row>
    <row r="1154" spans="1:19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8283</v>
      </c>
      <c r="O1154" t="s">
        <v>8286</v>
      </c>
      <c r="P1154">
        <f t="shared" si="72"/>
        <v>82.258099999999999</v>
      </c>
      <c r="Q1154" s="9">
        <f t="shared" si="69"/>
        <v>41789.330312500002</v>
      </c>
      <c r="R1154" s="9">
        <f t="shared" si="70"/>
        <v>42150.647534722222</v>
      </c>
      <c r="S1154">
        <f t="shared" si="71"/>
        <v>2014</v>
      </c>
    </row>
    <row r="1155" spans="1:19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8271</v>
      </c>
      <c r="O1155" t="s">
        <v>8293</v>
      </c>
      <c r="P1155">
        <f t="shared" si="72"/>
        <v>51.474699999999999</v>
      </c>
      <c r="Q1155" s="9">
        <f t="shared" ref="Q1155:Q1218" si="73">(((J1156/60)/60)/24)+DATE(1970,1,1)</f>
        <v>41926.585162037038</v>
      </c>
      <c r="R1155" s="9">
        <f t="shared" ref="R1155:R1218" si="74">(((I1155/60)/60)/24)+DATE(1970,1,1)</f>
        <v>41829.330312500002</v>
      </c>
      <c r="S1155">
        <f t="shared" ref="S1155:S1218" si="75">YEAR(Q1155)</f>
        <v>2014</v>
      </c>
    </row>
    <row r="1156" spans="1:19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8276</v>
      </c>
      <c r="O1156" t="s">
        <v>8277</v>
      </c>
      <c r="P1156">
        <f t="shared" si="72"/>
        <v>28.105</v>
      </c>
      <c r="Q1156" s="9">
        <f t="shared" si="73"/>
        <v>41799.685902777775</v>
      </c>
      <c r="R1156" s="9">
        <f t="shared" si="74"/>
        <v>41961</v>
      </c>
      <c r="S1156">
        <f t="shared" si="75"/>
        <v>2014</v>
      </c>
    </row>
    <row r="1157" spans="1:19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8283</v>
      </c>
      <c r="O1157" t="s">
        <v>8286</v>
      </c>
      <c r="P1157">
        <f t="shared" ref="P1157:P1220" si="76">IFERROR(ROUND(E1157/L1157,4),0)</f>
        <v>80.730199999999996</v>
      </c>
      <c r="Q1157" s="9">
        <f t="shared" si="73"/>
        <v>41951.788807870369</v>
      </c>
      <c r="R1157" s="9">
        <f t="shared" si="74"/>
        <v>41827.083333333336</v>
      </c>
      <c r="S1157">
        <f t="shared" si="75"/>
        <v>2014</v>
      </c>
    </row>
    <row r="1158" spans="1:19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8287</v>
      </c>
      <c r="O1158" t="s">
        <v>8288</v>
      </c>
      <c r="P1158">
        <f t="shared" si="76"/>
        <v>51.313099999999999</v>
      </c>
      <c r="Q1158" s="9">
        <f t="shared" si="73"/>
        <v>42289.957175925927</v>
      </c>
      <c r="R1158" s="9">
        <f t="shared" si="74"/>
        <v>41964.166666666672</v>
      </c>
      <c r="S1158">
        <f t="shared" si="75"/>
        <v>2015</v>
      </c>
    </row>
    <row r="1159" spans="1:19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8268</v>
      </c>
      <c r="O1159" t="s">
        <v>8269</v>
      </c>
      <c r="P1159">
        <f t="shared" si="76"/>
        <v>101.56</v>
      </c>
      <c r="Q1159" s="9">
        <f t="shared" si="73"/>
        <v>42201.675011574072</v>
      </c>
      <c r="R1159" s="9">
        <f t="shared" si="74"/>
        <v>42319.998842592591</v>
      </c>
      <c r="S1159">
        <f t="shared" si="75"/>
        <v>2015</v>
      </c>
    </row>
    <row r="1160" spans="1:19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8283</v>
      </c>
      <c r="O1160" t="s">
        <v>8286</v>
      </c>
      <c r="P1160">
        <f t="shared" si="76"/>
        <v>36.474800000000002</v>
      </c>
      <c r="Q1160" s="9">
        <f t="shared" si="73"/>
        <v>41993.824340277773</v>
      </c>
      <c r="R1160" s="9">
        <f t="shared" si="74"/>
        <v>42216.666666666672</v>
      </c>
      <c r="S1160">
        <f t="shared" si="75"/>
        <v>2014</v>
      </c>
    </row>
    <row r="1161" spans="1:19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8283</v>
      </c>
      <c r="O1161" t="s">
        <v>8286</v>
      </c>
      <c r="P1161">
        <f t="shared" si="76"/>
        <v>110.2174</v>
      </c>
      <c r="Q1161" s="9">
        <f t="shared" si="73"/>
        <v>41923.838692129626</v>
      </c>
      <c r="R1161" s="9">
        <f t="shared" si="74"/>
        <v>42010.25</v>
      </c>
      <c r="S1161">
        <f t="shared" si="75"/>
        <v>2014</v>
      </c>
    </row>
    <row r="1162" spans="1:19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8287</v>
      </c>
      <c r="O1162" t="s">
        <v>8296</v>
      </c>
      <c r="P1162">
        <f t="shared" si="76"/>
        <v>53.893599999999999</v>
      </c>
      <c r="Q1162" s="9">
        <f t="shared" si="73"/>
        <v>41249.448958333334</v>
      </c>
      <c r="R1162" s="9">
        <f t="shared" si="74"/>
        <v>41953.88035879629</v>
      </c>
      <c r="S1162">
        <f t="shared" si="75"/>
        <v>2012</v>
      </c>
    </row>
    <row r="1163" spans="1:19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8287</v>
      </c>
      <c r="O1163" t="s">
        <v>8289</v>
      </c>
      <c r="P1163">
        <f t="shared" si="76"/>
        <v>23.963100000000001</v>
      </c>
      <c r="Q1163" s="9">
        <f t="shared" si="73"/>
        <v>41806.395428240743</v>
      </c>
      <c r="R1163" s="9">
        <f t="shared" si="74"/>
        <v>41281.333333333336</v>
      </c>
      <c r="S1163">
        <f t="shared" si="75"/>
        <v>2014</v>
      </c>
    </row>
    <row r="1164" spans="1:19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8283</v>
      </c>
      <c r="O1164" t="s">
        <v>8286</v>
      </c>
      <c r="P1164">
        <f t="shared" si="76"/>
        <v>93.611099999999993</v>
      </c>
      <c r="Q1164" s="9">
        <f t="shared" si="73"/>
        <v>41813.766099537039</v>
      </c>
      <c r="R1164" s="9">
        <f t="shared" si="74"/>
        <v>41843.458333333336</v>
      </c>
      <c r="S1164">
        <f t="shared" si="75"/>
        <v>2014</v>
      </c>
    </row>
    <row r="1165" spans="1:19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8287</v>
      </c>
      <c r="O1165" t="s">
        <v>8291</v>
      </c>
      <c r="P1165">
        <f t="shared" si="76"/>
        <v>87.103399999999993</v>
      </c>
      <c r="Q1165" s="9">
        <f t="shared" si="73"/>
        <v>41445.962754629632</v>
      </c>
      <c r="R1165" s="9">
        <f t="shared" si="74"/>
        <v>41844.766099537039</v>
      </c>
      <c r="S1165">
        <f t="shared" si="75"/>
        <v>2013</v>
      </c>
    </row>
    <row r="1166" spans="1:19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8276</v>
      </c>
      <c r="O1166" t="s">
        <v>8294</v>
      </c>
      <c r="P1166">
        <f t="shared" si="76"/>
        <v>34.128399999999999</v>
      </c>
      <c r="Q1166" s="9">
        <f t="shared" si="73"/>
        <v>42303.617488425924</v>
      </c>
      <c r="R1166" s="9">
        <f t="shared" si="74"/>
        <v>41490.962754629632</v>
      </c>
      <c r="S1166">
        <f t="shared" si="75"/>
        <v>2015</v>
      </c>
    </row>
    <row r="1167" spans="1:19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8268</v>
      </c>
      <c r="O1167" t="s">
        <v>8269</v>
      </c>
      <c r="P1167">
        <f t="shared" si="76"/>
        <v>41.7438</v>
      </c>
      <c r="Q1167" s="9">
        <f t="shared" si="73"/>
        <v>41739.525300925925</v>
      </c>
      <c r="R1167" s="9">
        <f t="shared" si="74"/>
        <v>42333.659155092595</v>
      </c>
      <c r="S1167">
        <f t="shared" si="75"/>
        <v>2014</v>
      </c>
    </row>
    <row r="1168" spans="1:19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8283</v>
      </c>
      <c r="O1168" t="s">
        <v>8295</v>
      </c>
      <c r="P1168">
        <f t="shared" si="76"/>
        <v>55.503</v>
      </c>
      <c r="Q1168" s="9">
        <f t="shared" si="73"/>
        <v>41829.795729166668</v>
      </c>
      <c r="R1168" s="9">
        <f t="shared" si="74"/>
        <v>41764.525300925925</v>
      </c>
      <c r="S1168">
        <f t="shared" si="75"/>
        <v>2014</v>
      </c>
    </row>
    <row r="1169" spans="1:19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8283</v>
      </c>
      <c r="O1169" t="s">
        <v>8286</v>
      </c>
      <c r="P1169">
        <f t="shared" si="76"/>
        <v>53.723399999999998</v>
      </c>
      <c r="Q1169" s="9">
        <f t="shared" si="73"/>
        <v>41524.056921296295</v>
      </c>
      <c r="R1169" s="9">
        <f t="shared" si="74"/>
        <v>41859.795729166668</v>
      </c>
      <c r="S1169">
        <f t="shared" si="75"/>
        <v>2013</v>
      </c>
    </row>
    <row r="1170" spans="1:19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8287</v>
      </c>
      <c r="O1170" t="s">
        <v>8291</v>
      </c>
      <c r="P1170">
        <f t="shared" si="76"/>
        <v>109.70699999999999</v>
      </c>
      <c r="Q1170" s="9">
        <f t="shared" si="73"/>
        <v>41107.849143518521</v>
      </c>
      <c r="R1170" s="9">
        <f t="shared" si="74"/>
        <v>41554.056921296295</v>
      </c>
      <c r="S1170">
        <f t="shared" si="75"/>
        <v>2012</v>
      </c>
    </row>
    <row r="1171" spans="1:19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8287</v>
      </c>
      <c r="O1171" t="s">
        <v>8301</v>
      </c>
      <c r="P1171">
        <f t="shared" si="76"/>
        <v>84.083299999999994</v>
      </c>
      <c r="Q1171" s="9">
        <f t="shared" si="73"/>
        <v>41068.520474537036</v>
      </c>
      <c r="R1171" s="9">
        <f t="shared" si="74"/>
        <v>41137.849143518521</v>
      </c>
      <c r="S1171">
        <f t="shared" si="75"/>
        <v>2012</v>
      </c>
    </row>
    <row r="1172" spans="1:19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8287</v>
      </c>
      <c r="O1172" t="s">
        <v>8301</v>
      </c>
      <c r="P1172">
        <f t="shared" si="76"/>
        <v>88.438599999999994</v>
      </c>
      <c r="Q1172" s="9">
        <f t="shared" si="73"/>
        <v>41927.936157407406</v>
      </c>
      <c r="R1172" s="9">
        <f t="shared" si="74"/>
        <v>41098.520474537036</v>
      </c>
      <c r="S1172">
        <f t="shared" si="75"/>
        <v>2014</v>
      </c>
    </row>
    <row r="1173" spans="1:19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8283</v>
      </c>
      <c r="O1173" t="s">
        <v>8286</v>
      </c>
      <c r="P1173">
        <f t="shared" si="76"/>
        <v>114.5455</v>
      </c>
      <c r="Q1173" s="9">
        <f t="shared" si="73"/>
        <v>41827.909942129627</v>
      </c>
      <c r="R1173" s="9">
        <f t="shared" si="74"/>
        <v>41948.977824074071</v>
      </c>
      <c r="S1173">
        <f t="shared" si="75"/>
        <v>2014</v>
      </c>
    </row>
    <row r="1174" spans="1:19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8283</v>
      </c>
      <c r="O1174" t="s">
        <v>8286</v>
      </c>
      <c r="P1174">
        <f t="shared" si="76"/>
        <v>25.692299999999999</v>
      </c>
      <c r="Q1174" s="9">
        <f t="shared" si="73"/>
        <v>40987.776631944449</v>
      </c>
      <c r="R1174" s="9">
        <f t="shared" si="74"/>
        <v>41857.897222222222</v>
      </c>
      <c r="S1174">
        <f t="shared" si="75"/>
        <v>2012</v>
      </c>
    </row>
    <row r="1175" spans="1:19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8281</v>
      </c>
      <c r="O1175" t="s">
        <v>8303</v>
      </c>
      <c r="P1175">
        <f t="shared" si="76"/>
        <v>186.11109999999999</v>
      </c>
      <c r="Q1175" s="9">
        <f t="shared" si="73"/>
        <v>41982.688611111109</v>
      </c>
      <c r="R1175" s="9">
        <f t="shared" si="74"/>
        <v>41001.776631944449</v>
      </c>
      <c r="S1175">
        <f t="shared" si="75"/>
        <v>2014</v>
      </c>
    </row>
    <row r="1176" spans="1:19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8283</v>
      </c>
      <c r="O1176" t="s">
        <v>8286</v>
      </c>
      <c r="P1176">
        <f t="shared" si="76"/>
        <v>122.53660000000001</v>
      </c>
      <c r="Q1176" s="9">
        <f t="shared" si="73"/>
        <v>41827.674143518518</v>
      </c>
      <c r="R1176" s="9">
        <f t="shared" si="74"/>
        <v>42012.688611111109</v>
      </c>
      <c r="S1176">
        <f t="shared" si="75"/>
        <v>2014</v>
      </c>
    </row>
    <row r="1177" spans="1:19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8283</v>
      </c>
      <c r="O1177" t="s">
        <v>8286</v>
      </c>
      <c r="P1177">
        <f t="shared" si="76"/>
        <v>79.619</v>
      </c>
      <c r="Q1177" s="9">
        <f t="shared" si="73"/>
        <v>41787.218229166669</v>
      </c>
      <c r="R1177" s="9">
        <f t="shared" si="74"/>
        <v>41854.958333333336</v>
      </c>
      <c r="S1177">
        <f t="shared" si="75"/>
        <v>2014</v>
      </c>
    </row>
    <row r="1178" spans="1:19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8283</v>
      </c>
      <c r="O1178" t="s">
        <v>8286</v>
      </c>
      <c r="P1178">
        <f t="shared" si="76"/>
        <v>200.49</v>
      </c>
      <c r="Q1178" s="9">
        <f t="shared" si="73"/>
        <v>42632.373414351852</v>
      </c>
      <c r="R1178" s="9">
        <f t="shared" si="74"/>
        <v>41817.218229166669</v>
      </c>
      <c r="S1178">
        <f t="shared" si="75"/>
        <v>2016</v>
      </c>
    </row>
    <row r="1179" spans="1:19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8268</v>
      </c>
      <c r="O1179" t="s">
        <v>8270</v>
      </c>
      <c r="P1179">
        <f t="shared" si="76"/>
        <v>178.92859999999999</v>
      </c>
      <c r="Q1179" s="9">
        <f t="shared" si="73"/>
        <v>41902.333726851852</v>
      </c>
      <c r="R1179" s="9">
        <f t="shared" si="74"/>
        <v>42672.373414351852</v>
      </c>
      <c r="S1179">
        <f t="shared" si="75"/>
        <v>2014</v>
      </c>
    </row>
    <row r="1180" spans="1:19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8283</v>
      </c>
      <c r="O1180" t="s">
        <v>8286</v>
      </c>
      <c r="P1180">
        <f t="shared" si="76"/>
        <v>68.534199999999998</v>
      </c>
      <c r="Q1180" s="9">
        <f t="shared" si="73"/>
        <v>40996.667199074072</v>
      </c>
      <c r="R1180" s="9">
        <f t="shared" si="74"/>
        <v>41932.333726851852</v>
      </c>
      <c r="S1180">
        <f t="shared" si="75"/>
        <v>2012</v>
      </c>
    </row>
    <row r="1181" spans="1:19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8287</v>
      </c>
      <c r="O1181" t="s">
        <v>8291</v>
      </c>
      <c r="P1181">
        <f t="shared" si="76"/>
        <v>178.6071</v>
      </c>
      <c r="Q1181" s="9">
        <f t="shared" si="73"/>
        <v>40417.011296296296</v>
      </c>
      <c r="R1181" s="9">
        <f t="shared" si="74"/>
        <v>41026.667199074072</v>
      </c>
      <c r="S1181">
        <f t="shared" si="75"/>
        <v>2010</v>
      </c>
    </row>
    <row r="1182" spans="1:19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8287</v>
      </c>
      <c r="O1182" t="s">
        <v>8288</v>
      </c>
      <c r="P1182">
        <f t="shared" si="76"/>
        <v>131.58369999999999</v>
      </c>
      <c r="Q1182" s="9">
        <f t="shared" si="73"/>
        <v>41197.753310185188</v>
      </c>
      <c r="R1182" s="9">
        <f t="shared" si="74"/>
        <v>40462.011296296296</v>
      </c>
      <c r="S1182">
        <f t="shared" si="75"/>
        <v>2012</v>
      </c>
    </row>
    <row r="1183" spans="1:19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8281</v>
      </c>
      <c r="O1183" t="s">
        <v>8303</v>
      </c>
      <c r="P1183">
        <f t="shared" si="76"/>
        <v>192.30770000000001</v>
      </c>
      <c r="Q1183" s="9">
        <f t="shared" si="73"/>
        <v>40343.084421296298</v>
      </c>
      <c r="R1183" s="9">
        <f t="shared" si="74"/>
        <v>41217.794976851852</v>
      </c>
      <c r="S1183">
        <f t="shared" si="75"/>
        <v>2010</v>
      </c>
    </row>
    <row r="1184" spans="1:19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8281</v>
      </c>
      <c r="O1184" t="s">
        <v>8282</v>
      </c>
      <c r="P1184">
        <f t="shared" si="76"/>
        <v>100</v>
      </c>
      <c r="Q1184" s="9">
        <f t="shared" si="73"/>
        <v>42460.573611111111</v>
      </c>
      <c r="R1184" s="9">
        <f t="shared" si="74"/>
        <v>40378.666666666664</v>
      </c>
      <c r="S1184">
        <f t="shared" si="75"/>
        <v>2016</v>
      </c>
    </row>
    <row r="1185" spans="1:19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8287</v>
      </c>
      <c r="O1185" t="s">
        <v>8301</v>
      </c>
      <c r="P1185">
        <f t="shared" si="76"/>
        <v>185.18520000000001</v>
      </c>
      <c r="Q1185" s="9">
        <f t="shared" si="73"/>
        <v>42065.750300925924</v>
      </c>
      <c r="R1185" s="9">
        <f t="shared" si="74"/>
        <v>42482.619444444441</v>
      </c>
      <c r="S1185">
        <f t="shared" si="75"/>
        <v>2015</v>
      </c>
    </row>
    <row r="1186" spans="1:19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8283</v>
      </c>
      <c r="O1186" t="s">
        <v>8295</v>
      </c>
      <c r="P1186">
        <f t="shared" si="76"/>
        <v>64.935100000000006</v>
      </c>
      <c r="Q1186" s="9">
        <f t="shared" si="73"/>
        <v>41944.527627314819</v>
      </c>
      <c r="R1186" s="9">
        <f t="shared" si="74"/>
        <v>42095.708634259259</v>
      </c>
      <c r="S1186">
        <f t="shared" si="75"/>
        <v>2014</v>
      </c>
    </row>
    <row r="1187" spans="1:19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8283</v>
      </c>
      <c r="O1187" t="s">
        <v>8286</v>
      </c>
      <c r="P1187">
        <f t="shared" si="76"/>
        <v>178.57140000000001</v>
      </c>
      <c r="Q1187" s="9">
        <f t="shared" si="73"/>
        <v>42016.641435185185</v>
      </c>
      <c r="R1187" s="9">
        <f t="shared" si="74"/>
        <v>42004.569293981483</v>
      </c>
      <c r="S1187">
        <f t="shared" si="75"/>
        <v>2015</v>
      </c>
    </row>
    <row r="1188" spans="1:19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8287</v>
      </c>
      <c r="O1188" t="s">
        <v>8289</v>
      </c>
      <c r="P1188">
        <f t="shared" si="76"/>
        <v>65.157899999999998</v>
      </c>
      <c r="Q1188" s="9">
        <f t="shared" si="73"/>
        <v>42313.936365740738</v>
      </c>
      <c r="R1188" s="9">
        <f t="shared" si="74"/>
        <v>42046.641435185185</v>
      </c>
      <c r="S1188">
        <f t="shared" si="75"/>
        <v>2015</v>
      </c>
    </row>
    <row r="1189" spans="1:19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8268</v>
      </c>
      <c r="O1189" t="s">
        <v>8270</v>
      </c>
      <c r="P1189">
        <f t="shared" si="76"/>
        <v>308.75</v>
      </c>
      <c r="Q1189" s="9">
        <f t="shared" si="73"/>
        <v>41905.429155092592</v>
      </c>
      <c r="R1189" s="9">
        <f t="shared" si="74"/>
        <v>42343.936365740738</v>
      </c>
      <c r="S1189">
        <f t="shared" si="75"/>
        <v>2014</v>
      </c>
    </row>
    <row r="1190" spans="1:19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8268</v>
      </c>
      <c r="O1190" t="s">
        <v>8278</v>
      </c>
      <c r="P1190">
        <f t="shared" si="76"/>
        <v>129.97370000000001</v>
      </c>
      <c r="Q1190" s="9">
        <f t="shared" si="73"/>
        <v>41865.882928240739</v>
      </c>
      <c r="R1190" s="9">
        <f t="shared" si="74"/>
        <v>41935.429155092592</v>
      </c>
      <c r="S1190">
        <f t="shared" si="75"/>
        <v>2014</v>
      </c>
    </row>
    <row r="1191" spans="1:19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8283</v>
      </c>
      <c r="O1191" t="s">
        <v>8295</v>
      </c>
      <c r="P1191">
        <f t="shared" si="76"/>
        <v>94.903800000000004</v>
      </c>
      <c r="Q1191" s="9">
        <f t="shared" si="73"/>
        <v>42626.633703703701</v>
      </c>
      <c r="R1191" s="9">
        <f t="shared" si="74"/>
        <v>41890.882928240739</v>
      </c>
      <c r="S1191">
        <f t="shared" si="75"/>
        <v>2016</v>
      </c>
    </row>
    <row r="1192" spans="1:19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8268</v>
      </c>
      <c r="O1192" t="s">
        <v>8270</v>
      </c>
      <c r="P1192">
        <f t="shared" si="76"/>
        <v>54.666699999999999</v>
      </c>
      <c r="Q1192" s="9">
        <f t="shared" si="73"/>
        <v>41757.975011574075</v>
      </c>
      <c r="R1192" s="9">
        <f t="shared" si="74"/>
        <v>42656.633703703701</v>
      </c>
      <c r="S1192">
        <f t="shared" si="75"/>
        <v>2014</v>
      </c>
    </row>
    <row r="1193" spans="1:19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8281</v>
      </c>
      <c r="O1193" t="s">
        <v>8299</v>
      </c>
      <c r="P1193">
        <f t="shared" si="76"/>
        <v>39.569299999999998</v>
      </c>
      <c r="Q1193" s="9">
        <f t="shared" si="73"/>
        <v>42062.834444444445</v>
      </c>
      <c r="R1193" s="9">
        <f t="shared" si="74"/>
        <v>41793.165972222225</v>
      </c>
      <c r="S1193">
        <f t="shared" si="75"/>
        <v>2015</v>
      </c>
    </row>
    <row r="1194" spans="1:19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8283</v>
      </c>
      <c r="O1194" t="s">
        <v>8286</v>
      </c>
      <c r="P1194">
        <f t="shared" si="76"/>
        <v>148.48480000000001</v>
      </c>
      <c r="Q1194" s="9">
        <f t="shared" si="73"/>
        <v>41716.785011574073</v>
      </c>
      <c r="R1194" s="9">
        <f t="shared" si="74"/>
        <v>42083.852083333331</v>
      </c>
      <c r="S1194">
        <f t="shared" si="75"/>
        <v>2014</v>
      </c>
    </row>
    <row r="1195" spans="1:19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8287</v>
      </c>
      <c r="O1195" t="s">
        <v>8289</v>
      </c>
      <c r="P1195">
        <f t="shared" si="76"/>
        <v>40.75</v>
      </c>
      <c r="Q1195" s="9">
        <f t="shared" si="73"/>
        <v>41904.407812500001</v>
      </c>
      <c r="R1195" s="9">
        <f t="shared" si="74"/>
        <v>41739.290972222225</v>
      </c>
      <c r="S1195">
        <f t="shared" si="75"/>
        <v>2014</v>
      </c>
    </row>
    <row r="1196" spans="1:19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8281</v>
      </c>
      <c r="O1196" t="s">
        <v>8299</v>
      </c>
      <c r="P1196">
        <f t="shared" si="76"/>
        <v>88.8</v>
      </c>
      <c r="Q1196" s="9">
        <f t="shared" si="73"/>
        <v>41614.651493055557</v>
      </c>
      <c r="R1196" s="9">
        <f t="shared" si="74"/>
        <v>41964.449479166666</v>
      </c>
      <c r="S1196">
        <f t="shared" si="75"/>
        <v>2013</v>
      </c>
    </row>
    <row r="1197" spans="1:19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8276</v>
      </c>
      <c r="O1197" t="s">
        <v>8277</v>
      </c>
      <c r="P1197">
        <f t="shared" si="76"/>
        <v>64.746700000000004</v>
      </c>
      <c r="Q1197" s="9">
        <f t="shared" si="73"/>
        <v>41897.134895833333</v>
      </c>
      <c r="R1197" s="9">
        <f t="shared" si="74"/>
        <v>41644.651493055557</v>
      </c>
      <c r="S1197">
        <f t="shared" si="75"/>
        <v>2014</v>
      </c>
    </row>
    <row r="1198" spans="1:19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8273</v>
      </c>
      <c r="O1198" t="s">
        <v>8274</v>
      </c>
      <c r="P1198">
        <f t="shared" si="76"/>
        <v>44.935200000000002</v>
      </c>
      <c r="Q1198" s="9">
        <f t="shared" si="73"/>
        <v>42526.874236111107</v>
      </c>
      <c r="R1198" s="9">
        <f t="shared" si="74"/>
        <v>41928</v>
      </c>
      <c r="S1198">
        <f t="shared" si="75"/>
        <v>2016</v>
      </c>
    </row>
    <row r="1199" spans="1:19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8287</v>
      </c>
      <c r="O1199" t="s">
        <v>8291</v>
      </c>
      <c r="P1199">
        <f t="shared" si="76"/>
        <v>74.246200000000002</v>
      </c>
      <c r="Q1199" s="9">
        <f t="shared" si="73"/>
        <v>41543.988067129627</v>
      </c>
      <c r="R1199" s="9">
        <f t="shared" si="74"/>
        <v>42556.874236111107</v>
      </c>
      <c r="S1199">
        <f t="shared" si="75"/>
        <v>2013</v>
      </c>
    </row>
    <row r="1200" spans="1:19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8287</v>
      </c>
      <c r="O1200" t="s">
        <v>8291</v>
      </c>
      <c r="P1200">
        <f t="shared" si="76"/>
        <v>34.170200000000001</v>
      </c>
      <c r="Q1200" s="9">
        <f t="shared" si="73"/>
        <v>42469.874907407408</v>
      </c>
      <c r="R1200" s="9">
        <f t="shared" si="74"/>
        <v>41571.988067129627</v>
      </c>
      <c r="S1200">
        <f t="shared" si="75"/>
        <v>2016</v>
      </c>
    </row>
    <row r="1201" spans="1:19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8276</v>
      </c>
      <c r="O1201" t="s">
        <v>8277</v>
      </c>
      <c r="P1201">
        <f t="shared" si="76"/>
        <v>24.762899999999998</v>
      </c>
      <c r="Q1201" s="9">
        <f t="shared" si="73"/>
        <v>40526.36917824074</v>
      </c>
      <c r="R1201" s="9">
        <f t="shared" si="74"/>
        <v>42487.083333333328</v>
      </c>
      <c r="S1201">
        <f t="shared" si="75"/>
        <v>2010</v>
      </c>
    </row>
    <row r="1202" spans="1:19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8281</v>
      </c>
      <c r="O1202" t="s">
        <v>8282</v>
      </c>
      <c r="P1202">
        <f t="shared" si="76"/>
        <v>28.5762</v>
      </c>
      <c r="Q1202" s="9">
        <f t="shared" si="73"/>
        <v>42051.148888888885</v>
      </c>
      <c r="R1202" s="9">
        <f t="shared" si="74"/>
        <v>40576.332638888889</v>
      </c>
      <c r="S1202">
        <f t="shared" si="75"/>
        <v>2015</v>
      </c>
    </row>
    <row r="1203" spans="1:19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8287</v>
      </c>
      <c r="O1203" t="s">
        <v>8296</v>
      </c>
      <c r="P1203">
        <f t="shared" si="76"/>
        <v>41.704300000000003</v>
      </c>
      <c r="Q1203" s="9">
        <f t="shared" si="73"/>
        <v>41375.702210648145</v>
      </c>
      <c r="R1203" s="9">
        <f t="shared" si="74"/>
        <v>42079.107222222221</v>
      </c>
      <c r="S1203">
        <f t="shared" si="75"/>
        <v>2013</v>
      </c>
    </row>
    <row r="1204" spans="1:19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8283</v>
      </c>
      <c r="O1204" t="s">
        <v>8286</v>
      </c>
      <c r="P1204">
        <f t="shared" si="76"/>
        <v>77.335800000000006</v>
      </c>
      <c r="Q1204" s="9">
        <f t="shared" si="73"/>
        <v>42089.412557870368</v>
      </c>
      <c r="R1204" s="9">
        <f t="shared" si="74"/>
        <v>41400.702210648145</v>
      </c>
      <c r="S1204">
        <f t="shared" si="75"/>
        <v>2015</v>
      </c>
    </row>
    <row r="1205" spans="1:19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8283</v>
      </c>
      <c r="O1205" t="s">
        <v>8286</v>
      </c>
      <c r="P1205">
        <f t="shared" si="76"/>
        <v>159.4667</v>
      </c>
      <c r="Q1205" s="9">
        <f t="shared" si="73"/>
        <v>42145.919687500005</v>
      </c>
      <c r="R1205" s="9">
        <f t="shared" si="74"/>
        <v>42117.770833333328</v>
      </c>
      <c r="S1205">
        <f t="shared" si="75"/>
        <v>2015</v>
      </c>
    </row>
    <row r="1206" spans="1:19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8287</v>
      </c>
      <c r="O1206" t="s">
        <v>8289</v>
      </c>
      <c r="P1206">
        <f t="shared" si="76"/>
        <v>36.206099999999999</v>
      </c>
      <c r="Q1206" s="9">
        <f t="shared" si="73"/>
        <v>42186.257418981477</v>
      </c>
      <c r="R1206" s="9">
        <f t="shared" si="74"/>
        <v>42175.919687500005</v>
      </c>
      <c r="S1206">
        <f t="shared" si="75"/>
        <v>2015</v>
      </c>
    </row>
    <row r="1207" spans="1:19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8281</v>
      </c>
      <c r="O1207" t="s">
        <v>8297</v>
      </c>
      <c r="P1207">
        <f t="shared" si="76"/>
        <v>81.241399999999999</v>
      </c>
      <c r="Q1207" s="9">
        <f t="shared" si="73"/>
        <v>42024.702893518523</v>
      </c>
      <c r="R1207" s="9">
        <f t="shared" si="74"/>
        <v>42217.207638888889</v>
      </c>
      <c r="S1207">
        <f t="shared" si="75"/>
        <v>2015</v>
      </c>
    </row>
    <row r="1208" spans="1:19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8283</v>
      </c>
      <c r="O1208" t="s">
        <v>8284</v>
      </c>
      <c r="P1208">
        <f t="shared" si="76"/>
        <v>85.181799999999996</v>
      </c>
      <c r="Q1208" s="9">
        <f t="shared" si="73"/>
        <v>41373.690266203703</v>
      </c>
      <c r="R1208" s="9">
        <f t="shared" si="74"/>
        <v>42045.702893518523</v>
      </c>
      <c r="S1208">
        <f t="shared" si="75"/>
        <v>2013</v>
      </c>
    </row>
    <row r="1209" spans="1:19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8287</v>
      </c>
      <c r="O1209" t="s">
        <v>8288</v>
      </c>
      <c r="P1209">
        <f t="shared" si="76"/>
        <v>62.38</v>
      </c>
      <c r="Q1209" s="9">
        <f t="shared" si="73"/>
        <v>42707.074976851851</v>
      </c>
      <c r="R1209" s="9">
        <f t="shared" si="74"/>
        <v>41403.690266203703</v>
      </c>
      <c r="S1209">
        <f t="shared" si="75"/>
        <v>2016</v>
      </c>
    </row>
    <row r="1210" spans="1:19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8287</v>
      </c>
      <c r="O1210" t="s">
        <v>8291</v>
      </c>
      <c r="P1210">
        <f t="shared" si="76"/>
        <v>50.247300000000003</v>
      </c>
      <c r="Q1210" s="9">
        <f t="shared" si="73"/>
        <v>41921.263078703705</v>
      </c>
      <c r="R1210" s="9">
        <f t="shared" si="74"/>
        <v>42727.074976851851</v>
      </c>
      <c r="S1210">
        <f t="shared" si="75"/>
        <v>2014</v>
      </c>
    </row>
    <row r="1211" spans="1:19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8268</v>
      </c>
      <c r="O1211" t="s">
        <v>8270</v>
      </c>
      <c r="P1211">
        <f t="shared" si="76"/>
        <v>424.4545</v>
      </c>
      <c r="Q1211" s="9">
        <f t="shared" si="73"/>
        <v>41923.783576388887</v>
      </c>
      <c r="R1211" s="9">
        <f t="shared" si="74"/>
        <v>41973.957638888889</v>
      </c>
      <c r="S1211">
        <f t="shared" si="75"/>
        <v>2014</v>
      </c>
    </row>
    <row r="1212" spans="1:19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8276</v>
      </c>
      <c r="O1212" t="s">
        <v>8304</v>
      </c>
      <c r="P1212">
        <f t="shared" si="76"/>
        <v>49.1158</v>
      </c>
      <c r="Q1212" s="9">
        <f t="shared" si="73"/>
        <v>40663.08666666667</v>
      </c>
      <c r="R1212" s="9">
        <f t="shared" si="74"/>
        <v>41963.825243055559</v>
      </c>
      <c r="S1212">
        <f t="shared" si="75"/>
        <v>2011</v>
      </c>
    </row>
    <row r="1213" spans="1:19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8287</v>
      </c>
      <c r="O1213" t="s">
        <v>8291</v>
      </c>
      <c r="P1213">
        <f t="shared" si="76"/>
        <v>53.563200000000002</v>
      </c>
      <c r="Q1213" s="9">
        <f t="shared" si="73"/>
        <v>42126.87501157407</v>
      </c>
      <c r="R1213" s="9">
        <f t="shared" si="74"/>
        <v>40706.166666666664</v>
      </c>
      <c r="S1213">
        <f t="shared" si="75"/>
        <v>2015</v>
      </c>
    </row>
    <row r="1214" spans="1:19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8283</v>
      </c>
      <c r="O1214" t="s">
        <v>8286</v>
      </c>
      <c r="P1214">
        <f t="shared" si="76"/>
        <v>83.142899999999997</v>
      </c>
      <c r="Q1214" s="9">
        <f t="shared" si="73"/>
        <v>41701.901817129627</v>
      </c>
      <c r="R1214" s="9">
        <f t="shared" si="74"/>
        <v>42158.290972222225</v>
      </c>
      <c r="S1214">
        <f t="shared" si="75"/>
        <v>2014</v>
      </c>
    </row>
    <row r="1215" spans="1:19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8281</v>
      </c>
      <c r="O1215" t="s">
        <v>8303</v>
      </c>
      <c r="P1215">
        <f t="shared" si="76"/>
        <v>43.040100000000002</v>
      </c>
      <c r="Q1215" s="9">
        <f t="shared" si="73"/>
        <v>41311.799513888887</v>
      </c>
      <c r="R1215" s="9">
        <f t="shared" si="74"/>
        <v>41721</v>
      </c>
      <c r="S1215">
        <f t="shared" si="75"/>
        <v>2013</v>
      </c>
    </row>
    <row r="1216" spans="1:19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8281</v>
      </c>
      <c r="O1216" t="s">
        <v>8303</v>
      </c>
      <c r="P1216">
        <f t="shared" si="76"/>
        <v>96.708299999999994</v>
      </c>
      <c r="Q1216" s="9">
        <f t="shared" si="73"/>
        <v>42738.692233796297</v>
      </c>
      <c r="R1216" s="9">
        <f t="shared" si="74"/>
        <v>41336.799513888887</v>
      </c>
      <c r="S1216">
        <f t="shared" si="75"/>
        <v>2017</v>
      </c>
    </row>
    <row r="1217" spans="1:19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8279</v>
      </c>
      <c r="O1217" t="s">
        <v>8280</v>
      </c>
      <c r="P1217">
        <f t="shared" si="76"/>
        <v>69.268699999999995</v>
      </c>
      <c r="Q1217" s="9">
        <f t="shared" si="73"/>
        <v>40847.171018518515</v>
      </c>
      <c r="R1217" s="9">
        <f t="shared" si="74"/>
        <v>42768.692233796297</v>
      </c>
      <c r="S1217">
        <f t="shared" si="75"/>
        <v>2011</v>
      </c>
    </row>
    <row r="1218" spans="1:19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8287</v>
      </c>
      <c r="O1218" t="s">
        <v>8310</v>
      </c>
      <c r="P1218">
        <f t="shared" si="76"/>
        <v>231.75</v>
      </c>
      <c r="Q1218" s="9">
        <f t="shared" si="73"/>
        <v>42081.731273148151</v>
      </c>
      <c r="R1218" s="9">
        <f t="shared" si="74"/>
        <v>40889.212685185186</v>
      </c>
      <c r="S1218">
        <f t="shared" si="75"/>
        <v>2015</v>
      </c>
    </row>
    <row r="1219" spans="1:19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8283</v>
      </c>
      <c r="O1219" t="s">
        <v>8284</v>
      </c>
      <c r="P1219">
        <f t="shared" si="76"/>
        <v>125.27030000000001</v>
      </c>
      <c r="Q1219" s="9">
        <f t="shared" ref="Q1219:Q1282" si="77">(((J1220/60)/60)/24)+DATE(1970,1,1)</f>
        <v>42668.726701388892</v>
      </c>
      <c r="R1219" s="9">
        <f t="shared" ref="R1219:R1282" si="78">(((I1219/60)/60)/24)+DATE(1970,1,1)</f>
        <v>42111.731273148151</v>
      </c>
      <c r="S1219">
        <f t="shared" ref="S1219:S1282" si="79">YEAR(Q1219)</f>
        <v>2016</v>
      </c>
    </row>
    <row r="1220" spans="1:19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8268</v>
      </c>
      <c r="O1220" t="s">
        <v>8270</v>
      </c>
      <c r="P1220">
        <f t="shared" si="76"/>
        <v>124.9192</v>
      </c>
      <c r="Q1220" s="9">
        <f t="shared" si="77"/>
        <v>41791.993414351848</v>
      </c>
      <c r="R1220" s="9">
        <f t="shared" si="78"/>
        <v>42698.768368055549</v>
      </c>
      <c r="S1220">
        <f t="shared" si="79"/>
        <v>2014</v>
      </c>
    </row>
    <row r="1221" spans="1:19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8283</v>
      </c>
      <c r="O1221" t="s">
        <v>8286</v>
      </c>
      <c r="P1221">
        <f t="shared" ref="P1221:P1284" si="80">IFERROR(ROUND(E1221/L1221,4),0)</f>
        <v>100.2174</v>
      </c>
      <c r="Q1221" s="9">
        <f t="shared" si="77"/>
        <v>41943.753032407411</v>
      </c>
      <c r="R1221" s="9">
        <f t="shared" si="78"/>
        <v>41821.993414351848</v>
      </c>
      <c r="S1221">
        <f t="shared" si="79"/>
        <v>2014</v>
      </c>
    </row>
    <row r="1222" spans="1:19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8283</v>
      </c>
      <c r="O1222" t="s">
        <v>8286</v>
      </c>
      <c r="P1222">
        <f t="shared" si="80"/>
        <v>72.888900000000007</v>
      </c>
      <c r="Q1222" s="9">
        <f t="shared" si="77"/>
        <v>42034.928252314814</v>
      </c>
      <c r="R1222" s="9">
        <f t="shared" si="78"/>
        <v>41973.794699074075</v>
      </c>
      <c r="S1222">
        <f t="shared" si="79"/>
        <v>2015</v>
      </c>
    </row>
    <row r="1223" spans="1:19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8283</v>
      </c>
      <c r="O1223" t="s">
        <v>8286</v>
      </c>
      <c r="P1223">
        <f t="shared" si="80"/>
        <v>70.461500000000001</v>
      </c>
      <c r="Q1223" s="9">
        <f t="shared" si="77"/>
        <v>41841.26489583333</v>
      </c>
      <c r="R1223" s="9">
        <f t="shared" si="78"/>
        <v>42090</v>
      </c>
      <c r="S1223">
        <f t="shared" si="79"/>
        <v>2014</v>
      </c>
    </row>
    <row r="1224" spans="1:19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8283</v>
      </c>
      <c r="O1224" t="s">
        <v>8286</v>
      </c>
      <c r="P1224">
        <f t="shared" si="80"/>
        <v>80.157899999999998</v>
      </c>
      <c r="Q1224" s="9">
        <f t="shared" si="77"/>
        <v>41575.237430555557</v>
      </c>
      <c r="R1224" s="9">
        <f t="shared" si="78"/>
        <v>41864.207638888889</v>
      </c>
      <c r="S1224">
        <f t="shared" si="79"/>
        <v>2013</v>
      </c>
    </row>
    <row r="1225" spans="1:19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8276</v>
      </c>
      <c r="O1225" t="s">
        <v>8294</v>
      </c>
      <c r="P1225">
        <f t="shared" si="80"/>
        <v>51.292099999999998</v>
      </c>
      <c r="Q1225" s="9">
        <f t="shared" si="77"/>
        <v>41851.200150462959</v>
      </c>
      <c r="R1225" s="9">
        <f t="shared" si="78"/>
        <v>41605.279097222221</v>
      </c>
      <c r="S1225">
        <f t="shared" si="79"/>
        <v>2014</v>
      </c>
    </row>
    <row r="1226" spans="1:19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8283</v>
      </c>
      <c r="O1226" t="s">
        <v>8286</v>
      </c>
      <c r="P1226">
        <f t="shared" si="80"/>
        <v>114.125</v>
      </c>
      <c r="Q1226" s="9">
        <f t="shared" si="77"/>
        <v>42566.441203703704</v>
      </c>
      <c r="R1226" s="9">
        <f t="shared" si="78"/>
        <v>41881.200150462959</v>
      </c>
      <c r="S1226">
        <f t="shared" si="79"/>
        <v>2016</v>
      </c>
    </row>
    <row r="1227" spans="1:19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8283</v>
      </c>
      <c r="O1227" t="s">
        <v>8286</v>
      </c>
      <c r="P1227">
        <f t="shared" si="80"/>
        <v>42.214199999999998</v>
      </c>
      <c r="Q1227" s="9">
        <f t="shared" si="77"/>
        <v>41299.878148148149</v>
      </c>
      <c r="R1227" s="9">
        <f t="shared" si="78"/>
        <v>42582.458333333328</v>
      </c>
      <c r="S1227">
        <f t="shared" si="79"/>
        <v>2013</v>
      </c>
    </row>
    <row r="1228" spans="1:19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8271</v>
      </c>
      <c r="O1228" t="s">
        <v>8293</v>
      </c>
      <c r="P1228">
        <f t="shared" si="80"/>
        <v>77.271199999999993</v>
      </c>
      <c r="Q1228" s="9">
        <f t="shared" si="77"/>
        <v>41771.814791666664</v>
      </c>
      <c r="R1228" s="9">
        <f t="shared" si="78"/>
        <v>41329.878148148149</v>
      </c>
      <c r="S1228">
        <f t="shared" si="79"/>
        <v>2014</v>
      </c>
    </row>
    <row r="1229" spans="1:19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8283</v>
      </c>
      <c r="O1229" t="s">
        <v>8295</v>
      </c>
      <c r="P1229">
        <f t="shared" si="80"/>
        <v>267.64710000000002</v>
      </c>
      <c r="Q1229" s="9">
        <f t="shared" si="77"/>
        <v>42581.397546296299</v>
      </c>
      <c r="R1229" s="9">
        <f t="shared" si="78"/>
        <v>41801.814791666664</v>
      </c>
      <c r="S1229">
        <f t="shared" si="79"/>
        <v>2016</v>
      </c>
    </row>
    <row r="1230" spans="1:19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8283</v>
      </c>
      <c r="O1230" t="s">
        <v>8286</v>
      </c>
      <c r="P1230">
        <f t="shared" si="80"/>
        <v>56.825000000000003</v>
      </c>
      <c r="Q1230" s="9">
        <f t="shared" si="77"/>
        <v>41914.295104166667</v>
      </c>
      <c r="R1230" s="9">
        <f t="shared" si="78"/>
        <v>42638.958333333328</v>
      </c>
      <c r="S1230">
        <f t="shared" si="79"/>
        <v>2014</v>
      </c>
    </row>
    <row r="1231" spans="1:19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8283</v>
      </c>
      <c r="O1231" t="s">
        <v>8286</v>
      </c>
      <c r="P1231">
        <f t="shared" si="80"/>
        <v>39.868400000000001</v>
      </c>
      <c r="Q1231" s="9">
        <f t="shared" si="77"/>
        <v>41572.492974537039</v>
      </c>
      <c r="R1231" s="9">
        <f t="shared" si="78"/>
        <v>41948.536111111112</v>
      </c>
      <c r="S1231">
        <f t="shared" si="79"/>
        <v>2013</v>
      </c>
    </row>
    <row r="1232" spans="1:19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8287</v>
      </c>
      <c r="O1232" t="s">
        <v>8298</v>
      </c>
      <c r="P1232">
        <f t="shared" si="80"/>
        <v>64.714299999999994</v>
      </c>
      <c r="Q1232" s="9">
        <f t="shared" si="77"/>
        <v>42570.702986111108</v>
      </c>
      <c r="R1232" s="9">
        <f t="shared" si="78"/>
        <v>41602.534641203703</v>
      </c>
      <c r="S1232">
        <f t="shared" si="79"/>
        <v>2016</v>
      </c>
    </row>
    <row r="1233" spans="1:19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8273</v>
      </c>
      <c r="O1233" t="s">
        <v>8274</v>
      </c>
      <c r="P1233">
        <f t="shared" si="80"/>
        <v>32.315399999999997</v>
      </c>
      <c r="Q1233" s="9">
        <f t="shared" si="77"/>
        <v>40248.834999999999</v>
      </c>
      <c r="R1233" s="9">
        <f t="shared" si="78"/>
        <v>42600.702986111108</v>
      </c>
      <c r="S1233">
        <f t="shared" si="79"/>
        <v>2010</v>
      </c>
    </row>
    <row r="1234" spans="1:19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8281</v>
      </c>
      <c r="O1234" t="s">
        <v>8303</v>
      </c>
      <c r="P1234">
        <f t="shared" si="80"/>
        <v>167.4896</v>
      </c>
      <c r="Q1234" s="9">
        <f t="shared" si="77"/>
        <v>41953.091134259259</v>
      </c>
      <c r="R1234" s="9">
        <f t="shared" si="78"/>
        <v>40338.791666666664</v>
      </c>
      <c r="S1234">
        <f t="shared" si="79"/>
        <v>2014</v>
      </c>
    </row>
    <row r="1235" spans="1:19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8287</v>
      </c>
      <c r="O1235" t="s">
        <v>8301</v>
      </c>
      <c r="P1235">
        <f t="shared" si="80"/>
        <v>136.9091</v>
      </c>
      <c r="Q1235" s="9">
        <f t="shared" si="77"/>
        <v>42208.680023148147</v>
      </c>
      <c r="R1235" s="9">
        <f t="shared" si="78"/>
        <v>41981.207638888889</v>
      </c>
      <c r="S1235">
        <f t="shared" si="79"/>
        <v>2015</v>
      </c>
    </row>
    <row r="1236" spans="1:19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8287</v>
      </c>
      <c r="O1236" t="s">
        <v>8301</v>
      </c>
      <c r="P1236">
        <f t="shared" si="80"/>
        <v>74.065600000000003</v>
      </c>
      <c r="Q1236" s="9">
        <f t="shared" si="77"/>
        <v>40999.645925925928</v>
      </c>
      <c r="R1236" s="9">
        <f t="shared" si="78"/>
        <v>42231.165972222225</v>
      </c>
      <c r="S1236">
        <f t="shared" si="79"/>
        <v>2012</v>
      </c>
    </row>
    <row r="1237" spans="1:19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8287</v>
      </c>
      <c r="O1237" t="s">
        <v>8288</v>
      </c>
      <c r="P1237">
        <f t="shared" si="80"/>
        <v>47.541499999999999</v>
      </c>
      <c r="Q1237" s="9">
        <f t="shared" si="77"/>
        <v>42208.84646990741</v>
      </c>
      <c r="R1237" s="9">
        <f t="shared" si="78"/>
        <v>41029.645925925928</v>
      </c>
      <c r="S1237">
        <f t="shared" si="79"/>
        <v>2015</v>
      </c>
    </row>
    <row r="1238" spans="1:19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8283</v>
      </c>
      <c r="O1238" t="s">
        <v>8286</v>
      </c>
      <c r="P1238">
        <f t="shared" si="80"/>
        <v>65.376800000000003</v>
      </c>
      <c r="Q1238" s="9">
        <f t="shared" si="77"/>
        <v>40730.878912037035</v>
      </c>
      <c r="R1238" s="9">
        <f t="shared" si="78"/>
        <v>42238.84646990741</v>
      </c>
      <c r="S1238">
        <f t="shared" si="79"/>
        <v>2011</v>
      </c>
    </row>
    <row r="1239" spans="1:19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8287</v>
      </c>
      <c r="O1239" t="s">
        <v>8288</v>
      </c>
      <c r="P1239">
        <f t="shared" si="80"/>
        <v>80.551100000000005</v>
      </c>
      <c r="Q1239" s="9">
        <f t="shared" si="77"/>
        <v>41962.100532407407</v>
      </c>
      <c r="R1239" s="9">
        <f t="shared" si="78"/>
        <v>40760.878912037035</v>
      </c>
      <c r="S1239">
        <f t="shared" si="79"/>
        <v>2014</v>
      </c>
    </row>
    <row r="1240" spans="1:19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8287</v>
      </c>
      <c r="O1240" t="s">
        <v>8291</v>
      </c>
      <c r="P1240">
        <f t="shared" si="80"/>
        <v>104.6512</v>
      </c>
      <c r="Q1240" s="9">
        <f t="shared" si="77"/>
        <v>42556.873020833329</v>
      </c>
      <c r="R1240" s="9">
        <f t="shared" si="78"/>
        <v>41995.207638888889</v>
      </c>
      <c r="S1240">
        <f t="shared" si="79"/>
        <v>2016</v>
      </c>
    </row>
    <row r="1241" spans="1:19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8283</v>
      </c>
      <c r="O1241" t="s">
        <v>8286</v>
      </c>
      <c r="P1241">
        <f t="shared" si="80"/>
        <v>145.16130000000001</v>
      </c>
      <c r="Q1241" s="9">
        <f t="shared" si="77"/>
        <v>41939.810300925928</v>
      </c>
      <c r="R1241" s="9">
        <f t="shared" si="78"/>
        <v>42616.873020833329</v>
      </c>
      <c r="S1241">
        <f t="shared" si="79"/>
        <v>2014</v>
      </c>
    </row>
    <row r="1242" spans="1:19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8281</v>
      </c>
      <c r="O1242" t="s">
        <v>8285</v>
      </c>
      <c r="P1242">
        <f t="shared" si="80"/>
        <v>373.5</v>
      </c>
      <c r="Q1242" s="9">
        <f t="shared" si="77"/>
        <v>40956.066087962965</v>
      </c>
      <c r="R1242" s="9">
        <f t="shared" si="78"/>
        <v>41969.851967592593</v>
      </c>
      <c r="S1242">
        <f t="shared" si="79"/>
        <v>2012</v>
      </c>
    </row>
    <row r="1243" spans="1:19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8287</v>
      </c>
      <c r="O1243" t="s">
        <v>8289</v>
      </c>
      <c r="P1243">
        <f t="shared" si="80"/>
        <v>61.902799999999999</v>
      </c>
      <c r="Q1243" s="9">
        <f t="shared" si="77"/>
        <v>42420.019097222219</v>
      </c>
      <c r="R1243" s="9">
        <f t="shared" si="78"/>
        <v>41013.73333333333</v>
      </c>
      <c r="S1243">
        <f t="shared" si="79"/>
        <v>2016</v>
      </c>
    </row>
    <row r="1244" spans="1:19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8283</v>
      </c>
      <c r="O1244" t="s">
        <v>8286</v>
      </c>
      <c r="P1244">
        <f t="shared" si="80"/>
        <v>72.950800000000001</v>
      </c>
      <c r="Q1244" s="9">
        <f t="shared" si="77"/>
        <v>41941.75203703704</v>
      </c>
      <c r="R1244" s="9">
        <f t="shared" si="78"/>
        <v>42479.977430555555</v>
      </c>
      <c r="S1244">
        <f t="shared" si="79"/>
        <v>2014</v>
      </c>
    </row>
    <row r="1245" spans="1:19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8283</v>
      </c>
      <c r="O1245" t="s">
        <v>8286</v>
      </c>
      <c r="P1245">
        <f t="shared" si="80"/>
        <v>68.353800000000007</v>
      </c>
      <c r="Q1245" s="9">
        <f t="shared" si="77"/>
        <v>42311.711979166663</v>
      </c>
      <c r="R1245" s="9">
        <f t="shared" si="78"/>
        <v>41964.708333333328</v>
      </c>
      <c r="S1245">
        <f t="shared" si="79"/>
        <v>2015</v>
      </c>
    </row>
    <row r="1246" spans="1:19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8283</v>
      </c>
      <c r="O1246" t="s">
        <v>8286</v>
      </c>
      <c r="P1246">
        <f t="shared" si="80"/>
        <v>70.285700000000006</v>
      </c>
      <c r="Q1246" s="9">
        <f t="shared" si="77"/>
        <v>42182.108252314814</v>
      </c>
      <c r="R1246" s="9">
        <f t="shared" si="78"/>
        <v>42341.708333333328</v>
      </c>
      <c r="S1246">
        <f t="shared" si="79"/>
        <v>2015</v>
      </c>
    </row>
    <row r="1247" spans="1:19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8283</v>
      </c>
      <c r="O1247" t="s">
        <v>8295</v>
      </c>
      <c r="P1247">
        <f t="shared" si="80"/>
        <v>50.110999999999997</v>
      </c>
      <c r="Q1247" s="9">
        <f t="shared" si="77"/>
        <v>42465.491435185191</v>
      </c>
      <c r="R1247" s="9">
        <f t="shared" si="78"/>
        <v>42242.108252314814</v>
      </c>
      <c r="S1247">
        <f t="shared" si="79"/>
        <v>2016</v>
      </c>
    </row>
    <row r="1248" spans="1:19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8283</v>
      </c>
      <c r="O1248" t="s">
        <v>8286</v>
      </c>
      <c r="P1248">
        <f t="shared" si="80"/>
        <v>49.545499999999997</v>
      </c>
      <c r="Q1248" s="9">
        <f t="shared" si="77"/>
        <v>42466.303715277783</v>
      </c>
      <c r="R1248" s="9">
        <f t="shared" si="78"/>
        <v>42494.958333333328</v>
      </c>
      <c r="S1248">
        <f t="shared" si="79"/>
        <v>2016</v>
      </c>
    </row>
    <row r="1249" spans="1:19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8283</v>
      </c>
      <c r="O1249" t="s">
        <v>8286</v>
      </c>
      <c r="P1249">
        <f t="shared" si="80"/>
        <v>49.438200000000002</v>
      </c>
      <c r="Q1249" s="9">
        <f t="shared" si="77"/>
        <v>42570.110243055555</v>
      </c>
      <c r="R1249" s="9">
        <f t="shared" si="78"/>
        <v>42496.303715277783</v>
      </c>
      <c r="S1249">
        <f t="shared" si="79"/>
        <v>2016</v>
      </c>
    </row>
    <row r="1250" spans="1:19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8283</v>
      </c>
      <c r="O1250" t="s">
        <v>8284</v>
      </c>
      <c r="P1250">
        <f t="shared" si="80"/>
        <v>191.13040000000001</v>
      </c>
      <c r="Q1250" s="9">
        <f t="shared" si="77"/>
        <v>41013.787569444445</v>
      </c>
      <c r="R1250" s="9">
        <f t="shared" si="78"/>
        <v>42600.110243055555</v>
      </c>
      <c r="S1250">
        <f t="shared" si="79"/>
        <v>2012</v>
      </c>
    </row>
    <row r="1251" spans="1:19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8281</v>
      </c>
      <c r="O1251" t="s">
        <v>8282</v>
      </c>
      <c r="P1251">
        <f t="shared" si="80"/>
        <v>57.0779</v>
      </c>
      <c r="Q1251" s="9">
        <f t="shared" si="77"/>
        <v>42563.932951388888</v>
      </c>
      <c r="R1251" s="9">
        <f t="shared" si="78"/>
        <v>41045.791666666664</v>
      </c>
      <c r="S1251">
        <f t="shared" si="79"/>
        <v>2016</v>
      </c>
    </row>
    <row r="1252" spans="1:19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8281</v>
      </c>
      <c r="O1252" t="s">
        <v>8292</v>
      </c>
      <c r="P1252">
        <f t="shared" si="80"/>
        <v>93.404300000000006</v>
      </c>
      <c r="Q1252" s="9">
        <f t="shared" si="77"/>
        <v>41902.874432870369</v>
      </c>
      <c r="R1252" s="9">
        <f t="shared" si="78"/>
        <v>42580.232638888891</v>
      </c>
      <c r="S1252">
        <f t="shared" si="79"/>
        <v>2014</v>
      </c>
    </row>
    <row r="1253" spans="1:19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8268</v>
      </c>
      <c r="O1253" t="s">
        <v>8275</v>
      </c>
      <c r="P1253">
        <f t="shared" si="80"/>
        <v>27.5975</v>
      </c>
      <c r="Q1253" s="9">
        <f t="shared" si="77"/>
        <v>41844.771793981483</v>
      </c>
      <c r="R1253" s="9">
        <f t="shared" si="78"/>
        <v>41932.874432870369</v>
      </c>
      <c r="S1253">
        <f t="shared" si="79"/>
        <v>2014</v>
      </c>
    </row>
    <row r="1254" spans="1:19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8268</v>
      </c>
      <c r="O1254" t="s">
        <v>8269</v>
      </c>
      <c r="P1254">
        <f t="shared" si="80"/>
        <v>67.261499999999998</v>
      </c>
      <c r="Q1254" s="9">
        <f t="shared" si="77"/>
        <v>42064.652673611112</v>
      </c>
      <c r="R1254" s="9">
        <f t="shared" si="78"/>
        <v>41874.771793981483</v>
      </c>
      <c r="S1254">
        <f t="shared" si="79"/>
        <v>2015</v>
      </c>
    </row>
    <row r="1255" spans="1:19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8283</v>
      </c>
      <c r="O1255" t="s">
        <v>8286</v>
      </c>
      <c r="P1255">
        <f t="shared" si="80"/>
        <v>104.0714</v>
      </c>
      <c r="Q1255" s="9">
        <f t="shared" si="77"/>
        <v>42198.559479166666</v>
      </c>
      <c r="R1255" s="9">
        <f t="shared" si="78"/>
        <v>42101.291666666672</v>
      </c>
      <c r="S1255">
        <f t="shared" si="79"/>
        <v>2015</v>
      </c>
    </row>
    <row r="1256" spans="1:19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8268</v>
      </c>
      <c r="O1256" t="s">
        <v>8302</v>
      </c>
      <c r="P1256">
        <f t="shared" si="80"/>
        <v>111.41030000000001</v>
      </c>
      <c r="Q1256" s="9">
        <f t="shared" si="77"/>
        <v>42160.735208333332</v>
      </c>
      <c r="R1256" s="9">
        <f t="shared" si="78"/>
        <v>42231.556944444441</v>
      </c>
      <c r="S1256">
        <f t="shared" si="79"/>
        <v>2015</v>
      </c>
    </row>
    <row r="1257" spans="1:19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8287</v>
      </c>
      <c r="O1257" t="s">
        <v>8291</v>
      </c>
      <c r="P1257">
        <f t="shared" si="80"/>
        <v>68.936499999999995</v>
      </c>
      <c r="Q1257" s="9">
        <f t="shared" si="77"/>
        <v>41344.662858796299</v>
      </c>
      <c r="R1257" s="9">
        <f t="shared" si="78"/>
        <v>42190.735208333332</v>
      </c>
      <c r="S1257">
        <f t="shared" si="79"/>
        <v>2013</v>
      </c>
    </row>
    <row r="1258" spans="1:19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8271</v>
      </c>
      <c r="O1258" t="s">
        <v>8272</v>
      </c>
      <c r="P1258">
        <f t="shared" si="80"/>
        <v>28.937999999999999</v>
      </c>
      <c r="Q1258" s="9">
        <f t="shared" si="77"/>
        <v>42169.814340277779</v>
      </c>
      <c r="R1258" s="9">
        <f t="shared" si="78"/>
        <v>41374.662858796299</v>
      </c>
      <c r="S1258">
        <f t="shared" si="79"/>
        <v>2015</v>
      </c>
    </row>
    <row r="1259" spans="1:19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8283</v>
      </c>
      <c r="O1259" t="s">
        <v>8286</v>
      </c>
      <c r="P1259">
        <f t="shared" si="80"/>
        <v>135.625</v>
      </c>
      <c r="Q1259" s="9">
        <f t="shared" si="77"/>
        <v>40987.977060185185</v>
      </c>
      <c r="R1259" s="9">
        <f t="shared" si="78"/>
        <v>42199.814340277779</v>
      </c>
      <c r="S1259">
        <f t="shared" si="79"/>
        <v>2012</v>
      </c>
    </row>
    <row r="1260" spans="1:19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8287</v>
      </c>
      <c r="O1260" t="s">
        <v>8291</v>
      </c>
      <c r="P1260">
        <f t="shared" si="80"/>
        <v>100.46510000000001</v>
      </c>
      <c r="Q1260" s="9">
        <f t="shared" si="77"/>
        <v>41135.679791666669</v>
      </c>
      <c r="R1260" s="9">
        <f t="shared" si="78"/>
        <v>41022.166666666664</v>
      </c>
      <c r="S1260">
        <f t="shared" si="79"/>
        <v>2012</v>
      </c>
    </row>
    <row r="1261" spans="1:19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8281</v>
      </c>
      <c r="O1261" t="s">
        <v>8299</v>
      </c>
      <c r="P1261">
        <f t="shared" si="80"/>
        <v>110.64100000000001</v>
      </c>
      <c r="Q1261" s="9">
        <f t="shared" si="77"/>
        <v>41682.0705787037</v>
      </c>
      <c r="R1261" s="9">
        <f t="shared" si="78"/>
        <v>41180.679791666669</v>
      </c>
      <c r="S1261">
        <f t="shared" si="79"/>
        <v>2014</v>
      </c>
    </row>
    <row r="1262" spans="1:19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8287</v>
      </c>
      <c r="O1262" t="s">
        <v>8298</v>
      </c>
      <c r="P1262">
        <f t="shared" si="80"/>
        <v>52.5976</v>
      </c>
      <c r="Q1262" s="9">
        <f t="shared" si="77"/>
        <v>42083.895532407405</v>
      </c>
      <c r="R1262" s="9">
        <f t="shared" si="78"/>
        <v>41709.290972222225</v>
      </c>
      <c r="S1262">
        <f t="shared" si="79"/>
        <v>2015</v>
      </c>
    </row>
    <row r="1263" spans="1:19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8268</v>
      </c>
      <c r="O1263" t="s">
        <v>8300</v>
      </c>
      <c r="P1263">
        <f t="shared" si="80"/>
        <v>93.695700000000002</v>
      </c>
      <c r="Q1263" s="9">
        <f t="shared" si="77"/>
        <v>42026.370717592596</v>
      </c>
      <c r="R1263" s="9">
        <f t="shared" si="78"/>
        <v>42128.895532407405</v>
      </c>
      <c r="S1263">
        <f t="shared" si="79"/>
        <v>2015</v>
      </c>
    </row>
    <row r="1264" spans="1:19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8268</v>
      </c>
      <c r="O1264" t="s">
        <v>8269</v>
      </c>
      <c r="P1264">
        <f t="shared" si="80"/>
        <v>10.507300000000001</v>
      </c>
      <c r="Q1264" s="9">
        <f t="shared" si="77"/>
        <v>41772.727893518517</v>
      </c>
      <c r="R1264" s="9">
        <f t="shared" si="78"/>
        <v>42065.833333333328</v>
      </c>
      <c r="S1264">
        <f t="shared" si="79"/>
        <v>2014</v>
      </c>
    </row>
    <row r="1265" spans="1:19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8283</v>
      </c>
      <c r="O1265" t="s">
        <v>8295</v>
      </c>
      <c r="P1265">
        <f t="shared" si="80"/>
        <v>74.243300000000005</v>
      </c>
      <c r="Q1265" s="9">
        <f t="shared" si="77"/>
        <v>42270.875706018516</v>
      </c>
      <c r="R1265" s="9">
        <f t="shared" si="78"/>
        <v>41802.727893518517</v>
      </c>
      <c r="S1265">
        <f t="shared" si="79"/>
        <v>2015</v>
      </c>
    </row>
    <row r="1266" spans="1:19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8268</v>
      </c>
      <c r="O1266" t="s">
        <v>8278</v>
      </c>
      <c r="P1266">
        <f t="shared" si="80"/>
        <v>40.981000000000002</v>
      </c>
      <c r="Q1266" s="9">
        <f t="shared" si="77"/>
        <v>42611.801412037035</v>
      </c>
      <c r="R1266" s="9">
        <f t="shared" si="78"/>
        <v>42298.958333333328</v>
      </c>
      <c r="S1266">
        <f t="shared" si="79"/>
        <v>2016</v>
      </c>
    </row>
    <row r="1267" spans="1:19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8283</v>
      </c>
      <c r="O1267" t="s">
        <v>8286</v>
      </c>
      <c r="P1267">
        <f t="shared" si="80"/>
        <v>204.57140000000001</v>
      </c>
      <c r="Q1267" s="9">
        <f t="shared" si="77"/>
        <v>42217.834525462968</v>
      </c>
      <c r="R1267" s="9">
        <f t="shared" si="78"/>
        <v>42627.791666666672</v>
      </c>
      <c r="S1267">
        <f t="shared" si="79"/>
        <v>2015</v>
      </c>
    </row>
    <row r="1268" spans="1:19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8287</v>
      </c>
      <c r="O1268" t="s">
        <v>8301</v>
      </c>
      <c r="P1268">
        <f t="shared" si="80"/>
        <v>52.962800000000001</v>
      </c>
      <c r="Q1268" s="9">
        <f t="shared" si="77"/>
        <v>41914.917858796296</v>
      </c>
      <c r="R1268" s="9">
        <f t="shared" si="78"/>
        <v>42236.458333333328</v>
      </c>
      <c r="S1268">
        <f t="shared" si="79"/>
        <v>2014</v>
      </c>
    </row>
    <row r="1269" spans="1:19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8287</v>
      </c>
      <c r="O1269" t="s">
        <v>8291</v>
      </c>
      <c r="P1269">
        <f t="shared" si="80"/>
        <v>99.534899999999993</v>
      </c>
      <c r="Q1269" s="9">
        <f t="shared" si="77"/>
        <v>42452.876909722225</v>
      </c>
      <c r="R1269" s="9">
        <f t="shared" si="78"/>
        <v>41944.917858796296</v>
      </c>
      <c r="S1269">
        <f t="shared" si="79"/>
        <v>2016</v>
      </c>
    </row>
    <row r="1270" spans="1:19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8283</v>
      </c>
      <c r="O1270" t="s">
        <v>8286</v>
      </c>
      <c r="P1270">
        <f t="shared" si="80"/>
        <v>75.087699999999998</v>
      </c>
      <c r="Q1270" s="9">
        <f t="shared" si="77"/>
        <v>41370.292303240742</v>
      </c>
      <c r="R1270" s="9">
        <f t="shared" si="78"/>
        <v>42473.876909722225</v>
      </c>
      <c r="S1270">
        <f t="shared" si="79"/>
        <v>2013</v>
      </c>
    </row>
    <row r="1271" spans="1:19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8287</v>
      </c>
      <c r="O1271" t="s">
        <v>8291</v>
      </c>
      <c r="P1271">
        <f t="shared" si="80"/>
        <v>85.5</v>
      </c>
      <c r="Q1271" s="9">
        <f t="shared" si="77"/>
        <v>42160.708530092597</v>
      </c>
      <c r="R1271" s="9">
        <f t="shared" si="78"/>
        <v>41400.292303240742</v>
      </c>
      <c r="S1271">
        <f t="shared" si="79"/>
        <v>2015</v>
      </c>
    </row>
    <row r="1272" spans="1:19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8287</v>
      </c>
      <c r="O1272" t="s">
        <v>8288</v>
      </c>
      <c r="P1272">
        <f t="shared" si="80"/>
        <v>106.52500000000001</v>
      </c>
      <c r="Q1272" s="9">
        <f t="shared" si="77"/>
        <v>42746.057106481487</v>
      </c>
      <c r="R1272" s="9">
        <f t="shared" si="78"/>
        <v>42190.708530092597</v>
      </c>
      <c r="S1272">
        <f t="shared" si="79"/>
        <v>2017</v>
      </c>
    </row>
    <row r="1273" spans="1:19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8283</v>
      </c>
      <c r="O1273" t="s">
        <v>8286</v>
      </c>
      <c r="P1273">
        <f t="shared" si="80"/>
        <v>184.7826</v>
      </c>
      <c r="Q1273" s="9">
        <f t="shared" si="77"/>
        <v>42188.467499999999</v>
      </c>
      <c r="R1273" s="9">
        <f t="shared" si="78"/>
        <v>42791.057106481487</v>
      </c>
      <c r="S1273">
        <f t="shared" si="79"/>
        <v>2015</v>
      </c>
    </row>
    <row r="1274" spans="1:19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8283</v>
      </c>
      <c r="O1274" t="s">
        <v>8286</v>
      </c>
      <c r="P1274">
        <f t="shared" si="80"/>
        <v>25.130199999999999</v>
      </c>
      <c r="Q1274" s="9">
        <f t="shared" si="77"/>
        <v>42141.95711805555</v>
      </c>
      <c r="R1274" s="9">
        <f t="shared" si="78"/>
        <v>42218.666666666672</v>
      </c>
      <c r="S1274">
        <f t="shared" si="79"/>
        <v>2015</v>
      </c>
    </row>
    <row r="1275" spans="1:19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8287</v>
      </c>
      <c r="O1275" t="s">
        <v>8291</v>
      </c>
      <c r="P1275">
        <f t="shared" si="80"/>
        <v>90.276600000000002</v>
      </c>
      <c r="Q1275" s="9">
        <f t="shared" si="77"/>
        <v>42163.29833333334</v>
      </c>
      <c r="R1275" s="9">
        <f t="shared" si="78"/>
        <v>42177.208333333328</v>
      </c>
      <c r="S1275">
        <f t="shared" si="79"/>
        <v>2015</v>
      </c>
    </row>
    <row r="1276" spans="1:19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8283</v>
      </c>
      <c r="O1276" t="s">
        <v>8284</v>
      </c>
      <c r="P1276">
        <f t="shared" si="80"/>
        <v>103.1707</v>
      </c>
      <c r="Q1276" s="9">
        <f t="shared" si="77"/>
        <v>41719.887928240743</v>
      </c>
      <c r="R1276" s="9">
        <f t="shared" si="78"/>
        <v>42205.916666666672</v>
      </c>
      <c r="S1276">
        <f t="shared" si="79"/>
        <v>2014</v>
      </c>
    </row>
    <row r="1277" spans="1:19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8268</v>
      </c>
      <c r="O1277" t="s">
        <v>8269</v>
      </c>
      <c r="P1277">
        <f t="shared" si="80"/>
        <v>22.1204</v>
      </c>
      <c r="Q1277" s="9">
        <f t="shared" si="77"/>
        <v>40939.02002314815</v>
      </c>
      <c r="R1277" s="9">
        <f t="shared" si="78"/>
        <v>41764.887928240743</v>
      </c>
      <c r="S1277">
        <f t="shared" si="79"/>
        <v>2012</v>
      </c>
    </row>
    <row r="1278" spans="1:19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8287</v>
      </c>
      <c r="O1278" t="s">
        <v>8288</v>
      </c>
      <c r="P1278">
        <f t="shared" si="80"/>
        <v>58.597200000000001</v>
      </c>
      <c r="Q1278" s="9">
        <f t="shared" si="77"/>
        <v>42430.839398148149</v>
      </c>
      <c r="R1278" s="9">
        <f t="shared" si="78"/>
        <v>40973.125</v>
      </c>
      <c r="S1278">
        <f t="shared" si="79"/>
        <v>2016</v>
      </c>
    </row>
    <row r="1279" spans="1:19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8283</v>
      </c>
      <c r="O1279" t="s">
        <v>8286</v>
      </c>
      <c r="P1279">
        <f t="shared" si="80"/>
        <v>136</v>
      </c>
      <c r="Q1279" s="9">
        <f t="shared" si="77"/>
        <v>42759.628599537042</v>
      </c>
      <c r="R1279" s="9">
        <f t="shared" si="78"/>
        <v>42445.165972222225</v>
      </c>
      <c r="S1279">
        <f t="shared" si="79"/>
        <v>2017</v>
      </c>
    </row>
    <row r="1280" spans="1:19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8287</v>
      </c>
      <c r="O1280" t="s">
        <v>8291</v>
      </c>
      <c r="P1280">
        <f t="shared" si="80"/>
        <v>73.771900000000002</v>
      </c>
      <c r="Q1280" s="9">
        <f t="shared" si="77"/>
        <v>42515.439421296294</v>
      </c>
      <c r="R1280" s="9">
        <f t="shared" si="78"/>
        <v>42795.083333333328</v>
      </c>
      <c r="S1280">
        <f t="shared" si="79"/>
        <v>2016</v>
      </c>
    </row>
    <row r="1281" spans="1:19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8273</v>
      </c>
      <c r="O1281" t="s">
        <v>8274</v>
      </c>
      <c r="P1281">
        <f t="shared" si="80"/>
        <v>48.7209</v>
      </c>
      <c r="Q1281" s="9">
        <f t="shared" si="77"/>
        <v>42128.820231481484</v>
      </c>
      <c r="R1281" s="9">
        <f t="shared" si="78"/>
        <v>42575.439421296294</v>
      </c>
      <c r="S1281">
        <f t="shared" si="79"/>
        <v>2015</v>
      </c>
    </row>
    <row r="1282" spans="1:19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8287</v>
      </c>
      <c r="O1282" t="s">
        <v>8296</v>
      </c>
      <c r="P1282">
        <f t="shared" si="80"/>
        <v>42.724499999999999</v>
      </c>
      <c r="Q1282" s="9">
        <f t="shared" si="77"/>
        <v>40564.649456018517</v>
      </c>
      <c r="R1282" s="9">
        <f t="shared" si="78"/>
        <v>42159</v>
      </c>
      <c r="S1282">
        <f t="shared" si="79"/>
        <v>2011</v>
      </c>
    </row>
    <row r="1283" spans="1:19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8287</v>
      </c>
      <c r="O1283" t="s">
        <v>8298</v>
      </c>
      <c r="P1283">
        <f t="shared" si="80"/>
        <v>44.957000000000001</v>
      </c>
      <c r="Q1283" s="9">
        <f t="shared" ref="Q1283:Q1346" si="81">(((J1284/60)/60)/24)+DATE(1970,1,1)</f>
        <v>40771.916701388887</v>
      </c>
      <c r="R1283" s="9">
        <f t="shared" ref="R1283:R1346" si="82">(((I1283/60)/60)/24)+DATE(1970,1,1)</f>
        <v>40596.125</v>
      </c>
      <c r="S1283">
        <f t="shared" ref="S1283:S1346" si="83">YEAR(Q1283)</f>
        <v>2011</v>
      </c>
    </row>
    <row r="1284" spans="1:19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8287</v>
      </c>
      <c r="O1284" t="s">
        <v>8288</v>
      </c>
      <c r="P1284">
        <f t="shared" si="80"/>
        <v>46.401200000000003</v>
      </c>
      <c r="Q1284" s="9">
        <f t="shared" si="81"/>
        <v>41772.685393518521</v>
      </c>
      <c r="R1284" s="9">
        <f t="shared" si="82"/>
        <v>40801.916701388887</v>
      </c>
      <c r="S1284">
        <f t="shared" si="83"/>
        <v>2014</v>
      </c>
    </row>
    <row r="1285" spans="1:19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8283</v>
      </c>
      <c r="O1285" t="s">
        <v>8286</v>
      </c>
      <c r="P1285">
        <f t="shared" ref="P1285:P1348" si="84">IFERROR(ROUND(E1285/L1285,4),0)</f>
        <v>62.328400000000002</v>
      </c>
      <c r="Q1285" s="9">
        <f t="shared" si="81"/>
        <v>41968.938993055555</v>
      </c>
      <c r="R1285" s="9">
        <f t="shared" si="82"/>
        <v>41806.290972222225</v>
      </c>
      <c r="S1285">
        <f t="shared" si="83"/>
        <v>2014</v>
      </c>
    </row>
    <row r="1286" spans="1:19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8283</v>
      </c>
      <c r="O1286" t="s">
        <v>8295</v>
      </c>
      <c r="P1286">
        <f t="shared" si="84"/>
        <v>174</v>
      </c>
      <c r="Q1286" s="9">
        <f t="shared" si="81"/>
        <v>40465.655266203699</v>
      </c>
      <c r="R1286" s="9">
        <f t="shared" si="82"/>
        <v>41989.938993055555</v>
      </c>
      <c r="S1286">
        <f t="shared" si="83"/>
        <v>2010</v>
      </c>
    </row>
    <row r="1287" spans="1:19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8287</v>
      </c>
      <c r="O1287" t="s">
        <v>8291</v>
      </c>
      <c r="P1287">
        <f t="shared" si="84"/>
        <v>63.184399999999997</v>
      </c>
      <c r="Q1287" s="9">
        <f t="shared" si="81"/>
        <v>40299.239953703705</v>
      </c>
      <c r="R1287" s="9">
        <f t="shared" si="82"/>
        <v>40512.655266203699</v>
      </c>
      <c r="S1287">
        <f t="shared" si="83"/>
        <v>2010</v>
      </c>
    </row>
    <row r="1288" spans="1:19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8287</v>
      </c>
      <c r="O1288" t="s">
        <v>8288</v>
      </c>
      <c r="P1288">
        <f t="shared" si="84"/>
        <v>46.651699999999998</v>
      </c>
      <c r="Q1288" s="9">
        <f t="shared" si="81"/>
        <v>41628.833680555559</v>
      </c>
      <c r="R1288" s="9">
        <f t="shared" si="82"/>
        <v>40330.207638888889</v>
      </c>
      <c r="S1288">
        <f t="shared" si="83"/>
        <v>2013</v>
      </c>
    </row>
    <row r="1289" spans="1:19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8287</v>
      </c>
      <c r="O1289" t="s">
        <v>8291</v>
      </c>
      <c r="P1289">
        <f t="shared" si="84"/>
        <v>79.826899999999995</v>
      </c>
      <c r="Q1289" s="9">
        <f t="shared" si="81"/>
        <v>41796.771597222221</v>
      </c>
      <c r="R1289" s="9">
        <f t="shared" si="82"/>
        <v>41658.833680555559</v>
      </c>
      <c r="S1289">
        <f t="shared" si="83"/>
        <v>2014</v>
      </c>
    </row>
    <row r="1290" spans="1:19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8283</v>
      </c>
      <c r="O1290" t="s">
        <v>8286</v>
      </c>
      <c r="P1290">
        <f t="shared" si="84"/>
        <v>51.875</v>
      </c>
      <c r="Q1290" s="9">
        <f t="shared" si="81"/>
        <v>42685.974004629628</v>
      </c>
      <c r="R1290" s="9">
        <f t="shared" si="82"/>
        <v>41826.771597222221</v>
      </c>
      <c r="S1290">
        <f t="shared" si="83"/>
        <v>2016</v>
      </c>
    </row>
    <row r="1291" spans="1:19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8283</v>
      </c>
      <c r="O1291" t="s">
        <v>8286</v>
      </c>
      <c r="P1291">
        <f t="shared" si="84"/>
        <v>109.0789</v>
      </c>
      <c r="Q1291" s="9">
        <f t="shared" si="81"/>
        <v>41852.730219907404</v>
      </c>
      <c r="R1291" s="9">
        <f t="shared" si="82"/>
        <v>42710.974004629628</v>
      </c>
      <c r="S1291">
        <f t="shared" si="83"/>
        <v>2014</v>
      </c>
    </row>
    <row r="1292" spans="1:19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8287</v>
      </c>
      <c r="O1292" t="s">
        <v>8291</v>
      </c>
      <c r="P1292">
        <f t="shared" si="84"/>
        <v>76.666700000000006</v>
      </c>
      <c r="Q1292" s="9">
        <f t="shared" si="81"/>
        <v>42155.696793981479</v>
      </c>
      <c r="R1292" s="9">
        <f t="shared" si="82"/>
        <v>41882.730219907404</v>
      </c>
      <c r="S1292">
        <f t="shared" si="83"/>
        <v>2015</v>
      </c>
    </row>
    <row r="1293" spans="1:19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8283</v>
      </c>
      <c r="O1293" t="s">
        <v>8286</v>
      </c>
      <c r="P1293">
        <f t="shared" si="84"/>
        <v>36.610599999999998</v>
      </c>
      <c r="Q1293" s="9">
        <f t="shared" si="81"/>
        <v>41941.802384259259</v>
      </c>
      <c r="R1293" s="9">
        <f t="shared" si="82"/>
        <v>42190.696793981479</v>
      </c>
      <c r="S1293">
        <f t="shared" si="83"/>
        <v>2014</v>
      </c>
    </row>
    <row r="1294" spans="1:19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8273</v>
      </c>
      <c r="O1294" t="s">
        <v>8274</v>
      </c>
      <c r="P1294">
        <f t="shared" si="84"/>
        <v>56.643799999999999</v>
      </c>
      <c r="Q1294" s="9">
        <f t="shared" si="81"/>
        <v>42799.260428240741</v>
      </c>
      <c r="R1294" s="9">
        <f t="shared" si="82"/>
        <v>41974.125</v>
      </c>
      <c r="S1294">
        <f t="shared" si="83"/>
        <v>2017</v>
      </c>
    </row>
    <row r="1295" spans="1:19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8279</v>
      </c>
      <c r="O1295" t="s">
        <v>8280</v>
      </c>
      <c r="P1295">
        <f t="shared" si="84"/>
        <v>64.531300000000002</v>
      </c>
      <c r="Q1295" s="9">
        <f t="shared" si="81"/>
        <v>41032.071134259262</v>
      </c>
      <c r="R1295" s="9">
        <f t="shared" si="82"/>
        <v>42829.21876157407</v>
      </c>
      <c r="S1295">
        <f t="shared" si="83"/>
        <v>2012</v>
      </c>
    </row>
    <row r="1296" spans="1:19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8281</v>
      </c>
      <c r="O1296" t="s">
        <v>8282</v>
      </c>
      <c r="P1296">
        <f t="shared" si="84"/>
        <v>50.292700000000004</v>
      </c>
      <c r="Q1296" s="9">
        <f t="shared" si="81"/>
        <v>42465.542905092589</v>
      </c>
      <c r="R1296" s="9">
        <f t="shared" si="82"/>
        <v>41062.071134259262</v>
      </c>
      <c r="S1296">
        <f t="shared" si="83"/>
        <v>2016</v>
      </c>
    </row>
    <row r="1297" spans="1:19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8287</v>
      </c>
      <c r="O1297" t="s">
        <v>8291</v>
      </c>
      <c r="P1297">
        <f t="shared" si="84"/>
        <v>65.381</v>
      </c>
      <c r="Q1297" s="9">
        <f t="shared" si="81"/>
        <v>41451.062905092593</v>
      </c>
      <c r="R1297" s="9">
        <f t="shared" si="82"/>
        <v>42495.542905092589</v>
      </c>
      <c r="S1297">
        <f t="shared" si="83"/>
        <v>2013</v>
      </c>
    </row>
    <row r="1298" spans="1:19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8287</v>
      </c>
      <c r="O1298" t="s">
        <v>8291</v>
      </c>
      <c r="P1298">
        <f t="shared" si="84"/>
        <v>62.166699999999999</v>
      </c>
      <c r="Q1298" s="9">
        <f t="shared" si="81"/>
        <v>42433.726168981477</v>
      </c>
      <c r="R1298" s="9">
        <f t="shared" si="82"/>
        <v>41481.062905092593</v>
      </c>
      <c r="S1298">
        <f t="shared" si="83"/>
        <v>2016</v>
      </c>
    </row>
    <row r="1299" spans="1:19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8273</v>
      </c>
      <c r="O1299" t="s">
        <v>8311</v>
      </c>
      <c r="P1299">
        <f t="shared" si="84"/>
        <v>44.478299999999997</v>
      </c>
      <c r="Q1299" s="9">
        <f t="shared" si="81"/>
        <v>42044.184988425928</v>
      </c>
      <c r="R1299" s="9">
        <f t="shared" si="82"/>
        <v>42463.68450231482</v>
      </c>
      <c r="S1299">
        <f t="shared" si="83"/>
        <v>2015</v>
      </c>
    </row>
    <row r="1300" spans="1:19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8283</v>
      </c>
      <c r="O1300" t="s">
        <v>8286</v>
      </c>
      <c r="P1300">
        <f t="shared" si="84"/>
        <v>85.208299999999994</v>
      </c>
      <c r="Q1300" s="9">
        <f t="shared" si="81"/>
        <v>41546.75105324074</v>
      </c>
      <c r="R1300" s="9">
        <f t="shared" si="82"/>
        <v>42074.143321759257</v>
      </c>
      <c r="S1300">
        <f t="shared" si="83"/>
        <v>2013</v>
      </c>
    </row>
    <row r="1301" spans="1:19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8287</v>
      </c>
      <c r="O1301" t="s">
        <v>8301</v>
      </c>
      <c r="P1301">
        <f t="shared" si="84"/>
        <v>57.535200000000003</v>
      </c>
      <c r="Q1301" s="9">
        <f t="shared" si="81"/>
        <v>42102.743773148148</v>
      </c>
      <c r="R1301" s="9">
        <f t="shared" si="82"/>
        <v>41565.165972222225</v>
      </c>
      <c r="S1301">
        <f t="shared" si="83"/>
        <v>2015</v>
      </c>
    </row>
    <row r="1302" spans="1:19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8283</v>
      </c>
      <c r="O1302" t="s">
        <v>8286</v>
      </c>
      <c r="P1302">
        <f t="shared" si="84"/>
        <v>46.420499999999997</v>
      </c>
      <c r="Q1302" s="9">
        <f t="shared" si="81"/>
        <v>42186.855879629627</v>
      </c>
      <c r="R1302" s="9">
        <f t="shared" si="82"/>
        <v>42123.743773148148</v>
      </c>
      <c r="S1302">
        <f t="shared" si="83"/>
        <v>2015</v>
      </c>
    </row>
    <row r="1303" spans="1:19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8283</v>
      </c>
      <c r="O1303" t="s">
        <v>8286</v>
      </c>
      <c r="P1303">
        <f t="shared" si="84"/>
        <v>204.05</v>
      </c>
      <c r="Q1303" s="9">
        <f t="shared" si="81"/>
        <v>41918.670115740737</v>
      </c>
      <c r="R1303" s="9">
        <f t="shared" si="82"/>
        <v>42216.855879629627</v>
      </c>
      <c r="S1303">
        <f t="shared" si="83"/>
        <v>2014</v>
      </c>
    </row>
    <row r="1304" spans="1:19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8279</v>
      </c>
      <c r="O1304" t="s">
        <v>8280</v>
      </c>
      <c r="P1304">
        <f t="shared" si="84"/>
        <v>60.865699999999997</v>
      </c>
      <c r="Q1304" s="9">
        <f t="shared" si="81"/>
        <v>41846.667326388888</v>
      </c>
      <c r="R1304" s="9">
        <f t="shared" si="82"/>
        <v>41948.731944444444</v>
      </c>
      <c r="S1304">
        <f t="shared" si="83"/>
        <v>2014</v>
      </c>
    </row>
    <row r="1305" spans="1:19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8283</v>
      </c>
      <c r="O1305" t="s">
        <v>8286</v>
      </c>
      <c r="P1305">
        <f t="shared" si="84"/>
        <v>84.854200000000006</v>
      </c>
      <c r="Q1305" s="9">
        <f t="shared" si="81"/>
        <v>42568.759374999994</v>
      </c>
      <c r="R1305" s="9">
        <f t="shared" si="82"/>
        <v>41867.667326388888</v>
      </c>
      <c r="S1305">
        <f t="shared" si="83"/>
        <v>2016</v>
      </c>
    </row>
    <row r="1306" spans="1:19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8287</v>
      </c>
      <c r="O1306" t="s">
        <v>8291</v>
      </c>
      <c r="P1306">
        <f t="shared" si="84"/>
        <v>30.578900000000001</v>
      </c>
      <c r="Q1306" s="9">
        <f t="shared" si="81"/>
        <v>41766.617291666669</v>
      </c>
      <c r="R1306" s="9">
        <f t="shared" si="82"/>
        <v>42583.759374999994</v>
      </c>
      <c r="S1306">
        <f t="shared" si="83"/>
        <v>2014</v>
      </c>
    </row>
    <row r="1307" spans="1:19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8283</v>
      </c>
      <c r="O1307" t="s">
        <v>8286</v>
      </c>
      <c r="P1307">
        <f t="shared" si="84"/>
        <v>81.319999999999993</v>
      </c>
      <c r="Q1307" s="9">
        <f t="shared" si="81"/>
        <v>40750.340902777774</v>
      </c>
      <c r="R1307" s="9">
        <f t="shared" si="82"/>
        <v>41793.290972222225</v>
      </c>
      <c r="S1307">
        <f t="shared" si="83"/>
        <v>2011</v>
      </c>
    </row>
    <row r="1308" spans="1:19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8287</v>
      </c>
      <c r="O1308" t="s">
        <v>8291</v>
      </c>
      <c r="P1308">
        <f t="shared" si="84"/>
        <v>86.489400000000003</v>
      </c>
      <c r="Q1308" s="9">
        <f t="shared" si="81"/>
        <v>42004.703865740739</v>
      </c>
      <c r="R1308" s="9">
        <f t="shared" si="82"/>
        <v>40810.340902777774</v>
      </c>
      <c r="S1308">
        <f t="shared" si="83"/>
        <v>2014</v>
      </c>
    </row>
    <row r="1309" spans="1:19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8283</v>
      </c>
      <c r="O1309" t="s">
        <v>8295</v>
      </c>
      <c r="P1309">
        <f t="shared" si="84"/>
        <v>126.7188</v>
      </c>
      <c r="Q1309" s="9">
        <f t="shared" si="81"/>
        <v>41884.056747685187</v>
      </c>
      <c r="R1309" s="9">
        <f t="shared" si="82"/>
        <v>42034.703865740739</v>
      </c>
      <c r="S1309">
        <f t="shared" si="83"/>
        <v>2014</v>
      </c>
    </row>
    <row r="1310" spans="1:19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8283</v>
      </c>
      <c r="O1310" t="s">
        <v>8286</v>
      </c>
      <c r="P1310">
        <f t="shared" si="84"/>
        <v>46.609200000000001</v>
      </c>
      <c r="Q1310" s="9">
        <f t="shared" si="81"/>
        <v>41842.292997685188</v>
      </c>
      <c r="R1310" s="9">
        <f t="shared" si="82"/>
        <v>41903.083333333336</v>
      </c>
      <c r="S1310">
        <f t="shared" si="83"/>
        <v>2014</v>
      </c>
    </row>
    <row r="1311" spans="1:19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8281</v>
      </c>
      <c r="O1311" t="s">
        <v>8292</v>
      </c>
      <c r="P1311">
        <f t="shared" si="84"/>
        <v>76.452600000000004</v>
      </c>
      <c r="Q1311" s="9">
        <f t="shared" si="81"/>
        <v>42483.675208333334</v>
      </c>
      <c r="R1311" s="9">
        <f t="shared" si="82"/>
        <v>41872.292997685188</v>
      </c>
      <c r="S1311">
        <f t="shared" si="83"/>
        <v>2016</v>
      </c>
    </row>
    <row r="1312" spans="1:19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8283</v>
      </c>
      <c r="O1312" t="s">
        <v>8286</v>
      </c>
      <c r="P1312">
        <f t="shared" si="84"/>
        <v>168.75</v>
      </c>
      <c r="Q1312" s="9">
        <f t="shared" si="81"/>
        <v>41964.716319444444</v>
      </c>
      <c r="R1312" s="9">
        <f t="shared" si="82"/>
        <v>42522.789583333331</v>
      </c>
      <c r="S1312">
        <f t="shared" si="83"/>
        <v>2014</v>
      </c>
    </row>
    <row r="1313" spans="1:19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8283</v>
      </c>
      <c r="O1313" t="s">
        <v>8286</v>
      </c>
      <c r="P1313">
        <f t="shared" si="84"/>
        <v>176.08699999999999</v>
      </c>
      <c r="Q1313" s="9">
        <f t="shared" si="81"/>
        <v>42606.347233796296</v>
      </c>
      <c r="R1313" s="9">
        <f t="shared" si="82"/>
        <v>41994.716319444444</v>
      </c>
      <c r="S1313">
        <f t="shared" si="83"/>
        <v>2016</v>
      </c>
    </row>
    <row r="1314" spans="1:19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8273</v>
      </c>
      <c r="O1314" t="s">
        <v>8274</v>
      </c>
      <c r="P1314">
        <f t="shared" si="84"/>
        <v>56.984900000000003</v>
      </c>
      <c r="Q1314" s="9">
        <f t="shared" si="81"/>
        <v>41357.209166666667</v>
      </c>
      <c r="R1314" s="9">
        <f t="shared" si="82"/>
        <v>42666.347233796296</v>
      </c>
      <c r="S1314">
        <f t="shared" si="83"/>
        <v>2013</v>
      </c>
    </row>
    <row r="1315" spans="1:19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8281</v>
      </c>
      <c r="O1315" t="s">
        <v>8303</v>
      </c>
      <c r="P1315">
        <f t="shared" si="84"/>
        <v>85.957400000000007</v>
      </c>
      <c r="Q1315" s="9">
        <f t="shared" si="81"/>
        <v>41829.788252314815</v>
      </c>
      <c r="R1315" s="9">
        <f t="shared" si="82"/>
        <v>41387.209166666667</v>
      </c>
      <c r="S1315">
        <f t="shared" si="83"/>
        <v>2014</v>
      </c>
    </row>
    <row r="1316" spans="1:19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8283</v>
      </c>
      <c r="O1316" t="s">
        <v>8286</v>
      </c>
      <c r="P1316">
        <f t="shared" si="84"/>
        <v>98.536600000000007</v>
      </c>
      <c r="Q1316" s="9">
        <f t="shared" si="81"/>
        <v>41774.737060185187</v>
      </c>
      <c r="R1316" s="9">
        <f t="shared" si="82"/>
        <v>41839.208333333336</v>
      </c>
      <c r="S1316">
        <f t="shared" si="83"/>
        <v>2014</v>
      </c>
    </row>
    <row r="1317" spans="1:19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8287</v>
      </c>
      <c r="O1317" t="s">
        <v>8291</v>
      </c>
      <c r="P1317">
        <f t="shared" si="84"/>
        <v>45.875</v>
      </c>
      <c r="Q1317" s="9">
        <f t="shared" si="81"/>
        <v>41752.83457175926</v>
      </c>
      <c r="R1317" s="9">
        <f t="shared" si="82"/>
        <v>41807.737060185187</v>
      </c>
      <c r="S1317">
        <f t="shared" si="83"/>
        <v>2014</v>
      </c>
    </row>
    <row r="1318" spans="1:19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8283</v>
      </c>
      <c r="O1318" t="s">
        <v>8286</v>
      </c>
      <c r="P1318">
        <f t="shared" si="84"/>
        <v>72.053600000000003</v>
      </c>
      <c r="Q1318" s="9">
        <f t="shared" si="81"/>
        <v>42102.866307870368</v>
      </c>
      <c r="R1318" s="9">
        <f t="shared" si="82"/>
        <v>41782.83457175926</v>
      </c>
      <c r="S1318">
        <f t="shared" si="83"/>
        <v>2015</v>
      </c>
    </row>
    <row r="1319" spans="1:19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8283</v>
      </c>
      <c r="O1319" t="s">
        <v>8286</v>
      </c>
      <c r="P1319">
        <f t="shared" si="84"/>
        <v>310</v>
      </c>
      <c r="Q1319" s="9">
        <f t="shared" si="81"/>
        <v>40860.67050925926</v>
      </c>
      <c r="R1319" s="9">
        <f t="shared" si="82"/>
        <v>42133.866307870368</v>
      </c>
      <c r="S1319">
        <f t="shared" si="83"/>
        <v>2011</v>
      </c>
    </row>
    <row r="1320" spans="1:19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8287</v>
      </c>
      <c r="O1320" t="s">
        <v>8288</v>
      </c>
      <c r="P1320">
        <f t="shared" si="84"/>
        <v>115.0857</v>
      </c>
      <c r="Q1320" s="9">
        <f t="shared" si="81"/>
        <v>41331.253159722226</v>
      </c>
      <c r="R1320" s="9">
        <f t="shared" si="82"/>
        <v>40891.207638888889</v>
      </c>
      <c r="S1320">
        <f t="shared" si="83"/>
        <v>2013</v>
      </c>
    </row>
    <row r="1321" spans="1:19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8287</v>
      </c>
      <c r="O1321" t="s">
        <v>8298</v>
      </c>
      <c r="P1321">
        <f t="shared" si="84"/>
        <v>41.040799999999997</v>
      </c>
      <c r="Q1321" s="9">
        <f t="shared" si="81"/>
        <v>41882.590127314819</v>
      </c>
      <c r="R1321" s="9">
        <f t="shared" si="82"/>
        <v>41361.211493055554</v>
      </c>
      <c r="S1321">
        <f t="shared" si="83"/>
        <v>2014</v>
      </c>
    </row>
    <row r="1322" spans="1:19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8287</v>
      </c>
      <c r="O1322" t="s">
        <v>8291</v>
      </c>
      <c r="P1322">
        <f t="shared" si="84"/>
        <v>46.218400000000003</v>
      </c>
      <c r="Q1322" s="9">
        <f t="shared" si="81"/>
        <v>42561.154664351852</v>
      </c>
      <c r="R1322" s="9">
        <f t="shared" si="82"/>
        <v>41912.590127314819</v>
      </c>
      <c r="S1322">
        <f t="shared" si="83"/>
        <v>2016</v>
      </c>
    </row>
    <row r="1323" spans="1:19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8283</v>
      </c>
      <c r="O1323" t="s">
        <v>8286</v>
      </c>
      <c r="P1323">
        <f t="shared" si="84"/>
        <v>65.868899999999996</v>
      </c>
      <c r="Q1323" s="9">
        <f t="shared" si="81"/>
        <v>42734.789444444439</v>
      </c>
      <c r="R1323" s="9">
        <f t="shared" si="82"/>
        <v>42592.166666666672</v>
      </c>
      <c r="S1323">
        <f t="shared" si="83"/>
        <v>2016</v>
      </c>
    </row>
    <row r="1324" spans="1:19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8283</v>
      </c>
      <c r="O1324" t="s">
        <v>8286</v>
      </c>
      <c r="P1324">
        <f t="shared" si="84"/>
        <v>34.919199999999996</v>
      </c>
      <c r="Q1324" s="9">
        <f t="shared" si="81"/>
        <v>41004.156886574077</v>
      </c>
      <c r="R1324" s="9">
        <f t="shared" si="82"/>
        <v>42767.979861111111</v>
      </c>
      <c r="S1324">
        <f t="shared" si="83"/>
        <v>2012</v>
      </c>
    </row>
    <row r="1325" spans="1:19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8287</v>
      </c>
      <c r="O1325" t="s">
        <v>8288</v>
      </c>
      <c r="P1325">
        <f t="shared" si="84"/>
        <v>72.909099999999995</v>
      </c>
      <c r="Q1325" s="9">
        <f t="shared" si="81"/>
        <v>41995.870486111111</v>
      </c>
      <c r="R1325" s="9">
        <f t="shared" si="82"/>
        <v>41045.207638888889</v>
      </c>
      <c r="S1325">
        <f t="shared" si="83"/>
        <v>2014</v>
      </c>
    </row>
    <row r="1326" spans="1:19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8283</v>
      </c>
      <c r="O1326" t="s">
        <v>8286</v>
      </c>
      <c r="P1326">
        <f t="shared" si="84"/>
        <v>121.36360000000001</v>
      </c>
      <c r="Q1326" s="9">
        <f t="shared" si="81"/>
        <v>42538.73583333334</v>
      </c>
      <c r="R1326" s="9">
        <f t="shared" si="82"/>
        <v>42015.870486111111</v>
      </c>
      <c r="S1326">
        <f t="shared" si="83"/>
        <v>2016</v>
      </c>
    </row>
    <row r="1327" spans="1:19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8283</v>
      </c>
      <c r="O1327" t="s">
        <v>8286</v>
      </c>
      <c r="P1327">
        <f t="shared" si="84"/>
        <v>57.2</v>
      </c>
      <c r="Q1327" s="9">
        <f t="shared" si="81"/>
        <v>42447.894432870366</v>
      </c>
      <c r="R1327" s="9">
        <f t="shared" si="82"/>
        <v>42583.290972222225</v>
      </c>
      <c r="S1327">
        <f t="shared" si="83"/>
        <v>2016</v>
      </c>
    </row>
    <row r="1328" spans="1:19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8283</v>
      </c>
      <c r="O1328" t="s">
        <v>8286</v>
      </c>
      <c r="P1328">
        <f t="shared" si="84"/>
        <v>81.673500000000004</v>
      </c>
      <c r="Q1328" s="9">
        <f t="shared" si="81"/>
        <v>40795.820150462961</v>
      </c>
      <c r="R1328" s="9">
        <f t="shared" si="82"/>
        <v>42507.894432870366</v>
      </c>
      <c r="S1328">
        <f t="shared" si="83"/>
        <v>2011</v>
      </c>
    </row>
    <row r="1329" spans="1:19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8281</v>
      </c>
      <c r="O1329" t="s">
        <v>8303</v>
      </c>
      <c r="P1329">
        <f t="shared" si="84"/>
        <v>40.005000000000003</v>
      </c>
      <c r="Q1329" s="9">
        <f t="shared" si="81"/>
        <v>42268.009224537032</v>
      </c>
      <c r="R1329" s="9">
        <f t="shared" si="82"/>
        <v>40825.820150462961</v>
      </c>
      <c r="S1329">
        <f t="shared" si="83"/>
        <v>2015</v>
      </c>
    </row>
    <row r="1330" spans="1:19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8283</v>
      </c>
      <c r="O1330" t="s">
        <v>8286</v>
      </c>
      <c r="P1330">
        <f t="shared" si="84"/>
        <v>114.292</v>
      </c>
      <c r="Q1330" s="9">
        <f t="shared" si="81"/>
        <v>42676.065150462964</v>
      </c>
      <c r="R1330" s="9">
        <f t="shared" si="82"/>
        <v>42303.009224537032</v>
      </c>
      <c r="S1330">
        <f t="shared" si="83"/>
        <v>2016</v>
      </c>
    </row>
    <row r="1331" spans="1:19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8283</v>
      </c>
      <c r="O1331" t="s">
        <v>8286</v>
      </c>
      <c r="P1331">
        <f t="shared" si="84"/>
        <v>129.03229999999999</v>
      </c>
      <c r="Q1331" s="9">
        <f t="shared" si="81"/>
        <v>42139.014525462961</v>
      </c>
      <c r="R1331" s="9">
        <f t="shared" si="82"/>
        <v>42721.290972222225</v>
      </c>
      <c r="S1331">
        <f t="shared" si="83"/>
        <v>2015</v>
      </c>
    </row>
    <row r="1332" spans="1:19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8283</v>
      </c>
      <c r="O1332" t="s">
        <v>8284</v>
      </c>
      <c r="P1332">
        <f t="shared" si="84"/>
        <v>74.074100000000001</v>
      </c>
      <c r="Q1332" s="9">
        <f t="shared" si="81"/>
        <v>41794.817523148151</v>
      </c>
      <c r="R1332" s="9">
        <f t="shared" si="82"/>
        <v>42169.014525462961</v>
      </c>
      <c r="S1332">
        <f t="shared" si="83"/>
        <v>2014</v>
      </c>
    </row>
    <row r="1333" spans="1:19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8283</v>
      </c>
      <c r="O1333" t="s">
        <v>8286</v>
      </c>
      <c r="P1333">
        <f t="shared" si="84"/>
        <v>307.69229999999999</v>
      </c>
      <c r="Q1333" s="9">
        <f t="shared" si="81"/>
        <v>42585.691898148143</v>
      </c>
      <c r="R1333" s="9">
        <f t="shared" si="82"/>
        <v>41824.458333333336</v>
      </c>
      <c r="S1333">
        <f t="shared" si="83"/>
        <v>2016</v>
      </c>
    </row>
    <row r="1334" spans="1:19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8273</v>
      </c>
      <c r="O1334" t="s">
        <v>8274</v>
      </c>
      <c r="P1334">
        <f t="shared" si="84"/>
        <v>104.8947</v>
      </c>
      <c r="Q1334" s="9">
        <f t="shared" si="81"/>
        <v>40213.323599537034</v>
      </c>
      <c r="R1334" s="9">
        <f t="shared" si="82"/>
        <v>42615.691898148143</v>
      </c>
      <c r="S1334">
        <f t="shared" si="83"/>
        <v>2010</v>
      </c>
    </row>
    <row r="1335" spans="1:19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8281</v>
      </c>
      <c r="O1335" t="s">
        <v>8282</v>
      </c>
      <c r="P1335">
        <f t="shared" si="84"/>
        <v>47.398800000000001</v>
      </c>
      <c r="Q1335" s="9">
        <f t="shared" si="81"/>
        <v>40595.497164351851</v>
      </c>
      <c r="R1335" s="9">
        <f t="shared" si="82"/>
        <v>40253.29583333333</v>
      </c>
      <c r="S1335">
        <f t="shared" si="83"/>
        <v>2011</v>
      </c>
    </row>
    <row r="1336" spans="1:19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8281</v>
      </c>
      <c r="O1336" t="s">
        <v>8303</v>
      </c>
      <c r="P1336">
        <f t="shared" si="84"/>
        <v>69.789500000000004</v>
      </c>
      <c r="Q1336" s="9">
        <f t="shared" si="81"/>
        <v>41367.572280092594</v>
      </c>
      <c r="R1336" s="9">
        <f t="shared" si="82"/>
        <v>40641.455497685187</v>
      </c>
      <c r="S1336">
        <f t="shared" si="83"/>
        <v>2013</v>
      </c>
    </row>
    <row r="1337" spans="1:19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8271</v>
      </c>
      <c r="O1337" t="s">
        <v>8293</v>
      </c>
      <c r="P1337">
        <f t="shared" si="84"/>
        <v>53.729700000000001</v>
      </c>
      <c r="Q1337" s="9">
        <f t="shared" si="81"/>
        <v>42173.746342592596</v>
      </c>
      <c r="R1337" s="9">
        <f t="shared" si="82"/>
        <v>41397.572280092594</v>
      </c>
      <c r="S1337">
        <f t="shared" si="83"/>
        <v>2015</v>
      </c>
    </row>
    <row r="1338" spans="1:19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8287</v>
      </c>
      <c r="O1338" t="s">
        <v>8288</v>
      </c>
      <c r="P1338">
        <f t="shared" si="84"/>
        <v>63.031700000000001</v>
      </c>
      <c r="Q1338" s="9">
        <f t="shared" si="81"/>
        <v>40778.770011574074</v>
      </c>
      <c r="R1338" s="9">
        <f t="shared" si="82"/>
        <v>42187.152777777781</v>
      </c>
      <c r="S1338">
        <f t="shared" si="83"/>
        <v>2011</v>
      </c>
    </row>
    <row r="1339" spans="1:19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8287</v>
      </c>
      <c r="O1339" t="s">
        <v>8291</v>
      </c>
      <c r="P1339">
        <f t="shared" si="84"/>
        <v>70.625</v>
      </c>
      <c r="Q1339" s="9">
        <f t="shared" si="81"/>
        <v>41780.745254629634</v>
      </c>
      <c r="R1339" s="9">
        <f t="shared" si="82"/>
        <v>40808.770011574074</v>
      </c>
      <c r="S1339">
        <f t="shared" si="83"/>
        <v>2014</v>
      </c>
    </row>
    <row r="1340" spans="1:19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8283</v>
      </c>
      <c r="O1340" t="s">
        <v>8284</v>
      </c>
      <c r="P1340">
        <f t="shared" si="84"/>
        <v>53.9452</v>
      </c>
      <c r="Q1340" s="9">
        <f t="shared" si="81"/>
        <v>41605.868449074071</v>
      </c>
      <c r="R1340" s="9">
        <f t="shared" si="82"/>
        <v>41810.917361111111</v>
      </c>
      <c r="S1340">
        <f t="shared" si="83"/>
        <v>2013</v>
      </c>
    </row>
    <row r="1341" spans="1:19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8287</v>
      </c>
      <c r="O1341" t="s">
        <v>8288</v>
      </c>
      <c r="P1341">
        <f t="shared" si="84"/>
        <v>46.176499999999997</v>
      </c>
      <c r="Q1341" s="9">
        <f t="shared" si="81"/>
        <v>42719.90834490741</v>
      </c>
      <c r="R1341" s="9">
        <f t="shared" si="82"/>
        <v>41639.291666666664</v>
      </c>
      <c r="S1341">
        <f t="shared" si="83"/>
        <v>2016</v>
      </c>
    </row>
    <row r="1342" spans="1:19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8287</v>
      </c>
      <c r="O1342" t="s">
        <v>8291</v>
      </c>
      <c r="P1342">
        <f t="shared" si="84"/>
        <v>47.756100000000004</v>
      </c>
      <c r="Q1342" s="9">
        <f t="shared" si="81"/>
        <v>41524.858553240738</v>
      </c>
      <c r="R1342" s="9">
        <f t="shared" si="82"/>
        <v>42749.90834490741</v>
      </c>
      <c r="S1342">
        <f t="shared" si="83"/>
        <v>2013</v>
      </c>
    </row>
    <row r="1343" spans="1:19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8287</v>
      </c>
      <c r="O1343" t="s">
        <v>8301</v>
      </c>
      <c r="P1343">
        <f t="shared" si="84"/>
        <v>60.153799999999997</v>
      </c>
      <c r="Q1343" s="9">
        <f t="shared" si="81"/>
        <v>42566.604826388888</v>
      </c>
      <c r="R1343" s="9">
        <f t="shared" si="82"/>
        <v>41552.208333333336</v>
      </c>
      <c r="S1343">
        <f t="shared" si="83"/>
        <v>2016</v>
      </c>
    </row>
    <row r="1344" spans="1:19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8283</v>
      </c>
      <c r="O1344" t="s">
        <v>8286</v>
      </c>
      <c r="P1344">
        <f t="shared" si="84"/>
        <v>61.0625</v>
      </c>
      <c r="Q1344" s="9">
        <f t="shared" si="81"/>
        <v>42027.13817129629</v>
      </c>
      <c r="R1344" s="9">
        <f t="shared" si="82"/>
        <v>42596.604826388888</v>
      </c>
      <c r="S1344">
        <f t="shared" si="83"/>
        <v>2015</v>
      </c>
    </row>
    <row r="1345" spans="1:19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8287</v>
      </c>
      <c r="O1345" t="s">
        <v>8301</v>
      </c>
      <c r="P1345">
        <f t="shared" si="84"/>
        <v>64.032799999999995</v>
      </c>
      <c r="Q1345" s="9">
        <f t="shared" si="81"/>
        <v>42469.68414351852</v>
      </c>
      <c r="R1345" s="9">
        <f t="shared" si="82"/>
        <v>42062.020833333328</v>
      </c>
      <c r="S1345">
        <f t="shared" si="83"/>
        <v>2016</v>
      </c>
    </row>
    <row r="1346" spans="1:19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8283</v>
      </c>
      <c r="O1346" t="s">
        <v>8286</v>
      </c>
      <c r="P1346">
        <f t="shared" si="84"/>
        <v>105.54049999999999</v>
      </c>
      <c r="Q1346" s="9">
        <f t="shared" si="81"/>
        <v>42179.344988425932</v>
      </c>
      <c r="R1346" s="9">
        <f t="shared" si="82"/>
        <v>42499.166666666672</v>
      </c>
      <c r="S1346">
        <f t="shared" si="83"/>
        <v>2015</v>
      </c>
    </row>
    <row r="1347" spans="1:19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8283</v>
      </c>
      <c r="O1347" t="s">
        <v>8286</v>
      </c>
      <c r="P1347">
        <f t="shared" si="84"/>
        <v>100.0641</v>
      </c>
      <c r="Q1347" s="9">
        <f t="shared" ref="Q1347:Q1410" si="85">(((J1348/60)/60)/24)+DATE(1970,1,1)</f>
        <v>41853.240208333329</v>
      </c>
      <c r="R1347" s="9">
        <f t="shared" ref="R1347:R1410" si="86">(((I1347/60)/60)/24)+DATE(1970,1,1)</f>
        <v>42219.75</v>
      </c>
      <c r="S1347">
        <f t="shared" ref="S1347:S1410" si="87">YEAR(Q1347)</f>
        <v>2014</v>
      </c>
    </row>
    <row r="1348" spans="1:19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8283</v>
      </c>
      <c r="O1348" t="s">
        <v>8286</v>
      </c>
      <c r="P1348">
        <f t="shared" si="84"/>
        <v>125.8065</v>
      </c>
      <c r="Q1348" s="9">
        <f t="shared" si="85"/>
        <v>42633.116851851853</v>
      </c>
      <c r="R1348" s="9">
        <f t="shared" si="86"/>
        <v>41876.207638888889</v>
      </c>
      <c r="S1348">
        <f t="shared" si="87"/>
        <v>2016</v>
      </c>
    </row>
    <row r="1349" spans="1:19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8283</v>
      </c>
      <c r="O1349" t="s">
        <v>8286</v>
      </c>
      <c r="P1349">
        <f t="shared" ref="P1349:P1412" si="88">IFERROR(ROUND(E1349/L1349,4),0)</f>
        <v>58.7879</v>
      </c>
      <c r="Q1349" s="9">
        <f t="shared" si="85"/>
        <v>41747.86986111111</v>
      </c>
      <c r="R1349" s="9">
        <f t="shared" si="86"/>
        <v>42663.116851851853</v>
      </c>
      <c r="S1349">
        <f t="shared" si="87"/>
        <v>2014</v>
      </c>
    </row>
    <row r="1350" spans="1:19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8283</v>
      </c>
      <c r="O1350" t="s">
        <v>8286</v>
      </c>
      <c r="P1350">
        <f t="shared" si="88"/>
        <v>84.282600000000002</v>
      </c>
      <c r="Q1350" s="9">
        <f t="shared" si="85"/>
        <v>42780.600532407407</v>
      </c>
      <c r="R1350" s="9">
        <f t="shared" si="86"/>
        <v>41779.290972222225</v>
      </c>
      <c r="S1350">
        <f t="shared" si="87"/>
        <v>2017</v>
      </c>
    </row>
    <row r="1351" spans="1:19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8273</v>
      </c>
      <c r="O1351" t="s">
        <v>8274</v>
      </c>
      <c r="P1351">
        <f t="shared" si="88"/>
        <v>55.222099999999998</v>
      </c>
      <c r="Q1351" s="9">
        <f t="shared" si="85"/>
        <v>41304.833194444444</v>
      </c>
      <c r="R1351" s="9">
        <f t="shared" si="86"/>
        <v>42808.558865740735</v>
      </c>
      <c r="S1351">
        <f t="shared" si="87"/>
        <v>2013</v>
      </c>
    </row>
    <row r="1352" spans="1:19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8281</v>
      </c>
      <c r="O1352" t="s">
        <v>8282</v>
      </c>
      <c r="P1352">
        <f t="shared" si="88"/>
        <v>32.095799999999997</v>
      </c>
      <c r="Q1352" s="9">
        <f t="shared" si="85"/>
        <v>41737.684664351851</v>
      </c>
      <c r="R1352" s="9">
        <f t="shared" si="86"/>
        <v>41334.833194444444</v>
      </c>
      <c r="S1352">
        <f t="shared" si="87"/>
        <v>2014</v>
      </c>
    </row>
    <row r="1353" spans="1:19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8287</v>
      </c>
      <c r="O1353" t="s">
        <v>8298</v>
      </c>
      <c r="P1353">
        <f t="shared" si="88"/>
        <v>47.189300000000003</v>
      </c>
      <c r="Q1353" s="9">
        <f t="shared" si="85"/>
        <v>42492.717233796298</v>
      </c>
      <c r="R1353" s="9">
        <f t="shared" si="86"/>
        <v>41782.684664351851</v>
      </c>
      <c r="S1353">
        <f t="shared" si="87"/>
        <v>2016</v>
      </c>
    </row>
    <row r="1354" spans="1:19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8283</v>
      </c>
      <c r="O1354" t="s">
        <v>8286</v>
      </c>
      <c r="P1354">
        <f t="shared" si="88"/>
        <v>29.258099999999999</v>
      </c>
      <c r="Q1354" s="9">
        <f t="shared" si="85"/>
        <v>42086.614942129629</v>
      </c>
      <c r="R1354" s="9">
        <f t="shared" si="86"/>
        <v>42522.717233796298</v>
      </c>
      <c r="S1354">
        <f t="shared" si="87"/>
        <v>2015</v>
      </c>
    </row>
    <row r="1355" spans="1:19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8283</v>
      </c>
      <c r="O1355" t="s">
        <v>8286</v>
      </c>
      <c r="P1355">
        <f t="shared" si="88"/>
        <v>44.186</v>
      </c>
      <c r="Q1355" s="9">
        <f t="shared" si="85"/>
        <v>41954.850868055553</v>
      </c>
      <c r="R1355" s="9">
        <f t="shared" si="86"/>
        <v>42117.290972222225</v>
      </c>
      <c r="S1355">
        <f t="shared" si="87"/>
        <v>2014</v>
      </c>
    </row>
    <row r="1356" spans="1:19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8283</v>
      </c>
      <c r="O1356" t="s">
        <v>8295</v>
      </c>
      <c r="P1356">
        <f t="shared" si="88"/>
        <v>75.959999999999994</v>
      </c>
      <c r="Q1356" s="9">
        <f t="shared" si="85"/>
        <v>41767.656863425924</v>
      </c>
      <c r="R1356" s="9">
        <f t="shared" si="86"/>
        <v>41974.850868055553</v>
      </c>
      <c r="S1356">
        <f t="shared" si="87"/>
        <v>2014</v>
      </c>
    </row>
    <row r="1357" spans="1:19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8287</v>
      </c>
      <c r="O1357" t="s">
        <v>8291</v>
      </c>
      <c r="P1357">
        <f t="shared" si="88"/>
        <v>64.254199999999997</v>
      </c>
      <c r="Q1357" s="9">
        <f t="shared" si="85"/>
        <v>40215.919050925928</v>
      </c>
      <c r="R1357" s="9">
        <f t="shared" si="86"/>
        <v>41803.290972222225</v>
      </c>
      <c r="S1357">
        <f t="shared" si="87"/>
        <v>2010</v>
      </c>
    </row>
    <row r="1358" spans="1:19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8268</v>
      </c>
      <c r="O1358" t="s">
        <v>8269</v>
      </c>
      <c r="P1358">
        <f t="shared" si="88"/>
        <v>47.9114</v>
      </c>
      <c r="Q1358" s="9">
        <f t="shared" si="85"/>
        <v>42173.275740740741</v>
      </c>
      <c r="R1358" s="9">
        <f t="shared" si="86"/>
        <v>40252.913194444445</v>
      </c>
      <c r="S1358">
        <f t="shared" si="87"/>
        <v>2015</v>
      </c>
    </row>
    <row r="1359" spans="1:19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8268</v>
      </c>
      <c r="O1359" t="s">
        <v>8302</v>
      </c>
      <c r="P1359">
        <f t="shared" si="88"/>
        <v>135.03569999999999</v>
      </c>
      <c r="Q1359" s="9">
        <f t="shared" si="85"/>
        <v>40961.252141203702</v>
      </c>
      <c r="R1359" s="9">
        <f t="shared" si="86"/>
        <v>42217.745138888888</v>
      </c>
      <c r="S1359">
        <f t="shared" si="87"/>
        <v>2012</v>
      </c>
    </row>
    <row r="1360" spans="1:19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8287</v>
      </c>
      <c r="O1360" t="s">
        <v>8301</v>
      </c>
      <c r="P1360">
        <f t="shared" si="88"/>
        <v>67.419600000000003</v>
      </c>
      <c r="Q1360" s="9">
        <f t="shared" si="85"/>
        <v>41013.936562499999</v>
      </c>
      <c r="R1360" s="9">
        <f t="shared" si="86"/>
        <v>40989.866666666669</v>
      </c>
      <c r="S1360">
        <f t="shared" si="87"/>
        <v>2012</v>
      </c>
    </row>
    <row r="1361" spans="1:19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8283</v>
      </c>
      <c r="O1361" t="s">
        <v>8286</v>
      </c>
      <c r="P1361">
        <f t="shared" si="88"/>
        <v>62.883299999999998</v>
      </c>
      <c r="Q1361" s="9">
        <f t="shared" si="85"/>
        <v>42490.133877314816</v>
      </c>
      <c r="R1361" s="9">
        <f t="shared" si="86"/>
        <v>41061.165972222225</v>
      </c>
      <c r="S1361">
        <f t="shared" si="87"/>
        <v>2016</v>
      </c>
    </row>
    <row r="1362" spans="1:19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8283</v>
      </c>
      <c r="O1362" t="s">
        <v>8286</v>
      </c>
      <c r="P1362">
        <f t="shared" si="88"/>
        <v>62.666699999999999</v>
      </c>
      <c r="Q1362" s="9">
        <f t="shared" si="85"/>
        <v>41666.842824074076</v>
      </c>
      <c r="R1362" s="9">
        <f t="shared" si="86"/>
        <v>42527.083333333328</v>
      </c>
      <c r="S1362">
        <f t="shared" si="87"/>
        <v>2014</v>
      </c>
    </row>
    <row r="1363" spans="1:19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8287</v>
      </c>
      <c r="O1363" t="s">
        <v>8291</v>
      </c>
      <c r="P1363">
        <f t="shared" si="88"/>
        <v>50.6892</v>
      </c>
      <c r="Q1363" s="9">
        <f t="shared" si="85"/>
        <v>42044.765960648147</v>
      </c>
      <c r="R1363" s="9">
        <f t="shared" si="86"/>
        <v>41696.842824074076</v>
      </c>
      <c r="S1363">
        <f t="shared" si="87"/>
        <v>2015</v>
      </c>
    </row>
    <row r="1364" spans="1:19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8283</v>
      </c>
      <c r="O1364" t="s">
        <v>8295</v>
      </c>
      <c r="P1364">
        <f t="shared" si="88"/>
        <v>75</v>
      </c>
      <c r="Q1364" s="9">
        <f t="shared" si="85"/>
        <v>41483.449282407404</v>
      </c>
      <c r="R1364" s="9">
        <f t="shared" si="86"/>
        <v>42058.765960648147</v>
      </c>
      <c r="S1364">
        <f t="shared" si="87"/>
        <v>2013</v>
      </c>
    </row>
    <row r="1365" spans="1:19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8287</v>
      </c>
      <c r="O1365" t="s">
        <v>8301</v>
      </c>
      <c r="P1365">
        <f t="shared" si="88"/>
        <v>59.460299999999997</v>
      </c>
      <c r="Q1365" s="9">
        <f t="shared" si="85"/>
        <v>40948.16815972222</v>
      </c>
      <c r="R1365" s="9">
        <f t="shared" si="86"/>
        <v>41543.449282407404</v>
      </c>
      <c r="S1365">
        <f t="shared" si="87"/>
        <v>2012</v>
      </c>
    </row>
    <row r="1366" spans="1:19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8287</v>
      </c>
      <c r="O1366" t="s">
        <v>8288</v>
      </c>
      <c r="P1366">
        <f t="shared" si="88"/>
        <v>51.185600000000001</v>
      </c>
      <c r="Q1366" s="9">
        <f t="shared" si="85"/>
        <v>41894.879606481481</v>
      </c>
      <c r="R1366" s="9">
        <f t="shared" si="86"/>
        <v>40978.16815972222</v>
      </c>
      <c r="S1366">
        <f t="shared" si="87"/>
        <v>2014</v>
      </c>
    </row>
    <row r="1367" spans="1:19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8281</v>
      </c>
      <c r="O1367" t="s">
        <v>8282</v>
      </c>
      <c r="P1367">
        <f t="shared" si="88"/>
        <v>67.909099999999995</v>
      </c>
      <c r="Q1367" s="9">
        <f t="shared" si="85"/>
        <v>42584.846828703703</v>
      </c>
      <c r="R1367" s="9">
        <f t="shared" si="86"/>
        <v>41913.165972222225</v>
      </c>
      <c r="S1367">
        <f t="shared" si="87"/>
        <v>2016</v>
      </c>
    </row>
    <row r="1368" spans="1:19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8283</v>
      </c>
      <c r="O1368" t="s">
        <v>8286</v>
      </c>
      <c r="P1368">
        <f t="shared" si="88"/>
        <v>47.846200000000003</v>
      </c>
      <c r="Q1368" s="9">
        <f t="shared" si="85"/>
        <v>42275.731666666667</v>
      </c>
      <c r="R1368" s="9">
        <f t="shared" si="86"/>
        <v>42624.846828703703</v>
      </c>
      <c r="S1368">
        <f t="shared" si="87"/>
        <v>2015</v>
      </c>
    </row>
    <row r="1369" spans="1:19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8283</v>
      </c>
      <c r="O1369" t="s">
        <v>8286</v>
      </c>
      <c r="P1369">
        <f t="shared" si="88"/>
        <v>71.730800000000002</v>
      </c>
      <c r="Q1369" s="9">
        <f t="shared" si="85"/>
        <v>42585.523842592593</v>
      </c>
      <c r="R1369" s="9">
        <f t="shared" si="86"/>
        <v>42305.731666666667</v>
      </c>
      <c r="S1369">
        <f t="shared" si="87"/>
        <v>2016</v>
      </c>
    </row>
    <row r="1370" spans="1:19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8283</v>
      </c>
      <c r="O1370" t="s">
        <v>8286</v>
      </c>
      <c r="P1370">
        <f t="shared" si="88"/>
        <v>78.936199999999999</v>
      </c>
      <c r="Q1370" s="9">
        <f t="shared" si="85"/>
        <v>41812.67324074074</v>
      </c>
      <c r="R1370" s="9">
        <f t="shared" si="86"/>
        <v>42599.165972222225</v>
      </c>
      <c r="S1370">
        <f t="shared" si="87"/>
        <v>2014</v>
      </c>
    </row>
    <row r="1371" spans="1:19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8281</v>
      </c>
      <c r="O1371" t="s">
        <v>8292</v>
      </c>
      <c r="P1371">
        <f t="shared" si="88"/>
        <v>31.623899999999999</v>
      </c>
      <c r="Q1371" s="9">
        <f t="shared" si="85"/>
        <v>41365.613078703704</v>
      </c>
      <c r="R1371" s="9">
        <f t="shared" si="86"/>
        <v>41842.67324074074</v>
      </c>
      <c r="S1371">
        <f t="shared" si="87"/>
        <v>2013</v>
      </c>
    </row>
    <row r="1372" spans="1:19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8281</v>
      </c>
      <c r="O1372" t="s">
        <v>8303</v>
      </c>
      <c r="P1372">
        <f t="shared" si="88"/>
        <v>78.723399999999998</v>
      </c>
      <c r="Q1372" s="9">
        <f t="shared" si="85"/>
        <v>41903.882951388885</v>
      </c>
      <c r="R1372" s="9">
        <f t="shared" si="86"/>
        <v>41425.613078703704</v>
      </c>
      <c r="S1372">
        <f t="shared" si="87"/>
        <v>2014</v>
      </c>
    </row>
    <row r="1373" spans="1:19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8283</v>
      </c>
      <c r="O1373" t="s">
        <v>8286</v>
      </c>
      <c r="P1373">
        <f t="shared" si="88"/>
        <v>147.4</v>
      </c>
      <c r="Q1373" s="9">
        <f t="shared" si="85"/>
        <v>42125.078275462962</v>
      </c>
      <c r="R1373" s="9">
        <f t="shared" si="86"/>
        <v>41933.882951388885</v>
      </c>
      <c r="S1373">
        <f t="shared" si="87"/>
        <v>2015</v>
      </c>
    </row>
    <row r="1374" spans="1:19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8287</v>
      </c>
      <c r="O1374" t="s">
        <v>8301</v>
      </c>
      <c r="P1374">
        <f t="shared" si="88"/>
        <v>54.985100000000003</v>
      </c>
      <c r="Q1374" s="9">
        <f t="shared" si="85"/>
        <v>42656.805497685185</v>
      </c>
      <c r="R1374" s="9">
        <f t="shared" si="86"/>
        <v>42156.165972222225</v>
      </c>
      <c r="S1374">
        <f t="shared" si="87"/>
        <v>2016</v>
      </c>
    </row>
    <row r="1375" spans="1:19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8287</v>
      </c>
      <c r="O1375" t="s">
        <v>8296</v>
      </c>
      <c r="P1375">
        <f t="shared" si="88"/>
        <v>59.258099999999999</v>
      </c>
      <c r="Q1375" s="9">
        <f t="shared" si="85"/>
        <v>42157.591064814813</v>
      </c>
      <c r="R1375" s="9">
        <f t="shared" si="86"/>
        <v>42667.875</v>
      </c>
      <c r="S1375">
        <f t="shared" si="87"/>
        <v>2015</v>
      </c>
    </row>
    <row r="1376" spans="1:19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8283</v>
      </c>
      <c r="O1376" t="s">
        <v>8286</v>
      </c>
      <c r="P1376">
        <f t="shared" si="88"/>
        <v>126.5517</v>
      </c>
      <c r="Q1376" s="9">
        <f t="shared" si="85"/>
        <v>42148.676851851851</v>
      </c>
      <c r="R1376" s="9">
        <f t="shared" si="86"/>
        <v>42179.083333333328</v>
      </c>
      <c r="S1376">
        <f t="shared" si="87"/>
        <v>2015</v>
      </c>
    </row>
    <row r="1377" spans="1:19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8283</v>
      </c>
      <c r="O1377" t="s">
        <v>8286</v>
      </c>
      <c r="P1377">
        <f t="shared" si="88"/>
        <v>32.972999999999999</v>
      </c>
      <c r="Q1377" s="9">
        <f t="shared" si="85"/>
        <v>42341.180636574078</v>
      </c>
      <c r="R1377" s="9">
        <f t="shared" si="86"/>
        <v>42170.676851851851</v>
      </c>
      <c r="S1377">
        <f t="shared" si="87"/>
        <v>2015</v>
      </c>
    </row>
    <row r="1378" spans="1:19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8283</v>
      </c>
      <c r="O1378" t="s">
        <v>8286</v>
      </c>
      <c r="P1378">
        <f t="shared" si="88"/>
        <v>79.543499999999995</v>
      </c>
      <c r="Q1378" s="9">
        <f t="shared" si="85"/>
        <v>42302.701516203699</v>
      </c>
      <c r="R1378" s="9">
        <f t="shared" si="86"/>
        <v>42373.180636574078</v>
      </c>
      <c r="S1378">
        <f t="shared" si="87"/>
        <v>2015</v>
      </c>
    </row>
    <row r="1379" spans="1:19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8283</v>
      </c>
      <c r="O1379" t="s">
        <v>8286</v>
      </c>
      <c r="P1379">
        <f t="shared" si="88"/>
        <v>71.666700000000006</v>
      </c>
      <c r="Q1379" s="9">
        <f t="shared" si="85"/>
        <v>41059.185682870368</v>
      </c>
      <c r="R1379" s="9">
        <f t="shared" si="86"/>
        <v>42337.958333333328</v>
      </c>
      <c r="S1379">
        <f t="shared" si="87"/>
        <v>2012</v>
      </c>
    </row>
    <row r="1380" spans="1:19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8287</v>
      </c>
      <c r="O1380" t="s">
        <v>8291</v>
      </c>
      <c r="P1380">
        <f t="shared" si="88"/>
        <v>46.0886</v>
      </c>
      <c r="Q1380" s="9">
        <f t="shared" si="85"/>
        <v>42438.827789351853</v>
      </c>
      <c r="R1380" s="9">
        <f t="shared" si="86"/>
        <v>41089.185682870368</v>
      </c>
      <c r="S1380">
        <f t="shared" si="87"/>
        <v>2016</v>
      </c>
    </row>
    <row r="1381" spans="1:19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8281</v>
      </c>
      <c r="O1381" t="s">
        <v>8282</v>
      </c>
      <c r="P1381">
        <f t="shared" si="88"/>
        <v>125.4483</v>
      </c>
      <c r="Q1381" s="9">
        <f t="shared" si="85"/>
        <v>42087.768055555556</v>
      </c>
      <c r="R1381" s="9">
        <f t="shared" si="86"/>
        <v>42468.786122685182</v>
      </c>
      <c r="S1381">
        <f t="shared" si="87"/>
        <v>2015</v>
      </c>
    </row>
    <row r="1382" spans="1:19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8283</v>
      </c>
      <c r="O1382" t="s">
        <v>8286</v>
      </c>
      <c r="P1382">
        <f t="shared" si="88"/>
        <v>125.3793</v>
      </c>
      <c r="Q1382" s="9">
        <f t="shared" si="85"/>
        <v>41786.65892361111</v>
      </c>
      <c r="R1382" s="9">
        <f t="shared" si="86"/>
        <v>42111.666666666672</v>
      </c>
      <c r="S1382">
        <f t="shared" si="87"/>
        <v>2014</v>
      </c>
    </row>
    <row r="1383" spans="1:19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8281</v>
      </c>
      <c r="O1383" t="s">
        <v>8303</v>
      </c>
      <c r="P1383">
        <f t="shared" si="88"/>
        <v>60</v>
      </c>
      <c r="Q1383" s="9">
        <f t="shared" si="85"/>
        <v>40619.402361111112</v>
      </c>
      <c r="R1383" s="9">
        <f t="shared" si="86"/>
        <v>41812.65892361111</v>
      </c>
      <c r="S1383">
        <f t="shared" si="87"/>
        <v>2011</v>
      </c>
    </row>
    <row r="1384" spans="1:19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8281</v>
      </c>
      <c r="O1384" t="s">
        <v>8303</v>
      </c>
      <c r="P1384">
        <f t="shared" si="88"/>
        <v>78.260900000000007</v>
      </c>
      <c r="Q1384" s="9">
        <f t="shared" si="85"/>
        <v>42250.685706018514</v>
      </c>
      <c r="R1384" s="9">
        <f t="shared" si="86"/>
        <v>40680.402361111112</v>
      </c>
      <c r="S1384">
        <f t="shared" si="87"/>
        <v>2015</v>
      </c>
    </row>
    <row r="1385" spans="1:19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8271</v>
      </c>
      <c r="O1385" t="s">
        <v>8312</v>
      </c>
      <c r="P1385">
        <f t="shared" si="88"/>
        <v>63.122799999999998</v>
      </c>
      <c r="Q1385" s="9">
        <f t="shared" si="85"/>
        <v>42036.995590277773</v>
      </c>
      <c r="R1385" s="9">
        <f t="shared" si="86"/>
        <v>42288.208333333328</v>
      </c>
      <c r="S1385">
        <f t="shared" si="87"/>
        <v>2015</v>
      </c>
    </row>
    <row r="1386" spans="1:19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8283</v>
      </c>
      <c r="O1386" t="s">
        <v>8286</v>
      </c>
      <c r="P1386">
        <f t="shared" si="88"/>
        <v>132.96299999999999</v>
      </c>
      <c r="Q1386" s="9">
        <f t="shared" si="85"/>
        <v>41157.947337962964</v>
      </c>
      <c r="R1386" s="9">
        <f t="shared" si="86"/>
        <v>42094.536111111112</v>
      </c>
      <c r="S1386">
        <f t="shared" si="87"/>
        <v>2012</v>
      </c>
    </row>
    <row r="1387" spans="1:19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8287</v>
      </c>
      <c r="O1387" t="s">
        <v>8291</v>
      </c>
      <c r="P1387">
        <f t="shared" si="88"/>
        <v>51.811599999999999</v>
      </c>
      <c r="Q1387" s="9">
        <f t="shared" si="85"/>
        <v>42693.742604166662</v>
      </c>
      <c r="R1387" s="9">
        <f t="shared" si="86"/>
        <v>41187.947337962964</v>
      </c>
      <c r="S1387">
        <f t="shared" si="87"/>
        <v>2016</v>
      </c>
    </row>
    <row r="1388" spans="1:19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8283</v>
      </c>
      <c r="O1388" t="s">
        <v>8286</v>
      </c>
      <c r="P1388">
        <f t="shared" si="88"/>
        <v>37.209600000000002</v>
      </c>
      <c r="Q1388" s="9">
        <f t="shared" si="85"/>
        <v>42422.254328703704</v>
      </c>
      <c r="R1388" s="9">
        <f t="shared" si="86"/>
        <v>42718.742604166662</v>
      </c>
      <c r="S1388">
        <f t="shared" si="87"/>
        <v>2016</v>
      </c>
    </row>
    <row r="1389" spans="1:19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8268</v>
      </c>
      <c r="O1389" t="s">
        <v>8270</v>
      </c>
      <c r="P1389">
        <f t="shared" si="88"/>
        <v>43.975299999999997</v>
      </c>
      <c r="Q1389" s="9">
        <f t="shared" si="85"/>
        <v>40713.630497685182</v>
      </c>
      <c r="R1389" s="9">
        <f t="shared" si="86"/>
        <v>42482.21266203704</v>
      </c>
      <c r="S1389">
        <f t="shared" si="87"/>
        <v>2011</v>
      </c>
    </row>
    <row r="1390" spans="1:19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8271</v>
      </c>
      <c r="O1390" t="s">
        <v>8293</v>
      </c>
      <c r="P1390">
        <f t="shared" si="88"/>
        <v>57.338700000000003</v>
      </c>
      <c r="Q1390" s="9">
        <f t="shared" si="85"/>
        <v>42711.750613425931</v>
      </c>
      <c r="R1390" s="9">
        <f t="shared" si="86"/>
        <v>40759.630497685182</v>
      </c>
      <c r="S1390">
        <f t="shared" si="87"/>
        <v>2016</v>
      </c>
    </row>
    <row r="1391" spans="1:19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8268</v>
      </c>
      <c r="O1391" t="s">
        <v>8270</v>
      </c>
      <c r="P1391">
        <f t="shared" si="88"/>
        <v>591.66669999999999</v>
      </c>
      <c r="Q1391" s="9">
        <f t="shared" si="85"/>
        <v>42147.826840277776</v>
      </c>
      <c r="R1391" s="9">
        <f t="shared" si="86"/>
        <v>42771.750613425931</v>
      </c>
      <c r="S1391">
        <f t="shared" si="87"/>
        <v>2015</v>
      </c>
    </row>
    <row r="1392" spans="1:19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8283</v>
      </c>
      <c r="O1392" t="s">
        <v>8286</v>
      </c>
      <c r="P1392">
        <f t="shared" si="88"/>
        <v>57.258099999999999</v>
      </c>
      <c r="Q1392" s="9">
        <f t="shared" si="85"/>
        <v>41452.060601851852</v>
      </c>
      <c r="R1392" s="9">
        <f t="shared" si="86"/>
        <v>42176.934027777781</v>
      </c>
      <c r="S1392">
        <f t="shared" si="87"/>
        <v>2013</v>
      </c>
    </row>
    <row r="1393" spans="1:19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8287</v>
      </c>
      <c r="O1393" t="s">
        <v>8289</v>
      </c>
      <c r="P1393">
        <f t="shared" si="88"/>
        <v>51.304299999999998</v>
      </c>
      <c r="Q1393" s="9">
        <f t="shared" si="85"/>
        <v>40478.263923611114</v>
      </c>
      <c r="R1393" s="9">
        <f t="shared" si="86"/>
        <v>41482.060601851852</v>
      </c>
      <c r="S1393">
        <f t="shared" si="87"/>
        <v>2010</v>
      </c>
    </row>
    <row r="1394" spans="1:19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8283</v>
      </c>
      <c r="O1394" t="s">
        <v>8286</v>
      </c>
      <c r="P1394">
        <f t="shared" si="88"/>
        <v>33.990400000000001</v>
      </c>
      <c r="Q1394" s="9">
        <f t="shared" si="85"/>
        <v>42553.583425925928</v>
      </c>
      <c r="R1394" s="9">
        <f t="shared" si="86"/>
        <v>40568.166666666664</v>
      </c>
      <c r="S1394">
        <f t="shared" si="87"/>
        <v>2016</v>
      </c>
    </row>
    <row r="1395" spans="1:19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8283</v>
      </c>
      <c r="O1395" t="s">
        <v>8295</v>
      </c>
      <c r="P1395">
        <f t="shared" si="88"/>
        <v>90.538499999999999</v>
      </c>
      <c r="Q1395" s="9">
        <f t="shared" si="85"/>
        <v>41820.62809027778</v>
      </c>
      <c r="R1395" s="9">
        <f t="shared" si="86"/>
        <v>42611.708333333328</v>
      </c>
      <c r="S1395">
        <f t="shared" si="87"/>
        <v>2014</v>
      </c>
    </row>
    <row r="1396" spans="1:19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8283</v>
      </c>
      <c r="O1396" t="s">
        <v>8286</v>
      </c>
      <c r="P1396">
        <f t="shared" si="88"/>
        <v>88.25</v>
      </c>
      <c r="Q1396" s="9">
        <f t="shared" si="85"/>
        <v>42053.049375000002</v>
      </c>
      <c r="R1396" s="9">
        <f t="shared" si="86"/>
        <v>41841.165972222225</v>
      </c>
      <c r="S1396">
        <f t="shared" si="87"/>
        <v>2015</v>
      </c>
    </row>
    <row r="1397" spans="1:19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8283</v>
      </c>
      <c r="O1397" t="s">
        <v>8286</v>
      </c>
      <c r="P1397">
        <f t="shared" si="88"/>
        <v>106.9697</v>
      </c>
      <c r="Q1397" s="9">
        <f t="shared" si="85"/>
        <v>42559.431203703702</v>
      </c>
      <c r="R1397" s="9">
        <f t="shared" si="86"/>
        <v>42096.041666666672</v>
      </c>
      <c r="S1397">
        <f t="shared" si="87"/>
        <v>2016</v>
      </c>
    </row>
    <row r="1398" spans="1:19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8283</v>
      </c>
      <c r="O1398" t="s">
        <v>8286</v>
      </c>
      <c r="P1398">
        <f t="shared" si="88"/>
        <v>76.652199999999993</v>
      </c>
      <c r="Q1398" s="9">
        <f t="shared" si="85"/>
        <v>41862.83997685185</v>
      </c>
      <c r="R1398" s="9">
        <f t="shared" si="86"/>
        <v>42583.957638888889</v>
      </c>
      <c r="S1398">
        <f t="shared" si="87"/>
        <v>2014</v>
      </c>
    </row>
    <row r="1399" spans="1:19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8283</v>
      </c>
      <c r="O1399" t="s">
        <v>8286</v>
      </c>
      <c r="P1399">
        <f t="shared" si="88"/>
        <v>103.35290000000001</v>
      </c>
      <c r="Q1399" s="9">
        <f t="shared" si="85"/>
        <v>40637.866550925923</v>
      </c>
      <c r="R1399" s="9">
        <f t="shared" si="86"/>
        <v>41892.83997685185</v>
      </c>
      <c r="S1399">
        <f t="shared" si="87"/>
        <v>2011</v>
      </c>
    </row>
    <row r="1400" spans="1:19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8281</v>
      </c>
      <c r="O1400" t="s">
        <v>8282</v>
      </c>
      <c r="P1400">
        <f t="shared" si="88"/>
        <v>57.540999999999997</v>
      </c>
      <c r="Q1400" s="9">
        <f t="shared" si="85"/>
        <v>41785.72729166667</v>
      </c>
      <c r="R1400" s="9">
        <f t="shared" si="86"/>
        <v>40688.166666666664</v>
      </c>
      <c r="S1400">
        <f t="shared" si="87"/>
        <v>2014</v>
      </c>
    </row>
    <row r="1401" spans="1:19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8283</v>
      </c>
      <c r="O1401" t="s">
        <v>8284</v>
      </c>
      <c r="P1401">
        <f t="shared" si="88"/>
        <v>87.7</v>
      </c>
      <c r="Q1401" s="9">
        <f t="shared" si="85"/>
        <v>41947.762592592589</v>
      </c>
      <c r="R1401" s="9">
        <f t="shared" si="86"/>
        <v>41801.166666666664</v>
      </c>
      <c r="S1401">
        <f t="shared" si="87"/>
        <v>2014</v>
      </c>
    </row>
    <row r="1402" spans="1:19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8283</v>
      </c>
      <c r="O1402" t="s">
        <v>8286</v>
      </c>
      <c r="P1402">
        <f t="shared" si="88"/>
        <v>100.17140000000001</v>
      </c>
      <c r="Q1402" s="9">
        <f t="shared" si="85"/>
        <v>42468.94458333333</v>
      </c>
      <c r="R1402" s="9">
        <f t="shared" si="86"/>
        <v>41987.762592592597</v>
      </c>
      <c r="S1402">
        <f t="shared" si="87"/>
        <v>2016</v>
      </c>
    </row>
    <row r="1403" spans="1:19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8281</v>
      </c>
      <c r="O1403" t="s">
        <v>8292</v>
      </c>
      <c r="P1403">
        <f t="shared" si="88"/>
        <v>291.79329999999999</v>
      </c>
      <c r="Q1403" s="9">
        <f t="shared" si="85"/>
        <v>41274.776736111111</v>
      </c>
      <c r="R1403" s="9">
        <f t="shared" si="86"/>
        <v>42475.875</v>
      </c>
      <c r="S1403">
        <f t="shared" si="87"/>
        <v>2012</v>
      </c>
    </row>
    <row r="1404" spans="1:19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8281</v>
      </c>
      <c r="O1404" t="s">
        <v>8303</v>
      </c>
      <c r="P1404">
        <f t="shared" si="88"/>
        <v>100</v>
      </c>
      <c r="Q1404" s="9">
        <f t="shared" si="85"/>
        <v>40996.646921296298</v>
      </c>
      <c r="R1404" s="9">
        <f t="shared" si="86"/>
        <v>41298.776736111111</v>
      </c>
      <c r="S1404">
        <f t="shared" si="87"/>
        <v>2012</v>
      </c>
    </row>
    <row r="1405" spans="1:19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8287</v>
      </c>
      <c r="O1405" t="s">
        <v>8291</v>
      </c>
      <c r="P1405">
        <f t="shared" si="88"/>
        <v>175</v>
      </c>
      <c r="Q1405" s="9">
        <f t="shared" si="85"/>
        <v>40723.068807870368</v>
      </c>
      <c r="R1405" s="9">
        <f t="shared" si="86"/>
        <v>41026.646921296298</v>
      </c>
      <c r="S1405">
        <f t="shared" si="87"/>
        <v>2011</v>
      </c>
    </row>
    <row r="1406" spans="1:19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8287</v>
      </c>
      <c r="O1406" t="s">
        <v>8298</v>
      </c>
      <c r="P1406">
        <f t="shared" si="88"/>
        <v>62.5</v>
      </c>
      <c r="Q1406" s="9">
        <f t="shared" si="85"/>
        <v>41877.912187499998</v>
      </c>
      <c r="R1406" s="9">
        <f t="shared" si="86"/>
        <v>40746.068807870368</v>
      </c>
      <c r="S1406">
        <f t="shared" si="87"/>
        <v>2014</v>
      </c>
    </row>
    <row r="1407" spans="1:19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8268</v>
      </c>
      <c r="O1407" t="s">
        <v>8270</v>
      </c>
      <c r="P1407">
        <f t="shared" si="88"/>
        <v>42.670699999999997</v>
      </c>
      <c r="Q1407" s="9">
        <f t="shared" si="85"/>
        <v>42261.917395833334</v>
      </c>
      <c r="R1407" s="9">
        <f t="shared" si="86"/>
        <v>41898.912187499998</v>
      </c>
      <c r="S1407">
        <f t="shared" si="87"/>
        <v>2015</v>
      </c>
    </row>
    <row r="1408" spans="1:19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8283</v>
      </c>
      <c r="O1408" t="s">
        <v>8286</v>
      </c>
      <c r="P1408">
        <f t="shared" si="88"/>
        <v>55.333300000000001</v>
      </c>
      <c r="Q1408" s="9">
        <f t="shared" si="85"/>
        <v>41839.175706018519</v>
      </c>
      <c r="R1408" s="9">
        <f t="shared" si="86"/>
        <v>42291.917395833334</v>
      </c>
      <c r="S1408">
        <f t="shared" si="87"/>
        <v>2014</v>
      </c>
    </row>
    <row r="1409" spans="1:19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8283</v>
      </c>
      <c r="O1409" t="s">
        <v>8286</v>
      </c>
      <c r="P1409">
        <f t="shared" si="88"/>
        <v>63.363599999999998</v>
      </c>
      <c r="Q1409" s="9">
        <f t="shared" si="85"/>
        <v>42115.889652777783</v>
      </c>
      <c r="R1409" s="9">
        <f t="shared" si="86"/>
        <v>41853.175706018519</v>
      </c>
      <c r="S1409">
        <f t="shared" si="87"/>
        <v>2015</v>
      </c>
    </row>
    <row r="1410" spans="1:19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8283</v>
      </c>
      <c r="O1410" t="s">
        <v>8286</v>
      </c>
      <c r="P1410">
        <f t="shared" si="88"/>
        <v>46.8919</v>
      </c>
      <c r="Q1410" s="9">
        <f t="shared" si="85"/>
        <v>42438.667071759264</v>
      </c>
      <c r="R1410" s="9">
        <f t="shared" si="86"/>
        <v>42151.114583333328</v>
      </c>
      <c r="S1410">
        <f t="shared" si="87"/>
        <v>2016</v>
      </c>
    </row>
    <row r="1411" spans="1:19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8287</v>
      </c>
      <c r="O1411" t="s">
        <v>8291</v>
      </c>
      <c r="P1411">
        <f t="shared" si="88"/>
        <v>29.623899999999999</v>
      </c>
      <c r="Q1411" s="9">
        <f t="shared" ref="Q1411:Q1474" si="89">(((J1412/60)/60)/24)+DATE(1970,1,1)</f>
        <v>42394.900462962964</v>
      </c>
      <c r="R1411" s="9">
        <f t="shared" ref="R1411:R1474" si="90">(((I1411/60)/60)/24)+DATE(1970,1,1)</f>
        <v>42468.625405092593</v>
      </c>
      <c r="S1411">
        <f t="shared" ref="S1411:S1474" si="91">YEAR(Q1411)</f>
        <v>2016</v>
      </c>
    </row>
    <row r="1412" spans="1:19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8279</v>
      </c>
      <c r="O1412" t="s">
        <v>8305</v>
      </c>
      <c r="P1412">
        <f t="shared" si="88"/>
        <v>115.5333</v>
      </c>
      <c r="Q1412" s="9">
        <f t="shared" si="89"/>
        <v>40395.714722222219</v>
      </c>
      <c r="R1412" s="9">
        <f t="shared" si="90"/>
        <v>42454.858796296292</v>
      </c>
      <c r="S1412">
        <f t="shared" si="91"/>
        <v>2010</v>
      </c>
    </row>
    <row r="1413" spans="1:19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8287</v>
      </c>
      <c r="O1413" t="s">
        <v>8288</v>
      </c>
      <c r="P1413">
        <f t="shared" ref="P1413:P1476" si="92">IFERROR(ROUND(E1413/L1413,4),0)</f>
        <v>46.204300000000003</v>
      </c>
      <c r="Q1413" s="9">
        <f t="shared" si="89"/>
        <v>42168.316481481481</v>
      </c>
      <c r="R1413" s="9">
        <f t="shared" si="90"/>
        <v>40432.165972222225</v>
      </c>
      <c r="S1413">
        <f t="shared" si="91"/>
        <v>2015</v>
      </c>
    </row>
    <row r="1414" spans="1:19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8283</v>
      </c>
      <c r="O1414" t="s">
        <v>8286</v>
      </c>
      <c r="P1414">
        <f t="shared" si="92"/>
        <v>30.9375</v>
      </c>
      <c r="Q1414" s="9">
        <f t="shared" si="89"/>
        <v>40973.72623842593</v>
      </c>
      <c r="R1414" s="9">
        <f t="shared" si="90"/>
        <v>42198.316481481481</v>
      </c>
      <c r="S1414">
        <f t="shared" si="91"/>
        <v>2012</v>
      </c>
    </row>
    <row r="1415" spans="1:19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8287</v>
      </c>
      <c r="O1415" t="s">
        <v>8298</v>
      </c>
      <c r="P1415">
        <f t="shared" si="92"/>
        <v>82.381</v>
      </c>
      <c r="Q1415" s="9">
        <f t="shared" si="89"/>
        <v>42043.152650462958</v>
      </c>
      <c r="R1415" s="9">
        <f t="shared" si="90"/>
        <v>41020.165972222225</v>
      </c>
      <c r="S1415">
        <f t="shared" si="91"/>
        <v>2015</v>
      </c>
    </row>
    <row r="1416" spans="1:19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8287</v>
      </c>
      <c r="O1416" t="s">
        <v>8288</v>
      </c>
      <c r="P1416">
        <f t="shared" si="92"/>
        <v>49.3384</v>
      </c>
      <c r="Q1416" s="9">
        <f t="shared" si="89"/>
        <v>42165.993125000001</v>
      </c>
      <c r="R1416" s="9">
        <f t="shared" si="90"/>
        <v>42073.110983796301</v>
      </c>
      <c r="S1416">
        <f t="shared" si="91"/>
        <v>2015</v>
      </c>
    </row>
    <row r="1417" spans="1:19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8283</v>
      </c>
      <c r="O1417" t="s">
        <v>8286</v>
      </c>
      <c r="P1417">
        <f t="shared" si="92"/>
        <v>86.224999999999994</v>
      </c>
      <c r="Q1417" s="9">
        <f t="shared" si="89"/>
        <v>42800.801817129628</v>
      </c>
      <c r="R1417" s="9">
        <f t="shared" si="90"/>
        <v>42187.993125000001</v>
      </c>
      <c r="S1417">
        <f t="shared" si="91"/>
        <v>2017</v>
      </c>
    </row>
    <row r="1418" spans="1:19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8283</v>
      </c>
      <c r="O1418" t="s">
        <v>8284</v>
      </c>
      <c r="P1418">
        <f t="shared" si="92"/>
        <v>132.34620000000001</v>
      </c>
      <c r="Q1418" s="9">
        <f t="shared" si="89"/>
        <v>42430.040798611109</v>
      </c>
      <c r="R1418" s="9">
        <f t="shared" si="90"/>
        <v>42830.760150462964</v>
      </c>
      <c r="S1418">
        <f t="shared" si="91"/>
        <v>2016</v>
      </c>
    </row>
    <row r="1419" spans="1:19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8283</v>
      </c>
      <c r="O1419" t="s">
        <v>8286</v>
      </c>
      <c r="P1419">
        <f t="shared" si="92"/>
        <v>110.96769999999999</v>
      </c>
      <c r="Q1419" s="9">
        <f t="shared" si="89"/>
        <v>41626.761053240742</v>
      </c>
      <c r="R1419" s="9">
        <f t="shared" si="90"/>
        <v>42449.999131944445</v>
      </c>
      <c r="S1419">
        <f t="shared" si="91"/>
        <v>2013</v>
      </c>
    </row>
    <row r="1420" spans="1:19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8287</v>
      </c>
      <c r="O1420" t="s">
        <v>8288</v>
      </c>
      <c r="P1420">
        <f t="shared" si="92"/>
        <v>104</v>
      </c>
      <c r="Q1420" s="9">
        <f t="shared" si="89"/>
        <v>40945.845312500001</v>
      </c>
      <c r="R1420" s="9">
        <f t="shared" si="90"/>
        <v>41654.814583333333</v>
      </c>
      <c r="S1420">
        <f t="shared" si="91"/>
        <v>2012</v>
      </c>
    </row>
    <row r="1421" spans="1:19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8287</v>
      </c>
      <c r="O1421" t="s">
        <v>8291</v>
      </c>
      <c r="P1421">
        <f t="shared" si="92"/>
        <v>48.8429</v>
      </c>
      <c r="Q1421" s="9">
        <f t="shared" si="89"/>
        <v>42569.50409722222</v>
      </c>
      <c r="R1421" s="9">
        <f t="shared" si="90"/>
        <v>40985.80364583333</v>
      </c>
      <c r="S1421">
        <f t="shared" si="91"/>
        <v>2016</v>
      </c>
    </row>
    <row r="1422" spans="1:19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8268</v>
      </c>
      <c r="O1422" t="s">
        <v>8270</v>
      </c>
      <c r="P1422">
        <f t="shared" si="92"/>
        <v>100.5</v>
      </c>
      <c r="Q1422" s="9">
        <f t="shared" si="89"/>
        <v>41793.029432870368</v>
      </c>
      <c r="R1422" s="9">
        <f t="shared" si="90"/>
        <v>42599.50409722222</v>
      </c>
      <c r="S1422">
        <f t="shared" si="91"/>
        <v>2014</v>
      </c>
    </row>
    <row r="1423" spans="1:19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8268</v>
      </c>
      <c r="O1423" t="s">
        <v>8300</v>
      </c>
      <c r="P1423">
        <f t="shared" si="92"/>
        <v>126.4815</v>
      </c>
      <c r="Q1423" s="9">
        <f t="shared" si="89"/>
        <v>41962.062326388885</v>
      </c>
      <c r="R1423" s="9">
        <f t="shared" si="90"/>
        <v>41823.029432870368</v>
      </c>
      <c r="S1423">
        <f t="shared" si="91"/>
        <v>2014</v>
      </c>
    </row>
    <row r="1424" spans="1:19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8271</v>
      </c>
      <c r="O1424" t="s">
        <v>8309</v>
      </c>
      <c r="P1424">
        <f t="shared" si="92"/>
        <v>155</v>
      </c>
      <c r="Q1424" s="9">
        <f t="shared" si="89"/>
        <v>41613.172974537039</v>
      </c>
      <c r="R1424" s="9">
        <f t="shared" si="90"/>
        <v>41997.062326388885</v>
      </c>
      <c r="S1424">
        <f t="shared" si="91"/>
        <v>2013</v>
      </c>
    </row>
    <row r="1425" spans="1:19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8276</v>
      </c>
      <c r="O1425" t="s">
        <v>8294</v>
      </c>
      <c r="P1425">
        <f t="shared" si="92"/>
        <v>113.5667</v>
      </c>
      <c r="Q1425" s="9">
        <f t="shared" si="89"/>
        <v>42026.88118055556</v>
      </c>
      <c r="R1425" s="9">
        <f t="shared" si="90"/>
        <v>41643.172974537039</v>
      </c>
      <c r="S1425">
        <f t="shared" si="91"/>
        <v>2015</v>
      </c>
    </row>
    <row r="1426" spans="1:19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8283</v>
      </c>
      <c r="O1426" t="s">
        <v>8286</v>
      </c>
      <c r="P1426">
        <f t="shared" si="92"/>
        <v>113.5667</v>
      </c>
      <c r="Q1426" s="9">
        <f t="shared" si="89"/>
        <v>41830.234166666669</v>
      </c>
      <c r="R1426" s="9">
        <f t="shared" si="90"/>
        <v>42086.093055555553</v>
      </c>
      <c r="S1426">
        <f t="shared" si="91"/>
        <v>2014</v>
      </c>
    </row>
    <row r="1427" spans="1:19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8283</v>
      </c>
      <c r="O1427" t="s">
        <v>8286</v>
      </c>
      <c r="P1427">
        <f t="shared" si="92"/>
        <v>486.42860000000002</v>
      </c>
      <c r="Q1427" s="9">
        <f t="shared" si="89"/>
        <v>41214.79483796296</v>
      </c>
      <c r="R1427" s="9">
        <f t="shared" si="90"/>
        <v>41860.234166666669</v>
      </c>
      <c r="S1427">
        <f t="shared" si="91"/>
        <v>2012</v>
      </c>
    </row>
    <row r="1428" spans="1:19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8281</v>
      </c>
      <c r="O1428" t="s">
        <v>8303</v>
      </c>
      <c r="P1428">
        <f t="shared" si="92"/>
        <v>56.666699999999999</v>
      </c>
      <c r="Q1428" s="9">
        <f t="shared" si="89"/>
        <v>42072.370381944449</v>
      </c>
      <c r="R1428" s="9">
        <f t="shared" si="90"/>
        <v>41250.979166666664</v>
      </c>
      <c r="S1428">
        <f t="shared" si="91"/>
        <v>2015</v>
      </c>
    </row>
    <row r="1429" spans="1:19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8283</v>
      </c>
      <c r="O1429" t="s">
        <v>8286</v>
      </c>
      <c r="P1429">
        <f t="shared" si="92"/>
        <v>66.666700000000006</v>
      </c>
      <c r="Q1429" s="9">
        <f t="shared" si="89"/>
        <v>40739.069282407407</v>
      </c>
      <c r="R1429" s="9">
        <f t="shared" si="90"/>
        <v>42102.370381944449</v>
      </c>
      <c r="S1429">
        <f t="shared" si="91"/>
        <v>2011</v>
      </c>
    </row>
    <row r="1430" spans="1:19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8281</v>
      </c>
      <c r="O1430" t="s">
        <v>8303</v>
      </c>
      <c r="P1430">
        <f t="shared" si="92"/>
        <v>91.840500000000006</v>
      </c>
      <c r="Q1430" s="9">
        <f t="shared" si="89"/>
        <v>42453.49726851852</v>
      </c>
      <c r="R1430" s="9">
        <f t="shared" si="90"/>
        <v>40768.958333333336</v>
      </c>
      <c r="S1430">
        <f t="shared" si="91"/>
        <v>2016</v>
      </c>
    </row>
    <row r="1431" spans="1:19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8268</v>
      </c>
      <c r="O1431" t="s">
        <v>8275</v>
      </c>
      <c r="P1431">
        <f t="shared" si="92"/>
        <v>47.180599999999998</v>
      </c>
      <c r="Q1431" s="9">
        <f t="shared" si="89"/>
        <v>42206.835370370376</v>
      </c>
      <c r="R1431" s="9">
        <f t="shared" si="90"/>
        <v>42490.5</v>
      </c>
      <c r="S1431">
        <f t="shared" si="91"/>
        <v>2015</v>
      </c>
    </row>
    <row r="1432" spans="1:19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8283</v>
      </c>
      <c r="O1432" t="s">
        <v>8286</v>
      </c>
      <c r="P1432">
        <f t="shared" si="92"/>
        <v>45.878399999999999</v>
      </c>
      <c r="Q1432" s="9">
        <f t="shared" si="89"/>
        <v>41841.321770833332</v>
      </c>
      <c r="R1432" s="9">
        <f t="shared" si="90"/>
        <v>42236.835370370376</v>
      </c>
      <c r="S1432">
        <f t="shared" si="91"/>
        <v>2014</v>
      </c>
    </row>
    <row r="1433" spans="1:19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8281</v>
      </c>
      <c r="O1433" t="s">
        <v>8292</v>
      </c>
      <c r="P1433">
        <f t="shared" si="92"/>
        <v>49.882399999999997</v>
      </c>
      <c r="Q1433" s="9">
        <f t="shared" si="89"/>
        <v>41964.844444444447</v>
      </c>
      <c r="R1433" s="9">
        <f t="shared" si="90"/>
        <v>41856.321770833332</v>
      </c>
      <c r="S1433">
        <f t="shared" si="91"/>
        <v>2014</v>
      </c>
    </row>
    <row r="1434" spans="1:19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8279</v>
      </c>
      <c r="O1434" t="s">
        <v>8305</v>
      </c>
      <c r="P1434">
        <f t="shared" si="92"/>
        <v>89.210499999999996</v>
      </c>
      <c r="Q1434" s="9">
        <f t="shared" si="89"/>
        <v>40564.081030092595</v>
      </c>
      <c r="R1434" s="9">
        <f t="shared" si="90"/>
        <v>41998.844444444447</v>
      </c>
      <c r="S1434">
        <f t="shared" si="91"/>
        <v>2011</v>
      </c>
    </row>
    <row r="1435" spans="1:19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8287</v>
      </c>
      <c r="O1435" t="s">
        <v>8288</v>
      </c>
      <c r="P1435">
        <f t="shared" si="92"/>
        <v>94.027799999999999</v>
      </c>
      <c r="Q1435" s="9">
        <f t="shared" si="89"/>
        <v>42483.015694444446</v>
      </c>
      <c r="R1435" s="9">
        <f t="shared" si="90"/>
        <v>40594.081030092595</v>
      </c>
      <c r="S1435">
        <f t="shared" si="91"/>
        <v>2016</v>
      </c>
    </row>
    <row r="1436" spans="1:19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8283</v>
      </c>
      <c r="O1436" t="s">
        <v>8286</v>
      </c>
      <c r="P1436">
        <f t="shared" si="92"/>
        <v>49.058</v>
      </c>
      <c r="Q1436" s="9">
        <f t="shared" si="89"/>
        <v>42627.454097222217</v>
      </c>
      <c r="R1436" s="9">
        <f t="shared" si="90"/>
        <v>42489.290972222225</v>
      </c>
      <c r="S1436">
        <f t="shared" si="91"/>
        <v>2016</v>
      </c>
    </row>
    <row r="1437" spans="1:19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8283</v>
      </c>
      <c r="O1437" t="s">
        <v>8286</v>
      </c>
      <c r="P1437">
        <f t="shared" si="92"/>
        <v>99.5</v>
      </c>
      <c r="Q1437" s="9">
        <f t="shared" si="89"/>
        <v>41067.949212962965</v>
      </c>
      <c r="R1437" s="9">
        <f t="shared" si="90"/>
        <v>42648.454097222217</v>
      </c>
      <c r="S1437">
        <f t="shared" si="91"/>
        <v>2012</v>
      </c>
    </row>
    <row r="1438" spans="1:19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8287</v>
      </c>
      <c r="O1438" t="s">
        <v>8288</v>
      </c>
      <c r="P1438">
        <f t="shared" si="92"/>
        <v>41.728400000000001</v>
      </c>
      <c r="Q1438" s="9">
        <f t="shared" si="89"/>
        <v>40926.319062499999</v>
      </c>
      <c r="R1438" s="9">
        <f t="shared" si="90"/>
        <v>41100.991666666669</v>
      </c>
      <c r="S1438">
        <f t="shared" si="91"/>
        <v>2012</v>
      </c>
    </row>
    <row r="1439" spans="1:19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8287</v>
      </c>
      <c r="O1439" t="s">
        <v>8291</v>
      </c>
      <c r="P1439">
        <f t="shared" si="92"/>
        <v>59.162300000000002</v>
      </c>
      <c r="Q1439" s="9">
        <f t="shared" si="89"/>
        <v>41500.727916666663</v>
      </c>
      <c r="R1439" s="9">
        <f t="shared" si="90"/>
        <v>40971.319062499999</v>
      </c>
      <c r="S1439">
        <f t="shared" si="91"/>
        <v>2013</v>
      </c>
    </row>
    <row r="1440" spans="1:19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8271</v>
      </c>
      <c r="O1440" t="s">
        <v>8272</v>
      </c>
      <c r="P1440">
        <f t="shared" si="92"/>
        <v>44.315800000000003</v>
      </c>
      <c r="Q1440" s="9">
        <f t="shared" si="89"/>
        <v>42460.335312499999</v>
      </c>
      <c r="R1440" s="9">
        <f t="shared" si="90"/>
        <v>41530.727916666663</v>
      </c>
      <c r="S1440">
        <f t="shared" si="91"/>
        <v>2016</v>
      </c>
    </row>
    <row r="1441" spans="1:19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8283</v>
      </c>
      <c r="O1441" t="s">
        <v>8286</v>
      </c>
      <c r="P1441">
        <f t="shared" si="92"/>
        <v>99</v>
      </c>
      <c r="Q1441" s="9">
        <f t="shared" si="89"/>
        <v>42185.267245370371</v>
      </c>
      <c r="R1441" s="9">
        <f t="shared" si="90"/>
        <v>42488.249305555553</v>
      </c>
      <c r="S1441">
        <f t="shared" si="91"/>
        <v>2015</v>
      </c>
    </row>
    <row r="1442" spans="1:19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8283</v>
      </c>
      <c r="O1442" t="s">
        <v>8286</v>
      </c>
      <c r="P1442">
        <f t="shared" si="92"/>
        <v>44.25</v>
      </c>
      <c r="Q1442" s="9">
        <f t="shared" si="89"/>
        <v>41913.328356481477</v>
      </c>
      <c r="R1442" s="9">
        <f t="shared" si="90"/>
        <v>42221.458333333328</v>
      </c>
      <c r="S1442">
        <f t="shared" si="91"/>
        <v>2014</v>
      </c>
    </row>
    <row r="1443" spans="1:19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8287</v>
      </c>
      <c r="O1443" t="s">
        <v>8288</v>
      </c>
      <c r="P1443">
        <f t="shared" si="92"/>
        <v>61.103999999999999</v>
      </c>
      <c r="Q1443" s="9">
        <f t="shared" si="89"/>
        <v>42370.571851851855</v>
      </c>
      <c r="R1443" s="9">
        <f t="shared" si="90"/>
        <v>41946.370023148149</v>
      </c>
      <c r="S1443">
        <f t="shared" si="91"/>
        <v>2016</v>
      </c>
    </row>
    <row r="1444" spans="1:19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8281</v>
      </c>
      <c r="O1444" t="s">
        <v>8282</v>
      </c>
      <c r="P1444">
        <f t="shared" si="92"/>
        <v>40.397599999999997</v>
      </c>
      <c r="Q1444" s="9">
        <f t="shared" si="89"/>
        <v>40689.570868055554</v>
      </c>
      <c r="R1444" s="9">
        <f t="shared" si="90"/>
        <v>42394.994444444441</v>
      </c>
      <c r="S1444">
        <f t="shared" si="91"/>
        <v>2011</v>
      </c>
    </row>
    <row r="1445" spans="1:19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8271</v>
      </c>
      <c r="O1445" t="s">
        <v>8293</v>
      </c>
      <c r="P1445">
        <f t="shared" si="92"/>
        <v>68.3673</v>
      </c>
      <c r="Q1445" s="9">
        <f t="shared" si="89"/>
        <v>42521.010370370372</v>
      </c>
      <c r="R1445" s="9">
        <f t="shared" si="90"/>
        <v>40719.570868055554</v>
      </c>
      <c r="S1445">
        <f t="shared" si="91"/>
        <v>2016</v>
      </c>
    </row>
    <row r="1446" spans="1:19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8283</v>
      </c>
      <c r="O1446" t="s">
        <v>8286</v>
      </c>
      <c r="P1446">
        <f t="shared" si="92"/>
        <v>145.65219999999999</v>
      </c>
      <c r="Q1446" s="9">
        <f t="shared" si="89"/>
        <v>42510.798854166671</v>
      </c>
      <c r="R1446" s="9">
        <f t="shared" si="90"/>
        <v>42543.163194444445</v>
      </c>
      <c r="S1446">
        <f t="shared" si="91"/>
        <v>2016</v>
      </c>
    </row>
    <row r="1447" spans="1:19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8283</v>
      </c>
      <c r="O1447" t="s">
        <v>8286</v>
      </c>
      <c r="P1447">
        <f t="shared" si="92"/>
        <v>119.6429</v>
      </c>
      <c r="Q1447" s="9">
        <f t="shared" si="89"/>
        <v>42323.800138888888</v>
      </c>
      <c r="R1447" s="9">
        <f t="shared" si="90"/>
        <v>42533.708333333328</v>
      </c>
      <c r="S1447">
        <f t="shared" si="91"/>
        <v>2015</v>
      </c>
    </row>
    <row r="1448" spans="1:19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8287</v>
      </c>
      <c r="O1448" t="s">
        <v>8288</v>
      </c>
      <c r="P1448">
        <f t="shared" si="92"/>
        <v>416.875</v>
      </c>
      <c r="Q1448" s="9">
        <f t="shared" si="89"/>
        <v>42447.896666666667</v>
      </c>
      <c r="R1448" s="9">
        <f t="shared" si="90"/>
        <v>42341.895833333328</v>
      </c>
      <c r="S1448">
        <f t="shared" si="91"/>
        <v>2016</v>
      </c>
    </row>
    <row r="1449" spans="1:19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8283</v>
      </c>
      <c r="O1449" t="s">
        <v>8286</v>
      </c>
      <c r="P1449">
        <f t="shared" si="92"/>
        <v>92.5</v>
      </c>
      <c r="Q1449" s="9">
        <f t="shared" si="89"/>
        <v>41089.186296296299</v>
      </c>
      <c r="R1449" s="9">
        <f t="shared" si="90"/>
        <v>42470.166666666672</v>
      </c>
      <c r="S1449">
        <f t="shared" si="91"/>
        <v>2012</v>
      </c>
    </row>
    <row r="1450" spans="1:19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8287</v>
      </c>
      <c r="O1450" t="s">
        <v>8288</v>
      </c>
      <c r="P1450">
        <f t="shared" si="92"/>
        <v>28.880400000000002</v>
      </c>
      <c r="Q1450" s="9">
        <f t="shared" si="89"/>
        <v>42171.824884259258</v>
      </c>
      <c r="R1450" s="9">
        <f t="shared" si="90"/>
        <v>41109.186296296299</v>
      </c>
      <c r="S1450">
        <f t="shared" si="91"/>
        <v>2015</v>
      </c>
    </row>
    <row r="1451" spans="1:19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8283</v>
      </c>
      <c r="O1451" t="s">
        <v>8286</v>
      </c>
      <c r="P1451">
        <f t="shared" si="92"/>
        <v>63.846200000000003</v>
      </c>
      <c r="Q1451" s="9">
        <f t="shared" si="89"/>
        <v>42344.884143518517</v>
      </c>
      <c r="R1451" s="9">
        <f t="shared" si="90"/>
        <v>42201.824884259258</v>
      </c>
      <c r="S1451">
        <f t="shared" si="91"/>
        <v>2015</v>
      </c>
    </row>
    <row r="1452" spans="1:19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8268</v>
      </c>
      <c r="O1452" t="s">
        <v>8300</v>
      </c>
      <c r="P1452">
        <f t="shared" si="92"/>
        <v>70.617000000000004</v>
      </c>
      <c r="Q1452" s="9">
        <f t="shared" si="89"/>
        <v>41974.898599537039</v>
      </c>
      <c r="R1452" s="9">
        <f t="shared" si="90"/>
        <v>42366.25</v>
      </c>
      <c r="S1452">
        <f t="shared" si="91"/>
        <v>2014</v>
      </c>
    </row>
    <row r="1453" spans="1:19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8283</v>
      </c>
      <c r="O1453" t="s">
        <v>8286</v>
      </c>
      <c r="P1453">
        <f t="shared" si="92"/>
        <v>77.186000000000007</v>
      </c>
      <c r="Q1453" s="9">
        <f t="shared" si="89"/>
        <v>41157.042928240742</v>
      </c>
      <c r="R1453" s="9">
        <f t="shared" si="90"/>
        <v>42009.851388888885</v>
      </c>
      <c r="S1453">
        <f t="shared" si="91"/>
        <v>2012</v>
      </c>
    </row>
    <row r="1454" spans="1:19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8271</v>
      </c>
      <c r="O1454" t="s">
        <v>8293</v>
      </c>
      <c r="P1454">
        <f t="shared" si="92"/>
        <v>34.206200000000003</v>
      </c>
      <c r="Q1454" s="9">
        <f t="shared" si="89"/>
        <v>41936.647164351853</v>
      </c>
      <c r="R1454" s="9">
        <f t="shared" si="90"/>
        <v>41175.165972222225</v>
      </c>
      <c r="S1454">
        <f t="shared" si="91"/>
        <v>2014</v>
      </c>
    </row>
    <row r="1455" spans="1:19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8268</v>
      </c>
      <c r="O1455" t="s">
        <v>8270</v>
      </c>
      <c r="P1455">
        <f t="shared" si="92"/>
        <v>89.648600000000002</v>
      </c>
      <c r="Q1455" s="9">
        <f t="shared" si="89"/>
        <v>42171.725416666668</v>
      </c>
      <c r="R1455" s="9">
        <f t="shared" si="90"/>
        <v>41981.688831018517</v>
      </c>
      <c r="S1455">
        <f t="shared" si="91"/>
        <v>2015</v>
      </c>
    </row>
    <row r="1456" spans="1:19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8283</v>
      </c>
      <c r="O1456" t="s">
        <v>8286</v>
      </c>
      <c r="P1456">
        <f t="shared" si="92"/>
        <v>67.653099999999995</v>
      </c>
      <c r="Q1456" s="9">
        <f t="shared" si="89"/>
        <v>41781.096203703702</v>
      </c>
      <c r="R1456" s="9">
        <f t="shared" si="90"/>
        <v>42201.725416666668</v>
      </c>
      <c r="S1456">
        <f t="shared" si="91"/>
        <v>2014</v>
      </c>
    </row>
    <row r="1457" spans="1:19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8283</v>
      </c>
      <c r="O1457" t="s">
        <v>8286</v>
      </c>
      <c r="P1457">
        <f t="shared" si="92"/>
        <v>75.340900000000005</v>
      </c>
      <c r="Q1457" s="9">
        <f t="shared" si="89"/>
        <v>41150.902187499996</v>
      </c>
      <c r="R1457" s="9">
        <f t="shared" si="90"/>
        <v>41794.207638888889</v>
      </c>
      <c r="S1457">
        <f t="shared" si="91"/>
        <v>2012</v>
      </c>
    </row>
    <row r="1458" spans="1:19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8268</v>
      </c>
      <c r="O1458" t="s">
        <v>8275</v>
      </c>
      <c r="P1458">
        <f t="shared" si="92"/>
        <v>21.900700000000001</v>
      </c>
      <c r="Q1458" s="9">
        <f t="shared" si="89"/>
        <v>42111.899537037039</v>
      </c>
      <c r="R1458" s="9">
        <f t="shared" si="90"/>
        <v>41165.165972222225</v>
      </c>
      <c r="S1458">
        <f t="shared" si="91"/>
        <v>2015</v>
      </c>
    </row>
    <row r="1459" spans="1:19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8287</v>
      </c>
      <c r="O1459" t="s">
        <v>8291</v>
      </c>
      <c r="P1459">
        <f t="shared" si="92"/>
        <v>75.113600000000005</v>
      </c>
      <c r="Q1459" s="9">
        <f t="shared" si="89"/>
        <v>40795.713344907403</v>
      </c>
      <c r="R1459" s="9">
        <f t="shared" si="90"/>
        <v>42163.159722222219</v>
      </c>
      <c r="S1459">
        <f t="shared" si="91"/>
        <v>2011</v>
      </c>
    </row>
    <row r="1460" spans="1:19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8276</v>
      </c>
      <c r="O1460" t="s">
        <v>8294</v>
      </c>
      <c r="P1460">
        <f t="shared" si="92"/>
        <v>122.0004</v>
      </c>
      <c r="Q1460" s="9">
        <f t="shared" si="89"/>
        <v>42619.935694444444</v>
      </c>
      <c r="R1460" s="9">
        <f t="shared" si="90"/>
        <v>40825.713344907403</v>
      </c>
      <c r="S1460">
        <f t="shared" si="91"/>
        <v>2016</v>
      </c>
    </row>
    <row r="1461" spans="1:19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8283</v>
      </c>
      <c r="O1461" t="s">
        <v>8286</v>
      </c>
      <c r="P1461">
        <f t="shared" si="92"/>
        <v>47.028599999999997</v>
      </c>
      <c r="Q1461" s="9">
        <f t="shared" si="89"/>
        <v>41719.549131944441</v>
      </c>
      <c r="R1461" s="9">
        <f t="shared" si="90"/>
        <v>42643.875</v>
      </c>
      <c r="S1461">
        <f t="shared" si="91"/>
        <v>2014</v>
      </c>
    </row>
    <row r="1462" spans="1:19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8281</v>
      </c>
      <c r="O1462" t="s">
        <v>8292</v>
      </c>
      <c r="P1462">
        <f t="shared" si="92"/>
        <v>28.1111</v>
      </c>
      <c r="Q1462" s="9">
        <f t="shared" si="89"/>
        <v>42219.915856481486</v>
      </c>
      <c r="R1462" s="9">
        <f t="shared" si="90"/>
        <v>41733.916666666664</v>
      </c>
      <c r="S1462">
        <f t="shared" si="91"/>
        <v>2015</v>
      </c>
    </row>
    <row r="1463" spans="1:19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8283</v>
      </c>
      <c r="O1463" t="s">
        <v>8286</v>
      </c>
      <c r="P1463">
        <f t="shared" si="92"/>
        <v>136.45830000000001</v>
      </c>
      <c r="Q1463" s="9">
        <f t="shared" si="89"/>
        <v>41829.787083333329</v>
      </c>
      <c r="R1463" s="9">
        <f t="shared" si="90"/>
        <v>42240.083333333328</v>
      </c>
      <c r="S1463">
        <f t="shared" si="91"/>
        <v>2014</v>
      </c>
    </row>
    <row r="1464" spans="1:19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8283</v>
      </c>
      <c r="O1464" t="s">
        <v>8286</v>
      </c>
      <c r="P1464">
        <f t="shared" si="92"/>
        <v>83.974400000000003</v>
      </c>
      <c r="Q1464" s="9">
        <f t="shared" si="89"/>
        <v>42524.53800925926</v>
      </c>
      <c r="R1464" s="9">
        <f t="shared" si="90"/>
        <v>41859.787083333329</v>
      </c>
      <c r="S1464">
        <f t="shared" si="91"/>
        <v>2016</v>
      </c>
    </row>
    <row r="1465" spans="1:19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8283</v>
      </c>
      <c r="O1465" t="s">
        <v>8286</v>
      </c>
      <c r="P1465">
        <f t="shared" si="92"/>
        <v>155.95240000000001</v>
      </c>
      <c r="Q1465" s="9">
        <f t="shared" si="89"/>
        <v>42323.562222222223</v>
      </c>
      <c r="R1465" s="9">
        <f t="shared" si="90"/>
        <v>42561.957638888889</v>
      </c>
      <c r="S1465">
        <f t="shared" si="91"/>
        <v>2015</v>
      </c>
    </row>
    <row r="1466" spans="1:19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8283</v>
      </c>
      <c r="O1466" t="s">
        <v>8286</v>
      </c>
      <c r="P1466">
        <f t="shared" si="92"/>
        <v>71.152199999999993</v>
      </c>
      <c r="Q1466" s="9">
        <f t="shared" si="89"/>
        <v>42143.445219907408</v>
      </c>
      <c r="R1466" s="9">
        <f t="shared" si="90"/>
        <v>42352</v>
      </c>
      <c r="S1466">
        <f t="shared" si="91"/>
        <v>2015</v>
      </c>
    </row>
    <row r="1467" spans="1:19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8283</v>
      </c>
      <c r="O1467" t="s">
        <v>8286</v>
      </c>
      <c r="P1467">
        <f t="shared" si="92"/>
        <v>57.386000000000003</v>
      </c>
      <c r="Q1467" s="9">
        <f t="shared" si="89"/>
        <v>41868.924050925925</v>
      </c>
      <c r="R1467" s="9">
        <f t="shared" si="90"/>
        <v>42173.445219907408</v>
      </c>
      <c r="S1467">
        <f t="shared" si="91"/>
        <v>2014</v>
      </c>
    </row>
    <row r="1468" spans="1:19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8283</v>
      </c>
      <c r="O1468" t="s">
        <v>8286</v>
      </c>
      <c r="P1468">
        <f t="shared" si="92"/>
        <v>46.714300000000001</v>
      </c>
      <c r="Q1468" s="9">
        <f t="shared" si="89"/>
        <v>42485.754525462966</v>
      </c>
      <c r="R1468" s="9">
        <f t="shared" si="90"/>
        <v>41898.875</v>
      </c>
      <c r="S1468">
        <f t="shared" si="91"/>
        <v>2016</v>
      </c>
    </row>
    <row r="1469" spans="1:19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8279</v>
      </c>
      <c r="O1469" t="s">
        <v>8280</v>
      </c>
      <c r="P1469">
        <f t="shared" si="92"/>
        <v>53.409799999999997</v>
      </c>
      <c r="Q1469" s="9">
        <f t="shared" si="89"/>
        <v>42025.164780092593</v>
      </c>
      <c r="R1469" s="9">
        <f t="shared" si="90"/>
        <v>42515.754525462966</v>
      </c>
      <c r="S1469">
        <f t="shared" si="91"/>
        <v>2015</v>
      </c>
    </row>
    <row r="1470" spans="1:19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8283</v>
      </c>
      <c r="O1470" t="s">
        <v>8295</v>
      </c>
      <c r="P1470">
        <f t="shared" si="92"/>
        <v>85.736800000000002</v>
      </c>
      <c r="Q1470" s="9">
        <f t="shared" si="89"/>
        <v>42500.041550925926</v>
      </c>
      <c r="R1470" s="9">
        <f t="shared" si="90"/>
        <v>42056.458333333328</v>
      </c>
      <c r="S1470">
        <f t="shared" si="91"/>
        <v>2016</v>
      </c>
    </row>
    <row r="1471" spans="1:19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8283</v>
      </c>
      <c r="O1471" t="s">
        <v>8286</v>
      </c>
      <c r="P1471">
        <f t="shared" si="92"/>
        <v>81.375</v>
      </c>
      <c r="Q1471" s="9">
        <f t="shared" si="89"/>
        <v>42418.425983796296</v>
      </c>
      <c r="R1471" s="9">
        <f t="shared" si="90"/>
        <v>42527.291666666672</v>
      </c>
      <c r="S1471">
        <f t="shared" si="91"/>
        <v>2016</v>
      </c>
    </row>
    <row r="1472" spans="1:19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8283</v>
      </c>
      <c r="O1472" t="s">
        <v>8286</v>
      </c>
      <c r="P1472">
        <f t="shared" si="92"/>
        <v>135.625</v>
      </c>
      <c r="Q1472" s="9">
        <f t="shared" si="89"/>
        <v>41731.833124999997</v>
      </c>
      <c r="R1472" s="9">
        <f t="shared" si="90"/>
        <v>42478.384317129632</v>
      </c>
      <c r="S1472">
        <f t="shared" si="91"/>
        <v>2014</v>
      </c>
    </row>
    <row r="1473" spans="1:19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8287</v>
      </c>
      <c r="O1473" t="s">
        <v>8288</v>
      </c>
      <c r="P1473">
        <f t="shared" si="92"/>
        <v>70.652199999999993</v>
      </c>
      <c r="Q1473" s="9">
        <f t="shared" si="89"/>
        <v>41716.632847222223</v>
      </c>
      <c r="R1473" s="9">
        <f t="shared" si="90"/>
        <v>41763.290972222225</v>
      </c>
      <c r="S1473">
        <f t="shared" si="91"/>
        <v>2014</v>
      </c>
    </row>
    <row r="1474" spans="1:19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8287</v>
      </c>
      <c r="O1474" t="s">
        <v>8288</v>
      </c>
      <c r="P1474">
        <f t="shared" si="92"/>
        <v>40.962000000000003</v>
      </c>
      <c r="Q1474" s="9">
        <f t="shared" si="89"/>
        <v>41593.082002314812</v>
      </c>
      <c r="R1474" s="9">
        <f t="shared" si="90"/>
        <v>41747.958333333336</v>
      </c>
      <c r="S1474">
        <f t="shared" si="91"/>
        <v>2013</v>
      </c>
    </row>
    <row r="1475" spans="1:19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8287</v>
      </c>
      <c r="O1475" t="s">
        <v>8288</v>
      </c>
      <c r="P1475">
        <f t="shared" si="92"/>
        <v>41.960999999999999</v>
      </c>
      <c r="Q1475" s="9">
        <f t="shared" ref="Q1475:Q1538" si="93">(((J1476/60)/60)/24)+DATE(1970,1,1)</f>
        <v>40996.994074074071</v>
      </c>
      <c r="R1475" s="9">
        <f t="shared" ref="R1475:R1538" si="94">(((I1475/60)/60)/24)+DATE(1970,1,1)</f>
        <v>41623.082002314812</v>
      </c>
      <c r="S1475">
        <f t="shared" ref="S1475:S1538" si="95">YEAR(Q1475)</f>
        <v>2012</v>
      </c>
    </row>
    <row r="1476" spans="1:19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8287</v>
      </c>
      <c r="O1476" t="s">
        <v>8291</v>
      </c>
      <c r="P1476">
        <f t="shared" si="92"/>
        <v>45.436599999999999</v>
      </c>
      <c r="Q1476" s="9">
        <f t="shared" si="93"/>
        <v>42318.950173611112</v>
      </c>
      <c r="R1476" s="9">
        <f t="shared" si="94"/>
        <v>41028.166666666664</v>
      </c>
      <c r="S1476">
        <f t="shared" si="95"/>
        <v>2015</v>
      </c>
    </row>
    <row r="1477" spans="1:19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8273</v>
      </c>
      <c r="O1477" t="s">
        <v>8274</v>
      </c>
      <c r="P1477">
        <f t="shared" ref="P1477:P1540" si="96">IFERROR(ROUND(E1477/L1477,4),0)</f>
        <v>38.8675</v>
      </c>
      <c r="Q1477" s="9">
        <f t="shared" si="93"/>
        <v>42177.791909722218</v>
      </c>
      <c r="R1477" s="9">
        <f t="shared" si="94"/>
        <v>42335.041666666672</v>
      </c>
      <c r="S1477">
        <f t="shared" si="95"/>
        <v>2015</v>
      </c>
    </row>
    <row r="1478" spans="1:19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8283</v>
      </c>
      <c r="O1478" t="s">
        <v>8284</v>
      </c>
      <c r="P1478">
        <f t="shared" si="96"/>
        <v>76.785700000000006</v>
      </c>
      <c r="Q1478" s="9">
        <f t="shared" si="93"/>
        <v>42136.75100694444</v>
      </c>
      <c r="R1478" s="9">
        <f t="shared" si="94"/>
        <v>42181.958333333328</v>
      </c>
      <c r="S1478">
        <f t="shared" si="95"/>
        <v>2015</v>
      </c>
    </row>
    <row r="1479" spans="1:19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8276</v>
      </c>
      <c r="O1479" t="s">
        <v>8277</v>
      </c>
      <c r="P1479">
        <f t="shared" si="96"/>
        <v>15.722</v>
      </c>
      <c r="Q1479" s="9">
        <f t="shared" si="93"/>
        <v>42162.146782407406</v>
      </c>
      <c r="R1479" s="9">
        <f t="shared" si="94"/>
        <v>42166.75100694444</v>
      </c>
      <c r="S1479">
        <f t="shared" si="95"/>
        <v>2015</v>
      </c>
    </row>
    <row r="1480" spans="1:19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8271</v>
      </c>
      <c r="O1480" t="s">
        <v>8293</v>
      </c>
      <c r="P1480">
        <f t="shared" si="96"/>
        <v>169.5789</v>
      </c>
      <c r="Q1480" s="9">
        <f t="shared" si="93"/>
        <v>40691.788055555553</v>
      </c>
      <c r="R1480" s="9">
        <f t="shared" si="94"/>
        <v>42176.146782407406</v>
      </c>
      <c r="S1480">
        <f t="shared" si="95"/>
        <v>2011</v>
      </c>
    </row>
    <row r="1481" spans="1:19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8287</v>
      </c>
      <c r="O1481" t="s">
        <v>8291</v>
      </c>
      <c r="P1481">
        <f t="shared" si="96"/>
        <v>134.20830000000001</v>
      </c>
      <c r="Q1481" s="9">
        <f t="shared" si="93"/>
        <v>42780.709039351852</v>
      </c>
      <c r="R1481" s="9">
        <f t="shared" si="94"/>
        <v>40755.290972222225</v>
      </c>
      <c r="S1481">
        <f t="shared" si="95"/>
        <v>2017</v>
      </c>
    </row>
    <row r="1482" spans="1:19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8268</v>
      </c>
      <c r="O1482" t="s">
        <v>8270</v>
      </c>
      <c r="P1482">
        <f t="shared" si="96"/>
        <v>214.0667</v>
      </c>
      <c r="Q1482" s="9">
        <f t="shared" si="93"/>
        <v>42711.700694444444</v>
      </c>
      <c r="R1482" s="9">
        <f t="shared" si="94"/>
        <v>42810.667372685188</v>
      </c>
      <c r="S1482">
        <f t="shared" si="95"/>
        <v>2016</v>
      </c>
    </row>
    <row r="1483" spans="1:19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8273</v>
      </c>
      <c r="O1483" t="s">
        <v>8274</v>
      </c>
      <c r="P1483">
        <f t="shared" si="96"/>
        <v>37.776499999999999</v>
      </c>
      <c r="Q1483" s="9">
        <f t="shared" si="93"/>
        <v>40687.021597222221</v>
      </c>
      <c r="R1483" s="9">
        <f t="shared" si="94"/>
        <v>42732.700694444444</v>
      </c>
      <c r="S1483">
        <f t="shared" si="95"/>
        <v>2011</v>
      </c>
    </row>
    <row r="1484" spans="1:19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8287</v>
      </c>
      <c r="O1484" t="s">
        <v>8288</v>
      </c>
      <c r="P1484">
        <f t="shared" si="96"/>
        <v>42.8</v>
      </c>
      <c r="Q1484" s="9">
        <f t="shared" si="93"/>
        <v>41852.658310185187</v>
      </c>
      <c r="R1484" s="9">
        <f t="shared" si="94"/>
        <v>40729.021597222221</v>
      </c>
      <c r="S1484">
        <f t="shared" si="95"/>
        <v>2014</v>
      </c>
    </row>
    <row r="1485" spans="1:19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8283</v>
      </c>
      <c r="O1485" t="s">
        <v>8286</v>
      </c>
      <c r="P1485">
        <f t="shared" si="96"/>
        <v>74.534899999999993</v>
      </c>
      <c r="Q1485" s="9">
        <f t="shared" si="93"/>
        <v>40833.633194444446</v>
      </c>
      <c r="R1485" s="9">
        <f t="shared" si="94"/>
        <v>41882.658310185187</v>
      </c>
      <c r="S1485">
        <f t="shared" si="95"/>
        <v>2011</v>
      </c>
    </row>
    <row r="1486" spans="1:19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8287</v>
      </c>
      <c r="O1486" t="s">
        <v>8288</v>
      </c>
      <c r="P1486">
        <f t="shared" si="96"/>
        <v>49.246200000000002</v>
      </c>
      <c r="Q1486" s="9">
        <f t="shared" si="93"/>
        <v>42218.872986111113</v>
      </c>
      <c r="R1486" s="9">
        <f t="shared" si="94"/>
        <v>40863.674861111111</v>
      </c>
      <c r="S1486">
        <f t="shared" si="95"/>
        <v>2015</v>
      </c>
    </row>
    <row r="1487" spans="1:19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8287</v>
      </c>
      <c r="O1487" t="s">
        <v>8288</v>
      </c>
      <c r="P1487">
        <f t="shared" si="96"/>
        <v>44.444400000000002</v>
      </c>
      <c r="Q1487" s="9">
        <f t="shared" si="93"/>
        <v>42275.720219907409</v>
      </c>
      <c r="R1487" s="9">
        <f t="shared" si="94"/>
        <v>42244.166666666672</v>
      </c>
      <c r="S1487">
        <f t="shared" si="95"/>
        <v>2015</v>
      </c>
    </row>
    <row r="1488" spans="1:19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8279</v>
      </c>
      <c r="O1488" t="s">
        <v>8305</v>
      </c>
      <c r="P1488">
        <f t="shared" si="96"/>
        <v>640</v>
      </c>
      <c r="Q1488" s="9">
        <f t="shared" si="93"/>
        <v>42769.809965277775</v>
      </c>
      <c r="R1488" s="9">
        <f t="shared" si="94"/>
        <v>42305.720219907409</v>
      </c>
      <c r="S1488">
        <f t="shared" si="95"/>
        <v>2017</v>
      </c>
    </row>
    <row r="1489" spans="1:19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8287</v>
      </c>
      <c r="O1489" t="s">
        <v>8301</v>
      </c>
      <c r="P1489">
        <f t="shared" si="96"/>
        <v>177.5</v>
      </c>
      <c r="Q1489" s="9">
        <f t="shared" si="93"/>
        <v>41950.859560185185</v>
      </c>
      <c r="R1489" s="9">
        <f t="shared" si="94"/>
        <v>42799.809965277775</v>
      </c>
      <c r="S1489">
        <f t="shared" si="95"/>
        <v>2014</v>
      </c>
    </row>
    <row r="1490" spans="1:19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8283</v>
      </c>
      <c r="O1490" t="s">
        <v>8286</v>
      </c>
      <c r="P1490">
        <f t="shared" si="96"/>
        <v>96.666700000000006</v>
      </c>
      <c r="Q1490" s="9">
        <f t="shared" si="93"/>
        <v>42127.069548611107</v>
      </c>
      <c r="R1490" s="9">
        <f t="shared" si="94"/>
        <v>41964.204861111109</v>
      </c>
      <c r="S1490">
        <f t="shared" si="95"/>
        <v>2015</v>
      </c>
    </row>
    <row r="1491" spans="1:19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8287</v>
      </c>
      <c r="O1491" t="s">
        <v>8289</v>
      </c>
      <c r="P1491">
        <f t="shared" si="96"/>
        <v>106.2</v>
      </c>
      <c r="Q1491" s="9">
        <f t="shared" si="93"/>
        <v>42701.166365740741</v>
      </c>
      <c r="R1491" s="9">
        <f t="shared" si="94"/>
        <v>42157.032638888893</v>
      </c>
      <c r="S1491">
        <f t="shared" si="95"/>
        <v>2016</v>
      </c>
    </row>
    <row r="1492" spans="1:19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8283</v>
      </c>
      <c r="O1492" t="s">
        <v>8295</v>
      </c>
      <c r="P1492">
        <f t="shared" si="96"/>
        <v>176.9444</v>
      </c>
      <c r="Q1492" s="9">
        <f t="shared" si="93"/>
        <v>42422.977418981478</v>
      </c>
      <c r="R1492" s="9">
        <f t="shared" si="94"/>
        <v>42749.165972222225</v>
      </c>
      <c r="S1492">
        <f t="shared" si="95"/>
        <v>2016</v>
      </c>
    </row>
    <row r="1493" spans="1:19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8283</v>
      </c>
      <c r="O1493" t="s">
        <v>8286</v>
      </c>
      <c r="P1493">
        <f t="shared" si="96"/>
        <v>44.1389</v>
      </c>
      <c r="Q1493" s="9">
        <f t="shared" si="93"/>
        <v>42458.641724537039</v>
      </c>
      <c r="R1493" s="9">
        <f t="shared" si="94"/>
        <v>42444.875</v>
      </c>
      <c r="S1493">
        <f t="shared" si="95"/>
        <v>2016</v>
      </c>
    </row>
    <row r="1494" spans="1:19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8283</v>
      </c>
      <c r="O1494" t="s">
        <v>8286</v>
      </c>
      <c r="P1494">
        <f t="shared" si="96"/>
        <v>50.396799999999999</v>
      </c>
      <c r="Q1494" s="9">
        <f t="shared" si="93"/>
        <v>41913.790289351848</v>
      </c>
      <c r="R1494" s="9">
        <f t="shared" si="94"/>
        <v>42488.641724537039</v>
      </c>
      <c r="S1494">
        <f t="shared" si="95"/>
        <v>2014</v>
      </c>
    </row>
    <row r="1495" spans="1:19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8273</v>
      </c>
      <c r="O1495" t="s">
        <v>8313</v>
      </c>
      <c r="P1495">
        <f t="shared" si="96"/>
        <v>453.1429</v>
      </c>
      <c r="Q1495" s="9">
        <f t="shared" si="93"/>
        <v>41099.742800925924</v>
      </c>
      <c r="R1495" s="9">
        <f t="shared" si="94"/>
        <v>41973.831956018519</v>
      </c>
      <c r="S1495">
        <f t="shared" si="95"/>
        <v>2012</v>
      </c>
    </row>
    <row r="1496" spans="1:19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8281</v>
      </c>
      <c r="O1496" t="s">
        <v>8282</v>
      </c>
      <c r="P1496">
        <f t="shared" si="96"/>
        <v>57.654499999999999</v>
      </c>
      <c r="Q1496" s="9">
        <f t="shared" si="93"/>
        <v>42103.160578703704</v>
      </c>
      <c r="R1496" s="9">
        <f t="shared" si="94"/>
        <v>41115.742800925924</v>
      </c>
      <c r="S1496">
        <f t="shared" si="95"/>
        <v>2015</v>
      </c>
    </row>
    <row r="1497" spans="1:19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8268</v>
      </c>
      <c r="O1497" t="s">
        <v>8275</v>
      </c>
      <c r="P1497">
        <f t="shared" si="96"/>
        <v>45.942</v>
      </c>
      <c r="Q1497" s="9">
        <f t="shared" si="93"/>
        <v>42016.938692129625</v>
      </c>
      <c r="R1497" s="9">
        <f t="shared" si="94"/>
        <v>42163.160578703704</v>
      </c>
      <c r="S1497">
        <f t="shared" si="95"/>
        <v>2015</v>
      </c>
    </row>
    <row r="1498" spans="1:19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8283</v>
      </c>
      <c r="O1498" t="s">
        <v>8286</v>
      </c>
      <c r="P1498">
        <f t="shared" si="96"/>
        <v>47.878799999999998</v>
      </c>
      <c r="Q1498" s="9">
        <f t="shared" si="93"/>
        <v>42524.105462962965</v>
      </c>
      <c r="R1498" s="9">
        <f t="shared" si="94"/>
        <v>42046.938692129625</v>
      </c>
      <c r="S1498">
        <f t="shared" si="95"/>
        <v>2016</v>
      </c>
    </row>
    <row r="1499" spans="1:19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8268</v>
      </c>
      <c r="O1499" t="s">
        <v>8275</v>
      </c>
      <c r="P1499">
        <f t="shared" si="96"/>
        <v>38.987699999999997</v>
      </c>
      <c r="Q1499" s="9">
        <f t="shared" si="93"/>
        <v>42381.866284722222</v>
      </c>
      <c r="R1499" s="9">
        <f t="shared" si="94"/>
        <v>42551.416666666672</v>
      </c>
      <c r="S1499">
        <f t="shared" si="95"/>
        <v>2016</v>
      </c>
    </row>
    <row r="1500" spans="1:19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8268</v>
      </c>
      <c r="O1500" t="s">
        <v>8275</v>
      </c>
      <c r="P1500">
        <f t="shared" si="96"/>
        <v>73.372100000000003</v>
      </c>
      <c r="Q1500" s="9">
        <f t="shared" si="93"/>
        <v>40690.823055555556</v>
      </c>
      <c r="R1500" s="9">
        <f t="shared" si="94"/>
        <v>42409.833333333328</v>
      </c>
      <c r="S1500">
        <f t="shared" si="95"/>
        <v>2011</v>
      </c>
    </row>
    <row r="1501" spans="1:19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8287</v>
      </c>
      <c r="O1501" t="s">
        <v>8291</v>
      </c>
      <c r="P1501">
        <f t="shared" si="96"/>
        <v>58.333300000000001</v>
      </c>
      <c r="Q1501" s="9">
        <f t="shared" si="93"/>
        <v>42545.774189814809</v>
      </c>
      <c r="R1501" s="9">
        <f t="shared" si="94"/>
        <v>40740.958333333336</v>
      </c>
      <c r="S1501">
        <f t="shared" si="95"/>
        <v>2016</v>
      </c>
    </row>
    <row r="1502" spans="1:19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8283</v>
      </c>
      <c r="O1502" t="s">
        <v>8286</v>
      </c>
      <c r="P1502">
        <f t="shared" si="96"/>
        <v>80.7179</v>
      </c>
      <c r="Q1502" s="9">
        <f t="shared" si="93"/>
        <v>42156.510393518518</v>
      </c>
      <c r="R1502" s="9">
        <f t="shared" si="94"/>
        <v>42605.774189814809</v>
      </c>
      <c r="S1502">
        <f t="shared" si="95"/>
        <v>2015</v>
      </c>
    </row>
    <row r="1503" spans="1:19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8283</v>
      </c>
      <c r="O1503" t="s">
        <v>8286</v>
      </c>
      <c r="P1503">
        <f t="shared" si="96"/>
        <v>39.810099999999998</v>
      </c>
      <c r="Q1503" s="9">
        <f t="shared" si="93"/>
        <v>42622.767476851848</v>
      </c>
      <c r="R1503" s="9">
        <f t="shared" si="94"/>
        <v>42186.510393518518</v>
      </c>
      <c r="S1503">
        <f t="shared" si="95"/>
        <v>2016</v>
      </c>
    </row>
    <row r="1504" spans="1:19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8283</v>
      </c>
      <c r="O1504" t="s">
        <v>8284</v>
      </c>
      <c r="P1504">
        <f t="shared" si="96"/>
        <v>48.984400000000001</v>
      </c>
      <c r="Q1504" s="9">
        <f t="shared" si="93"/>
        <v>41937.95344907407</v>
      </c>
      <c r="R1504" s="9">
        <f t="shared" si="94"/>
        <v>42652.767476851848</v>
      </c>
      <c r="S1504">
        <f t="shared" si="95"/>
        <v>2014</v>
      </c>
    </row>
    <row r="1505" spans="1:19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8283</v>
      </c>
      <c r="O1505" t="s">
        <v>8286</v>
      </c>
      <c r="P1505">
        <f t="shared" si="96"/>
        <v>111.8929</v>
      </c>
      <c r="Q1505" s="9">
        <f t="shared" si="93"/>
        <v>40007.704247685186</v>
      </c>
      <c r="R1505" s="9">
        <f t="shared" si="94"/>
        <v>41972.995115740734</v>
      </c>
      <c r="S1505">
        <f t="shared" si="95"/>
        <v>2009</v>
      </c>
    </row>
    <row r="1506" spans="1:19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8287</v>
      </c>
      <c r="O1506" t="s">
        <v>8291</v>
      </c>
      <c r="P1506">
        <f t="shared" si="96"/>
        <v>46.068100000000001</v>
      </c>
      <c r="Q1506" s="9">
        <f t="shared" si="93"/>
        <v>42802.046817129631</v>
      </c>
      <c r="R1506" s="9">
        <f t="shared" si="94"/>
        <v>40057.166666666664</v>
      </c>
      <c r="S1506">
        <f t="shared" si="95"/>
        <v>2017</v>
      </c>
    </row>
    <row r="1507" spans="1:19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8287</v>
      </c>
      <c r="O1507" t="s">
        <v>8290</v>
      </c>
      <c r="P1507">
        <f t="shared" si="96"/>
        <v>80.128200000000007</v>
      </c>
      <c r="Q1507" s="9">
        <f t="shared" si="93"/>
        <v>42627.253263888888</v>
      </c>
      <c r="R1507" s="9">
        <f t="shared" si="94"/>
        <v>42835.84375</v>
      </c>
      <c r="S1507">
        <f t="shared" si="95"/>
        <v>2016</v>
      </c>
    </row>
    <row r="1508" spans="1:19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8273</v>
      </c>
      <c r="O1508" t="s">
        <v>8274</v>
      </c>
      <c r="P1508">
        <f t="shared" si="96"/>
        <v>34.688899999999997</v>
      </c>
      <c r="Q1508" s="9">
        <f t="shared" si="93"/>
        <v>42270.582141203704</v>
      </c>
      <c r="R1508" s="9">
        <f t="shared" si="94"/>
        <v>42657.253263888888</v>
      </c>
      <c r="S1508">
        <f t="shared" si="95"/>
        <v>2015</v>
      </c>
    </row>
    <row r="1509" spans="1:19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8283</v>
      </c>
      <c r="O1509" t="s">
        <v>8286</v>
      </c>
      <c r="P1509">
        <f t="shared" si="96"/>
        <v>37.142899999999997</v>
      </c>
      <c r="Q1509" s="9">
        <f t="shared" si="93"/>
        <v>42052.949814814812</v>
      </c>
      <c r="R1509" s="9">
        <f t="shared" si="94"/>
        <v>42301.895138888889</v>
      </c>
      <c r="S1509">
        <f t="shared" si="95"/>
        <v>2015</v>
      </c>
    </row>
    <row r="1510" spans="1:19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8283</v>
      </c>
      <c r="O1510" t="s">
        <v>8286</v>
      </c>
      <c r="P1510">
        <f t="shared" si="96"/>
        <v>69.333299999999994</v>
      </c>
      <c r="Q1510" s="9">
        <f t="shared" si="93"/>
        <v>41772.105937500004</v>
      </c>
      <c r="R1510" s="9">
        <f t="shared" si="94"/>
        <v>42082.908148148148</v>
      </c>
      <c r="S1510">
        <f t="shared" si="95"/>
        <v>2014</v>
      </c>
    </row>
    <row r="1511" spans="1:19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8283</v>
      </c>
      <c r="O1511" t="s">
        <v>8286</v>
      </c>
      <c r="P1511">
        <f t="shared" si="96"/>
        <v>50.901600000000002</v>
      </c>
      <c r="Q1511" s="9">
        <f t="shared" si="93"/>
        <v>42675.832465277781</v>
      </c>
      <c r="R1511" s="9">
        <f t="shared" si="94"/>
        <v>41803.916666666664</v>
      </c>
      <c r="S1511">
        <f t="shared" si="95"/>
        <v>2016</v>
      </c>
    </row>
    <row r="1512" spans="1:19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8283</v>
      </c>
      <c r="O1512" t="s">
        <v>8286</v>
      </c>
      <c r="P1512">
        <f t="shared" si="96"/>
        <v>70.568200000000004</v>
      </c>
      <c r="Q1512" s="9">
        <f t="shared" si="93"/>
        <v>40861.27416666667</v>
      </c>
      <c r="R1512" s="9">
        <f t="shared" si="94"/>
        <v>42705.332638888889</v>
      </c>
      <c r="S1512">
        <f t="shared" si="95"/>
        <v>2011</v>
      </c>
    </row>
    <row r="1513" spans="1:19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8281</v>
      </c>
      <c r="O1513" t="s">
        <v>8303</v>
      </c>
      <c r="P1513">
        <f t="shared" si="96"/>
        <v>88.571399999999997</v>
      </c>
      <c r="Q1513" s="9">
        <f t="shared" si="93"/>
        <v>42556.667245370365</v>
      </c>
      <c r="R1513" s="9">
        <f t="shared" si="94"/>
        <v>40921.27416666667</v>
      </c>
      <c r="S1513">
        <f t="shared" si="95"/>
        <v>2016</v>
      </c>
    </row>
    <row r="1514" spans="1:19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8268</v>
      </c>
      <c r="O1514" t="s">
        <v>8270</v>
      </c>
      <c r="P1514">
        <f t="shared" si="96"/>
        <v>129.16669999999999</v>
      </c>
      <c r="Q1514" s="9">
        <f t="shared" si="93"/>
        <v>42312.792662037042</v>
      </c>
      <c r="R1514" s="9">
        <f t="shared" si="94"/>
        <v>42601.667245370365</v>
      </c>
      <c r="S1514">
        <f t="shared" si="95"/>
        <v>2015</v>
      </c>
    </row>
    <row r="1515" spans="1:19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8283</v>
      </c>
      <c r="O1515" t="s">
        <v>8286</v>
      </c>
      <c r="P1515">
        <f t="shared" si="96"/>
        <v>60.784300000000002</v>
      </c>
      <c r="Q1515" s="9">
        <f t="shared" si="93"/>
        <v>41988.617083333331</v>
      </c>
      <c r="R1515" s="9">
        <f t="shared" si="94"/>
        <v>42342.792662037042</v>
      </c>
      <c r="S1515">
        <f t="shared" si="95"/>
        <v>2014</v>
      </c>
    </row>
    <row r="1516" spans="1:19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8283</v>
      </c>
      <c r="O1516" t="s">
        <v>8286</v>
      </c>
      <c r="P1516">
        <f t="shared" si="96"/>
        <v>39.743600000000001</v>
      </c>
      <c r="Q1516" s="9">
        <f t="shared" si="93"/>
        <v>42173.970127314817</v>
      </c>
      <c r="R1516" s="9">
        <f t="shared" si="94"/>
        <v>42048.617083333331</v>
      </c>
      <c r="S1516">
        <f t="shared" si="95"/>
        <v>2015</v>
      </c>
    </row>
    <row r="1517" spans="1:19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8283</v>
      </c>
      <c r="O1517" t="s">
        <v>8286</v>
      </c>
      <c r="P1517">
        <f t="shared" si="96"/>
        <v>53.363999999999997</v>
      </c>
      <c r="Q1517" s="9">
        <f t="shared" si="93"/>
        <v>41921.375532407408</v>
      </c>
      <c r="R1517" s="9">
        <f t="shared" si="94"/>
        <v>42203.970127314817</v>
      </c>
      <c r="S1517">
        <f t="shared" si="95"/>
        <v>2014</v>
      </c>
    </row>
    <row r="1518" spans="1:19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8283</v>
      </c>
      <c r="O1518" t="s">
        <v>8286</v>
      </c>
      <c r="P1518">
        <f t="shared" si="96"/>
        <v>39.538499999999999</v>
      </c>
      <c r="Q1518" s="9">
        <f t="shared" si="93"/>
        <v>42050.008368055554</v>
      </c>
      <c r="R1518" s="9">
        <f t="shared" si="94"/>
        <v>41951.417199074072</v>
      </c>
      <c r="S1518">
        <f t="shared" si="95"/>
        <v>2015</v>
      </c>
    </row>
    <row r="1519" spans="1:19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8283</v>
      </c>
      <c r="O1519" t="s">
        <v>8286</v>
      </c>
      <c r="P1519">
        <f t="shared" si="96"/>
        <v>49.6935</v>
      </c>
      <c r="Q1519" s="9">
        <f t="shared" si="93"/>
        <v>42125.772812499999</v>
      </c>
      <c r="R1519" s="9">
        <f t="shared" si="94"/>
        <v>42076.290972222225</v>
      </c>
      <c r="S1519">
        <f t="shared" si="95"/>
        <v>2015</v>
      </c>
    </row>
    <row r="1520" spans="1:19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8283</v>
      </c>
      <c r="O1520" t="s">
        <v>8286</v>
      </c>
      <c r="P1520">
        <f t="shared" si="96"/>
        <v>66.956500000000005</v>
      </c>
      <c r="Q1520" s="9">
        <f t="shared" si="93"/>
        <v>42157.652511574073</v>
      </c>
      <c r="R1520" s="9">
        <f t="shared" si="94"/>
        <v>42155.772812499999</v>
      </c>
      <c r="S1520">
        <f t="shared" si="95"/>
        <v>2015</v>
      </c>
    </row>
    <row r="1521" spans="1:19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8283</v>
      </c>
      <c r="O1521" t="s">
        <v>8286</v>
      </c>
      <c r="P1521">
        <f t="shared" si="96"/>
        <v>39.487200000000001</v>
      </c>
      <c r="Q1521" s="9">
        <f t="shared" si="93"/>
        <v>41213.254687499997</v>
      </c>
      <c r="R1521" s="9">
        <f t="shared" si="94"/>
        <v>42187.652511574073</v>
      </c>
      <c r="S1521">
        <f t="shared" si="95"/>
        <v>2012</v>
      </c>
    </row>
    <row r="1522" spans="1:19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8271</v>
      </c>
      <c r="O1522" t="s">
        <v>8293</v>
      </c>
      <c r="P1522">
        <f t="shared" si="96"/>
        <v>25.347100000000001</v>
      </c>
      <c r="Q1522" s="9">
        <f t="shared" si="93"/>
        <v>42773.005243055552</v>
      </c>
      <c r="R1522" s="9">
        <f t="shared" si="94"/>
        <v>41243.416666666664</v>
      </c>
      <c r="S1522">
        <f t="shared" si="95"/>
        <v>2017</v>
      </c>
    </row>
    <row r="1523" spans="1:19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8276</v>
      </c>
      <c r="O1523" t="s">
        <v>8277</v>
      </c>
      <c r="P1523">
        <f t="shared" si="96"/>
        <v>57.773600000000002</v>
      </c>
      <c r="Q1523" s="9">
        <f t="shared" si="93"/>
        <v>42055.277199074073</v>
      </c>
      <c r="R1523" s="9">
        <f t="shared" si="94"/>
        <v>42787.005243055552</v>
      </c>
      <c r="S1523">
        <f t="shared" si="95"/>
        <v>2015</v>
      </c>
    </row>
    <row r="1524" spans="1:19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8283</v>
      </c>
      <c r="O1524" t="s">
        <v>8286</v>
      </c>
      <c r="P1524">
        <f t="shared" si="96"/>
        <v>235.4615</v>
      </c>
      <c r="Q1524" s="9">
        <f t="shared" si="93"/>
        <v>40939.761782407404</v>
      </c>
      <c r="R1524" s="9">
        <f t="shared" si="94"/>
        <v>42082.610416666663</v>
      </c>
      <c r="S1524">
        <f t="shared" si="95"/>
        <v>2012</v>
      </c>
    </row>
    <row r="1525" spans="1:19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8287</v>
      </c>
      <c r="O1525" t="s">
        <v>8298</v>
      </c>
      <c r="P1525">
        <f t="shared" si="96"/>
        <v>34.384500000000003</v>
      </c>
      <c r="Q1525" s="9">
        <f t="shared" si="93"/>
        <v>41955.002488425926</v>
      </c>
      <c r="R1525" s="9">
        <f t="shared" si="94"/>
        <v>40984.165972222225</v>
      </c>
      <c r="S1525">
        <f t="shared" si="95"/>
        <v>2014</v>
      </c>
    </row>
    <row r="1526" spans="1:19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8268</v>
      </c>
      <c r="O1526" t="s">
        <v>8270</v>
      </c>
      <c r="P1526">
        <f t="shared" si="96"/>
        <v>191.25</v>
      </c>
      <c r="Q1526" s="9">
        <f t="shared" si="93"/>
        <v>42270.7269212963</v>
      </c>
      <c r="R1526" s="9">
        <f t="shared" si="94"/>
        <v>42005.002488425926</v>
      </c>
      <c r="S1526">
        <f t="shared" si="95"/>
        <v>2015</v>
      </c>
    </row>
    <row r="1527" spans="1:19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8283</v>
      </c>
      <c r="O1527" t="s">
        <v>8286</v>
      </c>
      <c r="P1527">
        <f t="shared" si="96"/>
        <v>55.6</v>
      </c>
      <c r="Q1527" s="9">
        <f t="shared" si="93"/>
        <v>42087.803310185183</v>
      </c>
      <c r="R1527" s="9">
        <f t="shared" si="94"/>
        <v>42306.167361111111</v>
      </c>
      <c r="S1527">
        <f t="shared" si="95"/>
        <v>2015</v>
      </c>
    </row>
    <row r="1528" spans="1:19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8287</v>
      </c>
      <c r="O1528" t="s">
        <v>8291</v>
      </c>
      <c r="P1528">
        <f t="shared" si="96"/>
        <v>160.7895</v>
      </c>
      <c r="Q1528" s="9">
        <f t="shared" si="93"/>
        <v>42192.64707175926</v>
      </c>
      <c r="R1528" s="9">
        <f t="shared" si="94"/>
        <v>42121.716666666667</v>
      </c>
      <c r="S1528">
        <f t="shared" si="95"/>
        <v>2015</v>
      </c>
    </row>
    <row r="1529" spans="1:19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8283</v>
      </c>
      <c r="O1529" t="s">
        <v>8286</v>
      </c>
      <c r="P1529">
        <f t="shared" si="96"/>
        <v>33.944400000000002</v>
      </c>
      <c r="Q1529" s="9">
        <f t="shared" si="93"/>
        <v>42380.884872685187</v>
      </c>
      <c r="R1529" s="9">
        <f t="shared" si="94"/>
        <v>42222.64707175926</v>
      </c>
      <c r="S1529">
        <f t="shared" si="95"/>
        <v>2016</v>
      </c>
    </row>
    <row r="1530" spans="1:19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8283</v>
      </c>
      <c r="O1530" t="s">
        <v>8286</v>
      </c>
      <c r="P1530">
        <f t="shared" si="96"/>
        <v>203.2</v>
      </c>
      <c r="Q1530" s="9">
        <f t="shared" si="93"/>
        <v>41878.946574074071</v>
      </c>
      <c r="R1530" s="9">
        <f t="shared" si="94"/>
        <v>42398.249305555553</v>
      </c>
      <c r="S1530">
        <f t="shared" si="95"/>
        <v>2014</v>
      </c>
    </row>
    <row r="1531" spans="1:19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8283</v>
      </c>
      <c r="O1531" t="s">
        <v>8286</v>
      </c>
      <c r="P1531">
        <f t="shared" si="96"/>
        <v>53.438600000000001</v>
      </c>
      <c r="Q1531" s="9">
        <f t="shared" si="93"/>
        <v>41730.998402777775</v>
      </c>
      <c r="R1531" s="9">
        <f t="shared" si="94"/>
        <v>41908.946574074071</v>
      </c>
      <c r="S1531">
        <f t="shared" si="95"/>
        <v>2014</v>
      </c>
    </row>
    <row r="1532" spans="1:19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8287</v>
      </c>
      <c r="O1532" t="s">
        <v>8291</v>
      </c>
      <c r="P1532">
        <f t="shared" si="96"/>
        <v>49.112900000000003</v>
      </c>
      <c r="Q1532" s="9">
        <f t="shared" si="93"/>
        <v>41829.734259259261</v>
      </c>
      <c r="R1532" s="9">
        <f t="shared" si="94"/>
        <v>41760.998402777775</v>
      </c>
      <c r="S1532">
        <f t="shared" si="95"/>
        <v>2014</v>
      </c>
    </row>
    <row r="1533" spans="1:19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8283</v>
      </c>
      <c r="O1533" t="s">
        <v>8286</v>
      </c>
      <c r="P1533">
        <f t="shared" si="96"/>
        <v>105</v>
      </c>
      <c r="Q1533" s="9">
        <f t="shared" si="93"/>
        <v>42235.117476851854</v>
      </c>
      <c r="R1533" s="9">
        <f t="shared" si="94"/>
        <v>41874.734259259261</v>
      </c>
      <c r="S1533">
        <f t="shared" si="95"/>
        <v>2015</v>
      </c>
    </row>
    <row r="1534" spans="1:19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8283</v>
      </c>
      <c r="O1534" t="s">
        <v>8286</v>
      </c>
      <c r="P1534">
        <f t="shared" si="96"/>
        <v>179.11760000000001</v>
      </c>
      <c r="Q1534" s="9">
        <f t="shared" si="93"/>
        <v>41674.08494212963</v>
      </c>
      <c r="R1534" s="9">
        <f t="shared" si="94"/>
        <v>42275.117476851854</v>
      </c>
      <c r="S1534">
        <f t="shared" si="95"/>
        <v>2014</v>
      </c>
    </row>
    <row r="1535" spans="1:19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8281</v>
      </c>
      <c r="O1535" t="s">
        <v>8282</v>
      </c>
      <c r="P1535">
        <f t="shared" si="96"/>
        <v>55.2</v>
      </c>
      <c r="Q1535" s="9">
        <f t="shared" si="93"/>
        <v>42047.128564814819</v>
      </c>
      <c r="R1535" s="9">
        <f t="shared" si="94"/>
        <v>41704.08494212963</v>
      </c>
      <c r="S1535">
        <f t="shared" si="95"/>
        <v>2015</v>
      </c>
    </row>
    <row r="1536" spans="1:19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8281</v>
      </c>
      <c r="O1536" t="s">
        <v>8282</v>
      </c>
      <c r="P1536">
        <f t="shared" si="96"/>
        <v>97.904799999999994</v>
      </c>
      <c r="Q1536" s="9">
        <f t="shared" si="93"/>
        <v>42056.013124999998</v>
      </c>
      <c r="R1536" s="9">
        <f t="shared" si="94"/>
        <v>42077.086898148147</v>
      </c>
      <c r="S1536">
        <f t="shared" si="95"/>
        <v>2015</v>
      </c>
    </row>
    <row r="1537" spans="1:19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8283</v>
      </c>
      <c r="O1537" t="s">
        <v>8286</v>
      </c>
      <c r="P1537">
        <f t="shared" si="96"/>
        <v>126.45829999999999</v>
      </c>
      <c r="Q1537" s="9">
        <f t="shared" si="93"/>
        <v>42398.849259259259</v>
      </c>
      <c r="R1537" s="9">
        <f t="shared" si="94"/>
        <v>42075.166666666672</v>
      </c>
      <c r="S1537">
        <f t="shared" si="95"/>
        <v>2016</v>
      </c>
    </row>
    <row r="1538" spans="1:19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8283</v>
      </c>
      <c r="O1538" t="s">
        <v>8284</v>
      </c>
      <c r="P1538">
        <f t="shared" si="96"/>
        <v>178.52940000000001</v>
      </c>
      <c r="Q1538" s="9">
        <f t="shared" si="93"/>
        <v>42360.212025462963</v>
      </c>
      <c r="R1538" s="9">
        <f t="shared" si="94"/>
        <v>42430.249305555553</v>
      </c>
      <c r="S1538">
        <f t="shared" si="95"/>
        <v>2015</v>
      </c>
    </row>
    <row r="1539" spans="1:19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8283</v>
      </c>
      <c r="O1539" t="s">
        <v>8284</v>
      </c>
      <c r="P1539">
        <f t="shared" si="96"/>
        <v>116.7308</v>
      </c>
      <c r="Q1539" s="9">
        <f t="shared" ref="Q1539:Q1602" si="97">(((J1540/60)/60)/24)+DATE(1970,1,1)</f>
        <v>41862.864675925928</v>
      </c>
      <c r="R1539" s="9">
        <f t="shared" ref="R1539:R1602" si="98">(((I1539/60)/60)/24)+DATE(1970,1,1)</f>
        <v>42390.212025462963</v>
      </c>
      <c r="S1539">
        <f t="shared" ref="S1539:S1602" si="99">YEAR(Q1539)</f>
        <v>2014</v>
      </c>
    </row>
    <row r="1540" spans="1:19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8283</v>
      </c>
      <c r="O1540" t="s">
        <v>8286</v>
      </c>
      <c r="P1540">
        <f t="shared" si="96"/>
        <v>131.91300000000001</v>
      </c>
      <c r="Q1540" s="9">
        <f t="shared" si="97"/>
        <v>42249.064722222218</v>
      </c>
      <c r="R1540" s="9">
        <f t="shared" si="98"/>
        <v>41876.864675925928</v>
      </c>
      <c r="S1540">
        <f t="shared" si="99"/>
        <v>2015</v>
      </c>
    </row>
    <row r="1541" spans="1:19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8281</v>
      </c>
      <c r="O1541" t="s">
        <v>8285</v>
      </c>
      <c r="P1541">
        <f t="shared" ref="P1541:P1604" si="100">IFERROR(ROUND(E1541/L1541,4),0)</f>
        <v>91.818200000000004</v>
      </c>
      <c r="Q1541" s="9">
        <f t="shared" si="97"/>
        <v>42205.710879629631</v>
      </c>
      <c r="R1541" s="9">
        <f t="shared" si="98"/>
        <v>42278.208333333328</v>
      </c>
      <c r="S1541">
        <f t="shared" si="99"/>
        <v>2015</v>
      </c>
    </row>
    <row r="1542" spans="1:19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8283</v>
      </c>
      <c r="O1542" t="s">
        <v>8286</v>
      </c>
      <c r="P1542">
        <f t="shared" si="100"/>
        <v>84.166700000000006</v>
      </c>
      <c r="Q1542" s="9">
        <f t="shared" si="97"/>
        <v>42053.671666666662</v>
      </c>
      <c r="R1542" s="9">
        <f t="shared" si="98"/>
        <v>42235.710879629631</v>
      </c>
      <c r="S1542">
        <f t="shared" si="99"/>
        <v>2015</v>
      </c>
    </row>
    <row r="1543" spans="1:19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8283</v>
      </c>
      <c r="O1543" t="s">
        <v>8286</v>
      </c>
      <c r="P1543">
        <f t="shared" si="100"/>
        <v>64.468100000000007</v>
      </c>
      <c r="Q1543" s="9">
        <f t="shared" si="97"/>
        <v>40978.125046296293</v>
      </c>
      <c r="R1543" s="9">
        <f t="shared" si="98"/>
        <v>42083.630000000005</v>
      </c>
      <c r="S1543">
        <f t="shared" si="99"/>
        <v>2012</v>
      </c>
    </row>
    <row r="1544" spans="1:19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8287</v>
      </c>
      <c r="O1544" t="s">
        <v>8291</v>
      </c>
      <c r="P1544">
        <f t="shared" si="100"/>
        <v>63.034599999999998</v>
      </c>
      <c r="Q1544" s="9">
        <f t="shared" si="97"/>
        <v>42094.236481481479</v>
      </c>
      <c r="R1544" s="9">
        <f t="shared" si="98"/>
        <v>41038.083379629628</v>
      </c>
      <c r="S1544">
        <f t="shared" si="99"/>
        <v>2015</v>
      </c>
    </row>
    <row r="1545" spans="1:19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8287</v>
      </c>
      <c r="O1545" t="s">
        <v>8291</v>
      </c>
      <c r="P1545">
        <f t="shared" si="100"/>
        <v>79.526300000000006</v>
      </c>
      <c r="Q1545" s="9">
        <f t="shared" si="97"/>
        <v>42209.593692129631</v>
      </c>
      <c r="R1545" s="9">
        <f t="shared" si="98"/>
        <v>42115.236481481479</v>
      </c>
      <c r="S1545">
        <f t="shared" si="99"/>
        <v>2015</v>
      </c>
    </row>
    <row r="1546" spans="1:19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8268</v>
      </c>
      <c r="O1546" t="s">
        <v>8270</v>
      </c>
      <c r="P1546">
        <f t="shared" si="100"/>
        <v>143.66669999999999</v>
      </c>
      <c r="Q1546" s="9">
        <f t="shared" si="97"/>
        <v>42754.693842592591</v>
      </c>
      <c r="R1546" s="9">
        <f t="shared" si="98"/>
        <v>42239.593692129631</v>
      </c>
      <c r="S1546">
        <f t="shared" si="99"/>
        <v>2017</v>
      </c>
    </row>
    <row r="1547" spans="1:19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8283</v>
      </c>
      <c r="O1547" t="s">
        <v>8286</v>
      </c>
      <c r="P1547">
        <f t="shared" si="100"/>
        <v>88.735299999999995</v>
      </c>
      <c r="Q1547" s="9">
        <f t="shared" si="97"/>
        <v>40638.162465277775</v>
      </c>
      <c r="R1547" s="9">
        <f t="shared" si="98"/>
        <v>42782.958333333328</v>
      </c>
      <c r="S1547">
        <f t="shared" si="99"/>
        <v>2011</v>
      </c>
    </row>
    <row r="1548" spans="1:19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8281</v>
      </c>
      <c r="O1548" t="s">
        <v>8282</v>
      </c>
      <c r="P1548">
        <f t="shared" si="100"/>
        <v>86.163700000000006</v>
      </c>
      <c r="Q1548" s="9">
        <f t="shared" si="97"/>
        <v>41780.068043981482</v>
      </c>
      <c r="R1548" s="9">
        <f t="shared" si="98"/>
        <v>40672.249305555553</v>
      </c>
      <c r="S1548">
        <f t="shared" si="99"/>
        <v>2014</v>
      </c>
    </row>
    <row r="1549" spans="1:19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8281</v>
      </c>
      <c r="O1549" t="s">
        <v>8292</v>
      </c>
      <c r="P1549">
        <f t="shared" si="100"/>
        <v>158.6842</v>
      </c>
      <c r="Q1549" s="9">
        <f t="shared" si="97"/>
        <v>42548.63853009259</v>
      </c>
      <c r="R1549" s="9">
        <f t="shared" si="98"/>
        <v>41815.068043981482</v>
      </c>
      <c r="S1549">
        <f t="shared" si="99"/>
        <v>2016</v>
      </c>
    </row>
    <row r="1550" spans="1:19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8283</v>
      </c>
      <c r="O1550" t="s">
        <v>8295</v>
      </c>
      <c r="P1550">
        <f t="shared" si="100"/>
        <v>100.5</v>
      </c>
      <c r="Q1550" s="9">
        <f t="shared" si="97"/>
        <v>42675.690393518518</v>
      </c>
      <c r="R1550" s="9">
        <f t="shared" si="98"/>
        <v>42584.418749999997</v>
      </c>
      <c r="S1550">
        <f t="shared" si="99"/>
        <v>2016</v>
      </c>
    </row>
    <row r="1551" spans="1:19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8268</v>
      </c>
      <c r="O1551" t="s">
        <v>8270</v>
      </c>
      <c r="P1551">
        <f t="shared" si="100"/>
        <v>107.6429</v>
      </c>
      <c r="Q1551" s="9">
        <f t="shared" si="97"/>
        <v>41598.420046296298</v>
      </c>
      <c r="R1551" s="9">
        <f t="shared" si="98"/>
        <v>42705.732060185182</v>
      </c>
      <c r="S1551">
        <f t="shared" si="99"/>
        <v>2013</v>
      </c>
    </row>
    <row r="1552" spans="1:19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8271</v>
      </c>
      <c r="O1552" t="s">
        <v>8293</v>
      </c>
      <c r="P1552">
        <f t="shared" si="100"/>
        <v>17.822500000000002</v>
      </c>
      <c r="Q1552" s="9">
        <f t="shared" si="97"/>
        <v>41453.076319444444</v>
      </c>
      <c r="R1552" s="9">
        <f t="shared" si="98"/>
        <v>41628.420046296298</v>
      </c>
      <c r="S1552">
        <f t="shared" si="99"/>
        <v>2013</v>
      </c>
    </row>
    <row r="1553" spans="1:19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8287</v>
      </c>
      <c r="O1553" t="s">
        <v>8288</v>
      </c>
      <c r="P1553">
        <f t="shared" si="100"/>
        <v>48.548499999999997</v>
      </c>
      <c r="Q1553" s="9">
        <f t="shared" si="97"/>
        <v>42429.991724537031</v>
      </c>
      <c r="R1553" s="9">
        <f t="shared" si="98"/>
        <v>41488.076319444444</v>
      </c>
      <c r="S1553">
        <f t="shared" si="99"/>
        <v>2016</v>
      </c>
    </row>
    <row r="1554" spans="1:19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8283</v>
      </c>
      <c r="O1554" t="s">
        <v>8286</v>
      </c>
      <c r="P1554">
        <f t="shared" si="100"/>
        <v>143.09520000000001</v>
      </c>
      <c r="Q1554" s="9">
        <f t="shared" si="97"/>
        <v>42039.951087962967</v>
      </c>
      <c r="R1554" s="9">
        <f t="shared" si="98"/>
        <v>42459.950057870374</v>
      </c>
      <c r="S1554">
        <f t="shared" si="99"/>
        <v>2015</v>
      </c>
    </row>
    <row r="1555" spans="1:19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8287</v>
      </c>
      <c r="O1555" t="s">
        <v>8301</v>
      </c>
      <c r="P1555">
        <f t="shared" si="100"/>
        <v>143</v>
      </c>
      <c r="Q1555" s="9">
        <f t="shared" si="97"/>
        <v>41626.916284722225</v>
      </c>
      <c r="R1555" s="9">
        <f t="shared" si="98"/>
        <v>42069.951087962967</v>
      </c>
      <c r="S1555">
        <f t="shared" si="99"/>
        <v>2013</v>
      </c>
    </row>
    <row r="1556" spans="1:19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8287</v>
      </c>
      <c r="O1556" t="s">
        <v>8291</v>
      </c>
      <c r="P1556">
        <f t="shared" si="100"/>
        <v>75.05</v>
      </c>
      <c r="Q1556" s="9">
        <f t="shared" si="97"/>
        <v>42436.509108796294</v>
      </c>
      <c r="R1556" s="9">
        <f t="shared" si="98"/>
        <v>41647.088888888888</v>
      </c>
      <c r="S1556">
        <f t="shared" si="99"/>
        <v>2016</v>
      </c>
    </row>
    <row r="1557" spans="1:19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8283</v>
      </c>
      <c r="O1557" t="s">
        <v>8286</v>
      </c>
      <c r="P1557">
        <f t="shared" si="100"/>
        <v>32.978000000000002</v>
      </c>
      <c r="Q1557" s="9">
        <f t="shared" si="97"/>
        <v>42721.075949074075</v>
      </c>
      <c r="R1557" s="9">
        <f t="shared" si="98"/>
        <v>42471.467442129629</v>
      </c>
      <c r="S1557">
        <f t="shared" si="99"/>
        <v>2016</v>
      </c>
    </row>
    <row r="1558" spans="1:19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8281</v>
      </c>
      <c r="O1558" t="s">
        <v>8285</v>
      </c>
      <c r="P1558">
        <f t="shared" si="100"/>
        <v>3000</v>
      </c>
      <c r="Q1558" s="9">
        <f t="shared" si="97"/>
        <v>41864.76866898148</v>
      </c>
      <c r="R1558" s="9">
        <f t="shared" si="98"/>
        <v>42751.075949074075</v>
      </c>
      <c r="S1558">
        <f t="shared" si="99"/>
        <v>2014</v>
      </c>
    </row>
    <row r="1559" spans="1:19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8287</v>
      </c>
      <c r="O1559" t="s">
        <v>8291</v>
      </c>
      <c r="P1559">
        <f t="shared" si="100"/>
        <v>136.36359999999999</v>
      </c>
      <c r="Q1559" s="9">
        <f t="shared" si="97"/>
        <v>40818.58489583333</v>
      </c>
      <c r="R1559" s="9">
        <f t="shared" si="98"/>
        <v>41894.76866898148</v>
      </c>
      <c r="S1559">
        <f t="shared" si="99"/>
        <v>2011</v>
      </c>
    </row>
    <row r="1560" spans="1:19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8287</v>
      </c>
      <c r="O1560" t="s">
        <v>8288</v>
      </c>
      <c r="P1560">
        <f t="shared" si="100"/>
        <v>78.947400000000002</v>
      </c>
      <c r="Q1560" s="9">
        <f t="shared" si="97"/>
        <v>41758.839675925927</v>
      </c>
      <c r="R1560" s="9">
        <f t="shared" si="98"/>
        <v>40878.626562500001</v>
      </c>
      <c r="S1560">
        <f t="shared" si="99"/>
        <v>2014</v>
      </c>
    </row>
    <row r="1561" spans="1:19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8283</v>
      </c>
      <c r="O1561" t="s">
        <v>8286</v>
      </c>
      <c r="P1561">
        <f t="shared" si="100"/>
        <v>272.72730000000001</v>
      </c>
      <c r="Q1561" s="9">
        <f t="shared" si="97"/>
        <v>41765.610798611109</v>
      </c>
      <c r="R1561" s="9">
        <f t="shared" si="98"/>
        <v>41771.165972222225</v>
      </c>
      <c r="S1561">
        <f t="shared" si="99"/>
        <v>2014</v>
      </c>
    </row>
    <row r="1562" spans="1:19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8283</v>
      </c>
      <c r="O1562" t="s">
        <v>8286</v>
      </c>
      <c r="P1562">
        <f t="shared" si="100"/>
        <v>176.47059999999999</v>
      </c>
      <c r="Q1562" s="9">
        <f t="shared" si="97"/>
        <v>41879.959050925929</v>
      </c>
      <c r="R1562" s="9">
        <f t="shared" si="98"/>
        <v>41777.610798611109</v>
      </c>
      <c r="S1562">
        <f t="shared" si="99"/>
        <v>2014</v>
      </c>
    </row>
    <row r="1563" spans="1:19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8283</v>
      </c>
      <c r="O1563" t="s">
        <v>8286</v>
      </c>
      <c r="P1563">
        <f t="shared" si="100"/>
        <v>115.38460000000001</v>
      </c>
      <c r="Q1563" s="9">
        <f t="shared" si="97"/>
        <v>41828.736921296295</v>
      </c>
      <c r="R1563" s="9">
        <f t="shared" si="98"/>
        <v>41909.959050925929</v>
      </c>
      <c r="S1563">
        <f t="shared" si="99"/>
        <v>2014</v>
      </c>
    </row>
    <row r="1564" spans="1:19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8283</v>
      </c>
      <c r="O1564" t="s">
        <v>8286</v>
      </c>
      <c r="P1564">
        <f t="shared" si="100"/>
        <v>88.235299999999995</v>
      </c>
      <c r="Q1564" s="9">
        <f t="shared" si="97"/>
        <v>41808.881215277775</v>
      </c>
      <c r="R1564" s="9">
        <f t="shared" si="98"/>
        <v>41846.291666666664</v>
      </c>
      <c r="S1564">
        <f t="shared" si="99"/>
        <v>2014</v>
      </c>
    </row>
    <row r="1565" spans="1:19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8283</v>
      </c>
      <c r="O1565" t="s">
        <v>8295</v>
      </c>
      <c r="P1565">
        <f t="shared" si="100"/>
        <v>111.11109999999999</v>
      </c>
      <c r="Q1565" s="9">
        <f t="shared" si="97"/>
        <v>42166.219733796301</v>
      </c>
      <c r="R1565" s="9">
        <f t="shared" si="98"/>
        <v>41846.207638888889</v>
      </c>
      <c r="S1565">
        <f t="shared" si="99"/>
        <v>2015</v>
      </c>
    </row>
    <row r="1566" spans="1:19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8283</v>
      </c>
      <c r="O1566" t="s">
        <v>8295</v>
      </c>
      <c r="P1566">
        <f t="shared" si="100"/>
        <v>100</v>
      </c>
      <c r="Q1566" s="9">
        <f t="shared" si="97"/>
        <v>40858.762141203704</v>
      </c>
      <c r="R1566" s="9">
        <f t="shared" si="98"/>
        <v>42198.837499999994</v>
      </c>
      <c r="S1566">
        <f t="shared" si="99"/>
        <v>2011</v>
      </c>
    </row>
    <row r="1567" spans="1:19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8281</v>
      </c>
      <c r="O1567" t="s">
        <v>8299</v>
      </c>
      <c r="P1567">
        <f t="shared" si="100"/>
        <v>136.0909</v>
      </c>
      <c r="Q1567" s="9">
        <f t="shared" si="97"/>
        <v>41939.8122337963</v>
      </c>
      <c r="R1567" s="9">
        <f t="shared" si="98"/>
        <v>40900.762141203704</v>
      </c>
      <c r="S1567">
        <f t="shared" si="99"/>
        <v>2014</v>
      </c>
    </row>
    <row r="1568" spans="1:19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8283</v>
      </c>
      <c r="O1568" t="s">
        <v>8286</v>
      </c>
      <c r="P1568">
        <f t="shared" si="100"/>
        <v>83.138900000000007</v>
      </c>
      <c r="Q1568" s="9">
        <f t="shared" si="97"/>
        <v>41663.500659722224</v>
      </c>
      <c r="R1568" s="9">
        <f t="shared" si="98"/>
        <v>41969.853900462964</v>
      </c>
      <c r="S1568">
        <f t="shared" si="99"/>
        <v>2014</v>
      </c>
    </row>
    <row r="1569" spans="1:19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8276</v>
      </c>
      <c r="O1569" t="s">
        <v>8277</v>
      </c>
      <c r="P1569">
        <f t="shared" si="100"/>
        <v>30.202000000000002</v>
      </c>
      <c r="Q1569" s="9">
        <f t="shared" si="97"/>
        <v>41771.40996527778</v>
      </c>
      <c r="R1569" s="9">
        <f t="shared" si="98"/>
        <v>41693.500659722224</v>
      </c>
      <c r="S1569">
        <f t="shared" si="99"/>
        <v>2014</v>
      </c>
    </row>
    <row r="1570" spans="1:19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8276</v>
      </c>
      <c r="O1570" t="s">
        <v>8294</v>
      </c>
      <c r="P1570">
        <f t="shared" si="100"/>
        <v>80.297300000000007</v>
      </c>
      <c r="Q1570" s="9">
        <f t="shared" si="97"/>
        <v>42129.226388888885</v>
      </c>
      <c r="R1570" s="9">
        <f t="shared" si="98"/>
        <v>41801.40996527778</v>
      </c>
      <c r="S1570">
        <f t="shared" si="99"/>
        <v>2015</v>
      </c>
    </row>
    <row r="1571" spans="1:19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8268</v>
      </c>
      <c r="O1571" t="s">
        <v>8278</v>
      </c>
      <c r="P1571">
        <f t="shared" si="100"/>
        <v>70.595200000000006</v>
      </c>
      <c r="Q1571" s="9">
        <f t="shared" si="97"/>
        <v>42325.684189814812</v>
      </c>
      <c r="R1571" s="9">
        <f t="shared" si="98"/>
        <v>42159.226388888885</v>
      </c>
      <c r="S1571">
        <f t="shared" si="99"/>
        <v>2015</v>
      </c>
    </row>
    <row r="1572" spans="1:19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8268</v>
      </c>
      <c r="O1572" t="s">
        <v>8270</v>
      </c>
      <c r="P1572">
        <f t="shared" si="100"/>
        <v>134.5455</v>
      </c>
      <c r="Q1572" s="9">
        <f t="shared" si="97"/>
        <v>42193.723912037036</v>
      </c>
      <c r="R1572" s="9">
        <f t="shared" si="98"/>
        <v>42355.249305555553</v>
      </c>
      <c r="S1572">
        <f t="shared" si="99"/>
        <v>2015</v>
      </c>
    </row>
    <row r="1573" spans="1:19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8283</v>
      </c>
      <c r="O1573" t="s">
        <v>8286</v>
      </c>
      <c r="P1573">
        <f t="shared" si="100"/>
        <v>44.757599999999996</v>
      </c>
      <c r="Q1573" s="9">
        <f t="shared" si="97"/>
        <v>41815.569212962961</v>
      </c>
      <c r="R1573" s="9">
        <f t="shared" si="98"/>
        <v>42223.723912037036</v>
      </c>
      <c r="S1573">
        <f t="shared" si="99"/>
        <v>2014</v>
      </c>
    </row>
    <row r="1574" spans="1:19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8283</v>
      </c>
      <c r="O1574" t="s">
        <v>8286</v>
      </c>
      <c r="P1574">
        <f t="shared" si="100"/>
        <v>39.8108</v>
      </c>
      <c r="Q1574" s="9">
        <f t="shared" si="97"/>
        <v>42419.603703703702</v>
      </c>
      <c r="R1574" s="9">
        <f t="shared" si="98"/>
        <v>41829.569212962961</v>
      </c>
      <c r="S1574">
        <f t="shared" si="99"/>
        <v>2016</v>
      </c>
    </row>
    <row r="1575" spans="1:19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8273</v>
      </c>
      <c r="O1575" t="s">
        <v>8274</v>
      </c>
      <c r="P1575">
        <f t="shared" si="100"/>
        <v>89.242400000000004</v>
      </c>
      <c r="Q1575" s="9">
        <f t="shared" si="97"/>
        <v>41781.666770833333</v>
      </c>
      <c r="R1575" s="9">
        <f t="shared" si="98"/>
        <v>42449.562037037031</v>
      </c>
      <c r="S1575">
        <f t="shared" si="99"/>
        <v>2014</v>
      </c>
    </row>
    <row r="1576" spans="1:19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8283</v>
      </c>
      <c r="O1576" t="s">
        <v>8286</v>
      </c>
      <c r="P1576">
        <f t="shared" si="100"/>
        <v>57.548999999999999</v>
      </c>
      <c r="Q1576" s="9">
        <f t="shared" si="97"/>
        <v>41933.838171296295</v>
      </c>
      <c r="R1576" s="9">
        <f t="shared" si="98"/>
        <v>41811.666770833333</v>
      </c>
      <c r="S1576">
        <f t="shared" si="99"/>
        <v>2014</v>
      </c>
    </row>
    <row r="1577" spans="1:19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8287</v>
      </c>
      <c r="O1577" t="s">
        <v>8291</v>
      </c>
      <c r="P1577">
        <f t="shared" si="100"/>
        <v>91.625</v>
      </c>
      <c r="Q1577" s="9">
        <f t="shared" si="97"/>
        <v>40456.954351851848</v>
      </c>
      <c r="R1577" s="9">
        <f t="shared" si="98"/>
        <v>41978.879837962959</v>
      </c>
      <c r="S1577">
        <f t="shared" si="99"/>
        <v>2010</v>
      </c>
    </row>
    <row r="1578" spans="1:19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8287</v>
      </c>
      <c r="O1578" t="s">
        <v>8288</v>
      </c>
      <c r="P1578">
        <f t="shared" si="100"/>
        <v>27.389600000000002</v>
      </c>
      <c r="Q1578" s="9">
        <f t="shared" si="97"/>
        <v>42448.821585648147</v>
      </c>
      <c r="R1578" s="9">
        <f t="shared" si="98"/>
        <v>40484.018055555556</v>
      </c>
      <c r="S1578">
        <f t="shared" si="99"/>
        <v>2016</v>
      </c>
    </row>
    <row r="1579" spans="1:19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8283</v>
      </c>
      <c r="O1579" t="s">
        <v>8286</v>
      </c>
      <c r="P1579">
        <f t="shared" si="100"/>
        <v>63.695700000000002</v>
      </c>
      <c r="Q1579" s="9">
        <f t="shared" si="97"/>
        <v>41333.837187500001</v>
      </c>
      <c r="R1579" s="9">
        <f t="shared" si="98"/>
        <v>42466.895833333328</v>
      </c>
      <c r="S1579">
        <f t="shared" si="99"/>
        <v>2013</v>
      </c>
    </row>
    <row r="1580" spans="1:19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8281</v>
      </c>
      <c r="O1580" t="s">
        <v>8282</v>
      </c>
      <c r="P1580">
        <f t="shared" si="100"/>
        <v>36.612499999999997</v>
      </c>
      <c r="Q1580" s="9">
        <f t="shared" si="97"/>
        <v>41792.542986111112</v>
      </c>
      <c r="R1580" s="9">
        <f t="shared" si="98"/>
        <v>41353.795520833337</v>
      </c>
      <c r="S1580">
        <f t="shared" si="99"/>
        <v>2014</v>
      </c>
    </row>
    <row r="1581" spans="1:19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8283</v>
      </c>
      <c r="O1581" t="s">
        <v>8286</v>
      </c>
      <c r="P1581">
        <f t="shared" si="100"/>
        <v>83.571399999999997</v>
      </c>
      <c r="Q1581" s="9">
        <f t="shared" si="97"/>
        <v>42268.127696759257</v>
      </c>
      <c r="R1581" s="9">
        <f t="shared" si="98"/>
        <v>41813.75</v>
      </c>
      <c r="S1581">
        <f t="shared" si="99"/>
        <v>2015</v>
      </c>
    </row>
    <row r="1582" spans="1:19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8283</v>
      </c>
      <c r="O1582" t="s">
        <v>8286</v>
      </c>
      <c r="P1582">
        <f t="shared" si="100"/>
        <v>83.514300000000006</v>
      </c>
      <c r="Q1582" s="9">
        <f t="shared" si="97"/>
        <v>40895.897974537038</v>
      </c>
      <c r="R1582" s="9">
        <f t="shared" si="98"/>
        <v>42288.083333333328</v>
      </c>
      <c r="S1582">
        <f t="shared" si="99"/>
        <v>2011</v>
      </c>
    </row>
    <row r="1583" spans="1:19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8287</v>
      </c>
      <c r="O1583" t="s">
        <v>8291</v>
      </c>
      <c r="P1583">
        <f t="shared" si="100"/>
        <v>47.6721</v>
      </c>
      <c r="Q1583" s="9">
        <f t="shared" si="97"/>
        <v>42185.058993055558</v>
      </c>
      <c r="R1583" s="9">
        <f t="shared" si="98"/>
        <v>40925.897974537038</v>
      </c>
      <c r="S1583">
        <f t="shared" si="99"/>
        <v>2015</v>
      </c>
    </row>
    <row r="1584" spans="1:19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8268</v>
      </c>
      <c r="O1584" t="s">
        <v>8270</v>
      </c>
      <c r="P1584">
        <f t="shared" si="100"/>
        <v>160.5</v>
      </c>
      <c r="Q1584" s="9">
        <f t="shared" si="97"/>
        <v>41737.097499999996</v>
      </c>
      <c r="R1584" s="9">
        <f t="shared" si="98"/>
        <v>42230.058993055558</v>
      </c>
      <c r="S1584">
        <f t="shared" si="99"/>
        <v>2014</v>
      </c>
    </row>
    <row r="1585" spans="1:19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8268</v>
      </c>
      <c r="O1585" t="s">
        <v>8269</v>
      </c>
      <c r="P1585">
        <f t="shared" si="100"/>
        <v>23.647500000000001</v>
      </c>
      <c r="Q1585" s="9">
        <f t="shared" si="97"/>
        <v>40592.704652777778</v>
      </c>
      <c r="R1585" s="9">
        <f t="shared" si="98"/>
        <v>41773.961111111108</v>
      </c>
      <c r="S1585">
        <f t="shared" si="99"/>
        <v>2011</v>
      </c>
    </row>
    <row r="1586" spans="1:19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8287</v>
      </c>
      <c r="O1586" t="s">
        <v>8298</v>
      </c>
      <c r="P1586">
        <f t="shared" si="100"/>
        <v>32.011099999999999</v>
      </c>
      <c r="Q1586" s="9">
        <f t="shared" si="97"/>
        <v>42462.140868055561</v>
      </c>
      <c r="R1586" s="9">
        <f t="shared" si="98"/>
        <v>40622.662986111114</v>
      </c>
      <c r="S1586">
        <f t="shared" si="99"/>
        <v>2016</v>
      </c>
    </row>
    <row r="1587" spans="1:19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8283</v>
      </c>
      <c r="O1587" t="s">
        <v>8286</v>
      </c>
      <c r="P1587">
        <f t="shared" si="100"/>
        <v>62.587000000000003</v>
      </c>
      <c r="Q1587" s="9">
        <f t="shared" si="97"/>
        <v>42590.472685185188</v>
      </c>
      <c r="R1587" s="9">
        <f t="shared" si="98"/>
        <v>42489.875</v>
      </c>
      <c r="S1587">
        <f t="shared" si="99"/>
        <v>2016</v>
      </c>
    </row>
    <row r="1588" spans="1:19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8283</v>
      </c>
      <c r="O1588" t="s">
        <v>8286</v>
      </c>
      <c r="P1588">
        <f t="shared" si="100"/>
        <v>57.52</v>
      </c>
      <c r="Q1588" s="9">
        <f t="shared" si="97"/>
        <v>42150.485439814816</v>
      </c>
      <c r="R1588" s="9">
        <f t="shared" si="98"/>
        <v>42620.472685185188</v>
      </c>
      <c r="S1588">
        <f t="shared" si="99"/>
        <v>2015</v>
      </c>
    </row>
    <row r="1589" spans="1:19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8279</v>
      </c>
      <c r="O1589" t="s">
        <v>8305</v>
      </c>
      <c r="P1589">
        <f t="shared" si="100"/>
        <v>358.875</v>
      </c>
      <c r="Q1589" s="9">
        <f t="shared" si="97"/>
        <v>42451.095856481479</v>
      </c>
      <c r="R1589" s="9">
        <f t="shared" si="98"/>
        <v>42181.166666666672</v>
      </c>
      <c r="S1589">
        <f t="shared" si="99"/>
        <v>2016</v>
      </c>
    </row>
    <row r="1590" spans="1:19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8283</v>
      </c>
      <c r="O1590" t="s">
        <v>8286</v>
      </c>
      <c r="P1590">
        <f t="shared" si="100"/>
        <v>58.571399999999997</v>
      </c>
      <c r="Q1590" s="9">
        <f t="shared" si="97"/>
        <v>41938.709421296298</v>
      </c>
      <c r="R1590" s="9">
        <f t="shared" si="98"/>
        <v>42465.095856481479</v>
      </c>
      <c r="S1590">
        <f t="shared" si="99"/>
        <v>2014</v>
      </c>
    </row>
    <row r="1591" spans="1:19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8283</v>
      </c>
      <c r="O1591" t="s">
        <v>8286</v>
      </c>
      <c r="P1591">
        <f t="shared" si="100"/>
        <v>30.189399999999999</v>
      </c>
      <c r="Q1591" s="9">
        <f t="shared" si="97"/>
        <v>41887.111354166671</v>
      </c>
      <c r="R1591" s="9">
        <f t="shared" si="98"/>
        <v>41966.916666666672</v>
      </c>
      <c r="S1591">
        <f t="shared" si="99"/>
        <v>2014</v>
      </c>
    </row>
    <row r="1592" spans="1:19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8283</v>
      </c>
      <c r="O1592" t="s">
        <v>8295</v>
      </c>
      <c r="P1592">
        <f t="shared" si="100"/>
        <v>48.542400000000001</v>
      </c>
      <c r="Q1592" s="9">
        <f t="shared" si="97"/>
        <v>41898.168125000004</v>
      </c>
      <c r="R1592" s="9">
        <f t="shared" si="98"/>
        <v>41909.166666666664</v>
      </c>
      <c r="S1592">
        <f t="shared" si="99"/>
        <v>2014</v>
      </c>
    </row>
    <row r="1593" spans="1:19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8283</v>
      </c>
      <c r="O1593" t="s">
        <v>8286</v>
      </c>
      <c r="P1593">
        <f t="shared" si="100"/>
        <v>77.216200000000001</v>
      </c>
      <c r="Q1593" s="9">
        <f t="shared" si="97"/>
        <v>42506.760405092587</v>
      </c>
      <c r="R1593" s="9">
        <f t="shared" si="98"/>
        <v>41913.165972222225</v>
      </c>
      <c r="S1593">
        <f t="shared" si="99"/>
        <v>2016</v>
      </c>
    </row>
    <row r="1594" spans="1:19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8283</v>
      </c>
      <c r="O1594" t="s">
        <v>8286</v>
      </c>
      <c r="P1594">
        <f t="shared" si="100"/>
        <v>64.909099999999995</v>
      </c>
      <c r="Q1594" s="9">
        <f t="shared" si="97"/>
        <v>42422.107129629629</v>
      </c>
      <c r="R1594" s="9">
        <f t="shared" si="98"/>
        <v>42536.760405092587</v>
      </c>
      <c r="S1594">
        <f t="shared" si="99"/>
        <v>2016</v>
      </c>
    </row>
    <row r="1595" spans="1:19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8268</v>
      </c>
      <c r="O1595" t="s">
        <v>8270</v>
      </c>
      <c r="P1595">
        <f t="shared" si="100"/>
        <v>74.789500000000004</v>
      </c>
      <c r="Q1595" s="9">
        <f t="shared" si="97"/>
        <v>42424.161898148144</v>
      </c>
      <c r="R1595" s="9">
        <f t="shared" si="98"/>
        <v>42467.065462962957</v>
      </c>
      <c r="S1595">
        <f t="shared" si="99"/>
        <v>2016</v>
      </c>
    </row>
    <row r="1596" spans="1:19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8287</v>
      </c>
      <c r="O1596" t="s">
        <v>8291</v>
      </c>
      <c r="P1596">
        <f t="shared" si="100"/>
        <v>43.060600000000001</v>
      </c>
      <c r="Q1596" s="9">
        <f t="shared" si="97"/>
        <v>42401.154930555553</v>
      </c>
      <c r="R1596" s="9">
        <f t="shared" si="98"/>
        <v>42454.12023148148</v>
      </c>
      <c r="S1596">
        <f t="shared" si="99"/>
        <v>2016</v>
      </c>
    </row>
    <row r="1597" spans="1:19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8287</v>
      </c>
      <c r="O1597" t="s">
        <v>8291</v>
      </c>
      <c r="P1597">
        <f t="shared" si="100"/>
        <v>27.317299999999999</v>
      </c>
      <c r="Q1597" s="9">
        <f t="shared" si="97"/>
        <v>41962.749027777783</v>
      </c>
      <c r="R1597" s="9">
        <f t="shared" si="98"/>
        <v>42432.154930555553</v>
      </c>
      <c r="S1597">
        <f t="shared" si="99"/>
        <v>2014</v>
      </c>
    </row>
    <row r="1598" spans="1:19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8268</v>
      </c>
      <c r="O1598" t="s">
        <v>8300</v>
      </c>
      <c r="P1598">
        <f t="shared" si="100"/>
        <v>33.761899999999997</v>
      </c>
      <c r="Q1598" s="9">
        <f t="shared" si="97"/>
        <v>40665.949976851851</v>
      </c>
      <c r="R1598" s="9">
        <f t="shared" si="98"/>
        <v>41992.818055555559</v>
      </c>
      <c r="S1598">
        <f t="shared" si="99"/>
        <v>2011</v>
      </c>
    </row>
    <row r="1599" spans="1:19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8287</v>
      </c>
      <c r="O1599" t="s">
        <v>8291</v>
      </c>
      <c r="P1599">
        <f t="shared" si="100"/>
        <v>74.6053</v>
      </c>
      <c r="Q1599" s="9">
        <f t="shared" si="97"/>
        <v>42292.539548611108</v>
      </c>
      <c r="R1599" s="9">
        <f t="shared" si="98"/>
        <v>40692.041666666664</v>
      </c>
      <c r="S1599">
        <f t="shared" si="99"/>
        <v>2015</v>
      </c>
    </row>
    <row r="1600" spans="1:19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8281</v>
      </c>
      <c r="O1600" t="s">
        <v>8282</v>
      </c>
      <c r="P1600">
        <f t="shared" si="100"/>
        <v>65.883700000000005</v>
      </c>
      <c r="Q1600" s="9">
        <f t="shared" si="97"/>
        <v>41526.435613425929</v>
      </c>
      <c r="R1600" s="9">
        <f t="shared" si="98"/>
        <v>42313.58121527778</v>
      </c>
      <c r="S1600">
        <f t="shared" si="99"/>
        <v>2013</v>
      </c>
    </row>
    <row r="1601" spans="1:19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8287</v>
      </c>
      <c r="O1601" t="s">
        <v>8298</v>
      </c>
      <c r="P1601">
        <f t="shared" si="100"/>
        <v>88.468800000000002</v>
      </c>
      <c r="Q1601" s="9">
        <f t="shared" si="97"/>
        <v>41442.741249999999</v>
      </c>
      <c r="R1601" s="9">
        <f t="shared" si="98"/>
        <v>41556.435613425929</v>
      </c>
      <c r="S1601">
        <f t="shared" si="99"/>
        <v>2013</v>
      </c>
    </row>
    <row r="1602" spans="1:19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8287</v>
      </c>
      <c r="O1602" t="s">
        <v>8291</v>
      </c>
      <c r="P1602">
        <f t="shared" si="100"/>
        <v>88.325900000000004</v>
      </c>
      <c r="Q1602" s="9">
        <f t="shared" si="97"/>
        <v>41804.937083333331</v>
      </c>
      <c r="R1602" s="9">
        <f t="shared" si="98"/>
        <v>41458.207638888889</v>
      </c>
      <c r="S1602">
        <f t="shared" si="99"/>
        <v>2014</v>
      </c>
    </row>
    <row r="1603" spans="1:19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8283</v>
      </c>
      <c r="O1603" t="s">
        <v>8286</v>
      </c>
      <c r="P1603">
        <f t="shared" si="100"/>
        <v>166.05879999999999</v>
      </c>
      <c r="Q1603" s="9">
        <f t="shared" ref="Q1603:Q1666" si="101">(((J1604/60)/60)/24)+DATE(1970,1,1)</f>
        <v>42284.516064814816</v>
      </c>
      <c r="R1603" s="9">
        <f t="shared" ref="R1603:R1666" si="102">(((I1603/60)/60)/24)+DATE(1970,1,1)</f>
        <v>41821.9375</v>
      </c>
      <c r="S1603">
        <f t="shared" ref="S1603:S1666" si="103">YEAR(Q1603)</f>
        <v>2015</v>
      </c>
    </row>
    <row r="1604" spans="1:19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8283</v>
      </c>
      <c r="O1604" t="s">
        <v>8286</v>
      </c>
      <c r="P1604">
        <f t="shared" si="100"/>
        <v>41.2376</v>
      </c>
      <c r="Q1604" s="9">
        <f t="shared" si="101"/>
        <v>42016.706678240742</v>
      </c>
      <c r="R1604" s="9">
        <f t="shared" si="102"/>
        <v>42307.875</v>
      </c>
      <c r="S1604">
        <f t="shared" si="103"/>
        <v>2015</v>
      </c>
    </row>
    <row r="1605" spans="1:19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8283</v>
      </c>
      <c r="O1605" t="s">
        <v>8286</v>
      </c>
      <c r="P1605">
        <f t="shared" ref="P1605:P1668" si="104">IFERROR(ROUND(E1605/L1605,4),0)</f>
        <v>50.9818</v>
      </c>
      <c r="Q1605" s="9">
        <f t="shared" si="101"/>
        <v>42128.628113425926</v>
      </c>
      <c r="R1605" s="9">
        <f t="shared" si="102"/>
        <v>42047.249305555553</v>
      </c>
      <c r="S1605">
        <f t="shared" si="103"/>
        <v>2015</v>
      </c>
    </row>
    <row r="1606" spans="1:19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8268</v>
      </c>
      <c r="O1606" t="s">
        <v>8275</v>
      </c>
      <c r="P1606">
        <f t="shared" si="104"/>
        <v>56</v>
      </c>
      <c r="Q1606" s="9">
        <f t="shared" si="101"/>
        <v>42192.905694444446</v>
      </c>
      <c r="R1606" s="9">
        <f t="shared" si="102"/>
        <v>42158.628113425926</v>
      </c>
      <c r="S1606">
        <f t="shared" si="103"/>
        <v>2015</v>
      </c>
    </row>
    <row r="1607" spans="1:19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8283</v>
      </c>
      <c r="O1607" t="s">
        <v>8286</v>
      </c>
      <c r="P1607">
        <f t="shared" si="104"/>
        <v>96.551699999999997</v>
      </c>
      <c r="Q1607" s="9">
        <f t="shared" si="101"/>
        <v>42461.885138888887</v>
      </c>
      <c r="R1607" s="9">
        <f t="shared" si="102"/>
        <v>42236.711805555555</v>
      </c>
      <c r="S1607">
        <f t="shared" si="103"/>
        <v>2016</v>
      </c>
    </row>
    <row r="1608" spans="1:19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8287</v>
      </c>
      <c r="O1608" t="s">
        <v>8298</v>
      </c>
      <c r="P1608">
        <f t="shared" si="104"/>
        <v>53.75</v>
      </c>
      <c r="Q1608" s="9">
        <f t="shared" si="101"/>
        <v>41733.716435185182</v>
      </c>
      <c r="R1608" s="9">
        <f t="shared" si="102"/>
        <v>42521.885138888887</v>
      </c>
      <c r="S1608">
        <f t="shared" si="103"/>
        <v>2014</v>
      </c>
    </row>
    <row r="1609" spans="1:19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8276</v>
      </c>
      <c r="O1609" t="s">
        <v>8304</v>
      </c>
      <c r="P1609">
        <f t="shared" si="104"/>
        <v>58.083300000000001</v>
      </c>
      <c r="Q1609" s="9">
        <f t="shared" si="101"/>
        <v>41901.282025462962</v>
      </c>
      <c r="R1609" s="9">
        <f t="shared" si="102"/>
        <v>41763.716435185182</v>
      </c>
      <c r="S1609">
        <f t="shared" si="103"/>
        <v>2014</v>
      </c>
    </row>
    <row r="1610" spans="1:19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8283</v>
      </c>
      <c r="O1610" t="s">
        <v>8286</v>
      </c>
      <c r="P1610">
        <f t="shared" si="104"/>
        <v>81.029399999999995</v>
      </c>
      <c r="Q1610" s="9">
        <f t="shared" si="101"/>
        <v>41375.057222222218</v>
      </c>
      <c r="R1610" s="9">
        <f t="shared" si="102"/>
        <v>41922.875</v>
      </c>
      <c r="S1610">
        <f t="shared" si="103"/>
        <v>2013</v>
      </c>
    </row>
    <row r="1611" spans="1:19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8281</v>
      </c>
      <c r="O1611" t="s">
        <v>8292</v>
      </c>
      <c r="P1611">
        <f t="shared" si="104"/>
        <v>41.681800000000003</v>
      </c>
      <c r="Q1611" s="9">
        <f t="shared" si="101"/>
        <v>42442.623344907406</v>
      </c>
      <c r="R1611" s="9">
        <f t="shared" si="102"/>
        <v>41405.057222222218</v>
      </c>
      <c r="S1611">
        <f t="shared" si="103"/>
        <v>2016</v>
      </c>
    </row>
    <row r="1612" spans="1:19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8283</v>
      </c>
      <c r="O1612" t="s">
        <v>8286</v>
      </c>
      <c r="P1612">
        <f t="shared" si="104"/>
        <v>125</v>
      </c>
      <c r="Q1612" s="9">
        <f t="shared" si="101"/>
        <v>41218.391446759262</v>
      </c>
      <c r="R1612" s="9">
        <f t="shared" si="102"/>
        <v>42470.833333333328</v>
      </c>
      <c r="S1612">
        <f t="shared" si="103"/>
        <v>2012</v>
      </c>
    </row>
    <row r="1613" spans="1:19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8281</v>
      </c>
      <c r="O1613" t="s">
        <v>8299</v>
      </c>
      <c r="P1613">
        <f t="shared" si="104"/>
        <v>39.2286</v>
      </c>
      <c r="Q1613" s="9">
        <f t="shared" si="101"/>
        <v>42264.29178240741</v>
      </c>
      <c r="R1613" s="9">
        <f t="shared" si="102"/>
        <v>41248.391446759262</v>
      </c>
      <c r="S1613">
        <f t="shared" si="103"/>
        <v>2015</v>
      </c>
    </row>
    <row r="1614" spans="1:19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8283</v>
      </c>
      <c r="O1614" t="s">
        <v>8286</v>
      </c>
      <c r="P1614">
        <f t="shared" si="104"/>
        <v>61.022199999999998</v>
      </c>
      <c r="Q1614" s="9">
        <f t="shared" si="101"/>
        <v>40909.649201388893</v>
      </c>
      <c r="R1614" s="9">
        <f t="shared" si="102"/>
        <v>42294.29178240741</v>
      </c>
      <c r="S1614">
        <f t="shared" si="103"/>
        <v>2012</v>
      </c>
    </row>
    <row r="1615" spans="1:19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8271</v>
      </c>
      <c r="O1615" t="s">
        <v>8293</v>
      </c>
      <c r="P1615">
        <f t="shared" si="104"/>
        <v>66.707300000000004</v>
      </c>
      <c r="Q1615" s="9">
        <f t="shared" si="101"/>
        <v>41160.871886574074</v>
      </c>
      <c r="R1615" s="9">
        <f t="shared" si="102"/>
        <v>40937.649201388893</v>
      </c>
      <c r="S1615">
        <f t="shared" si="103"/>
        <v>2012</v>
      </c>
    </row>
    <row r="1616" spans="1:19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8287</v>
      </c>
      <c r="O1616" t="s">
        <v>8288</v>
      </c>
      <c r="P1616">
        <f t="shared" si="104"/>
        <v>50.631700000000002</v>
      </c>
      <c r="Q1616" s="9">
        <f t="shared" si="101"/>
        <v>42065.053368055553</v>
      </c>
      <c r="R1616" s="9">
        <f t="shared" si="102"/>
        <v>41188.415972222225</v>
      </c>
      <c r="S1616">
        <f t="shared" si="103"/>
        <v>2015</v>
      </c>
    </row>
    <row r="1617" spans="1:19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8287</v>
      </c>
      <c r="O1617" t="s">
        <v>8291</v>
      </c>
      <c r="P1617">
        <f t="shared" si="104"/>
        <v>24.150400000000001</v>
      </c>
      <c r="Q1617" s="9">
        <f t="shared" si="101"/>
        <v>42293.853541666671</v>
      </c>
      <c r="R1617" s="9">
        <f t="shared" si="102"/>
        <v>42125.011701388896</v>
      </c>
      <c r="S1617">
        <f t="shared" si="103"/>
        <v>2015</v>
      </c>
    </row>
    <row r="1618" spans="1:19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8283</v>
      </c>
      <c r="O1618" t="s">
        <v>8295</v>
      </c>
      <c r="P1618">
        <f t="shared" si="104"/>
        <v>109.04</v>
      </c>
      <c r="Q1618" s="9">
        <f t="shared" si="101"/>
        <v>42080.757326388892</v>
      </c>
      <c r="R1618" s="9">
        <f t="shared" si="102"/>
        <v>42352.249305555553</v>
      </c>
      <c r="S1618">
        <f t="shared" si="103"/>
        <v>2015</v>
      </c>
    </row>
    <row r="1619" spans="1:19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8268</v>
      </c>
      <c r="O1619" t="s">
        <v>8302</v>
      </c>
      <c r="P1619">
        <f t="shared" si="104"/>
        <v>389.28570000000002</v>
      </c>
      <c r="Q1619" s="9">
        <f t="shared" si="101"/>
        <v>41491.79478009259</v>
      </c>
      <c r="R1619" s="9">
        <f t="shared" si="102"/>
        <v>42110.757326388892</v>
      </c>
      <c r="S1619">
        <f t="shared" si="103"/>
        <v>2013</v>
      </c>
    </row>
    <row r="1620" spans="1:19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8283</v>
      </c>
      <c r="O1620" t="s">
        <v>8286</v>
      </c>
      <c r="P1620">
        <f t="shared" si="104"/>
        <v>40.073500000000003</v>
      </c>
      <c r="Q1620" s="9">
        <f t="shared" si="101"/>
        <v>41927.295694444445</v>
      </c>
      <c r="R1620" s="9">
        <f t="shared" si="102"/>
        <v>41509.79478009259</v>
      </c>
      <c r="S1620">
        <f t="shared" si="103"/>
        <v>2014</v>
      </c>
    </row>
    <row r="1621" spans="1:19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8276</v>
      </c>
      <c r="O1621" t="s">
        <v>8294</v>
      </c>
      <c r="P1621">
        <f t="shared" si="104"/>
        <v>49.381799999999998</v>
      </c>
      <c r="Q1621" s="9">
        <f t="shared" si="101"/>
        <v>42761.961099537039</v>
      </c>
      <c r="R1621" s="9">
        <f t="shared" si="102"/>
        <v>41959.337361111116</v>
      </c>
      <c r="S1621">
        <f t="shared" si="103"/>
        <v>2017</v>
      </c>
    </row>
    <row r="1622" spans="1:19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8279</v>
      </c>
      <c r="O1622" t="s">
        <v>8280</v>
      </c>
      <c r="P1622">
        <f t="shared" si="104"/>
        <v>40.4925</v>
      </c>
      <c r="Q1622" s="9">
        <f t="shared" si="101"/>
        <v>41773.932534722226</v>
      </c>
      <c r="R1622" s="9">
        <f t="shared" si="102"/>
        <v>42791.961099537039</v>
      </c>
      <c r="S1622">
        <f t="shared" si="103"/>
        <v>2014</v>
      </c>
    </row>
    <row r="1623" spans="1:19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8287</v>
      </c>
      <c r="O1623" t="s">
        <v>8288</v>
      </c>
      <c r="P1623">
        <f t="shared" si="104"/>
        <v>54.2</v>
      </c>
      <c r="Q1623" s="9">
        <f t="shared" si="101"/>
        <v>40638.092974537038</v>
      </c>
      <c r="R1623" s="9">
        <f t="shared" si="102"/>
        <v>41811.207638888889</v>
      </c>
      <c r="S1623">
        <f t="shared" si="103"/>
        <v>2011</v>
      </c>
    </row>
    <row r="1624" spans="1:19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8287</v>
      </c>
      <c r="O1624" t="s">
        <v>8291</v>
      </c>
      <c r="P1624">
        <f t="shared" si="104"/>
        <v>48.325499999999998</v>
      </c>
      <c r="Q1624" s="9">
        <f t="shared" si="101"/>
        <v>41759.13962962963</v>
      </c>
      <c r="R1624" s="9">
        <f t="shared" si="102"/>
        <v>40668.092974537038</v>
      </c>
      <c r="S1624">
        <f t="shared" si="103"/>
        <v>2014</v>
      </c>
    </row>
    <row r="1625" spans="1:19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8283</v>
      </c>
      <c r="O1625" t="s">
        <v>8286</v>
      </c>
      <c r="P1625">
        <f t="shared" si="104"/>
        <v>47.456099999999999</v>
      </c>
      <c r="Q1625" s="9">
        <f t="shared" si="101"/>
        <v>41541.106921296298</v>
      </c>
      <c r="R1625" s="9">
        <f t="shared" si="102"/>
        <v>41791.165972222225</v>
      </c>
      <c r="S1625">
        <f t="shared" si="103"/>
        <v>2013</v>
      </c>
    </row>
    <row r="1626" spans="1:19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8287</v>
      </c>
      <c r="O1626" t="s">
        <v>8310</v>
      </c>
      <c r="P1626">
        <f t="shared" si="104"/>
        <v>34.177199999999999</v>
      </c>
      <c r="Q1626" s="9">
        <f t="shared" si="101"/>
        <v>41775.636157407411</v>
      </c>
      <c r="R1626" s="9">
        <f t="shared" si="102"/>
        <v>41563.415972222225</v>
      </c>
      <c r="S1626">
        <f t="shared" si="103"/>
        <v>2014</v>
      </c>
    </row>
    <row r="1627" spans="1:19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8283</v>
      </c>
      <c r="O1627" t="s">
        <v>8295</v>
      </c>
      <c r="P1627">
        <f t="shared" si="104"/>
        <v>72.972999999999999</v>
      </c>
      <c r="Q1627" s="9">
        <f t="shared" si="101"/>
        <v>42785.270370370374</v>
      </c>
      <c r="R1627" s="9">
        <f t="shared" si="102"/>
        <v>41805.636157407411</v>
      </c>
      <c r="S1627">
        <f t="shared" si="103"/>
        <v>2017</v>
      </c>
    </row>
    <row r="1628" spans="1:19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8283</v>
      </c>
      <c r="O1628" t="s">
        <v>8286</v>
      </c>
      <c r="P1628">
        <f t="shared" si="104"/>
        <v>450</v>
      </c>
      <c r="Q1628" s="9">
        <f t="shared" si="101"/>
        <v>42161.770833333328</v>
      </c>
      <c r="R1628" s="9">
        <f t="shared" si="102"/>
        <v>42819.189583333333</v>
      </c>
      <c r="S1628">
        <f t="shared" si="103"/>
        <v>2015</v>
      </c>
    </row>
    <row r="1629" spans="1:19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8273</v>
      </c>
      <c r="O1629" t="s">
        <v>8274</v>
      </c>
      <c r="P1629">
        <f t="shared" si="104"/>
        <v>299.22219999999999</v>
      </c>
      <c r="Q1629" s="9">
        <f t="shared" si="101"/>
        <v>42039.878379629634</v>
      </c>
      <c r="R1629" s="9">
        <f t="shared" si="102"/>
        <v>42193.770833333328</v>
      </c>
      <c r="S1629">
        <f t="shared" si="103"/>
        <v>2015</v>
      </c>
    </row>
    <row r="1630" spans="1:19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8287</v>
      </c>
      <c r="O1630" t="s">
        <v>8298</v>
      </c>
      <c r="P1630">
        <f t="shared" si="104"/>
        <v>45.593200000000003</v>
      </c>
      <c r="Q1630" s="9">
        <f t="shared" si="101"/>
        <v>42545.478333333333</v>
      </c>
      <c r="R1630" s="9">
        <f t="shared" si="102"/>
        <v>42069.878379629634</v>
      </c>
      <c r="S1630">
        <f t="shared" si="103"/>
        <v>2016</v>
      </c>
    </row>
    <row r="1631" spans="1:19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8283</v>
      </c>
      <c r="O1631" t="s">
        <v>8286</v>
      </c>
      <c r="P1631">
        <f t="shared" si="104"/>
        <v>70.763199999999998</v>
      </c>
      <c r="Q1631" s="9">
        <f t="shared" si="101"/>
        <v>41768.841921296298</v>
      </c>
      <c r="R1631" s="9">
        <f t="shared" si="102"/>
        <v>42575.478333333333</v>
      </c>
      <c r="S1631">
        <f t="shared" si="103"/>
        <v>2014</v>
      </c>
    </row>
    <row r="1632" spans="1:19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8287</v>
      </c>
      <c r="O1632" t="s">
        <v>8291</v>
      </c>
      <c r="P1632">
        <f t="shared" si="104"/>
        <v>70.552599999999998</v>
      </c>
      <c r="Q1632" s="9">
        <f t="shared" si="101"/>
        <v>41982.773356481484</v>
      </c>
      <c r="R1632" s="9">
        <f t="shared" si="102"/>
        <v>41799.208333333336</v>
      </c>
      <c r="S1632">
        <f t="shared" si="103"/>
        <v>2014</v>
      </c>
    </row>
    <row r="1633" spans="1:19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8283</v>
      </c>
      <c r="O1633" t="s">
        <v>8295</v>
      </c>
      <c r="P1633">
        <f t="shared" si="104"/>
        <v>81.242400000000004</v>
      </c>
      <c r="Q1633" s="9">
        <f t="shared" si="101"/>
        <v>42116.54315972222</v>
      </c>
      <c r="R1633" s="9">
        <f t="shared" si="102"/>
        <v>42022.773356481484</v>
      </c>
      <c r="S1633">
        <f t="shared" si="103"/>
        <v>2015</v>
      </c>
    </row>
    <row r="1634" spans="1:19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8268</v>
      </c>
      <c r="O1634" t="s">
        <v>8278</v>
      </c>
      <c r="P1634">
        <f t="shared" si="104"/>
        <v>106.8</v>
      </c>
      <c r="Q1634" s="9">
        <f t="shared" si="101"/>
        <v>42318.593703703707</v>
      </c>
      <c r="R1634" s="9">
        <f t="shared" si="102"/>
        <v>42146.541666666672</v>
      </c>
      <c r="S1634">
        <f t="shared" si="103"/>
        <v>2015</v>
      </c>
    </row>
    <row r="1635" spans="1:19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8283</v>
      </c>
      <c r="O1635" t="s">
        <v>8286</v>
      </c>
      <c r="P1635">
        <f t="shared" si="104"/>
        <v>37.083300000000001</v>
      </c>
      <c r="Q1635" s="9">
        <f t="shared" si="101"/>
        <v>41766.80572916667</v>
      </c>
      <c r="R1635" s="9">
        <f t="shared" si="102"/>
        <v>42348.593703703707</v>
      </c>
      <c r="S1635">
        <f t="shared" si="103"/>
        <v>2014</v>
      </c>
    </row>
    <row r="1636" spans="1:19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8283</v>
      </c>
      <c r="O1636" t="s">
        <v>8286</v>
      </c>
      <c r="P1636">
        <f t="shared" si="104"/>
        <v>37.591500000000003</v>
      </c>
      <c r="Q1636" s="9">
        <f t="shared" si="101"/>
        <v>42495.434236111112</v>
      </c>
      <c r="R1636" s="9">
        <f t="shared" si="102"/>
        <v>41799.80572916667</v>
      </c>
      <c r="S1636">
        <f t="shared" si="103"/>
        <v>2016</v>
      </c>
    </row>
    <row r="1637" spans="1:19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8283</v>
      </c>
      <c r="O1637" t="s">
        <v>8286</v>
      </c>
      <c r="P1637">
        <f t="shared" si="104"/>
        <v>35.039499999999997</v>
      </c>
      <c r="Q1637" s="9">
        <f t="shared" si="101"/>
        <v>41965.616655092599</v>
      </c>
      <c r="R1637" s="9">
        <f t="shared" si="102"/>
        <v>42523.434236111112</v>
      </c>
      <c r="S1637">
        <f t="shared" si="103"/>
        <v>2014</v>
      </c>
    </row>
    <row r="1638" spans="1:19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8276</v>
      </c>
      <c r="O1638" t="s">
        <v>8277</v>
      </c>
      <c r="P1638">
        <f t="shared" si="104"/>
        <v>33.550600000000003</v>
      </c>
      <c r="Q1638" s="9">
        <f t="shared" si="101"/>
        <v>42170.910231481481</v>
      </c>
      <c r="R1638" s="9">
        <f t="shared" si="102"/>
        <v>41995.616655092599</v>
      </c>
      <c r="S1638">
        <f t="shared" si="103"/>
        <v>2015</v>
      </c>
    </row>
    <row r="1639" spans="1:19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8283</v>
      </c>
      <c r="O1639" t="s">
        <v>8286</v>
      </c>
      <c r="P1639">
        <f t="shared" si="104"/>
        <v>64.634100000000004</v>
      </c>
      <c r="Q1639" s="9">
        <f t="shared" si="101"/>
        <v>42167.434166666666</v>
      </c>
      <c r="R1639" s="9">
        <f t="shared" si="102"/>
        <v>42205.165972222225</v>
      </c>
      <c r="S1639">
        <f t="shared" si="103"/>
        <v>2015</v>
      </c>
    </row>
    <row r="1640" spans="1:19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8283</v>
      </c>
      <c r="O1640" t="s">
        <v>8286</v>
      </c>
      <c r="P1640">
        <f t="shared" si="104"/>
        <v>46.4298</v>
      </c>
      <c r="Q1640" s="9">
        <f t="shared" si="101"/>
        <v>42104.840335648143</v>
      </c>
      <c r="R1640" s="9">
        <f t="shared" si="102"/>
        <v>42197.434166666666</v>
      </c>
      <c r="S1640">
        <f t="shared" si="103"/>
        <v>2015</v>
      </c>
    </row>
    <row r="1641" spans="1:19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8273</v>
      </c>
      <c r="O1641" t="s">
        <v>8274</v>
      </c>
      <c r="P1641">
        <f t="shared" si="104"/>
        <v>105.44</v>
      </c>
      <c r="Q1641" s="9">
        <f t="shared" si="101"/>
        <v>41822.57503472222</v>
      </c>
      <c r="R1641" s="9">
        <f t="shared" si="102"/>
        <v>42164.840335648143</v>
      </c>
      <c r="S1641">
        <f t="shared" si="103"/>
        <v>2014</v>
      </c>
    </row>
    <row r="1642" spans="1:19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8283</v>
      </c>
      <c r="O1642" t="s">
        <v>8286</v>
      </c>
      <c r="P1642">
        <f t="shared" si="104"/>
        <v>292.77780000000001</v>
      </c>
      <c r="Q1642" s="9">
        <f t="shared" si="101"/>
        <v>41371.648078703707</v>
      </c>
      <c r="R1642" s="9">
        <f t="shared" si="102"/>
        <v>41825.041666666664</v>
      </c>
      <c r="S1642">
        <f t="shared" si="103"/>
        <v>2013</v>
      </c>
    </row>
    <row r="1643" spans="1:19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8287</v>
      </c>
      <c r="O1643" t="s">
        <v>8288</v>
      </c>
      <c r="P1643">
        <f t="shared" si="104"/>
        <v>77.352900000000005</v>
      </c>
      <c r="Q1643" s="9">
        <f t="shared" si="101"/>
        <v>42268.531631944439</v>
      </c>
      <c r="R1643" s="9">
        <f t="shared" si="102"/>
        <v>41401.648078703707</v>
      </c>
      <c r="S1643">
        <f t="shared" si="103"/>
        <v>2015</v>
      </c>
    </row>
    <row r="1644" spans="1:19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8268</v>
      </c>
      <c r="O1644" t="s">
        <v>8302</v>
      </c>
      <c r="P1644">
        <f t="shared" si="104"/>
        <v>97.407399999999996</v>
      </c>
      <c r="Q1644" s="9">
        <f t="shared" si="101"/>
        <v>42493.219236111108</v>
      </c>
      <c r="R1644" s="9">
        <f t="shared" si="102"/>
        <v>42298.531631944439</v>
      </c>
      <c r="S1644">
        <f t="shared" si="103"/>
        <v>2016</v>
      </c>
    </row>
    <row r="1645" spans="1:19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8283</v>
      </c>
      <c r="O1645" t="s">
        <v>8286</v>
      </c>
      <c r="P1645">
        <f t="shared" si="104"/>
        <v>48.703699999999998</v>
      </c>
      <c r="Q1645" s="9">
        <f t="shared" si="101"/>
        <v>42462.893495370372</v>
      </c>
      <c r="R1645" s="9">
        <f t="shared" si="102"/>
        <v>42531.125</v>
      </c>
      <c r="S1645">
        <f t="shared" si="103"/>
        <v>2016</v>
      </c>
    </row>
    <row r="1646" spans="1:19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8283</v>
      </c>
      <c r="O1646" t="s">
        <v>8286</v>
      </c>
      <c r="P1646">
        <f t="shared" si="104"/>
        <v>40.9375</v>
      </c>
      <c r="Q1646" s="9">
        <f t="shared" si="101"/>
        <v>40310.287673611114</v>
      </c>
      <c r="R1646" s="9">
        <f t="shared" si="102"/>
        <v>42492.893495370372</v>
      </c>
      <c r="S1646">
        <f t="shared" si="103"/>
        <v>2010</v>
      </c>
    </row>
    <row r="1647" spans="1:19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8287</v>
      </c>
      <c r="O1647" t="s">
        <v>8288</v>
      </c>
      <c r="P1647">
        <f t="shared" si="104"/>
        <v>32.320999999999998</v>
      </c>
      <c r="Q1647" s="9">
        <f t="shared" si="101"/>
        <v>42440.416504629626</v>
      </c>
      <c r="R1647" s="9">
        <f t="shared" si="102"/>
        <v>40369.916666666664</v>
      </c>
      <c r="S1647">
        <f t="shared" si="103"/>
        <v>2016</v>
      </c>
    </row>
    <row r="1648" spans="1:19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8283</v>
      </c>
      <c r="O1648" t="s">
        <v>8286</v>
      </c>
      <c r="P1648">
        <f t="shared" si="104"/>
        <v>68.842100000000002</v>
      </c>
      <c r="Q1648" s="9">
        <f t="shared" si="101"/>
        <v>40322.53938657407</v>
      </c>
      <c r="R1648" s="9">
        <f t="shared" si="102"/>
        <v>42463.708333333328</v>
      </c>
      <c r="S1648">
        <f t="shared" si="103"/>
        <v>2010</v>
      </c>
    </row>
    <row r="1649" spans="1:19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8281</v>
      </c>
      <c r="O1649" t="s">
        <v>8303</v>
      </c>
      <c r="P1649">
        <f t="shared" si="104"/>
        <v>104.6</v>
      </c>
      <c r="Q1649" s="9">
        <f t="shared" si="101"/>
        <v>42522.880243055552</v>
      </c>
      <c r="R1649" s="9">
        <f t="shared" si="102"/>
        <v>40332.070138888892</v>
      </c>
      <c r="S1649">
        <f t="shared" si="103"/>
        <v>2016</v>
      </c>
    </row>
    <row r="1650" spans="1:19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8287</v>
      </c>
      <c r="O1650" t="s">
        <v>8296</v>
      </c>
      <c r="P1650">
        <f t="shared" si="104"/>
        <v>37.2714</v>
      </c>
      <c r="Q1650" s="9">
        <f t="shared" si="101"/>
        <v>41526.592395833337</v>
      </c>
      <c r="R1650" s="9">
        <f t="shared" si="102"/>
        <v>42582.822916666672</v>
      </c>
      <c r="S1650">
        <f t="shared" si="103"/>
        <v>2013</v>
      </c>
    </row>
    <row r="1651" spans="1:19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8287</v>
      </c>
      <c r="O1651" t="s">
        <v>8296</v>
      </c>
      <c r="P1651">
        <f t="shared" si="104"/>
        <v>66.871799999999993</v>
      </c>
      <c r="Q1651" s="9">
        <f t="shared" si="101"/>
        <v>41858.761782407404</v>
      </c>
      <c r="R1651" s="9">
        <f t="shared" si="102"/>
        <v>41561.165972222225</v>
      </c>
      <c r="S1651">
        <f t="shared" si="103"/>
        <v>2014</v>
      </c>
    </row>
    <row r="1652" spans="1:19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8283</v>
      </c>
      <c r="O1652" t="s">
        <v>8295</v>
      </c>
      <c r="P1652">
        <f t="shared" si="104"/>
        <v>49.207500000000003</v>
      </c>
      <c r="Q1652" s="9">
        <f t="shared" si="101"/>
        <v>42489.696585648147</v>
      </c>
      <c r="R1652" s="9">
        <f t="shared" si="102"/>
        <v>41888.875</v>
      </c>
      <c r="S1652">
        <f t="shared" si="103"/>
        <v>2016</v>
      </c>
    </row>
    <row r="1653" spans="1:19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8268</v>
      </c>
      <c r="O1653" t="s">
        <v>8270</v>
      </c>
      <c r="P1653">
        <f t="shared" si="104"/>
        <v>108.625</v>
      </c>
      <c r="Q1653" s="9">
        <f t="shared" si="101"/>
        <v>41766.970648148148</v>
      </c>
      <c r="R1653" s="9">
        <f t="shared" si="102"/>
        <v>42549.696585648147</v>
      </c>
      <c r="S1653">
        <f t="shared" si="103"/>
        <v>2014</v>
      </c>
    </row>
    <row r="1654" spans="1:19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8287</v>
      </c>
      <c r="O1654" t="s">
        <v>8291</v>
      </c>
      <c r="P1654">
        <f t="shared" si="104"/>
        <v>27.145800000000001</v>
      </c>
      <c r="Q1654" s="9">
        <f t="shared" si="101"/>
        <v>42100.927858796291</v>
      </c>
      <c r="R1654" s="9">
        <f t="shared" si="102"/>
        <v>41799.165972222225</v>
      </c>
      <c r="S1654">
        <f t="shared" si="103"/>
        <v>2015</v>
      </c>
    </row>
    <row r="1655" spans="1:19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8283</v>
      </c>
      <c r="O1655" t="s">
        <v>8286</v>
      </c>
      <c r="P1655">
        <f t="shared" si="104"/>
        <v>186.07140000000001</v>
      </c>
      <c r="Q1655" s="9">
        <f t="shared" si="101"/>
        <v>40632.94195601852</v>
      </c>
      <c r="R1655" s="9">
        <f t="shared" si="102"/>
        <v>42126.875</v>
      </c>
      <c r="S1655">
        <f t="shared" si="103"/>
        <v>2011</v>
      </c>
    </row>
    <row r="1656" spans="1:19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8287</v>
      </c>
      <c r="O1656" t="s">
        <v>8288</v>
      </c>
      <c r="P1656">
        <f t="shared" si="104"/>
        <v>57.777799999999999</v>
      </c>
      <c r="Q1656" s="9">
        <f t="shared" si="101"/>
        <v>42060.035636574074</v>
      </c>
      <c r="R1656" s="9">
        <f t="shared" si="102"/>
        <v>40649.165972222225</v>
      </c>
      <c r="S1656">
        <f t="shared" si="103"/>
        <v>2015</v>
      </c>
    </row>
    <row r="1657" spans="1:19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8283</v>
      </c>
      <c r="O1657" t="s">
        <v>8286</v>
      </c>
      <c r="P1657">
        <f t="shared" si="104"/>
        <v>19.696999999999999</v>
      </c>
      <c r="Q1657" s="9">
        <f t="shared" si="101"/>
        <v>42321.101759259262</v>
      </c>
      <c r="R1657" s="9">
        <f t="shared" si="102"/>
        <v>42081.708333333328</v>
      </c>
      <c r="S1657">
        <f t="shared" si="103"/>
        <v>2015</v>
      </c>
    </row>
    <row r="1658" spans="1:19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8283</v>
      </c>
      <c r="O1658" t="s">
        <v>8286</v>
      </c>
      <c r="P1658">
        <f t="shared" si="104"/>
        <v>866.66669999999999</v>
      </c>
      <c r="Q1658" s="9">
        <f t="shared" si="101"/>
        <v>41095.900694444441</v>
      </c>
      <c r="R1658" s="9">
        <f t="shared" si="102"/>
        <v>42351.101759259262</v>
      </c>
      <c r="S1658">
        <f t="shared" si="103"/>
        <v>2012</v>
      </c>
    </row>
    <row r="1659" spans="1:19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8271</v>
      </c>
      <c r="O1659" t="s">
        <v>8293</v>
      </c>
      <c r="P1659">
        <f t="shared" si="104"/>
        <v>32.074100000000001</v>
      </c>
      <c r="Q1659" s="9">
        <f t="shared" si="101"/>
        <v>42576.452731481477</v>
      </c>
      <c r="R1659" s="9">
        <f t="shared" si="102"/>
        <v>41123.900694444441</v>
      </c>
      <c r="S1659">
        <f t="shared" si="103"/>
        <v>2016</v>
      </c>
    </row>
    <row r="1660" spans="1:19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8281</v>
      </c>
      <c r="O1660" t="s">
        <v>8282</v>
      </c>
      <c r="P1660">
        <f t="shared" si="104"/>
        <v>54.083300000000001</v>
      </c>
      <c r="Q1660" s="9">
        <f t="shared" si="101"/>
        <v>41760.935706018521</v>
      </c>
      <c r="R1660" s="9">
        <f t="shared" si="102"/>
        <v>42607.452731481477</v>
      </c>
      <c r="S1660">
        <f t="shared" si="103"/>
        <v>2014</v>
      </c>
    </row>
    <row r="1661" spans="1:19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8283</v>
      </c>
      <c r="O1661" t="s">
        <v>8286</v>
      </c>
      <c r="P1661">
        <f t="shared" si="104"/>
        <v>66.512799999999999</v>
      </c>
      <c r="Q1661" s="9">
        <f t="shared" si="101"/>
        <v>40785.675011574072</v>
      </c>
      <c r="R1661" s="9">
        <f t="shared" si="102"/>
        <v>41772.166666666664</v>
      </c>
      <c r="S1661">
        <f t="shared" si="103"/>
        <v>2011</v>
      </c>
    </row>
    <row r="1662" spans="1:19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8287</v>
      </c>
      <c r="O1662" t="s">
        <v>8301</v>
      </c>
      <c r="P1662">
        <f t="shared" si="104"/>
        <v>95.740700000000004</v>
      </c>
      <c r="Q1662" s="9">
        <f t="shared" si="101"/>
        <v>42124.848414351851</v>
      </c>
      <c r="R1662" s="9">
        <f t="shared" si="102"/>
        <v>40845.675011574072</v>
      </c>
      <c r="S1662">
        <f t="shared" si="103"/>
        <v>2015</v>
      </c>
    </row>
    <row r="1663" spans="1:19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8283</v>
      </c>
      <c r="O1663" t="s">
        <v>8286</v>
      </c>
      <c r="P1663">
        <f t="shared" si="104"/>
        <v>76.029399999999995</v>
      </c>
      <c r="Q1663" s="9">
        <f t="shared" si="101"/>
        <v>40254.450335648151</v>
      </c>
      <c r="R1663" s="9">
        <f t="shared" si="102"/>
        <v>42154.848414351851</v>
      </c>
      <c r="S1663">
        <f t="shared" si="103"/>
        <v>2010</v>
      </c>
    </row>
    <row r="1664" spans="1:19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8273</v>
      </c>
      <c r="O1664" t="s">
        <v>8274</v>
      </c>
      <c r="P1664">
        <f t="shared" si="104"/>
        <v>78.181799999999996</v>
      </c>
      <c r="Q1664" s="9">
        <f t="shared" si="101"/>
        <v>41806.605034722219</v>
      </c>
      <c r="R1664" s="9">
        <f t="shared" si="102"/>
        <v>40313.340277777781</v>
      </c>
      <c r="S1664">
        <f t="shared" si="103"/>
        <v>2014</v>
      </c>
    </row>
    <row r="1665" spans="1:19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8283</v>
      </c>
      <c r="O1665" t="s">
        <v>8286</v>
      </c>
      <c r="P1665">
        <f t="shared" si="104"/>
        <v>33.025599999999997</v>
      </c>
      <c r="Q1665" s="9">
        <f t="shared" si="101"/>
        <v>42016.800208333334</v>
      </c>
      <c r="R1665" s="9">
        <f t="shared" si="102"/>
        <v>41836.605034722219</v>
      </c>
      <c r="S1665">
        <f t="shared" si="103"/>
        <v>2015</v>
      </c>
    </row>
    <row r="1666" spans="1:19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8283</v>
      </c>
      <c r="O1666" t="s">
        <v>8286</v>
      </c>
      <c r="P1666">
        <f t="shared" si="104"/>
        <v>52.551000000000002</v>
      </c>
      <c r="Q1666" s="9">
        <f t="shared" si="101"/>
        <v>42495.956631944442</v>
      </c>
      <c r="R1666" s="9">
        <f t="shared" si="102"/>
        <v>42032.916666666672</v>
      </c>
      <c r="S1666">
        <f t="shared" si="103"/>
        <v>2016</v>
      </c>
    </row>
    <row r="1667" spans="1:19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8283</v>
      </c>
      <c r="O1667" t="s">
        <v>8295</v>
      </c>
      <c r="P1667">
        <f t="shared" si="104"/>
        <v>47.574100000000001</v>
      </c>
      <c r="Q1667" s="9">
        <f t="shared" ref="Q1667:Q1730" si="105">(((J1668/60)/60)/24)+DATE(1970,1,1)</f>
        <v>42571.420601851853</v>
      </c>
      <c r="R1667" s="9">
        <f t="shared" ref="R1667:R1730" si="106">(((I1667/60)/60)/24)+DATE(1970,1,1)</f>
        <v>42525.956631944442</v>
      </c>
      <c r="S1667">
        <f t="shared" ref="S1667:S1730" si="107">YEAR(Q1667)</f>
        <v>2016</v>
      </c>
    </row>
    <row r="1668" spans="1:19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8283</v>
      </c>
      <c r="O1668" t="s">
        <v>8286</v>
      </c>
      <c r="P1668">
        <f t="shared" si="104"/>
        <v>30.951799999999999</v>
      </c>
      <c r="Q1668" s="9">
        <f t="shared" si="105"/>
        <v>41004.72619212963</v>
      </c>
      <c r="R1668" s="9">
        <f t="shared" si="106"/>
        <v>42599.420601851853</v>
      </c>
      <c r="S1668">
        <f t="shared" si="107"/>
        <v>2012</v>
      </c>
    </row>
    <row r="1669" spans="1:19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8287</v>
      </c>
      <c r="O1669" t="s">
        <v>8288</v>
      </c>
      <c r="P1669">
        <f t="shared" ref="P1669:P1732" si="108">IFERROR(ROUND(E1669/L1669,4),0)</f>
        <v>40.078099999999999</v>
      </c>
      <c r="Q1669" s="9">
        <f t="shared" si="105"/>
        <v>42294.429641203707</v>
      </c>
      <c r="R1669" s="9">
        <f t="shared" si="106"/>
        <v>41034.72619212963</v>
      </c>
      <c r="S1669">
        <f t="shared" si="107"/>
        <v>2015</v>
      </c>
    </row>
    <row r="1670" spans="1:19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8283</v>
      </c>
      <c r="O1670" t="s">
        <v>8286</v>
      </c>
      <c r="P1670">
        <f t="shared" si="108"/>
        <v>59.651200000000003</v>
      </c>
      <c r="Q1670" s="9">
        <f t="shared" si="105"/>
        <v>42417.585532407407</v>
      </c>
      <c r="R1670" s="9">
        <f t="shared" si="106"/>
        <v>42321.845138888893</v>
      </c>
      <c r="S1670">
        <f t="shared" si="107"/>
        <v>2016</v>
      </c>
    </row>
    <row r="1671" spans="1:19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8283</v>
      </c>
      <c r="O1671" t="s">
        <v>8286</v>
      </c>
      <c r="P1671">
        <f t="shared" si="108"/>
        <v>77.7273</v>
      </c>
      <c r="Q1671" s="9">
        <f t="shared" si="105"/>
        <v>42451.496817129635</v>
      </c>
      <c r="R1671" s="9">
        <f t="shared" si="106"/>
        <v>42432.249305555553</v>
      </c>
      <c r="S1671">
        <f t="shared" si="107"/>
        <v>2016</v>
      </c>
    </row>
    <row r="1672" spans="1:19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8283</v>
      </c>
      <c r="O1672" t="s">
        <v>8286</v>
      </c>
      <c r="P1672">
        <f t="shared" si="108"/>
        <v>121.90479999999999</v>
      </c>
      <c r="Q1672" s="9">
        <f t="shared" si="105"/>
        <v>42590.90425925926</v>
      </c>
      <c r="R1672" s="9">
        <f t="shared" si="106"/>
        <v>42459.610416666663</v>
      </c>
      <c r="S1672">
        <f t="shared" si="107"/>
        <v>2016</v>
      </c>
    </row>
    <row r="1673" spans="1:19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8283</v>
      </c>
      <c r="O1673" t="s">
        <v>8286</v>
      </c>
      <c r="P1673">
        <f t="shared" si="108"/>
        <v>60.952399999999997</v>
      </c>
      <c r="Q1673" s="9">
        <f t="shared" si="105"/>
        <v>42203.680300925931</v>
      </c>
      <c r="R1673" s="9">
        <f t="shared" si="106"/>
        <v>42606.90425925926</v>
      </c>
      <c r="S1673">
        <f t="shared" si="107"/>
        <v>2015</v>
      </c>
    </row>
    <row r="1674" spans="1:19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8283</v>
      </c>
      <c r="O1674" t="s">
        <v>8286</v>
      </c>
      <c r="P1674">
        <f t="shared" si="108"/>
        <v>47.407400000000003</v>
      </c>
      <c r="Q1674" s="9">
        <f t="shared" si="105"/>
        <v>42283.864351851851</v>
      </c>
      <c r="R1674" s="9">
        <f t="shared" si="106"/>
        <v>42221.774999999994</v>
      </c>
      <c r="S1674">
        <f t="shared" si="107"/>
        <v>2015</v>
      </c>
    </row>
    <row r="1675" spans="1:19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8283</v>
      </c>
      <c r="O1675" t="s">
        <v>8286</v>
      </c>
      <c r="P1675">
        <f t="shared" si="108"/>
        <v>44.912300000000002</v>
      </c>
      <c r="Q1675" s="9">
        <f t="shared" si="105"/>
        <v>42040.638020833328</v>
      </c>
      <c r="R1675" s="9">
        <f t="shared" si="106"/>
        <v>42313.906018518523</v>
      </c>
      <c r="S1675">
        <f t="shared" si="107"/>
        <v>2015</v>
      </c>
    </row>
    <row r="1676" spans="1:19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8271</v>
      </c>
      <c r="O1676" t="s">
        <v>8293</v>
      </c>
      <c r="P1676">
        <f t="shared" si="108"/>
        <v>82.419399999999996</v>
      </c>
      <c r="Q1676" s="9">
        <f t="shared" si="105"/>
        <v>42149.940416666665</v>
      </c>
      <c r="R1676" s="9">
        <f t="shared" si="106"/>
        <v>42070.638020833328</v>
      </c>
      <c r="S1676">
        <f t="shared" si="107"/>
        <v>2015</v>
      </c>
    </row>
    <row r="1677" spans="1:19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8283</v>
      </c>
      <c r="O1677" t="s">
        <v>8286</v>
      </c>
      <c r="P1677">
        <f t="shared" si="108"/>
        <v>38.7121</v>
      </c>
      <c r="Q1677" s="9">
        <f t="shared" si="105"/>
        <v>40429.836435185185</v>
      </c>
      <c r="R1677" s="9">
        <f t="shared" si="106"/>
        <v>42179.940416666665</v>
      </c>
      <c r="S1677">
        <f t="shared" si="107"/>
        <v>2010</v>
      </c>
    </row>
    <row r="1678" spans="1:19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8271</v>
      </c>
      <c r="O1678" t="s">
        <v>8293</v>
      </c>
      <c r="P1678">
        <f t="shared" si="108"/>
        <v>134.2105</v>
      </c>
      <c r="Q1678" s="9">
        <f t="shared" si="105"/>
        <v>42324.767361111109</v>
      </c>
      <c r="R1678" s="9">
        <f t="shared" si="106"/>
        <v>40459.836435185185</v>
      </c>
      <c r="S1678">
        <f t="shared" si="107"/>
        <v>2015</v>
      </c>
    </row>
    <row r="1679" spans="1:19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8268</v>
      </c>
      <c r="O1679" t="s">
        <v>8270</v>
      </c>
      <c r="P1679">
        <f t="shared" si="108"/>
        <v>110.86960000000001</v>
      </c>
      <c r="Q1679" s="9">
        <f t="shared" si="105"/>
        <v>42057.277858796297</v>
      </c>
      <c r="R1679" s="9">
        <f t="shared" si="106"/>
        <v>42379</v>
      </c>
      <c r="S1679">
        <f t="shared" si="107"/>
        <v>2015</v>
      </c>
    </row>
    <row r="1680" spans="1:19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8283</v>
      </c>
      <c r="O1680" t="s">
        <v>8295</v>
      </c>
      <c r="P1680">
        <f t="shared" si="108"/>
        <v>70.833299999999994</v>
      </c>
      <c r="Q1680" s="9">
        <f t="shared" si="105"/>
        <v>42184.572881944448</v>
      </c>
      <c r="R1680" s="9">
        <f t="shared" si="106"/>
        <v>42117.236192129625</v>
      </c>
      <c r="S1680">
        <f t="shared" si="107"/>
        <v>2015</v>
      </c>
    </row>
    <row r="1681" spans="1:19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8283</v>
      </c>
      <c r="O1681" t="s">
        <v>8286</v>
      </c>
      <c r="P1681">
        <f t="shared" si="108"/>
        <v>39.828099999999999</v>
      </c>
      <c r="Q1681" s="9">
        <f t="shared" si="105"/>
        <v>41383.605057870373</v>
      </c>
      <c r="R1681" s="9">
        <f t="shared" si="106"/>
        <v>42214.708333333328</v>
      </c>
      <c r="S1681">
        <f t="shared" si="107"/>
        <v>2013</v>
      </c>
    </row>
    <row r="1682" spans="1:19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8271</v>
      </c>
      <c r="O1682" t="s">
        <v>8293</v>
      </c>
      <c r="P1682">
        <f t="shared" si="108"/>
        <v>37.466000000000001</v>
      </c>
      <c r="Q1682" s="9">
        <f t="shared" si="105"/>
        <v>41988.829942129625</v>
      </c>
      <c r="R1682" s="9">
        <f t="shared" si="106"/>
        <v>41414.02847222222</v>
      </c>
      <c r="S1682">
        <f t="shared" si="107"/>
        <v>2014</v>
      </c>
    </row>
    <row r="1683" spans="1:19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8283</v>
      </c>
      <c r="O1683" t="s">
        <v>8286</v>
      </c>
      <c r="P1683">
        <f t="shared" si="108"/>
        <v>72.714299999999994</v>
      </c>
      <c r="Q1683" s="9">
        <f t="shared" si="105"/>
        <v>41570.482789351852</v>
      </c>
      <c r="R1683" s="9">
        <f t="shared" si="106"/>
        <v>42046.207638888889</v>
      </c>
      <c r="S1683">
        <f t="shared" si="107"/>
        <v>2013</v>
      </c>
    </row>
    <row r="1684" spans="1:19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8287</v>
      </c>
      <c r="O1684" t="s">
        <v>8310</v>
      </c>
      <c r="P1684">
        <f t="shared" si="108"/>
        <v>52.916699999999999</v>
      </c>
      <c r="Q1684" s="9">
        <f t="shared" si="105"/>
        <v>41923.837731481479</v>
      </c>
      <c r="R1684" s="9">
        <f t="shared" si="106"/>
        <v>41600.524456018517</v>
      </c>
      <c r="S1684">
        <f t="shared" si="107"/>
        <v>2014</v>
      </c>
    </row>
    <row r="1685" spans="1:19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8287</v>
      </c>
      <c r="O1685" t="s">
        <v>8314</v>
      </c>
      <c r="P1685">
        <f t="shared" si="108"/>
        <v>74.617599999999996</v>
      </c>
      <c r="Q1685" s="9">
        <f t="shared" si="105"/>
        <v>41346.042673611111</v>
      </c>
      <c r="R1685" s="9">
        <f t="shared" si="106"/>
        <v>41946.249305555553</v>
      </c>
      <c r="S1685">
        <f t="shared" si="107"/>
        <v>2013</v>
      </c>
    </row>
    <row r="1686" spans="1:19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8271</v>
      </c>
      <c r="O1686" t="s">
        <v>8293</v>
      </c>
      <c r="P1686">
        <f t="shared" si="108"/>
        <v>72.428600000000003</v>
      </c>
      <c r="Q1686" s="9">
        <f t="shared" si="105"/>
        <v>41962.596574074079</v>
      </c>
      <c r="R1686" s="9">
        <f t="shared" si="106"/>
        <v>41376.042673611111</v>
      </c>
      <c r="S1686">
        <f t="shared" si="107"/>
        <v>2014</v>
      </c>
    </row>
    <row r="1687" spans="1:19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8287</v>
      </c>
      <c r="O1687" t="s">
        <v>8298</v>
      </c>
      <c r="P1687">
        <f t="shared" si="108"/>
        <v>97.5</v>
      </c>
      <c r="Q1687" s="9">
        <f t="shared" si="105"/>
        <v>42431.500069444446</v>
      </c>
      <c r="R1687" s="9">
        <f t="shared" si="106"/>
        <v>41992.596574074079</v>
      </c>
      <c r="S1687">
        <f t="shared" si="107"/>
        <v>2016</v>
      </c>
    </row>
    <row r="1688" spans="1:19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8283</v>
      </c>
      <c r="O1688" t="s">
        <v>8284</v>
      </c>
      <c r="P1688">
        <f t="shared" si="108"/>
        <v>45.214300000000001</v>
      </c>
      <c r="Q1688" s="9">
        <f t="shared" si="105"/>
        <v>42805.032962962956</v>
      </c>
      <c r="R1688" s="9">
        <f t="shared" si="106"/>
        <v>42491.458402777775</v>
      </c>
      <c r="S1688">
        <f t="shared" si="107"/>
        <v>2017</v>
      </c>
    </row>
    <row r="1689" spans="1:19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8287</v>
      </c>
      <c r="O1689" t="s">
        <v>8290</v>
      </c>
      <c r="P1689">
        <f t="shared" si="108"/>
        <v>114.8182</v>
      </c>
      <c r="Q1689" s="9">
        <f t="shared" si="105"/>
        <v>42513.045798611114</v>
      </c>
      <c r="R1689" s="9">
        <f t="shared" si="106"/>
        <v>42834.991296296299</v>
      </c>
      <c r="S1689">
        <f t="shared" si="107"/>
        <v>2016</v>
      </c>
    </row>
    <row r="1690" spans="1:19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8283</v>
      </c>
      <c r="O1690" t="s">
        <v>8286</v>
      </c>
      <c r="P1690">
        <f t="shared" si="108"/>
        <v>66.447400000000002</v>
      </c>
      <c r="Q1690" s="9">
        <f t="shared" si="105"/>
        <v>42171.758611111116</v>
      </c>
      <c r="R1690" s="9">
        <f t="shared" si="106"/>
        <v>42543.045798611114</v>
      </c>
      <c r="S1690">
        <f t="shared" si="107"/>
        <v>2015</v>
      </c>
    </row>
    <row r="1691" spans="1:19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8283</v>
      </c>
      <c r="O1691" t="s">
        <v>8286</v>
      </c>
      <c r="P1691">
        <f t="shared" si="108"/>
        <v>315.5</v>
      </c>
      <c r="Q1691" s="9">
        <f t="shared" si="105"/>
        <v>41901.542638888888</v>
      </c>
      <c r="R1691" s="9">
        <f t="shared" si="106"/>
        <v>42231.758611111116</v>
      </c>
      <c r="S1691">
        <f t="shared" si="107"/>
        <v>2014</v>
      </c>
    </row>
    <row r="1692" spans="1:19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8271</v>
      </c>
      <c r="O1692" t="s">
        <v>8312</v>
      </c>
      <c r="P1692">
        <f t="shared" si="108"/>
        <v>57.295499999999997</v>
      </c>
      <c r="Q1692" s="9">
        <f t="shared" si="105"/>
        <v>41989.819212962961</v>
      </c>
      <c r="R1692" s="9">
        <f t="shared" si="106"/>
        <v>41931.542638888888</v>
      </c>
      <c r="S1692">
        <f t="shared" si="107"/>
        <v>2014</v>
      </c>
    </row>
    <row r="1693" spans="1:19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8283</v>
      </c>
      <c r="O1693" t="s">
        <v>8295</v>
      </c>
      <c r="P1693">
        <f t="shared" si="108"/>
        <v>70.027799999999999</v>
      </c>
      <c r="Q1693" s="9">
        <f t="shared" si="105"/>
        <v>42144.041851851856</v>
      </c>
      <c r="R1693" s="9">
        <f t="shared" si="106"/>
        <v>42049.819212962961</v>
      </c>
      <c r="S1693">
        <f t="shared" si="107"/>
        <v>2015</v>
      </c>
    </row>
    <row r="1694" spans="1:19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8283</v>
      </c>
      <c r="O1694" t="s">
        <v>8286</v>
      </c>
      <c r="P1694">
        <f t="shared" si="108"/>
        <v>35.493000000000002</v>
      </c>
      <c r="Q1694" s="9">
        <f t="shared" si="105"/>
        <v>41897.602037037039</v>
      </c>
      <c r="R1694" s="9">
        <f t="shared" si="106"/>
        <v>42174.041851851856</v>
      </c>
      <c r="S1694">
        <f t="shared" si="107"/>
        <v>2014</v>
      </c>
    </row>
    <row r="1695" spans="1:19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8283</v>
      </c>
      <c r="O1695" t="s">
        <v>8286</v>
      </c>
      <c r="P1695">
        <f t="shared" si="108"/>
        <v>63</v>
      </c>
      <c r="Q1695" s="9">
        <f t="shared" si="105"/>
        <v>42431.302002314813</v>
      </c>
      <c r="R1695" s="9">
        <f t="shared" si="106"/>
        <v>41927.602037037039</v>
      </c>
      <c r="S1695">
        <f t="shared" si="107"/>
        <v>2016</v>
      </c>
    </row>
    <row r="1696" spans="1:19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8283</v>
      </c>
      <c r="O1696" t="s">
        <v>8286</v>
      </c>
      <c r="P1696">
        <f t="shared" si="108"/>
        <v>78.5</v>
      </c>
      <c r="Q1696" s="9">
        <f t="shared" si="105"/>
        <v>41555.873645833337</v>
      </c>
      <c r="R1696" s="9">
        <f t="shared" si="106"/>
        <v>42471.104166666672</v>
      </c>
      <c r="S1696">
        <f t="shared" si="107"/>
        <v>2013</v>
      </c>
    </row>
    <row r="1697" spans="1:19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8287</v>
      </c>
      <c r="O1697" t="s">
        <v>8291</v>
      </c>
      <c r="P1697">
        <f t="shared" si="108"/>
        <v>41.851799999999997</v>
      </c>
      <c r="Q1697" s="9">
        <f t="shared" si="105"/>
        <v>41304.962233796294</v>
      </c>
      <c r="R1697" s="9">
        <f t="shared" si="106"/>
        <v>41585.915312500001</v>
      </c>
      <c r="S1697">
        <f t="shared" si="107"/>
        <v>2013</v>
      </c>
    </row>
    <row r="1698" spans="1:19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8271</v>
      </c>
      <c r="O1698" t="s">
        <v>8293</v>
      </c>
      <c r="P1698">
        <f t="shared" si="108"/>
        <v>38.553800000000003</v>
      </c>
      <c r="Q1698" s="9">
        <f t="shared" si="105"/>
        <v>42502.868761574078</v>
      </c>
      <c r="R1698" s="9">
        <f t="shared" si="106"/>
        <v>41334.249305555553</v>
      </c>
      <c r="S1698">
        <f t="shared" si="107"/>
        <v>2016</v>
      </c>
    </row>
    <row r="1699" spans="1:19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8287</v>
      </c>
      <c r="O1699" t="s">
        <v>8291</v>
      </c>
      <c r="P1699">
        <f t="shared" si="108"/>
        <v>67.729699999999994</v>
      </c>
      <c r="Q1699" s="9">
        <f t="shared" si="105"/>
        <v>42031.631724537037</v>
      </c>
      <c r="R1699" s="9">
        <f t="shared" si="106"/>
        <v>42562.868761574078</v>
      </c>
      <c r="S1699">
        <f t="shared" si="107"/>
        <v>2015</v>
      </c>
    </row>
    <row r="1700" spans="1:19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8287</v>
      </c>
      <c r="O1700" t="s">
        <v>8291</v>
      </c>
      <c r="P1700">
        <f t="shared" si="108"/>
        <v>119.28570000000001</v>
      </c>
      <c r="Q1700" s="9">
        <f t="shared" si="105"/>
        <v>42502.250775462962</v>
      </c>
      <c r="R1700" s="9">
        <f t="shared" si="106"/>
        <v>42065.249305555553</v>
      </c>
      <c r="S1700">
        <f t="shared" si="107"/>
        <v>2016</v>
      </c>
    </row>
    <row r="1701" spans="1:19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8287</v>
      </c>
      <c r="O1701" t="s">
        <v>8291</v>
      </c>
      <c r="P1701">
        <f t="shared" si="108"/>
        <v>65.868399999999994</v>
      </c>
      <c r="Q1701" s="9">
        <f t="shared" si="105"/>
        <v>42221.79178240741</v>
      </c>
      <c r="R1701" s="9">
        <f t="shared" si="106"/>
        <v>42527.250775462962</v>
      </c>
      <c r="S1701">
        <f t="shared" si="107"/>
        <v>2015</v>
      </c>
    </row>
    <row r="1702" spans="1:19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8276</v>
      </c>
      <c r="O1702" t="s">
        <v>8277</v>
      </c>
      <c r="P1702">
        <f t="shared" si="108"/>
        <v>43.912300000000002</v>
      </c>
      <c r="Q1702" s="9">
        <f t="shared" si="105"/>
        <v>41893.028877314813</v>
      </c>
      <c r="R1702" s="9">
        <f t="shared" si="106"/>
        <v>42251.79178240741</v>
      </c>
      <c r="S1702">
        <f t="shared" si="107"/>
        <v>2014</v>
      </c>
    </row>
    <row r="1703" spans="1:19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8279</v>
      </c>
      <c r="O1703" t="s">
        <v>8305</v>
      </c>
      <c r="P1703">
        <f t="shared" si="108"/>
        <v>69.472200000000001</v>
      </c>
      <c r="Q1703" s="9">
        <f t="shared" si="105"/>
        <v>42664.809560185182</v>
      </c>
      <c r="R1703" s="9">
        <f t="shared" si="106"/>
        <v>41953.070543981477</v>
      </c>
      <c r="S1703">
        <f t="shared" si="107"/>
        <v>2016</v>
      </c>
    </row>
    <row r="1704" spans="1:19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8283</v>
      </c>
      <c r="O1704" t="s">
        <v>8286</v>
      </c>
      <c r="P1704">
        <f t="shared" si="108"/>
        <v>61</v>
      </c>
      <c r="Q1704" s="9">
        <f t="shared" si="105"/>
        <v>40516.087627314817</v>
      </c>
      <c r="R1704" s="9">
        <f t="shared" si="106"/>
        <v>42685.916666666672</v>
      </c>
      <c r="S1704">
        <f t="shared" si="107"/>
        <v>2010</v>
      </c>
    </row>
    <row r="1705" spans="1:19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8287</v>
      </c>
      <c r="O1705" t="s">
        <v>8291</v>
      </c>
      <c r="P1705">
        <f t="shared" si="108"/>
        <v>75.765199999999993</v>
      </c>
      <c r="Q1705" s="9">
        <f t="shared" si="105"/>
        <v>42675.057997685188</v>
      </c>
      <c r="R1705" s="9">
        <f t="shared" si="106"/>
        <v>40564.916666666664</v>
      </c>
      <c r="S1705">
        <f t="shared" si="107"/>
        <v>2016</v>
      </c>
    </row>
    <row r="1706" spans="1:19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8283</v>
      </c>
      <c r="O1706" t="s">
        <v>8286</v>
      </c>
      <c r="P1706">
        <f t="shared" si="108"/>
        <v>50</v>
      </c>
      <c r="Q1706" s="9">
        <f t="shared" si="105"/>
        <v>40758.733483796292</v>
      </c>
      <c r="R1706" s="9">
        <f t="shared" si="106"/>
        <v>42705.099664351852</v>
      </c>
      <c r="S1706">
        <f t="shared" si="107"/>
        <v>2011</v>
      </c>
    </row>
    <row r="1707" spans="1:19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8287</v>
      </c>
      <c r="O1707" t="s">
        <v>8288</v>
      </c>
      <c r="P1707">
        <f t="shared" si="108"/>
        <v>113.63639999999999</v>
      </c>
      <c r="Q1707" s="9">
        <f t="shared" si="105"/>
        <v>41373.102465277778</v>
      </c>
      <c r="R1707" s="9">
        <f t="shared" si="106"/>
        <v>40818.733483796292</v>
      </c>
      <c r="S1707">
        <f t="shared" si="107"/>
        <v>2013</v>
      </c>
    </row>
    <row r="1708" spans="1:19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8287</v>
      </c>
      <c r="O1708" t="s">
        <v>8288</v>
      </c>
      <c r="P1708">
        <f t="shared" si="108"/>
        <v>48.076900000000002</v>
      </c>
      <c r="Q1708" s="9">
        <f t="shared" si="105"/>
        <v>42311.750324074077</v>
      </c>
      <c r="R1708" s="9">
        <f t="shared" si="106"/>
        <v>41403.102465277778</v>
      </c>
      <c r="S1708">
        <f t="shared" si="107"/>
        <v>2015</v>
      </c>
    </row>
    <row r="1709" spans="1:19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8283</v>
      </c>
      <c r="O1709" t="s">
        <v>8286</v>
      </c>
      <c r="P1709">
        <f t="shared" si="108"/>
        <v>73.529399999999995</v>
      </c>
      <c r="Q1709" s="9">
        <f t="shared" si="105"/>
        <v>41856.010069444441</v>
      </c>
      <c r="R1709" s="9">
        <f t="shared" si="106"/>
        <v>42336.750324074077</v>
      </c>
      <c r="S1709">
        <f t="shared" si="107"/>
        <v>2014</v>
      </c>
    </row>
    <row r="1710" spans="1:19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8283</v>
      </c>
      <c r="O1710" t="s">
        <v>8286</v>
      </c>
      <c r="P1710">
        <f t="shared" si="108"/>
        <v>227.27269999999999</v>
      </c>
      <c r="Q1710" s="9">
        <f t="shared" si="105"/>
        <v>42040.831678240742</v>
      </c>
      <c r="R1710" s="9">
        <f t="shared" si="106"/>
        <v>41890.125</v>
      </c>
      <c r="S1710">
        <f t="shared" si="107"/>
        <v>2015</v>
      </c>
    </row>
    <row r="1711" spans="1:19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8283</v>
      </c>
      <c r="O1711" t="s">
        <v>8286</v>
      </c>
      <c r="P1711">
        <f t="shared" si="108"/>
        <v>104.16670000000001</v>
      </c>
      <c r="Q1711" s="9">
        <f t="shared" si="105"/>
        <v>42087.792303240742</v>
      </c>
      <c r="R1711" s="9">
        <f t="shared" si="106"/>
        <v>42070.831678240742</v>
      </c>
      <c r="S1711">
        <f t="shared" si="107"/>
        <v>2015</v>
      </c>
    </row>
    <row r="1712" spans="1:19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8283</v>
      </c>
      <c r="O1712" t="s">
        <v>8295</v>
      </c>
      <c r="P1712">
        <f t="shared" si="108"/>
        <v>100</v>
      </c>
      <c r="Q1712" s="9">
        <f t="shared" si="105"/>
        <v>42144.231527777782</v>
      </c>
      <c r="R1712" s="9">
        <f t="shared" si="106"/>
        <v>42103.792303240742</v>
      </c>
      <c r="S1712">
        <f t="shared" si="107"/>
        <v>2015</v>
      </c>
    </row>
    <row r="1713" spans="1:19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8283</v>
      </c>
      <c r="O1713" t="s">
        <v>8286</v>
      </c>
      <c r="P1713">
        <f t="shared" si="108"/>
        <v>1250</v>
      </c>
      <c r="Q1713" s="9">
        <f t="shared" si="105"/>
        <v>41821.020601851851</v>
      </c>
      <c r="R1713" s="9">
        <f t="shared" si="106"/>
        <v>42203.125</v>
      </c>
      <c r="S1713">
        <f t="shared" si="107"/>
        <v>2014</v>
      </c>
    </row>
    <row r="1714" spans="1:19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8268</v>
      </c>
      <c r="O1714" t="s">
        <v>8300</v>
      </c>
      <c r="P1714">
        <f t="shared" si="108"/>
        <v>41.583300000000001</v>
      </c>
      <c r="Q1714" s="9">
        <f t="shared" si="105"/>
        <v>42534.631481481483</v>
      </c>
      <c r="R1714" s="9">
        <f t="shared" si="106"/>
        <v>41849.020601851851</v>
      </c>
      <c r="S1714">
        <f t="shared" si="107"/>
        <v>2016</v>
      </c>
    </row>
    <row r="1715" spans="1:19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8283</v>
      </c>
      <c r="O1715" t="s">
        <v>8286</v>
      </c>
      <c r="P1715">
        <f t="shared" si="108"/>
        <v>248.5</v>
      </c>
      <c r="Q1715" s="9">
        <f t="shared" si="105"/>
        <v>42732.872986111113</v>
      </c>
      <c r="R1715" s="9">
        <f t="shared" si="106"/>
        <v>42562.631481481483</v>
      </c>
      <c r="S1715">
        <f t="shared" si="107"/>
        <v>2016</v>
      </c>
    </row>
    <row r="1716" spans="1:19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8268</v>
      </c>
      <c r="O1716" t="s">
        <v>8270</v>
      </c>
      <c r="P1716">
        <f t="shared" si="108"/>
        <v>155.25</v>
      </c>
      <c r="Q1716" s="9">
        <f t="shared" si="105"/>
        <v>42438.813449074078</v>
      </c>
      <c r="R1716" s="9">
        <f t="shared" si="106"/>
        <v>42784.999305555553</v>
      </c>
      <c r="S1716">
        <f t="shared" si="107"/>
        <v>2016</v>
      </c>
    </row>
    <row r="1717" spans="1:19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8271</v>
      </c>
      <c r="O1717" t="s">
        <v>8309</v>
      </c>
      <c r="P1717">
        <f t="shared" si="108"/>
        <v>47.769199999999998</v>
      </c>
      <c r="Q1717" s="9">
        <f t="shared" si="105"/>
        <v>41876.718935185185</v>
      </c>
      <c r="R1717" s="9">
        <f t="shared" si="106"/>
        <v>42468.771782407406</v>
      </c>
      <c r="S1717">
        <f t="shared" si="107"/>
        <v>2014</v>
      </c>
    </row>
    <row r="1718" spans="1:19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8283</v>
      </c>
      <c r="O1718" t="s">
        <v>8284</v>
      </c>
      <c r="P1718">
        <f t="shared" si="108"/>
        <v>79.870999999999995</v>
      </c>
      <c r="Q1718" s="9">
        <f t="shared" si="105"/>
        <v>42579.634733796294</v>
      </c>
      <c r="R1718" s="9">
        <f t="shared" si="106"/>
        <v>41931.208333333336</v>
      </c>
      <c r="S1718">
        <f t="shared" si="107"/>
        <v>2016</v>
      </c>
    </row>
    <row r="1719" spans="1:19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8268</v>
      </c>
      <c r="O1719" t="s">
        <v>8270</v>
      </c>
      <c r="P1719">
        <f t="shared" si="108"/>
        <v>72.588200000000001</v>
      </c>
      <c r="Q1719" s="9">
        <f t="shared" si="105"/>
        <v>41127.812303240738</v>
      </c>
      <c r="R1719" s="9">
        <f t="shared" si="106"/>
        <v>42622.25</v>
      </c>
      <c r="S1719">
        <f t="shared" si="107"/>
        <v>2012</v>
      </c>
    </row>
    <row r="1720" spans="1:19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8287</v>
      </c>
      <c r="O1720" t="s">
        <v>8289</v>
      </c>
      <c r="P1720">
        <f t="shared" si="108"/>
        <v>32.3245</v>
      </c>
      <c r="Q1720" s="9">
        <f t="shared" si="105"/>
        <v>42680.47555555556</v>
      </c>
      <c r="R1720" s="9">
        <f t="shared" si="106"/>
        <v>41150</v>
      </c>
      <c r="S1720">
        <f t="shared" si="107"/>
        <v>2016</v>
      </c>
    </row>
    <row r="1721" spans="1:19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8273</v>
      </c>
      <c r="O1721" t="s">
        <v>8274</v>
      </c>
      <c r="P1721">
        <f t="shared" si="108"/>
        <v>23.796199999999999</v>
      </c>
      <c r="Q1721" s="9">
        <f t="shared" si="105"/>
        <v>40304.20003472222</v>
      </c>
      <c r="R1721" s="9">
        <f t="shared" si="106"/>
        <v>42708</v>
      </c>
      <c r="S1721">
        <f t="shared" si="107"/>
        <v>2010</v>
      </c>
    </row>
    <row r="1722" spans="1:19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8287</v>
      </c>
      <c r="O1722" t="s">
        <v>8288</v>
      </c>
      <c r="P1722">
        <f t="shared" si="108"/>
        <v>143.8235</v>
      </c>
      <c r="Q1722" s="9">
        <f t="shared" si="105"/>
        <v>42775.51494212963</v>
      </c>
      <c r="R1722" s="9">
        <f t="shared" si="106"/>
        <v>40391.166666666664</v>
      </c>
      <c r="S1722">
        <f t="shared" si="107"/>
        <v>2017</v>
      </c>
    </row>
    <row r="1723" spans="1:19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8283</v>
      </c>
      <c r="O1723" t="s">
        <v>8286</v>
      </c>
      <c r="P1723">
        <f t="shared" si="108"/>
        <v>33.666699999999999</v>
      </c>
      <c r="Q1723" s="9">
        <f t="shared" si="105"/>
        <v>41037.892465277779</v>
      </c>
      <c r="R1723" s="9">
        <f t="shared" si="106"/>
        <v>42805.51494212963</v>
      </c>
      <c r="S1723">
        <f t="shared" si="107"/>
        <v>2012</v>
      </c>
    </row>
    <row r="1724" spans="1:19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8287</v>
      </c>
      <c r="O1724" t="s">
        <v>8288</v>
      </c>
      <c r="P1724">
        <f t="shared" si="108"/>
        <v>48.240400000000001</v>
      </c>
      <c r="Q1724" s="9">
        <f t="shared" si="105"/>
        <v>42282.768414351856</v>
      </c>
      <c r="R1724" s="9">
        <f t="shared" si="106"/>
        <v>41051.145833333336</v>
      </c>
      <c r="S1724">
        <f t="shared" si="107"/>
        <v>2015</v>
      </c>
    </row>
    <row r="1725" spans="1:19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8283</v>
      </c>
      <c r="O1725" t="s">
        <v>8286</v>
      </c>
      <c r="P1725">
        <f t="shared" si="108"/>
        <v>40.847499999999997</v>
      </c>
      <c r="Q1725" s="9">
        <f t="shared" si="105"/>
        <v>41774.599930555552</v>
      </c>
      <c r="R1725" s="9">
        <f t="shared" si="106"/>
        <v>42312.810081018513</v>
      </c>
      <c r="S1725">
        <f t="shared" si="107"/>
        <v>2014</v>
      </c>
    </row>
    <row r="1726" spans="1:19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8287</v>
      </c>
      <c r="O1726" t="s">
        <v>8291</v>
      </c>
      <c r="P1726">
        <f t="shared" si="108"/>
        <v>141.47059999999999</v>
      </c>
      <c r="Q1726" s="9">
        <f t="shared" si="105"/>
        <v>42494.683634259258</v>
      </c>
      <c r="R1726" s="9">
        <f t="shared" si="106"/>
        <v>41804.599930555552</v>
      </c>
      <c r="S1726">
        <f t="shared" si="107"/>
        <v>2016</v>
      </c>
    </row>
    <row r="1727" spans="1:19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8283</v>
      </c>
      <c r="O1727" t="s">
        <v>8286</v>
      </c>
      <c r="P1727">
        <f t="shared" si="108"/>
        <v>104.5652</v>
      </c>
      <c r="Q1727" s="9">
        <f t="shared" si="105"/>
        <v>41842.607592592591</v>
      </c>
      <c r="R1727" s="9">
        <f t="shared" si="106"/>
        <v>42524.6875</v>
      </c>
      <c r="S1727">
        <f t="shared" si="107"/>
        <v>2014</v>
      </c>
    </row>
    <row r="1728" spans="1:19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8283</v>
      </c>
      <c r="O1728" t="s">
        <v>8286</v>
      </c>
      <c r="P1728">
        <f t="shared" si="108"/>
        <v>44.536999999999999</v>
      </c>
      <c r="Q1728" s="9">
        <f t="shared" si="105"/>
        <v>42780.942476851851</v>
      </c>
      <c r="R1728" s="9">
        <f t="shared" si="106"/>
        <v>41864.916666666664</v>
      </c>
      <c r="S1728">
        <f t="shared" si="107"/>
        <v>2017</v>
      </c>
    </row>
    <row r="1729" spans="1:19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8287</v>
      </c>
      <c r="O1729" t="s">
        <v>8290</v>
      </c>
      <c r="P1729">
        <f t="shared" si="108"/>
        <v>171.42859999999999</v>
      </c>
      <c r="Q1729" s="9">
        <f t="shared" si="105"/>
        <v>42661.442060185189</v>
      </c>
      <c r="R1729" s="9">
        <f t="shared" si="106"/>
        <v>42810.900810185187</v>
      </c>
      <c r="S1729">
        <f t="shared" si="107"/>
        <v>2016</v>
      </c>
    </row>
    <row r="1730" spans="1:19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8283</v>
      </c>
      <c r="O1730" t="s">
        <v>8286</v>
      </c>
      <c r="P1730">
        <f t="shared" si="108"/>
        <v>171.42859999999999</v>
      </c>
      <c r="Q1730" s="9">
        <f t="shared" si="105"/>
        <v>41080.960243055553</v>
      </c>
      <c r="R1730" s="9">
        <f t="shared" si="106"/>
        <v>42691.483726851846</v>
      </c>
      <c r="S1730">
        <f t="shared" si="107"/>
        <v>2012</v>
      </c>
    </row>
    <row r="1731" spans="1:19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8287</v>
      </c>
      <c r="O1731" t="s">
        <v>8291</v>
      </c>
      <c r="P1731">
        <f t="shared" si="108"/>
        <v>24.999400000000001</v>
      </c>
      <c r="Q1731" s="9">
        <f t="shared" ref="Q1731:Q1794" si="109">(((J1732/60)/60)/24)+DATE(1970,1,1)</f>
        <v>42788.151238425926</v>
      </c>
      <c r="R1731" s="9">
        <f t="shared" ref="R1731:R1794" si="110">(((I1731/60)/60)/24)+DATE(1970,1,1)</f>
        <v>41110.960243055553</v>
      </c>
      <c r="S1731">
        <f t="shared" ref="S1731:S1794" si="111">YEAR(Q1731)</f>
        <v>2017</v>
      </c>
    </row>
    <row r="1732" spans="1:19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8287</v>
      </c>
      <c r="O1732" t="s">
        <v>8290</v>
      </c>
      <c r="P1732">
        <f t="shared" si="108"/>
        <v>159.33330000000001</v>
      </c>
      <c r="Q1732" s="9">
        <f t="shared" si="109"/>
        <v>42484.551550925928</v>
      </c>
      <c r="R1732" s="9">
        <f t="shared" si="110"/>
        <v>42820.999305555553</v>
      </c>
      <c r="S1732">
        <f t="shared" si="111"/>
        <v>2016</v>
      </c>
    </row>
    <row r="1733" spans="1:19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8283</v>
      </c>
      <c r="O1733" t="s">
        <v>8286</v>
      </c>
      <c r="P1733">
        <f t="shared" ref="P1733:P1796" si="112">IFERROR(ROUND(E1733/L1733,4),0)</f>
        <v>108.5909</v>
      </c>
      <c r="Q1733" s="9">
        <f t="shared" si="109"/>
        <v>41208.010196759256</v>
      </c>
      <c r="R1733" s="9">
        <f t="shared" si="110"/>
        <v>42498.875</v>
      </c>
      <c r="S1733">
        <f t="shared" si="111"/>
        <v>2012</v>
      </c>
    </row>
    <row r="1734" spans="1:19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8281</v>
      </c>
      <c r="O1734" t="s">
        <v>8303</v>
      </c>
      <c r="P1734">
        <f t="shared" si="112"/>
        <v>58.170699999999997</v>
      </c>
      <c r="Q1734" s="9">
        <f t="shared" si="109"/>
        <v>42539.849768518514</v>
      </c>
      <c r="R1734" s="9">
        <f t="shared" si="110"/>
        <v>41228</v>
      </c>
      <c r="S1734">
        <f t="shared" si="111"/>
        <v>2016</v>
      </c>
    </row>
    <row r="1735" spans="1:19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8281</v>
      </c>
      <c r="O1735" t="s">
        <v>8303</v>
      </c>
      <c r="P1735">
        <f t="shared" si="112"/>
        <v>91.230800000000002</v>
      </c>
      <c r="Q1735" s="9">
        <f t="shared" si="109"/>
        <v>42097.778946759259</v>
      </c>
      <c r="R1735" s="9">
        <f t="shared" si="110"/>
        <v>42569.849768518514</v>
      </c>
      <c r="S1735">
        <f t="shared" si="111"/>
        <v>2015</v>
      </c>
    </row>
    <row r="1736" spans="1:19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8281</v>
      </c>
      <c r="O1736" t="s">
        <v>8292</v>
      </c>
      <c r="P1736">
        <f t="shared" si="112"/>
        <v>103.04349999999999</v>
      </c>
      <c r="Q1736" s="9">
        <f t="shared" si="109"/>
        <v>41996.832395833335</v>
      </c>
      <c r="R1736" s="9">
        <f t="shared" si="110"/>
        <v>42124.638888888891</v>
      </c>
      <c r="S1736">
        <f t="shared" si="111"/>
        <v>2014</v>
      </c>
    </row>
    <row r="1737" spans="1:19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8283</v>
      </c>
      <c r="O1737" t="s">
        <v>8284</v>
      </c>
      <c r="P1737">
        <f t="shared" si="112"/>
        <v>158</v>
      </c>
      <c r="Q1737" s="9">
        <f t="shared" si="109"/>
        <v>42103.016585648147</v>
      </c>
      <c r="R1737" s="9">
        <f t="shared" si="110"/>
        <v>42056.832395833335</v>
      </c>
      <c r="S1737">
        <f t="shared" si="111"/>
        <v>2015</v>
      </c>
    </row>
    <row r="1738" spans="1:19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8283</v>
      </c>
      <c r="O1738" t="s">
        <v>8286</v>
      </c>
      <c r="P1738">
        <f t="shared" si="112"/>
        <v>60.666699999999999</v>
      </c>
      <c r="Q1738" s="9">
        <f t="shared" si="109"/>
        <v>42485.724768518514</v>
      </c>
      <c r="R1738" s="9">
        <f t="shared" si="110"/>
        <v>42163.016585648147</v>
      </c>
      <c r="S1738">
        <f t="shared" si="111"/>
        <v>2016</v>
      </c>
    </row>
    <row r="1739" spans="1:19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8281</v>
      </c>
      <c r="O1739" t="s">
        <v>8303</v>
      </c>
      <c r="P1739">
        <f t="shared" si="112"/>
        <v>39.383299999999998</v>
      </c>
      <c r="Q1739" s="9">
        <f t="shared" si="109"/>
        <v>41891.665324074071</v>
      </c>
      <c r="R1739" s="9">
        <f t="shared" si="110"/>
        <v>42504</v>
      </c>
      <c r="S1739">
        <f t="shared" si="111"/>
        <v>2014</v>
      </c>
    </row>
    <row r="1740" spans="1:19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8283</v>
      </c>
      <c r="O1740" t="s">
        <v>8286</v>
      </c>
      <c r="P1740">
        <f t="shared" si="112"/>
        <v>41.421100000000003</v>
      </c>
      <c r="Q1740" s="9">
        <f t="shared" si="109"/>
        <v>41887.784062500003</v>
      </c>
      <c r="R1740" s="9">
        <f t="shared" si="110"/>
        <v>41913.166666666664</v>
      </c>
      <c r="S1740">
        <f t="shared" si="111"/>
        <v>2014</v>
      </c>
    </row>
    <row r="1741" spans="1:19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8287</v>
      </c>
      <c r="O1741" t="s">
        <v>8288</v>
      </c>
      <c r="P1741">
        <f t="shared" si="112"/>
        <v>73.760000000000005</v>
      </c>
      <c r="Q1741" s="9">
        <f t="shared" si="109"/>
        <v>42403.971851851849</v>
      </c>
      <c r="R1741" s="9">
        <f t="shared" si="110"/>
        <v>41917.784062500003</v>
      </c>
      <c r="S1741">
        <f t="shared" si="111"/>
        <v>2016</v>
      </c>
    </row>
    <row r="1742" spans="1:19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8283</v>
      </c>
      <c r="O1742" t="s">
        <v>8295</v>
      </c>
      <c r="P1742">
        <f t="shared" si="112"/>
        <v>58.95</v>
      </c>
      <c r="Q1742" s="9">
        <f t="shared" si="109"/>
        <v>42321.660509259258</v>
      </c>
      <c r="R1742" s="9">
        <f t="shared" si="110"/>
        <v>42433.971851851849</v>
      </c>
      <c r="S1742">
        <f t="shared" si="111"/>
        <v>2015</v>
      </c>
    </row>
    <row r="1743" spans="1:19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8273</v>
      </c>
      <c r="O1743" t="s">
        <v>8274</v>
      </c>
      <c r="P1743">
        <f t="shared" si="112"/>
        <v>63.648600000000002</v>
      </c>
      <c r="Q1743" s="9">
        <f t="shared" si="109"/>
        <v>41270.21497685185</v>
      </c>
      <c r="R1743" s="9">
        <f t="shared" si="110"/>
        <v>42353.506944444445</v>
      </c>
      <c r="S1743">
        <f t="shared" si="111"/>
        <v>2012</v>
      </c>
    </row>
    <row r="1744" spans="1:19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8287</v>
      </c>
      <c r="O1744" t="s">
        <v>8288</v>
      </c>
      <c r="P1744">
        <f t="shared" si="112"/>
        <v>53.5227</v>
      </c>
      <c r="Q1744" s="9">
        <f t="shared" si="109"/>
        <v>41806.669317129628</v>
      </c>
      <c r="R1744" s="9">
        <f t="shared" si="110"/>
        <v>41300.21497685185</v>
      </c>
      <c r="S1744">
        <f t="shared" si="111"/>
        <v>2014</v>
      </c>
    </row>
    <row r="1745" spans="1:19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8283</v>
      </c>
      <c r="O1745" t="s">
        <v>8295</v>
      </c>
      <c r="P1745">
        <f t="shared" si="112"/>
        <v>112.1429</v>
      </c>
      <c r="Q1745" s="9">
        <f t="shared" si="109"/>
        <v>41005.45784722222</v>
      </c>
      <c r="R1745" s="9">
        <f t="shared" si="110"/>
        <v>41835.208333333336</v>
      </c>
      <c r="S1745">
        <f t="shared" si="111"/>
        <v>2012</v>
      </c>
    </row>
    <row r="1746" spans="1:19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8287</v>
      </c>
      <c r="O1746" t="s">
        <v>8291</v>
      </c>
      <c r="P1746">
        <f t="shared" si="112"/>
        <v>58.625</v>
      </c>
      <c r="Q1746" s="9">
        <f t="shared" si="109"/>
        <v>40838.043391203704</v>
      </c>
      <c r="R1746" s="9">
        <f t="shared" si="110"/>
        <v>41048.125</v>
      </c>
      <c r="S1746">
        <f t="shared" si="111"/>
        <v>2011</v>
      </c>
    </row>
    <row r="1747" spans="1:19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8287</v>
      </c>
      <c r="O1747" t="s">
        <v>8291</v>
      </c>
      <c r="P1747">
        <f t="shared" si="112"/>
        <v>75.483900000000006</v>
      </c>
      <c r="Q1747" s="9">
        <f t="shared" si="109"/>
        <v>41205.707048611112</v>
      </c>
      <c r="R1747" s="9">
        <f t="shared" si="110"/>
        <v>40883.085057870368</v>
      </c>
      <c r="S1747">
        <f t="shared" si="111"/>
        <v>2012</v>
      </c>
    </row>
    <row r="1748" spans="1:19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8287</v>
      </c>
      <c r="O1748" t="s">
        <v>8291</v>
      </c>
      <c r="P1748">
        <f t="shared" si="112"/>
        <v>61.578899999999997</v>
      </c>
      <c r="Q1748" s="9">
        <f t="shared" si="109"/>
        <v>42034.639768518522</v>
      </c>
      <c r="R1748" s="9">
        <f t="shared" si="110"/>
        <v>41239.207638888889</v>
      </c>
      <c r="S1748">
        <f t="shared" si="111"/>
        <v>2015</v>
      </c>
    </row>
    <row r="1749" spans="1:19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8273</v>
      </c>
      <c r="O1749" t="s">
        <v>8313</v>
      </c>
      <c r="P1749">
        <f t="shared" si="112"/>
        <v>83.428600000000003</v>
      </c>
      <c r="Q1749" s="9">
        <f t="shared" si="109"/>
        <v>42050.019641203704</v>
      </c>
      <c r="R1749" s="9">
        <f t="shared" si="110"/>
        <v>42064.639768518522</v>
      </c>
      <c r="S1749">
        <f t="shared" si="111"/>
        <v>2015</v>
      </c>
    </row>
    <row r="1750" spans="1:19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8283</v>
      </c>
      <c r="O1750" t="s">
        <v>8295</v>
      </c>
      <c r="P1750">
        <f t="shared" si="112"/>
        <v>41.696399999999997</v>
      </c>
      <c r="Q1750" s="9">
        <f t="shared" si="109"/>
        <v>41113.199155092596</v>
      </c>
      <c r="R1750" s="9">
        <f t="shared" si="110"/>
        <v>42064.207638888889</v>
      </c>
      <c r="S1750">
        <f t="shared" si="111"/>
        <v>2012</v>
      </c>
    </row>
    <row r="1751" spans="1:19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8287</v>
      </c>
      <c r="O1751" t="s">
        <v>8301</v>
      </c>
      <c r="P1751">
        <f t="shared" si="112"/>
        <v>38.883299999999998</v>
      </c>
      <c r="Q1751" s="9">
        <f t="shared" si="109"/>
        <v>41550.867673611108</v>
      </c>
      <c r="R1751" s="9">
        <f t="shared" si="110"/>
        <v>41173.199155092596</v>
      </c>
      <c r="S1751">
        <f t="shared" si="111"/>
        <v>2013</v>
      </c>
    </row>
    <row r="1752" spans="1:19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8283</v>
      </c>
      <c r="O1752" t="s">
        <v>8286</v>
      </c>
      <c r="P1752">
        <f t="shared" si="112"/>
        <v>34.790999999999997</v>
      </c>
      <c r="Q1752" s="9">
        <f t="shared" si="109"/>
        <v>41075.583379629628</v>
      </c>
      <c r="R1752" s="9">
        <f t="shared" si="110"/>
        <v>41580.867673611108</v>
      </c>
      <c r="S1752">
        <f t="shared" si="111"/>
        <v>2012</v>
      </c>
    </row>
    <row r="1753" spans="1:19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8281</v>
      </c>
      <c r="O1753" t="s">
        <v>8303</v>
      </c>
      <c r="P1753">
        <f t="shared" si="112"/>
        <v>116.25</v>
      </c>
      <c r="Q1753" s="9">
        <f t="shared" si="109"/>
        <v>41341.111400462964</v>
      </c>
      <c r="R1753" s="9">
        <f t="shared" si="110"/>
        <v>41105.583379629628</v>
      </c>
      <c r="S1753">
        <f t="shared" si="111"/>
        <v>2013</v>
      </c>
    </row>
    <row r="1754" spans="1:19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8287</v>
      </c>
      <c r="O1754" t="s">
        <v>8288</v>
      </c>
      <c r="P1754">
        <f t="shared" si="112"/>
        <v>31</v>
      </c>
      <c r="Q1754" s="9">
        <f t="shared" si="109"/>
        <v>42382.244409722218</v>
      </c>
      <c r="R1754" s="9">
        <f t="shared" si="110"/>
        <v>41380.791666666664</v>
      </c>
      <c r="S1754">
        <f t="shared" si="111"/>
        <v>2016</v>
      </c>
    </row>
    <row r="1755" spans="1:19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8283</v>
      </c>
      <c r="O1755" t="s">
        <v>8286</v>
      </c>
      <c r="P1755">
        <f t="shared" si="112"/>
        <v>80.034499999999994</v>
      </c>
      <c r="Q1755" s="9">
        <f t="shared" si="109"/>
        <v>42388.523020833338</v>
      </c>
      <c r="R1755" s="9">
        <f t="shared" si="110"/>
        <v>42396.041666666672</v>
      </c>
      <c r="S1755">
        <f t="shared" si="111"/>
        <v>2016</v>
      </c>
    </row>
    <row r="1756" spans="1:19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8268</v>
      </c>
      <c r="O1756" t="s">
        <v>8270</v>
      </c>
      <c r="P1756">
        <f t="shared" si="112"/>
        <v>20.342099999999999</v>
      </c>
      <c r="Q1756" s="9">
        <f t="shared" si="109"/>
        <v>41590.255868055552</v>
      </c>
      <c r="R1756" s="9">
        <f t="shared" si="110"/>
        <v>42403.523020833338</v>
      </c>
      <c r="S1756">
        <f t="shared" si="111"/>
        <v>2013</v>
      </c>
    </row>
    <row r="1757" spans="1:19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8287</v>
      </c>
      <c r="O1757" t="s">
        <v>8288</v>
      </c>
      <c r="P1757">
        <f t="shared" si="112"/>
        <v>36.109400000000001</v>
      </c>
      <c r="Q1757" s="9">
        <f t="shared" si="109"/>
        <v>41960.119085648148</v>
      </c>
      <c r="R1757" s="9">
        <f t="shared" si="110"/>
        <v>41620.255868055552</v>
      </c>
      <c r="S1757">
        <f t="shared" si="111"/>
        <v>2014</v>
      </c>
    </row>
    <row r="1758" spans="1:19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8283</v>
      </c>
      <c r="O1758" t="s">
        <v>8286</v>
      </c>
      <c r="P1758">
        <f t="shared" si="112"/>
        <v>51.222200000000001</v>
      </c>
      <c r="Q1758" s="9">
        <f t="shared" si="109"/>
        <v>40923.729953703703</v>
      </c>
      <c r="R1758" s="9">
        <f t="shared" si="110"/>
        <v>41990.119085648148</v>
      </c>
      <c r="S1758">
        <f t="shared" si="111"/>
        <v>2012</v>
      </c>
    </row>
    <row r="1759" spans="1:19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8283</v>
      </c>
      <c r="O1759" t="s">
        <v>8286</v>
      </c>
      <c r="P1759">
        <f t="shared" si="112"/>
        <v>79.310299999999998</v>
      </c>
      <c r="Q1759" s="9">
        <f t="shared" si="109"/>
        <v>42697.010520833333</v>
      </c>
      <c r="R1759" s="9">
        <f t="shared" si="110"/>
        <v>40953.729953703703</v>
      </c>
      <c r="S1759">
        <f t="shared" si="111"/>
        <v>2016</v>
      </c>
    </row>
    <row r="1760" spans="1:19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8283</v>
      </c>
      <c r="O1760" t="s">
        <v>8286</v>
      </c>
      <c r="P1760">
        <f t="shared" si="112"/>
        <v>383.33330000000001</v>
      </c>
      <c r="Q1760" s="9">
        <f t="shared" si="109"/>
        <v>42752.647777777776</v>
      </c>
      <c r="R1760" s="9">
        <f t="shared" si="110"/>
        <v>42730.010520833333</v>
      </c>
      <c r="S1760">
        <f t="shared" si="111"/>
        <v>2017</v>
      </c>
    </row>
    <row r="1761" spans="1:19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8276</v>
      </c>
      <c r="O1761" t="s">
        <v>8277</v>
      </c>
      <c r="P1761">
        <f t="shared" si="112"/>
        <v>11.6701</v>
      </c>
      <c r="Q1761" s="9">
        <f t="shared" si="109"/>
        <v>42111.646724537044</v>
      </c>
      <c r="R1761" s="9">
        <f t="shared" si="110"/>
        <v>42759.647777777776</v>
      </c>
      <c r="S1761">
        <f t="shared" si="111"/>
        <v>2015</v>
      </c>
    </row>
    <row r="1762" spans="1:19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8287</v>
      </c>
      <c r="O1762" t="s">
        <v>8289</v>
      </c>
      <c r="P1762">
        <f t="shared" si="112"/>
        <v>31.054099999999998</v>
      </c>
      <c r="Q1762" s="9">
        <f t="shared" si="109"/>
        <v>42721.220520833333</v>
      </c>
      <c r="R1762" s="9">
        <f t="shared" si="110"/>
        <v>42141.646724537044</v>
      </c>
      <c r="S1762">
        <f t="shared" si="111"/>
        <v>2016</v>
      </c>
    </row>
    <row r="1763" spans="1:19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8268</v>
      </c>
      <c r="O1763" t="s">
        <v>8270</v>
      </c>
      <c r="P1763">
        <f t="shared" si="112"/>
        <v>164</v>
      </c>
      <c r="Q1763" s="9">
        <f t="shared" si="109"/>
        <v>41799.524259259262</v>
      </c>
      <c r="R1763" s="9">
        <f t="shared" si="110"/>
        <v>42758.207638888889</v>
      </c>
      <c r="S1763">
        <f t="shared" si="111"/>
        <v>2014</v>
      </c>
    </row>
    <row r="1764" spans="1:19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8271</v>
      </c>
      <c r="O1764" t="s">
        <v>8309</v>
      </c>
      <c r="P1764">
        <f t="shared" si="112"/>
        <v>65.457099999999997</v>
      </c>
      <c r="Q1764" s="9">
        <f t="shared" si="109"/>
        <v>41786.959745370368</v>
      </c>
      <c r="R1764" s="9">
        <f t="shared" si="110"/>
        <v>41829.524259259262</v>
      </c>
      <c r="S1764">
        <f t="shared" si="111"/>
        <v>2014</v>
      </c>
    </row>
    <row r="1765" spans="1:19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8283</v>
      </c>
      <c r="O1765" t="s">
        <v>8286</v>
      </c>
      <c r="P1765">
        <f t="shared" si="112"/>
        <v>57.25</v>
      </c>
      <c r="Q1765" s="9">
        <f t="shared" si="109"/>
        <v>41976.331979166673</v>
      </c>
      <c r="R1765" s="9">
        <f t="shared" si="110"/>
        <v>41816.959745370368</v>
      </c>
      <c r="S1765">
        <f t="shared" si="111"/>
        <v>2014</v>
      </c>
    </row>
    <row r="1766" spans="1:19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8283</v>
      </c>
      <c r="O1766" t="s">
        <v>8286</v>
      </c>
      <c r="P1766">
        <f t="shared" si="112"/>
        <v>87.961500000000001</v>
      </c>
      <c r="Q1766" s="9">
        <f t="shared" si="109"/>
        <v>41824.658379629633</v>
      </c>
      <c r="R1766" s="9">
        <f t="shared" si="110"/>
        <v>42004.291666666672</v>
      </c>
      <c r="S1766">
        <f t="shared" si="111"/>
        <v>2014</v>
      </c>
    </row>
    <row r="1767" spans="1:19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8273</v>
      </c>
      <c r="O1767" t="s">
        <v>8274</v>
      </c>
      <c r="P1767">
        <f t="shared" si="112"/>
        <v>58.615400000000001</v>
      </c>
      <c r="Q1767" s="9">
        <f t="shared" si="109"/>
        <v>41863.433495370373</v>
      </c>
      <c r="R1767" s="9">
        <f t="shared" si="110"/>
        <v>41854.658379629633</v>
      </c>
      <c r="S1767">
        <f t="shared" si="111"/>
        <v>2014</v>
      </c>
    </row>
    <row r="1768" spans="1:19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8287</v>
      </c>
      <c r="O1768" t="s">
        <v>8291</v>
      </c>
      <c r="P1768">
        <f t="shared" si="112"/>
        <v>40.75</v>
      </c>
      <c r="Q1768" s="9">
        <f t="shared" si="109"/>
        <v>42692.256550925929</v>
      </c>
      <c r="R1768" s="9">
        <f t="shared" si="110"/>
        <v>41893.433495370373</v>
      </c>
      <c r="S1768">
        <f t="shared" si="111"/>
        <v>2016</v>
      </c>
    </row>
    <row r="1769" spans="1:19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8268</v>
      </c>
      <c r="O1769" t="s">
        <v>8275</v>
      </c>
      <c r="P1769">
        <f t="shared" si="112"/>
        <v>36.7742</v>
      </c>
      <c r="Q1769" s="9">
        <f t="shared" si="109"/>
        <v>41612.912187499998</v>
      </c>
      <c r="R1769" s="9">
        <f t="shared" si="110"/>
        <v>42706.256550925929</v>
      </c>
      <c r="S1769">
        <f t="shared" si="111"/>
        <v>2013</v>
      </c>
    </row>
    <row r="1770" spans="1:19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8281</v>
      </c>
      <c r="O1770" t="s">
        <v>8303</v>
      </c>
      <c r="P1770">
        <f t="shared" si="112"/>
        <v>35.474499999999999</v>
      </c>
      <c r="Q1770" s="9">
        <f t="shared" si="109"/>
        <v>40892.149467592593</v>
      </c>
      <c r="R1770" s="9">
        <f t="shared" si="110"/>
        <v>41636.207638888889</v>
      </c>
      <c r="S1770">
        <f t="shared" si="111"/>
        <v>2011</v>
      </c>
    </row>
    <row r="1771" spans="1:19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8287</v>
      </c>
      <c r="O1771" t="s">
        <v>8288</v>
      </c>
      <c r="P1771">
        <f t="shared" si="112"/>
        <v>51.4773</v>
      </c>
      <c r="Q1771" s="9">
        <f t="shared" si="109"/>
        <v>42053.916921296302</v>
      </c>
      <c r="R1771" s="9">
        <f t="shared" si="110"/>
        <v>40952.149467592593</v>
      </c>
      <c r="S1771">
        <f t="shared" si="111"/>
        <v>2015</v>
      </c>
    </row>
    <row r="1772" spans="1:19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8283</v>
      </c>
      <c r="O1772" t="s">
        <v>8286</v>
      </c>
      <c r="P1772">
        <f t="shared" si="112"/>
        <v>39.596499999999999</v>
      </c>
      <c r="Q1772" s="9">
        <f t="shared" si="109"/>
        <v>42734.787986111114</v>
      </c>
      <c r="R1772" s="9">
        <f t="shared" si="110"/>
        <v>42079.875</v>
      </c>
      <c r="S1772">
        <f t="shared" si="111"/>
        <v>2016</v>
      </c>
    </row>
    <row r="1773" spans="1:19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8268</v>
      </c>
      <c r="O1773" t="s">
        <v>8270</v>
      </c>
      <c r="P1773">
        <f t="shared" si="112"/>
        <v>80.321399999999997</v>
      </c>
      <c r="Q1773" s="9">
        <f t="shared" si="109"/>
        <v>41789.080370370371</v>
      </c>
      <c r="R1773" s="9">
        <f t="shared" si="110"/>
        <v>42794.787986111114</v>
      </c>
      <c r="S1773">
        <f t="shared" si="111"/>
        <v>2014</v>
      </c>
    </row>
    <row r="1774" spans="1:19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8283</v>
      </c>
      <c r="O1774" t="s">
        <v>8286</v>
      </c>
      <c r="P1774">
        <f t="shared" si="112"/>
        <v>31.619700000000002</v>
      </c>
      <c r="Q1774" s="9">
        <f t="shared" si="109"/>
        <v>40997.271493055552</v>
      </c>
      <c r="R1774" s="9">
        <f t="shared" si="110"/>
        <v>41822.166666666664</v>
      </c>
      <c r="S1774">
        <f t="shared" si="111"/>
        <v>2012</v>
      </c>
    </row>
    <row r="1775" spans="1:19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8281</v>
      </c>
      <c r="O1775" t="s">
        <v>8303</v>
      </c>
      <c r="P1775">
        <f t="shared" si="112"/>
        <v>69.718800000000002</v>
      </c>
      <c r="Q1775" s="9">
        <f t="shared" si="109"/>
        <v>40695.795370370368</v>
      </c>
      <c r="R1775" s="9">
        <f t="shared" si="110"/>
        <v>41057.271493055552</v>
      </c>
      <c r="S1775">
        <f t="shared" si="111"/>
        <v>2011</v>
      </c>
    </row>
    <row r="1776" spans="1:19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8287</v>
      </c>
      <c r="O1776" t="s">
        <v>8291</v>
      </c>
      <c r="P1776">
        <f t="shared" si="112"/>
        <v>43.733899999999998</v>
      </c>
      <c r="Q1776" s="9">
        <f t="shared" si="109"/>
        <v>42236.159918981488</v>
      </c>
      <c r="R1776" s="9">
        <f t="shared" si="110"/>
        <v>40725.795370370368</v>
      </c>
      <c r="S1776">
        <f t="shared" si="111"/>
        <v>2015</v>
      </c>
    </row>
    <row r="1777" spans="1:19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8281</v>
      </c>
      <c r="O1777" t="s">
        <v>8285</v>
      </c>
      <c r="P1777">
        <f t="shared" si="112"/>
        <v>185.83330000000001</v>
      </c>
      <c r="Q1777" s="9">
        <f t="shared" si="109"/>
        <v>40987.773715277777</v>
      </c>
      <c r="R1777" s="9">
        <f t="shared" si="110"/>
        <v>42266.159918981488</v>
      </c>
      <c r="S1777">
        <f t="shared" si="111"/>
        <v>2012</v>
      </c>
    </row>
    <row r="1778" spans="1:19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8287</v>
      </c>
      <c r="O1778" t="s">
        <v>8291</v>
      </c>
      <c r="P1778">
        <f t="shared" si="112"/>
        <v>63.485700000000001</v>
      </c>
      <c r="Q1778" s="9">
        <f t="shared" si="109"/>
        <v>42248.90042824074</v>
      </c>
      <c r="R1778" s="9">
        <f t="shared" si="110"/>
        <v>41026.916666666664</v>
      </c>
      <c r="S1778">
        <f t="shared" si="111"/>
        <v>2015</v>
      </c>
    </row>
    <row r="1779" spans="1:19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8287</v>
      </c>
      <c r="O1779" t="s">
        <v>8288</v>
      </c>
      <c r="P1779">
        <f t="shared" si="112"/>
        <v>51.674399999999999</v>
      </c>
      <c r="Q1779" s="9">
        <f t="shared" si="109"/>
        <v>42499.629849537043</v>
      </c>
      <c r="R1779" s="9">
        <f t="shared" si="110"/>
        <v>42277.811805555553</v>
      </c>
      <c r="S1779">
        <f t="shared" si="111"/>
        <v>2016</v>
      </c>
    </row>
    <row r="1780" spans="1:19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8283</v>
      </c>
      <c r="O1780" t="s">
        <v>8286</v>
      </c>
      <c r="P1780">
        <f t="shared" si="112"/>
        <v>110.75</v>
      </c>
      <c r="Q1780" s="9">
        <f t="shared" si="109"/>
        <v>42489.619525462964</v>
      </c>
      <c r="R1780" s="9">
        <f t="shared" si="110"/>
        <v>42522.904166666667</v>
      </c>
      <c r="S1780">
        <f t="shared" si="111"/>
        <v>2016</v>
      </c>
    </row>
    <row r="1781" spans="1:19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8283</v>
      </c>
      <c r="O1781" t="s">
        <v>8286</v>
      </c>
      <c r="P1781">
        <f t="shared" si="112"/>
        <v>147.33330000000001</v>
      </c>
      <c r="Q1781" s="9">
        <f t="shared" si="109"/>
        <v>41808.649583333332</v>
      </c>
      <c r="R1781" s="9">
        <f t="shared" si="110"/>
        <v>42500.470138888893</v>
      </c>
      <c r="S1781">
        <f t="shared" si="111"/>
        <v>2014</v>
      </c>
    </row>
    <row r="1782" spans="1:19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8283</v>
      </c>
      <c r="O1782" t="s">
        <v>8286</v>
      </c>
      <c r="P1782">
        <f t="shared" si="112"/>
        <v>110.5</v>
      </c>
      <c r="Q1782" s="9">
        <f t="shared" si="109"/>
        <v>41833.450266203705</v>
      </c>
      <c r="R1782" s="9">
        <f t="shared" si="110"/>
        <v>41868.649583333332</v>
      </c>
      <c r="S1782">
        <f t="shared" si="111"/>
        <v>2014</v>
      </c>
    </row>
    <row r="1783" spans="1:19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8287</v>
      </c>
      <c r="O1783" t="s">
        <v>8298</v>
      </c>
      <c r="P1783">
        <f t="shared" si="112"/>
        <v>26.554200000000002</v>
      </c>
      <c r="Q1783" s="9">
        <f t="shared" si="109"/>
        <v>41786.761354166665</v>
      </c>
      <c r="R1783" s="9">
        <f t="shared" si="110"/>
        <v>41865.757638888892</v>
      </c>
      <c r="S1783">
        <f t="shared" si="111"/>
        <v>2014</v>
      </c>
    </row>
    <row r="1784" spans="1:19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8283</v>
      </c>
      <c r="O1784" t="s">
        <v>8286</v>
      </c>
      <c r="P1784">
        <f t="shared" si="112"/>
        <v>73.400000000000006</v>
      </c>
      <c r="Q1784" s="9">
        <f t="shared" si="109"/>
        <v>42570.91133101852</v>
      </c>
      <c r="R1784" s="9">
        <f t="shared" si="110"/>
        <v>41821.207638888889</v>
      </c>
      <c r="S1784">
        <f t="shared" si="111"/>
        <v>2016</v>
      </c>
    </row>
    <row r="1785" spans="1:19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8281</v>
      </c>
      <c r="O1785" t="s">
        <v>8285</v>
      </c>
      <c r="P1785">
        <f t="shared" si="112"/>
        <v>220</v>
      </c>
      <c r="Q1785" s="9">
        <f t="shared" si="109"/>
        <v>41754.745243055557</v>
      </c>
      <c r="R1785" s="9">
        <f t="shared" si="110"/>
        <v>42600.91133101852</v>
      </c>
      <c r="S1785">
        <f t="shared" si="111"/>
        <v>2014</v>
      </c>
    </row>
    <row r="1786" spans="1:19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8271</v>
      </c>
      <c r="O1786" t="s">
        <v>8272</v>
      </c>
      <c r="P1786">
        <f t="shared" si="112"/>
        <v>30.957699999999999</v>
      </c>
      <c r="Q1786" s="9">
        <f t="shared" si="109"/>
        <v>41788.919722222221</v>
      </c>
      <c r="R1786" s="9">
        <f t="shared" si="110"/>
        <v>41769.165972222225</v>
      </c>
      <c r="S1786">
        <f t="shared" si="111"/>
        <v>2014</v>
      </c>
    </row>
    <row r="1787" spans="1:19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8287</v>
      </c>
      <c r="O1787" t="s">
        <v>8290</v>
      </c>
      <c r="P1787">
        <f t="shared" si="112"/>
        <v>137.25</v>
      </c>
      <c r="Q1787" s="9">
        <f t="shared" si="109"/>
        <v>40570.025810185187</v>
      </c>
      <c r="R1787" s="9">
        <f t="shared" si="110"/>
        <v>41817.919722222221</v>
      </c>
      <c r="S1787">
        <f t="shared" si="111"/>
        <v>2011</v>
      </c>
    </row>
    <row r="1788" spans="1:19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8281</v>
      </c>
      <c r="O1788" t="s">
        <v>8303</v>
      </c>
      <c r="P1788">
        <f t="shared" si="112"/>
        <v>46.702100000000002</v>
      </c>
      <c r="Q1788" s="9">
        <f t="shared" si="109"/>
        <v>42380.581180555557</v>
      </c>
      <c r="R1788" s="9">
        <f t="shared" si="110"/>
        <v>40600.025810185187</v>
      </c>
      <c r="S1788">
        <f t="shared" si="111"/>
        <v>2016</v>
      </c>
    </row>
    <row r="1789" spans="1:19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8283</v>
      </c>
      <c r="O1789" t="s">
        <v>8286</v>
      </c>
      <c r="P1789">
        <f t="shared" si="112"/>
        <v>52.214300000000001</v>
      </c>
      <c r="Q1789" s="9">
        <f t="shared" si="109"/>
        <v>42241.85974537037</v>
      </c>
      <c r="R1789" s="9">
        <f t="shared" si="110"/>
        <v>42405.916666666672</v>
      </c>
      <c r="S1789">
        <f t="shared" si="111"/>
        <v>2015</v>
      </c>
    </row>
    <row r="1790" spans="1:19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8287</v>
      </c>
      <c r="O1790" t="s">
        <v>8289</v>
      </c>
      <c r="P1790">
        <f t="shared" si="112"/>
        <v>43.82</v>
      </c>
      <c r="Q1790" s="9">
        <f t="shared" si="109"/>
        <v>42109.751250000001</v>
      </c>
      <c r="R1790" s="9">
        <f t="shared" si="110"/>
        <v>42271.85974537037</v>
      </c>
      <c r="S1790">
        <f t="shared" si="111"/>
        <v>2015</v>
      </c>
    </row>
    <row r="1791" spans="1:19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8283</v>
      </c>
      <c r="O1791" t="s">
        <v>8286</v>
      </c>
      <c r="P1791">
        <f t="shared" si="112"/>
        <v>199.18180000000001</v>
      </c>
      <c r="Q1791" s="9">
        <f t="shared" si="109"/>
        <v>42344.32677083333</v>
      </c>
      <c r="R1791" s="9">
        <f t="shared" si="110"/>
        <v>42156.165972222225</v>
      </c>
      <c r="S1791">
        <f t="shared" si="111"/>
        <v>2015</v>
      </c>
    </row>
    <row r="1792" spans="1:19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8273</v>
      </c>
      <c r="O1792" t="s">
        <v>8274</v>
      </c>
      <c r="P1792">
        <f t="shared" si="112"/>
        <v>58.972999999999999</v>
      </c>
      <c r="Q1792" s="9">
        <f t="shared" si="109"/>
        <v>41477.930914351848</v>
      </c>
      <c r="R1792" s="9">
        <f t="shared" si="110"/>
        <v>42404.32677083333</v>
      </c>
      <c r="S1792">
        <f t="shared" si="111"/>
        <v>2013</v>
      </c>
    </row>
    <row r="1793" spans="1:19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8283</v>
      </c>
      <c r="O1793" t="s">
        <v>8286</v>
      </c>
      <c r="P1793">
        <f t="shared" si="112"/>
        <v>39.672699999999999</v>
      </c>
      <c r="Q1793" s="9">
        <f t="shared" si="109"/>
        <v>42418.231747685189</v>
      </c>
      <c r="R1793" s="9">
        <f t="shared" si="110"/>
        <v>41504.625</v>
      </c>
      <c r="S1793">
        <f t="shared" si="111"/>
        <v>2016</v>
      </c>
    </row>
    <row r="1794" spans="1:19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8287</v>
      </c>
      <c r="O1794" t="s">
        <v>8289</v>
      </c>
      <c r="P1794">
        <f t="shared" si="112"/>
        <v>35.737699999999997</v>
      </c>
      <c r="Q1794" s="9">
        <f t="shared" si="109"/>
        <v>42710.876967592587</v>
      </c>
      <c r="R1794" s="9">
        <f t="shared" si="110"/>
        <v>42448.190081018518</v>
      </c>
      <c r="S1794">
        <f t="shared" si="111"/>
        <v>2016</v>
      </c>
    </row>
    <row r="1795" spans="1:19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8273</v>
      </c>
      <c r="O1795" t="s">
        <v>8274</v>
      </c>
      <c r="P1795">
        <f t="shared" si="112"/>
        <v>63.970599999999997</v>
      </c>
      <c r="Q1795" s="9">
        <f t="shared" ref="Q1795:Q1858" si="113">(((J1796/60)/60)/24)+DATE(1970,1,1)</f>
        <v>41820.945613425924</v>
      </c>
      <c r="R1795" s="9">
        <f t="shared" ref="R1795:R1858" si="114">(((I1795/60)/60)/24)+DATE(1970,1,1)</f>
        <v>42742.875</v>
      </c>
      <c r="S1795">
        <f t="shared" ref="S1795:S1858" si="115">YEAR(Q1795)</f>
        <v>2014</v>
      </c>
    </row>
    <row r="1796" spans="1:19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8283</v>
      </c>
      <c r="O1796" t="s">
        <v>8286</v>
      </c>
      <c r="P1796">
        <f t="shared" si="112"/>
        <v>30.1526</v>
      </c>
      <c r="Q1796" s="9">
        <f t="shared" si="113"/>
        <v>42309.756620370375</v>
      </c>
      <c r="R1796" s="9">
        <f t="shared" si="114"/>
        <v>41850.945613425924</v>
      </c>
      <c r="S1796">
        <f t="shared" si="115"/>
        <v>2015</v>
      </c>
    </row>
    <row r="1797" spans="1:19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8283</v>
      </c>
      <c r="O1797" t="s">
        <v>8286</v>
      </c>
      <c r="P1797">
        <f t="shared" ref="P1797:P1860" si="116">IFERROR(ROUND(E1797/L1797,4),0)</f>
        <v>45.978700000000003</v>
      </c>
      <c r="Q1797" s="9">
        <f t="shared" si="113"/>
        <v>42479.465833333335</v>
      </c>
      <c r="R1797" s="9">
        <f t="shared" si="114"/>
        <v>42330.916666666672</v>
      </c>
      <c r="S1797">
        <f t="shared" si="115"/>
        <v>2016</v>
      </c>
    </row>
    <row r="1798" spans="1:19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8283</v>
      </c>
      <c r="O1798" t="s">
        <v>8286</v>
      </c>
      <c r="P1798">
        <f t="shared" si="116"/>
        <v>72</v>
      </c>
      <c r="Q1798" s="9">
        <f t="shared" si="113"/>
        <v>42033.516898148147</v>
      </c>
      <c r="R1798" s="9">
        <f t="shared" si="114"/>
        <v>42500.465833333335</v>
      </c>
      <c r="S1798">
        <f t="shared" si="115"/>
        <v>2015</v>
      </c>
    </row>
    <row r="1799" spans="1:19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8281</v>
      </c>
      <c r="O1799" t="s">
        <v>8292</v>
      </c>
      <c r="P1799">
        <f t="shared" si="116"/>
        <v>56.815800000000003</v>
      </c>
      <c r="Q1799" s="9">
        <f t="shared" si="113"/>
        <v>41825.485868055555</v>
      </c>
      <c r="R1799" s="9">
        <f t="shared" si="114"/>
        <v>42064.5</v>
      </c>
      <c r="S1799">
        <f t="shared" si="115"/>
        <v>2014</v>
      </c>
    </row>
    <row r="1800" spans="1:19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8273</v>
      </c>
      <c r="O1800" t="s">
        <v>8274</v>
      </c>
      <c r="P1800">
        <f t="shared" si="116"/>
        <v>55.2821</v>
      </c>
      <c r="Q1800" s="9">
        <f t="shared" si="113"/>
        <v>42171.034861111111</v>
      </c>
      <c r="R1800" s="9">
        <f t="shared" si="114"/>
        <v>41854.485868055555</v>
      </c>
      <c r="S1800">
        <f t="shared" si="115"/>
        <v>2015</v>
      </c>
    </row>
    <row r="1801" spans="1:19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8283</v>
      </c>
      <c r="O1801" t="s">
        <v>8286</v>
      </c>
      <c r="P1801">
        <f t="shared" si="116"/>
        <v>113.4211</v>
      </c>
      <c r="Q1801" s="9">
        <f t="shared" si="113"/>
        <v>41934.71056712963</v>
      </c>
      <c r="R1801" s="9">
        <f t="shared" si="114"/>
        <v>42195.291666666672</v>
      </c>
      <c r="S1801">
        <f t="shared" si="115"/>
        <v>2014</v>
      </c>
    </row>
    <row r="1802" spans="1:19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8287</v>
      </c>
      <c r="O1802" t="s">
        <v>8288</v>
      </c>
      <c r="P1802">
        <f t="shared" si="116"/>
        <v>37.149299999999997</v>
      </c>
      <c r="Q1802" s="9">
        <f t="shared" si="113"/>
        <v>41885.51798611111</v>
      </c>
      <c r="R1802" s="9">
        <f t="shared" si="114"/>
        <v>41955.752233796295</v>
      </c>
      <c r="S1802">
        <f t="shared" si="115"/>
        <v>2014</v>
      </c>
    </row>
    <row r="1803" spans="1:19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8276</v>
      </c>
      <c r="O1803" t="s">
        <v>8294</v>
      </c>
      <c r="P1803">
        <f t="shared" si="116"/>
        <v>74.206900000000005</v>
      </c>
      <c r="Q1803" s="9">
        <f t="shared" si="113"/>
        <v>42183.231006944443</v>
      </c>
      <c r="R1803" s="9">
        <f t="shared" si="114"/>
        <v>41916.145833333336</v>
      </c>
      <c r="S1803">
        <f t="shared" si="115"/>
        <v>2015</v>
      </c>
    </row>
    <row r="1804" spans="1:19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8283</v>
      </c>
      <c r="O1804" t="s">
        <v>8286</v>
      </c>
      <c r="P1804">
        <f t="shared" si="116"/>
        <v>89.666700000000006</v>
      </c>
      <c r="Q1804" s="9">
        <f t="shared" si="113"/>
        <v>40250.242106481484</v>
      </c>
      <c r="R1804" s="9">
        <f t="shared" si="114"/>
        <v>42228.231006944443</v>
      </c>
      <c r="S1804">
        <f t="shared" si="115"/>
        <v>2010</v>
      </c>
    </row>
    <row r="1805" spans="1:19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8287</v>
      </c>
      <c r="O1805" t="s">
        <v>8291</v>
      </c>
      <c r="P1805">
        <f t="shared" si="116"/>
        <v>39.816699999999997</v>
      </c>
      <c r="Q1805" s="9">
        <f t="shared" si="113"/>
        <v>41026.655011574076</v>
      </c>
      <c r="R1805" s="9">
        <f t="shared" si="114"/>
        <v>40286.290972222225</v>
      </c>
      <c r="S1805">
        <f t="shared" si="115"/>
        <v>2012</v>
      </c>
    </row>
    <row r="1806" spans="1:19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8287</v>
      </c>
      <c r="O1806" t="s">
        <v>8301</v>
      </c>
      <c r="P1806">
        <f t="shared" si="116"/>
        <v>61.3429</v>
      </c>
      <c r="Q1806" s="9">
        <f t="shared" si="113"/>
        <v>40987.697638888887</v>
      </c>
      <c r="R1806" s="9">
        <f t="shared" si="114"/>
        <v>41057.655011574076</v>
      </c>
      <c r="S1806">
        <f t="shared" si="115"/>
        <v>2012</v>
      </c>
    </row>
    <row r="1807" spans="1:19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8287</v>
      </c>
      <c r="O1807" t="s">
        <v>8291</v>
      </c>
      <c r="P1807">
        <f t="shared" si="116"/>
        <v>46.630699999999997</v>
      </c>
      <c r="Q1807" s="9">
        <f t="shared" si="113"/>
        <v>42284.69694444444</v>
      </c>
      <c r="R1807" s="9">
        <f t="shared" si="114"/>
        <v>41017.697638888887</v>
      </c>
      <c r="S1807">
        <f t="shared" si="115"/>
        <v>2015</v>
      </c>
    </row>
    <row r="1808" spans="1:19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8283</v>
      </c>
      <c r="O1808" t="s">
        <v>8286</v>
      </c>
      <c r="P1808">
        <f t="shared" si="116"/>
        <v>107.25</v>
      </c>
      <c r="Q1808" s="9">
        <f t="shared" si="113"/>
        <v>41174.154178240737</v>
      </c>
      <c r="R1808" s="9">
        <f t="shared" si="114"/>
        <v>42301.165972222225</v>
      </c>
      <c r="S1808">
        <f t="shared" si="115"/>
        <v>2012</v>
      </c>
    </row>
    <row r="1809" spans="1:19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8287</v>
      </c>
      <c r="O1809" t="s">
        <v>8288</v>
      </c>
      <c r="P1809">
        <f t="shared" si="116"/>
        <v>36.971400000000003</v>
      </c>
      <c r="Q1809" s="9">
        <f t="shared" si="113"/>
        <v>40974.791898148149</v>
      </c>
      <c r="R1809" s="9">
        <f t="shared" si="114"/>
        <v>41210.208333333336</v>
      </c>
      <c r="S1809">
        <f t="shared" si="115"/>
        <v>2012</v>
      </c>
    </row>
    <row r="1810" spans="1:19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8287</v>
      </c>
      <c r="O1810" t="s">
        <v>8298</v>
      </c>
      <c r="P1810">
        <f t="shared" si="116"/>
        <v>44.645800000000001</v>
      </c>
      <c r="Q1810" s="9">
        <f t="shared" si="113"/>
        <v>41796.422326388885</v>
      </c>
      <c r="R1810" s="9">
        <f t="shared" si="114"/>
        <v>41004.750231481477</v>
      </c>
      <c r="S1810">
        <f t="shared" si="115"/>
        <v>2014</v>
      </c>
    </row>
    <row r="1811" spans="1:19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8283</v>
      </c>
      <c r="O1811" t="s">
        <v>8286</v>
      </c>
      <c r="P1811">
        <f t="shared" si="116"/>
        <v>31.970099999999999</v>
      </c>
      <c r="Q1811" s="9">
        <f t="shared" si="113"/>
        <v>42416.767928240741</v>
      </c>
      <c r="R1811" s="9">
        <f t="shared" si="114"/>
        <v>41826.422326388885</v>
      </c>
      <c r="S1811">
        <f t="shared" si="115"/>
        <v>2016</v>
      </c>
    </row>
    <row r="1812" spans="1:19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8268</v>
      </c>
      <c r="O1812" t="s">
        <v>8270</v>
      </c>
      <c r="P1812">
        <f t="shared" si="116"/>
        <v>125.94119999999999</v>
      </c>
      <c r="Q1812" s="9">
        <f t="shared" si="113"/>
        <v>42171.317442129628</v>
      </c>
      <c r="R1812" s="9">
        <f t="shared" si="114"/>
        <v>42446.726261574076</v>
      </c>
      <c r="S1812">
        <f t="shared" si="115"/>
        <v>2015</v>
      </c>
    </row>
    <row r="1813" spans="1:19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8283</v>
      </c>
      <c r="O1813" t="s">
        <v>8286</v>
      </c>
      <c r="P1813">
        <f t="shared" si="116"/>
        <v>164.61539999999999</v>
      </c>
      <c r="Q1813" s="9">
        <f t="shared" si="113"/>
        <v>42411.942291666666</v>
      </c>
      <c r="R1813" s="9">
        <f t="shared" si="114"/>
        <v>42195.875</v>
      </c>
      <c r="S1813">
        <f t="shared" si="115"/>
        <v>2016</v>
      </c>
    </row>
    <row r="1814" spans="1:19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8283</v>
      </c>
      <c r="O1814" t="s">
        <v>8286</v>
      </c>
      <c r="P1814">
        <f t="shared" si="116"/>
        <v>164.61539999999999</v>
      </c>
      <c r="Q1814" s="9">
        <f t="shared" si="113"/>
        <v>42256.391875000001</v>
      </c>
      <c r="R1814" s="9">
        <f t="shared" si="114"/>
        <v>42434.041666666672</v>
      </c>
      <c r="S1814">
        <f t="shared" si="115"/>
        <v>2015</v>
      </c>
    </row>
    <row r="1815" spans="1:19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8281</v>
      </c>
      <c r="O1815" t="s">
        <v>8292</v>
      </c>
      <c r="P1815">
        <f t="shared" si="116"/>
        <v>21.755099999999999</v>
      </c>
      <c r="Q1815" s="9">
        <f t="shared" si="113"/>
        <v>41299.793356481481</v>
      </c>
      <c r="R1815" s="9">
        <f t="shared" si="114"/>
        <v>42274.843055555553</v>
      </c>
      <c r="S1815">
        <f t="shared" si="115"/>
        <v>2013</v>
      </c>
    </row>
    <row r="1816" spans="1:19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8287</v>
      </c>
      <c r="O1816" t="s">
        <v>8288</v>
      </c>
      <c r="P1816">
        <f t="shared" si="116"/>
        <v>48.454500000000003</v>
      </c>
      <c r="Q1816" s="9">
        <f t="shared" si="113"/>
        <v>41978.197199074071</v>
      </c>
      <c r="R1816" s="9">
        <f t="shared" si="114"/>
        <v>41344.751689814817</v>
      </c>
      <c r="S1816">
        <f t="shared" si="115"/>
        <v>2014</v>
      </c>
    </row>
    <row r="1817" spans="1:19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8281</v>
      </c>
      <c r="O1817" t="s">
        <v>8285</v>
      </c>
      <c r="P1817">
        <f t="shared" si="116"/>
        <v>163.84620000000001</v>
      </c>
      <c r="Q1817" s="9">
        <f t="shared" si="113"/>
        <v>40703.197048611109</v>
      </c>
      <c r="R1817" s="9">
        <f t="shared" si="114"/>
        <v>42008.197199074071</v>
      </c>
      <c r="S1817">
        <f t="shared" si="115"/>
        <v>2011</v>
      </c>
    </row>
    <row r="1818" spans="1:19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8287</v>
      </c>
      <c r="O1818" t="s">
        <v>8288</v>
      </c>
      <c r="P1818">
        <f t="shared" si="116"/>
        <v>54.615400000000001</v>
      </c>
      <c r="Q1818" s="9">
        <f t="shared" si="113"/>
        <v>42265.817002314812</v>
      </c>
      <c r="R1818" s="9">
        <f t="shared" si="114"/>
        <v>40770.041666666664</v>
      </c>
      <c r="S1818">
        <f t="shared" si="115"/>
        <v>2015</v>
      </c>
    </row>
    <row r="1819" spans="1:19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8283</v>
      </c>
      <c r="O1819" t="s">
        <v>8286</v>
      </c>
      <c r="P1819">
        <f t="shared" si="116"/>
        <v>49.511600000000001</v>
      </c>
      <c r="Q1819" s="9">
        <f t="shared" si="113"/>
        <v>42758.559629629628</v>
      </c>
      <c r="R1819" s="9">
        <f t="shared" si="114"/>
        <v>42295.817002314812</v>
      </c>
      <c r="S1819">
        <f t="shared" si="115"/>
        <v>2017</v>
      </c>
    </row>
    <row r="1820" spans="1:19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8283</v>
      </c>
      <c r="O1820" t="s">
        <v>8286</v>
      </c>
      <c r="P1820">
        <f t="shared" si="116"/>
        <v>51.853400000000001</v>
      </c>
      <c r="Q1820" s="9">
        <f t="shared" si="113"/>
        <v>42497.275706018518</v>
      </c>
      <c r="R1820" s="9">
        <f t="shared" si="114"/>
        <v>42788.559629629628</v>
      </c>
      <c r="S1820">
        <f t="shared" si="115"/>
        <v>2016</v>
      </c>
    </row>
    <row r="1821" spans="1:19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8283</v>
      </c>
      <c r="O1821" t="s">
        <v>8286</v>
      </c>
      <c r="P1821">
        <f t="shared" si="116"/>
        <v>78.518100000000004</v>
      </c>
      <c r="Q1821" s="9">
        <f t="shared" si="113"/>
        <v>41892.688750000001</v>
      </c>
      <c r="R1821" s="9">
        <f t="shared" si="114"/>
        <v>42535.904861111107</v>
      </c>
      <c r="S1821">
        <f t="shared" si="115"/>
        <v>2014</v>
      </c>
    </row>
    <row r="1822" spans="1:19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8273</v>
      </c>
      <c r="O1822" t="s">
        <v>8315</v>
      </c>
      <c r="P1822">
        <f t="shared" si="116"/>
        <v>132.1875</v>
      </c>
      <c r="Q1822" s="9">
        <f t="shared" si="113"/>
        <v>42136.767175925925</v>
      </c>
      <c r="R1822" s="9">
        <f t="shared" si="114"/>
        <v>41913.165972222225</v>
      </c>
      <c r="S1822">
        <f t="shared" si="115"/>
        <v>2015</v>
      </c>
    </row>
    <row r="1823" spans="1:19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8283</v>
      </c>
      <c r="O1823" t="s">
        <v>8286</v>
      </c>
      <c r="P1823">
        <f t="shared" si="116"/>
        <v>75.464299999999994</v>
      </c>
      <c r="Q1823" s="9">
        <f t="shared" si="113"/>
        <v>41643.487175925926</v>
      </c>
      <c r="R1823" s="9">
        <f t="shared" si="114"/>
        <v>42166.767175925925</v>
      </c>
      <c r="S1823">
        <f t="shared" si="115"/>
        <v>2014</v>
      </c>
    </row>
    <row r="1824" spans="1:19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8276</v>
      </c>
      <c r="O1824" t="s">
        <v>8294</v>
      </c>
      <c r="P1824">
        <f t="shared" si="116"/>
        <v>21.343299999999999</v>
      </c>
      <c r="Q1824" s="9">
        <f t="shared" si="113"/>
        <v>41320.717465277776</v>
      </c>
      <c r="R1824" s="9">
        <f t="shared" si="114"/>
        <v>41673.487175925926</v>
      </c>
      <c r="S1824">
        <f t="shared" si="115"/>
        <v>2013</v>
      </c>
    </row>
    <row r="1825" spans="1:19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8287</v>
      </c>
      <c r="O1825" t="s">
        <v>8291</v>
      </c>
      <c r="P1825">
        <f t="shared" si="116"/>
        <v>95.931799999999996</v>
      </c>
      <c r="Q1825" s="9">
        <f t="shared" si="113"/>
        <v>42132.036168981482</v>
      </c>
      <c r="R1825" s="9">
        <f t="shared" si="114"/>
        <v>41344.166666666664</v>
      </c>
      <c r="S1825">
        <f t="shared" si="115"/>
        <v>2015</v>
      </c>
    </row>
    <row r="1826" spans="1:19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8283</v>
      </c>
      <c r="O1826" t="s">
        <v>8286</v>
      </c>
      <c r="P1826">
        <f t="shared" si="116"/>
        <v>60.285699999999999</v>
      </c>
      <c r="Q1826" s="9">
        <f t="shared" si="113"/>
        <v>42694.110185185185</v>
      </c>
      <c r="R1826" s="9">
        <f t="shared" si="114"/>
        <v>42186.290972222225</v>
      </c>
      <c r="S1826">
        <f t="shared" si="115"/>
        <v>2016</v>
      </c>
    </row>
    <row r="1827" spans="1:19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8283</v>
      </c>
      <c r="O1827" t="s">
        <v>8286</v>
      </c>
      <c r="P1827">
        <f t="shared" si="116"/>
        <v>123.94119999999999</v>
      </c>
      <c r="Q1827" s="9">
        <f t="shared" si="113"/>
        <v>42237.181608796294</v>
      </c>
      <c r="R1827" s="9">
        <f t="shared" si="114"/>
        <v>42709.041666666672</v>
      </c>
      <c r="S1827">
        <f t="shared" si="115"/>
        <v>2015</v>
      </c>
    </row>
    <row r="1828" spans="1:19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8283</v>
      </c>
      <c r="O1828" t="s">
        <v>8284</v>
      </c>
      <c r="P1828">
        <f t="shared" si="116"/>
        <v>420.6</v>
      </c>
      <c r="Q1828" s="9">
        <f t="shared" si="113"/>
        <v>41897.536134259259</v>
      </c>
      <c r="R1828" s="9">
        <f t="shared" si="114"/>
        <v>42267.181608796294</v>
      </c>
      <c r="S1828">
        <f t="shared" si="115"/>
        <v>2014</v>
      </c>
    </row>
    <row r="1829" spans="1:19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8283</v>
      </c>
      <c r="O1829" t="s">
        <v>8286</v>
      </c>
      <c r="P1829">
        <f t="shared" si="116"/>
        <v>28.4054</v>
      </c>
      <c r="Q1829" s="9">
        <f t="shared" si="113"/>
        <v>42058.904074074075</v>
      </c>
      <c r="R1829" s="9">
        <f t="shared" si="114"/>
        <v>41927.536134259259</v>
      </c>
      <c r="S1829">
        <f t="shared" si="115"/>
        <v>2015</v>
      </c>
    </row>
    <row r="1830" spans="1:19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8283</v>
      </c>
      <c r="O1830" t="s">
        <v>8286</v>
      </c>
      <c r="P1830">
        <f t="shared" si="116"/>
        <v>61.823500000000003</v>
      </c>
      <c r="Q1830" s="9">
        <f t="shared" si="113"/>
        <v>41443.83452546296</v>
      </c>
      <c r="R1830" s="9">
        <f t="shared" si="114"/>
        <v>42095.165972222225</v>
      </c>
      <c r="S1830">
        <f t="shared" si="115"/>
        <v>2013</v>
      </c>
    </row>
    <row r="1831" spans="1:19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8287</v>
      </c>
      <c r="O1831" t="s">
        <v>8291</v>
      </c>
      <c r="P1831">
        <f t="shared" si="116"/>
        <v>42.02</v>
      </c>
      <c r="Q1831" s="9">
        <f t="shared" si="113"/>
        <v>40127.700370370374</v>
      </c>
      <c r="R1831" s="9">
        <f t="shared" si="114"/>
        <v>41466.83452546296</v>
      </c>
      <c r="S1831">
        <f t="shared" si="115"/>
        <v>2009</v>
      </c>
    </row>
    <row r="1832" spans="1:19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8287</v>
      </c>
      <c r="O1832" t="s">
        <v>8301</v>
      </c>
      <c r="P1832">
        <f t="shared" si="116"/>
        <v>150</v>
      </c>
      <c r="Q1832" s="9">
        <f t="shared" si="113"/>
        <v>41921.842627314814</v>
      </c>
      <c r="R1832" s="9">
        <f t="shared" si="114"/>
        <v>40179.25</v>
      </c>
      <c r="S1832">
        <f t="shared" si="115"/>
        <v>2014</v>
      </c>
    </row>
    <row r="1833" spans="1:19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8268</v>
      </c>
      <c r="O1833" t="s">
        <v>8275</v>
      </c>
      <c r="P1833">
        <f t="shared" si="116"/>
        <v>91.304299999999998</v>
      </c>
      <c r="Q1833" s="9">
        <f t="shared" si="113"/>
        <v>41946.644745370373</v>
      </c>
      <c r="R1833" s="9">
        <f t="shared" si="114"/>
        <v>41951.884293981479</v>
      </c>
      <c r="S1833">
        <f t="shared" si="115"/>
        <v>2014</v>
      </c>
    </row>
    <row r="1834" spans="1:19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8283</v>
      </c>
      <c r="O1834" t="s">
        <v>8286</v>
      </c>
      <c r="P1834">
        <f t="shared" si="116"/>
        <v>51.219499999999996</v>
      </c>
      <c r="Q1834" s="9">
        <f t="shared" si="113"/>
        <v>41810.142199074071</v>
      </c>
      <c r="R1834" s="9">
        <f t="shared" si="114"/>
        <v>41976.644745370373</v>
      </c>
      <c r="S1834">
        <f t="shared" si="115"/>
        <v>2014</v>
      </c>
    </row>
    <row r="1835" spans="1:19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8283</v>
      </c>
      <c r="O1835" t="s">
        <v>8286</v>
      </c>
      <c r="P1835">
        <f t="shared" si="116"/>
        <v>53.846200000000003</v>
      </c>
      <c r="Q1835" s="9">
        <f t="shared" si="113"/>
        <v>41004.802465277775</v>
      </c>
      <c r="R1835" s="9">
        <f t="shared" si="114"/>
        <v>41824.142199074071</v>
      </c>
      <c r="S1835">
        <f t="shared" si="115"/>
        <v>2012</v>
      </c>
    </row>
    <row r="1836" spans="1:19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8287</v>
      </c>
      <c r="O1836" t="s">
        <v>8288</v>
      </c>
      <c r="P1836">
        <f t="shared" si="116"/>
        <v>27.936800000000002</v>
      </c>
      <c r="Q1836" s="9">
        <f t="shared" si="113"/>
        <v>41997.507905092592</v>
      </c>
      <c r="R1836" s="9">
        <f t="shared" si="114"/>
        <v>41034.802407407406</v>
      </c>
      <c r="S1836">
        <f t="shared" si="115"/>
        <v>2014</v>
      </c>
    </row>
    <row r="1837" spans="1:19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8283</v>
      </c>
      <c r="O1837" t="s">
        <v>8286</v>
      </c>
      <c r="P1837">
        <f t="shared" si="116"/>
        <v>55.131599999999999</v>
      </c>
      <c r="Q1837" s="9">
        <f t="shared" si="113"/>
        <v>42458.680925925932</v>
      </c>
      <c r="R1837" s="9">
        <f t="shared" si="114"/>
        <v>42027.507905092592</v>
      </c>
      <c r="S1837">
        <f t="shared" si="115"/>
        <v>2016</v>
      </c>
    </row>
    <row r="1838" spans="1:19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8283</v>
      </c>
      <c r="O1838" t="s">
        <v>8286</v>
      </c>
      <c r="P1838">
        <f t="shared" si="116"/>
        <v>63.424199999999999</v>
      </c>
      <c r="Q1838" s="9">
        <f t="shared" si="113"/>
        <v>41990.99863425926</v>
      </c>
      <c r="R1838" s="9">
        <f t="shared" si="114"/>
        <v>42488.680925925932</v>
      </c>
      <c r="S1838">
        <f t="shared" si="115"/>
        <v>2014</v>
      </c>
    </row>
    <row r="1839" spans="1:19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8283</v>
      </c>
      <c r="O1839" t="s">
        <v>8286</v>
      </c>
      <c r="P1839">
        <f t="shared" si="116"/>
        <v>39.377400000000002</v>
      </c>
      <c r="Q1839" s="9">
        <f t="shared" si="113"/>
        <v>42056.65143518518</v>
      </c>
      <c r="R1839" s="9">
        <f t="shared" si="114"/>
        <v>42020.99863425926</v>
      </c>
      <c r="S1839">
        <f t="shared" si="115"/>
        <v>2015</v>
      </c>
    </row>
    <row r="1840" spans="1:19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8283</v>
      </c>
      <c r="O1840" t="s">
        <v>8286</v>
      </c>
      <c r="P1840">
        <f t="shared" si="116"/>
        <v>59.6</v>
      </c>
      <c r="Q1840" s="9">
        <f t="shared" si="113"/>
        <v>41686.705208333333</v>
      </c>
      <c r="R1840" s="9">
        <f t="shared" si="114"/>
        <v>42091.609768518523</v>
      </c>
      <c r="S1840">
        <f t="shared" si="115"/>
        <v>2014</v>
      </c>
    </row>
    <row r="1841" spans="1:19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8271</v>
      </c>
      <c r="O1841" t="s">
        <v>8316</v>
      </c>
      <c r="P1841">
        <f t="shared" si="116"/>
        <v>63.098500000000001</v>
      </c>
      <c r="Q1841" s="9">
        <f t="shared" si="113"/>
        <v>41433.01829861111</v>
      </c>
      <c r="R1841" s="9">
        <f t="shared" si="114"/>
        <v>41716.663541666669</v>
      </c>
      <c r="S1841">
        <f t="shared" si="115"/>
        <v>2013</v>
      </c>
    </row>
    <row r="1842" spans="1:19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8281</v>
      </c>
      <c r="O1842" t="s">
        <v>8303</v>
      </c>
      <c r="P1842">
        <f t="shared" si="116"/>
        <v>86.666700000000006</v>
      </c>
      <c r="Q1842" s="9">
        <f t="shared" si="113"/>
        <v>41355.825497685182</v>
      </c>
      <c r="R1842" s="9">
        <f t="shared" si="114"/>
        <v>41463.01829861111</v>
      </c>
      <c r="S1842">
        <f t="shared" si="115"/>
        <v>2013</v>
      </c>
    </row>
    <row r="1843" spans="1:19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8287</v>
      </c>
      <c r="O1843" t="s">
        <v>8291</v>
      </c>
      <c r="P1843">
        <f t="shared" si="116"/>
        <v>46.133299999999998</v>
      </c>
      <c r="Q1843" s="9">
        <f t="shared" si="113"/>
        <v>42128.736608796295</v>
      </c>
      <c r="R1843" s="9">
        <f t="shared" si="114"/>
        <v>41386.875</v>
      </c>
      <c r="S1843">
        <f t="shared" si="115"/>
        <v>2015</v>
      </c>
    </row>
    <row r="1844" spans="1:19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8283</v>
      </c>
      <c r="O1844" t="s">
        <v>8286</v>
      </c>
      <c r="P1844">
        <f t="shared" si="116"/>
        <v>53.230800000000002</v>
      </c>
      <c r="Q1844" s="9">
        <f t="shared" si="113"/>
        <v>41249.749085648145</v>
      </c>
      <c r="R1844" s="9">
        <f t="shared" si="114"/>
        <v>42141.125</v>
      </c>
      <c r="S1844">
        <f t="shared" si="115"/>
        <v>2012</v>
      </c>
    </row>
    <row r="1845" spans="1:19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8271</v>
      </c>
      <c r="O1845" t="s">
        <v>8293</v>
      </c>
      <c r="P1845">
        <f t="shared" si="116"/>
        <v>42.346899999999998</v>
      </c>
      <c r="Q1845" s="9">
        <f t="shared" si="113"/>
        <v>42225.513888888891</v>
      </c>
      <c r="R1845" s="9">
        <f t="shared" si="114"/>
        <v>41279.749085648145</v>
      </c>
      <c r="S1845">
        <f t="shared" si="115"/>
        <v>2015</v>
      </c>
    </row>
    <row r="1846" spans="1:19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8283</v>
      </c>
      <c r="O1846" t="s">
        <v>8286</v>
      </c>
      <c r="P1846">
        <f t="shared" si="116"/>
        <v>54.552599999999998</v>
      </c>
      <c r="Q1846" s="9">
        <f t="shared" si="113"/>
        <v>41792.214467592588</v>
      </c>
      <c r="R1846" s="9">
        <f t="shared" si="114"/>
        <v>42242.958333333328</v>
      </c>
      <c r="S1846">
        <f t="shared" si="115"/>
        <v>2014</v>
      </c>
    </row>
    <row r="1847" spans="1:19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8279</v>
      </c>
      <c r="O1847" t="s">
        <v>8305</v>
      </c>
      <c r="P1847">
        <f t="shared" si="116"/>
        <v>82.82</v>
      </c>
      <c r="Q1847" s="9">
        <f t="shared" si="113"/>
        <v>42047.762407407412</v>
      </c>
      <c r="R1847" s="9">
        <f t="shared" si="114"/>
        <v>41826.214467592588</v>
      </c>
      <c r="S1847">
        <f t="shared" si="115"/>
        <v>2015</v>
      </c>
    </row>
    <row r="1848" spans="1:19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8281</v>
      </c>
      <c r="O1848" t="s">
        <v>8297</v>
      </c>
      <c r="P1848">
        <f t="shared" si="116"/>
        <v>55.945900000000002</v>
      </c>
      <c r="Q1848" s="9">
        <f t="shared" si="113"/>
        <v>42017.594236111108</v>
      </c>
      <c r="R1848" s="9">
        <f t="shared" si="114"/>
        <v>42107.72074074074</v>
      </c>
      <c r="S1848">
        <f t="shared" si="115"/>
        <v>2015</v>
      </c>
    </row>
    <row r="1849" spans="1:19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8283</v>
      </c>
      <c r="O1849" t="s">
        <v>8295</v>
      </c>
      <c r="P1849">
        <f t="shared" si="116"/>
        <v>53.076900000000002</v>
      </c>
      <c r="Q1849" s="9">
        <f t="shared" si="113"/>
        <v>41755.117581018516</v>
      </c>
      <c r="R1849" s="9">
        <f t="shared" si="114"/>
        <v>42047.594236111108</v>
      </c>
      <c r="S1849">
        <f t="shared" si="115"/>
        <v>2014</v>
      </c>
    </row>
    <row r="1850" spans="1:19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8281</v>
      </c>
      <c r="O1850" t="s">
        <v>8282</v>
      </c>
      <c r="P1850">
        <f t="shared" si="116"/>
        <v>43.020800000000001</v>
      </c>
      <c r="Q1850" s="9">
        <f t="shared" si="113"/>
        <v>40793.998599537037</v>
      </c>
      <c r="R1850" s="9">
        <f t="shared" si="114"/>
        <v>41778.117581018516</v>
      </c>
      <c r="S1850">
        <f t="shared" si="115"/>
        <v>2011</v>
      </c>
    </row>
    <row r="1851" spans="1:19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8287</v>
      </c>
      <c r="O1851" t="s">
        <v>8288</v>
      </c>
      <c r="P1851">
        <f t="shared" si="116"/>
        <v>50.365900000000003</v>
      </c>
      <c r="Q1851" s="9">
        <f t="shared" si="113"/>
        <v>42248.640162037031</v>
      </c>
      <c r="R1851" s="9">
        <f t="shared" si="114"/>
        <v>40828.998599537037</v>
      </c>
      <c r="S1851">
        <f t="shared" si="115"/>
        <v>2015</v>
      </c>
    </row>
    <row r="1852" spans="1:19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8283</v>
      </c>
      <c r="O1852" t="s">
        <v>8286</v>
      </c>
      <c r="P1852">
        <f t="shared" si="116"/>
        <v>44.847799999999999</v>
      </c>
      <c r="Q1852" s="9">
        <f t="shared" si="113"/>
        <v>42121.756921296299</v>
      </c>
      <c r="R1852" s="9">
        <f t="shared" si="114"/>
        <v>42279.75</v>
      </c>
      <c r="S1852">
        <f t="shared" si="115"/>
        <v>2015</v>
      </c>
    </row>
    <row r="1853" spans="1:19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8283</v>
      </c>
      <c r="O1853" t="s">
        <v>8286</v>
      </c>
      <c r="P1853">
        <f t="shared" si="116"/>
        <v>68.666700000000006</v>
      </c>
      <c r="Q1853" s="9">
        <f t="shared" si="113"/>
        <v>42200.625833333332</v>
      </c>
      <c r="R1853" s="9">
        <f t="shared" si="114"/>
        <v>42156.208333333328</v>
      </c>
      <c r="S1853">
        <f t="shared" si="115"/>
        <v>2015</v>
      </c>
    </row>
    <row r="1854" spans="1:19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8283</v>
      </c>
      <c r="O1854" t="s">
        <v>8286</v>
      </c>
      <c r="P1854">
        <f t="shared" si="116"/>
        <v>57.222200000000001</v>
      </c>
      <c r="Q1854" s="9">
        <f t="shared" si="113"/>
        <v>42372.624166666668</v>
      </c>
      <c r="R1854" s="9">
        <f t="shared" si="114"/>
        <v>42225.666666666672</v>
      </c>
      <c r="S1854">
        <f t="shared" si="115"/>
        <v>2016</v>
      </c>
    </row>
    <row r="1855" spans="1:19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8283</v>
      </c>
      <c r="O1855" t="s">
        <v>8295</v>
      </c>
      <c r="P1855">
        <f t="shared" si="116"/>
        <v>44.760899999999999</v>
      </c>
      <c r="Q1855" s="9">
        <f t="shared" si="113"/>
        <v>40925.599664351852</v>
      </c>
      <c r="R1855" s="9">
        <f t="shared" si="114"/>
        <v>42402.624166666668</v>
      </c>
      <c r="S1855">
        <f t="shared" si="115"/>
        <v>2012</v>
      </c>
    </row>
    <row r="1856" spans="1:19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8287</v>
      </c>
      <c r="O1856" t="s">
        <v>8291</v>
      </c>
      <c r="P1856">
        <f t="shared" si="116"/>
        <v>89.42</v>
      </c>
      <c r="Q1856" s="9">
        <f t="shared" si="113"/>
        <v>42195.749745370369</v>
      </c>
      <c r="R1856" s="9">
        <f t="shared" si="114"/>
        <v>40979.207638888889</v>
      </c>
      <c r="S1856">
        <f t="shared" si="115"/>
        <v>2015</v>
      </c>
    </row>
    <row r="1857" spans="1:19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8283</v>
      </c>
      <c r="O1857" t="s">
        <v>8286</v>
      </c>
      <c r="P1857">
        <f t="shared" si="116"/>
        <v>70.862099999999998</v>
      </c>
      <c r="Q1857" s="9">
        <f t="shared" si="113"/>
        <v>42038.720451388886</v>
      </c>
      <c r="R1857" s="9">
        <f t="shared" si="114"/>
        <v>42206.125</v>
      </c>
      <c r="S1857">
        <f t="shared" si="115"/>
        <v>2015</v>
      </c>
    </row>
    <row r="1858" spans="1:19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8283</v>
      </c>
      <c r="O1858" t="s">
        <v>8286</v>
      </c>
      <c r="P1858">
        <f t="shared" si="116"/>
        <v>40.2941</v>
      </c>
      <c r="Q1858" s="9">
        <f t="shared" si="113"/>
        <v>42614.722013888888</v>
      </c>
      <c r="R1858" s="9">
        <f t="shared" si="114"/>
        <v>42063.708333333328</v>
      </c>
      <c r="S1858">
        <f t="shared" si="115"/>
        <v>2016</v>
      </c>
    </row>
    <row r="1859" spans="1:19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8287</v>
      </c>
      <c r="O1859" t="s">
        <v>8291</v>
      </c>
      <c r="P1859">
        <f t="shared" si="116"/>
        <v>45.622199999999999</v>
      </c>
      <c r="Q1859" s="9">
        <f t="shared" ref="Q1859:Q1922" si="117">(((J1860/60)/60)/24)+DATE(1970,1,1)</f>
        <v>42774.792071759264</v>
      </c>
      <c r="R1859" s="9">
        <f t="shared" ref="R1859:R1922" si="118">(((I1859/60)/60)/24)+DATE(1970,1,1)</f>
        <v>42644.722013888888</v>
      </c>
      <c r="S1859">
        <f t="shared" ref="S1859:S1922" si="119">YEAR(Q1859)</f>
        <v>2017</v>
      </c>
    </row>
    <row r="1860" spans="1:19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8268</v>
      </c>
      <c r="O1860" t="s">
        <v>8275</v>
      </c>
      <c r="P1860">
        <f t="shared" si="116"/>
        <v>39.480800000000002</v>
      </c>
      <c r="Q1860" s="9">
        <f t="shared" si="117"/>
        <v>41074.221562500003</v>
      </c>
      <c r="R1860" s="9">
        <f t="shared" si="118"/>
        <v>42804.792071759264</v>
      </c>
      <c r="S1860">
        <f t="shared" si="119"/>
        <v>2012</v>
      </c>
    </row>
    <row r="1861" spans="1:19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8287</v>
      </c>
      <c r="O1861" t="s">
        <v>8288</v>
      </c>
      <c r="P1861">
        <f t="shared" ref="P1861:P1924" si="120">IFERROR(ROUND(E1861/L1861,4),0)</f>
        <v>54</v>
      </c>
      <c r="Q1861" s="9">
        <f t="shared" si="117"/>
        <v>42711.545196759253</v>
      </c>
      <c r="R1861" s="9">
        <f t="shared" si="118"/>
        <v>41104.221562500003</v>
      </c>
      <c r="S1861">
        <f t="shared" si="119"/>
        <v>2016</v>
      </c>
    </row>
    <row r="1862" spans="1:19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8283</v>
      </c>
      <c r="O1862" t="s">
        <v>8286</v>
      </c>
      <c r="P1862">
        <f t="shared" si="120"/>
        <v>34.745800000000003</v>
      </c>
      <c r="Q1862" s="9">
        <f t="shared" si="117"/>
        <v>42550.701886574068</v>
      </c>
      <c r="R1862" s="9">
        <f t="shared" si="118"/>
        <v>42741.545196759253</v>
      </c>
      <c r="S1862">
        <f t="shared" si="119"/>
        <v>2016</v>
      </c>
    </row>
    <row r="1863" spans="1:19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8283</v>
      </c>
      <c r="O1863" t="s">
        <v>8286</v>
      </c>
      <c r="P1863">
        <f t="shared" si="120"/>
        <v>102.5</v>
      </c>
      <c r="Q1863" s="9">
        <f t="shared" si="117"/>
        <v>42591.899988425925</v>
      </c>
      <c r="R1863" s="9">
        <f t="shared" si="118"/>
        <v>42580.701886574068</v>
      </c>
      <c r="S1863">
        <f t="shared" si="119"/>
        <v>2016</v>
      </c>
    </row>
    <row r="1864" spans="1:19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8283</v>
      </c>
      <c r="O1864" t="s">
        <v>8286</v>
      </c>
      <c r="P1864">
        <f t="shared" si="120"/>
        <v>73.214299999999994</v>
      </c>
      <c r="Q1864" s="9">
        <f t="shared" si="117"/>
        <v>42120.531226851846</v>
      </c>
      <c r="R1864" s="9">
        <f t="shared" si="118"/>
        <v>42622.166666666672</v>
      </c>
      <c r="S1864">
        <f t="shared" si="119"/>
        <v>2015</v>
      </c>
    </row>
    <row r="1865" spans="1:19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8283</v>
      </c>
      <c r="O1865" t="s">
        <v>8286</v>
      </c>
      <c r="P1865">
        <f t="shared" si="120"/>
        <v>66.129000000000005</v>
      </c>
      <c r="Q1865" s="9">
        <f t="shared" si="117"/>
        <v>42503.559467592597</v>
      </c>
      <c r="R1865" s="9">
        <f t="shared" si="118"/>
        <v>42155.531226851846</v>
      </c>
      <c r="S1865">
        <f t="shared" si="119"/>
        <v>2016</v>
      </c>
    </row>
    <row r="1866" spans="1:19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8283</v>
      </c>
      <c r="O1866" t="s">
        <v>8286</v>
      </c>
      <c r="P1866">
        <f t="shared" si="120"/>
        <v>52.487200000000001</v>
      </c>
      <c r="Q1866" s="9">
        <f t="shared" si="117"/>
        <v>42152.765717592592</v>
      </c>
      <c r="R1866" s="9">
        <f t="shared" si="118"/>
        <v>42524.875</v>
      </c>
      <c r="S1866">
        <f t="shared" si="119"/>
        <v>2015</v>
      </c>
    </row>
    <row r="1867" spans="1:19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8283</v>
      </c>
      <c r="O1867" t="s">
        <v>8286</v>
      </c>
      <c r="P1867">
        <f t="shared" si="120"/>
        <v>120.1176</v>
      </c>
      <c r="Q1867" s="9">
        <f t="shared" si="117"/>
        <v>41928.170497685183</v>
      </c>
      <c r="R1867" s="9">
        <f t="shared" si="118"/>
        <v>42188.765717592592</v>
      </c>
      <c r="S1867">
        <f t="shared" si="119"/>
        <v>2014</v>
      </c>
    </row>
    <row r="1868" spans="1:19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8283</v>
      </c>
      <c r="O1868" t="s">
        <v>8286</v>
      </c>
      <c r="P1868">
        <f t="shared" si="120"/>
        <v>88.739099999999993</v>
      </c>
      <c r="Q1868" s="9">
        <f t="shared" si="117"/>
        <v>41059.006805555553</v>
      </c>
      <c r="R1868" s="9">
        <f t="shared" si="118"/>
        <v>41949.249305555553</v>
      </c>
      <c r="S1868">
        <f t="shared" si="119"/>
        <v>2012</v>
      </c>
    </row>
    <row r="1869" spans="1:19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8287</v>
      </c>
      <c r="O1869" t="s">
        <v>8291</v>
      </c>
      <c r="P1869">
        <f t="shared" si="120"/>
        <v>59.854399999999998</v>
      </c>
      <c r="Q1869" s="9">
        <f t="shared" si="117"/>
        <v>41745.84542824074</v>
      </c>
      <c r="R1869" s="9">
        <f t="shared" si="118"/>
        <v>41097.165972222225</v>
      </c>
      <c r="S1869">
        <f t="shared" si="119"/>
        <v>2014</v>
      </c>
    </row>
    <row r="1870" spans="1:19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8287</v>
      </c>
      <c r="O1870" t="s">
        <v>8291</v>
      </c>
      <c r="P1870">
        <f t="shared" si="120"/>
        <v>50.875</v>
      </c>
      <c r="Q1870" s="9">
        <f t="shared" si="117"/>
        <v>42546.862233796302</v>
      </c>
      <c r="R1870" s="9">
        <f t="shared" si="118"/>
        <v>41779.207638888889</v>
      </c>
      <c r="S1870">
        <f t="shared" si="119"/>
        <v>2016</v>
      </c>
    </row>
    <row r="1871" spans="1:19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8283</v>
      </c>
      <c r="O1871" t="s">
        <v>8295</v>
      </c>
      <c r="P1871">
        <f t="shared" si="120"/>
        <v>75.370400000000004</v>
      </c>
      <c r="Q1871" s="9">
        <f t="shared" si="117"/>
        <v>42160.583043981482</v>
      </c>
      <c r="R1871" s="9">
        <f t="shared" si="118"/>
        <v>42575.958333333328</v>
      </c>
      <c r="S1871">
        <f t="shared" si="119"/>
        <v>2015</v>
      </c>
    </row>
    <row r="1872" spans="1:19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8283</v>
      </c>
      <c r="O1872" t="s">
        <v>8286</v>
      </c>
      <c r="P1872">
        <f t="shared" si="120"/>
        <v>32.269799999999996</v>
      </c>
      <c r="Q1872" s="9">
        <f t="shared" si="117"/>
        <v>40806.870949074073</v>
      </c>
      <c r="R1872" s="9">
        <f t="shared" si="118"/>
        <v>42175.583043981482</v>
      </c>
      <c r="S1872">
        <f t="shared" si="119"/>
        <v>2011</v>
      </c>
    </row>
    <row r="1873" spans="1:19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8281</v>
      </c>
      <c r="O1873" t="s">
        <v>8282</v>
      </c>
      <c r="P1873">
        <f t="shared" si="120"/>
        <v>92.318200000000004</v>
      </c>
      <c r="Q1873" s="9">
        <f t="shared" si="117"/>
        <v>42354.131643518514</v>
      </c>
      <c r="R1873" s="9">
        <f t="shared" si="118"/>
        <v>40866.912615740745</v>
      </c>
      <c r="S1873">
        <f t="shared" si="119"/>
        <v>2015</v>
      </c>
    </row>
    <row r="1874" spans="1:19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8283</v>
      </c>
      <c r="O1874" t="s">
        <v>8286</v>
      </c>
      <c r="P1874">
        <f t="shared" si="120"/>
        <v>78.076899999999995</v>
      </c>
      <c r="Q1874" s="9">
        <f t="shared" si="117"/>
        <v>42505.738032407404</v>
      </c>
      <c r="R1874" s="9">
        <f t="shared" si="118"/>
        <v>42384.131643518514</v>
      </c>
      <c r="S1874">
        <f t="shared" si="119"/>
        <v>2016</v>
      </c>
    </row>
    <row r="1875" spans="1:19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8283</v>
      </c>
      <c r="O1875" t="s">
        <v>8286</v>
      </c>
      <c r="P1875">
        <f t="shared" si="120"/>
        <v>106.8421</v>
      </c>
      <c r="Q1875" s="9">
        <f t="shared" si="117"/>
        <v>42604.669675925921</v>
      </c>
      <c r="R1875" s="9">
        <f t="shared" si="118"/>
        <v>42525.738032407404</v>
      </c>
      <c r="S1875">
        <f t="shared" si="119"/>
        <v>2016</v>
      </c>
    </row>
    <row r="1876" spans="1:19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8268</v>
      </c>
      <c r="O1876" t="s">
        <v>8270</v>
      </c>
      <c r="P1876">
        <f t="shared" si="120"/>
        <v>184.36359999999999</v>
      </c>
      <c r="Q1876" s="9">
        <f t="shared" si="117"/>
        <v>41789.21398148148</v>
      </c>
      <c r="R1876" s="9">
        <f t="shared" si="118"/>
        <v>42664.669675925921</v>
      </c>
      <c r="S1876">
        <f t="shared" si="119"/>
        <v>2014</v>
      </c>
    </row>
    <row r="1877" spans="1:19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8281</v>
      </c>
      <c r="O1877" t="s">
        <v>8292</v>
      </c>
      <c r="P1877">
        <f t="shared" si="120"/>
        <v>126.6875</v>
      </c>
      <c r="Q1877" s="9">
        <f t="shared" si="117"/>
        <v>42037.598958333328</v>
      </c>
      <c r="R1877" s="9">
        <f t="shared" si="118"/>
        <v>41809.166666666664</v>
      </c>
      <c r="S1877">
        <f t="shared" si="119"/>
        <v>2015</v>
      </c>
    </row>
    <row r="1878" spans="1:19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8283</v>
      </c>
      <c r="O1878" t="s">
        <v>8286</v>
      </c>
      <c r="P1878">
        <f t="shared" si="120"/>
        <v>72.392899999999997</v>
      </c>
      <c r="Q1878" s="9">
        <f t="shared" si="117"/>
        <v>41638.342905092592</v>
      </c>
      <c r="R1878" s="9">
        <f t="shared" si="118"/>
        <v>42067.598958333328</v>
      </c>
      <c r="S1878">
        <f t="shared" si="119"/>
        <v>2013</v>
      </c>
    </row>
    <row r="1879" spans="1:19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8287</v>
      </c>
      <c r="O1879" t="s">
        <v>8291</v>
      </c>
      <c r="P1879">
        <f t="shared" si="120"/>
        <v>38.942300000000003</v>
      </c>
      <c r="Q1879" s="9">
        <f t="shared" si="117"/>
        <v>41817.854999999996</v>
      </c>
      <c r="R1879" s="9">
        <f t="shared" si="118"/>
        <v>41668.342905092592</v>
      </c>
      <c r="S1879">
        <f t="shared" si="119"/>
        <v>2014</v>
      </c>
    </row>
    <row r="1880" spans="1:19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8287</v>
      </c>
      <c r="O1880" t="s">
        <v>8291</v>
      </c>
      <c r="P1880">
        <f t="shared" si="120"/>
        <v>53.289499999999997</v>
      </c>
      <c r="Q1880" s="9">
        <f t="shared" si="117"/>
        <v>41800.526701388888</v>
      </c>
      <c r="R1880" s="9">
        <f t="shared" si="118"/>
        <v>41838.854999999996</v>
      </c>
      <c r="S1880">
        <f t="shared" si="119"/>
        <v>2014</v>
      </c>
    </row>
    <row r="1881" spans="1:19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8283</v>
      </c>
      <c r="O1881" t="s">
        <v>8286</v>
      </c>
      <c r="P1881">
        <f t="shared" si="120"/>
        <v>53.289499999999997</v>
      </c>
      <c r="Q1881" s="9">
        <f t="shared" si="117"/>
        <v>42155.142638888887</v>
      </c>
      <c r="R1881" s="9">
        <f t="shared" si="118"/>
        <v>41850.958333333336</v>
      </c>
      <c r="S1881">
        <f t="shared" si="119"/>
        <v>2015</v>
      </c>
    </row>
    <row r="1882" spans="1:19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8283</v>
      </c>
      <c r="O1882" t="s">
        <v>8286</v>
      </c>
      <c r="P1882">
        <f t="shared" si="120"/>
        <v>63.281300000000002</v>
      </c>
      <c r="Q1882" s="9">
        <f t="shared" si="117"/>
        <v>42712.23474537037</v>
      </c>
      <c r="R1882" s="9">
        <f t="shared" si="118"/>
        <v>42215.142638888887</v>
      </c>
      <c r="S1882">
        <f t="shared" si="119"/>
        <v>2016</v>
      </c>
    </row>
    <row r="1883" spans="1:19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8283</v>
      </c>
      <c r="O1883" t="s">
        <v>8286</v>
      </c>
      <c r="P1883">
        <f t="shared" si="120"/>
        <v>65.161299999999997</v>
      </c>
      <c r="Q1883" s="9">
        <f t="shared" si="117"/>
        <v>42198.765844907408</v>
      </c>
      <c r="R1883" s="9">
        <f t="shared" si="118"/>
        <v>42735.707638888889</v>
      </c>
      <c r="S1883">
        <f t="shared" si="119"/>
        <v>2015</v>
      </c>
    </row>
    <row r="1884" spans="1:19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8271</v>
      </c>
      <c r="O1884" t="s">
        <v>8308</v>
      </c>
      <c r="P1884">
        <f t="shared" si="120"/>
        <v>673.33330000000001</v>
      </c>
      <c r="Q1884" s="9">
        <f t="shared" si="117"/>
        <v>41657.923807870371</v>
      </c>
      <c r="R1884" s="9">
        <f t="shared" si="118"/>
        <v>42258.765844907408</v>
      </c>
      <c r="S1884">
        <f t="shared" si="119"/>
        <v>2014</v>
      </c>
    </row>
    <row r="1885" spans="1:19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8287</v>
      </c>
      <c r="O1885" t="s">
        <v>8291</v>
      </c>
      <c r="P1885">
        <f t="shared" si="120"/>
        <v>53.157899999999998</v>
      </c>
      <c r="Q1885" s="9">
        <f t="shared" si="117"/>
        <v>41822.417939814812</v>
      </c>
      <c r="R1885" s="9">
        <f t="shared" si="118"/>
        <v>41687.923807870371</v>
      </c>
      <c r="S1885">
        <f t="shared" si="119"/>
        <v>2014</v>
      </c>
    </row>
    <row r="1886" spans="1:19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8283</v>
      </c>
      <c r="O1886" t="s">
        <v>8286</v>
      </c>
      <c r="P1886">
        <f t="shared" si="120"/>
        <v>96.1905</v>
      </c>
      <c r="Q1886" s="9">
        <f t="shared" si="117"/>
        <v>42541.501516203702</v>
      </c>
      <c r="R1886" s="9">
        <f t="shared" si="118"/>
        <v>41852.417939814812</v>
      </c>
      <c r="S1886">
        <f t="shared" si="119"/>
        <v>2016</v>
      </c>
    </row>
    <row r="1887" spans="1:19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8283</v>
      </c>
      <c r="O1887" t="s">
        <v>8286</v>
      </c>
      <c r="P1887">
        <f t="shared" si="120"/>
        <v>51.794899999999998</v>
      </c>
      <c r="Q1887" s="9">
        <f t="shared" si="117"/>
        <v>42128.627893518518</v>
      </c>
      <c r="R1887" s="9">
        <f t="shared" si="118"/>
        <v>42571.501516203702</v>
      </c>
      <c r="S1887">
        <f t="shared" si="119"/>
        <v>2015</v>
      </c>
    </row>
    <row r="1888" spans="1:19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8283</v>
      </c>
      <c r="O1888" t="s">
        <v>8286</v>
      </c>
      <c r="P1888">
        <f t="shared" si="120"/>
        <v>36.071399999999997</v>
      </c>
      <c r="Q1888" s="9">
        <f t="shared" si="117"/>
        <v>40625.900694444441</v>
      </c>
      <c r="R1888" s="9">
        <f t="shared" si="118"/>
        <v>42158.627893518518</v>
      </c>
      <c r="S1888">
        <f t="shared" si="119"/>
        <v>2011</v>
      </c>
    </row>
    <row r="1889" spans="1:19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8287</v>
      </c>
      <c r="O1889" t="s">
        <v>8298</v>
      </c>
      <c r="P1889">
        <f t="shared" si="120"/>
        <v>100.75</v>
      </c>
      <c r="Q1889" s="9">
        <f t="shared" si="117"/>
        <v>41107.130150462966</v>
      </c>
      <c r="R1889" s="9">
        <f t="shared" si="118"/>
        <v>40659.290972222225</v>
      </c>
      <c r="S1889">
        <f t="shared" si="119"/>
        <v>2012</v>
      </c>
    </row>
    <row r="1890" spans="1:19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8287</v>
      </c>
      <c r="O1890" t="s">
        <v>8288</v>
      </c>
      <c r="P1890">
        <f t="shared" si="120"/>
        <v>91.590900000000005</v>
      </c>
      <c r="Q1890" s="9">
        <f t="shared" si="117"/>
        <v>42227.824212962965</v>
      </c>
      <c r="R1890" s="9">
        <f t="shared" si="118"/>
        <v>41137.130150462966</v>
      </c>
      <c r="S1890">
        <f t="shared" si="119"/>
        <v>2015</v>
      </c>
    </row>
    <row r="1891" spans="1:19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8283</v>
      </c>
      <c r="O1891" t="s">
        <v>8286</v>
      </c>
      <c r="P1891">
        <f t="shared" si="120"/>
        <v>95.952399999999997</v>
      </c>
      <c r="Q1891" s="9">
        <f t="shared" si="117"/>
        <v>42592.066921296297</v>
      </c>
      <c r="R1891" s="9">
        <f t="shared" si="118"/>
        <v>42253.57430555555</v>
      </c>
      <c r="S1891">
        <f t="shared" si="119"/>
        <v>2016</v>
      </c>
    </row>
    <row r="1892" spans="1:19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8283</v>
      </c>
      <c r="O1892" t="s">
        <v>8286</v>
      </c>
      <c r="P1892">
        <f t="shared" si="120"/>
        <v>55.972200000000001</v>
      </c>
      <c r="Q1892" s="9">
        <f t="shared" si="117"/>
        <v>42632.348310185189</v>
      </c>
      <c r="R1892" s="9">
        <f t="shared" si="118"/>
        <v>42617.066921296297</v>
      </c>
      <c r="S1892">
        <f t="shared" si="119"/>
        <v>2016</v>
      </c>
    </row>
    <row r="1893" spans="1:19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8283</v>
      </c>
      <c r="O1893" t="s">
        <v>8286</v>
      </c>
      <c r="P1893">
        <f t="shared" si="120"/>
        <v>61.060600000000001</v>
      </c>
      <c r="Q1893" s="9">
        <f t="shared" si="117"/>
        <v>42553.54414351852</v>
      </c>
      <c r="R1893" s="9">
        <f t="shared" si="118"/>
        <v>42663.204861111109</v>
      </c>
      <c r="S1893">
        <f t="shared" si="119"/>
        <v>2016</v>
      </c>
    </row>
    <row r="1894" spans="1:19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8287</v>
      </c>
      <c r="O1894" t="s">
        <v>8298</v>
      </c>
      <c r="P1894">
        <f t="shared" si="120"/>
        <v>26.149000000000001</v>
      </c>
      <c r="Q1894" s="9">
        <f t="shared" si="117"/>
        <v>40658.189826388887</v>
      </c>
      <c r="R1894" s="9">
        <f t="shared" si="118"/>
        <v>42583.54414351852</v>
      </c>
      <c r="S1894">
        <f t="shared" si="119"/>
        <v>2011</v>
      </c>
    </row>
    <row r="1895" spans="1:19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8287</v>
      </c>
      <c r="O1895" t="s">
        <v>8291</v>
      </c>
      <c r="P1895">
        <f t="shared" si="120"/>
        <v>62.8125</v>
      </c>
      <c r="Q1895" s="9">
        <f t="shared" si="117"/>
        <v>42191.363506944443</v>
      </c>
      <c r="R1895" s="9">
        <f t="shared" si="118"/>
        <v>40696.249305555553</v>
      </c>
      <c r="S1895">
        <f t="shared" si="119"/>
        <v>2015</v>
      </c>
    </row>
    <row r="1896" spans="1:19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8283</v>
      </c>
      <c r="O1896" t="s">
        <v>8286</v>
      </c>
      <c r="P1896">
        <f t="shared" si="120"/>
        <v>60.909100000000002</v>
      </c>
      <c r="Q1896" s="9">
        <f t="shared" si="117"/>
        <v>41759.670937499999</v>
      </c>
      <c r="R1896" s="9">
        <f t="shared" si="118"/>
        <v>42221.363506944443</v>
      </c>
      <c r="S1896">
        <f t="shared" si="119"/>
        <v>2014</v>
      </c>
    </row>
    <row r="1897" spans="1:19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8287</v>
      </c>
      <c r="O1897" t="s">
        <v>8288</v>
      </c>
      <c r="P1897">
        <f t="shared" si="120"/>
        <v>52.815800000000003</v>
      </c>
      <c r="Q1897" s="9">
        <f t="shared" si="117"/>
        <v>41831.846828703703</v>
      </c>
      <c r="R1897" s="9">
        <f t="shared" si="118"/>
        <v>41787.207638888889</v>
      </c>
      <c r="S1897">
        <f t="shared" si="119"/>
        <v>2014</v>
      </c>
    </row>
    <row r="1898" spans="1:19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8271</v>
      </c>
      <c r="O1898" t="s">
        <v>8293</v>
      </c>
      <c r="P1898">
        <f t="shared" si="120"/>
        <v>45.568199999999997</v>
      </c>
      <c r="Q1898" s="9">
        <f t="shared" si="117"/>
        <v>42734.879236111112</v>
      </c>
      <c r="R1898" s="9">
        <f t="shared" si="118"/>
        <v>41861.846828703703</v>
      </c>
      <c r="S1898">
        <f t="shared" si="119"/>
        <v>2016</v>
      </c>
    </row>
    <row r="1899" spans="1:19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8279</v>
      </c>
      <c r="O1899" t="s">
        <v>8305</v>
      </c>
      <c r="P1899">
        <f t="shared" si="120"/>
        <v>501.25</v>
      </c>
      <c r="Q1899" s="9">
        <f t="shared" si="117"/>
        <v>42179.854629629626</v>
      </c>
      <c r="R1899" s="9">
        <f t="shared" si="118"/>
        <v>42771.697222222225</v>
      </c>
      <c r="S1899">
        <f t="shared" si="119"/>
        <v>2015</v>
      </c>
    </row>
    <row r="1900" spans="1:19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8283</v>
      </c>
      <c r="O1900" t="s">
        <v>8286</v>
      </c>
      <c r="P1900">
        <f t="shared" si="120"/>
        <v>66.833299999999994</v>
      </c>
      <c r="Q1900" s="9">
        <f t="shared" si="117"/>
        <v>42075.942627314813</v>
      </c>
      <c r="R1900" s="9">
        <f t="shared" si="118"/>
        <v>42203.666666666672</v>
      </c>
      <c r="S1900">
        <f t="shared" si="119"/>
        <v>2015</v>
      </c>
    </row>
    <row r="1901" spans="1:19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8283</v>
      </c>
      <c r="O1901" t="s">
        <v>8295</v>
      </c>
      <c r="P1901">
        <f t="shared" si="120"/>
        <v>143.21430000000001</v>
      </c>
      <c r="Q1901" s="9">
        <f t="shared" si="117"/>
        <v>42200.758240740746</v>
      </c>
      <c r="R1901" s="9">
        <f t="shared" si="118"/>
        <v>42103.166666666672</v>
      </c>
      <c r="S1901">
        <f t="shared" si="119"/>
        <v>2015</v>
      </c>
    </row>
    <row r="1902" spans="1:19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8281</v>
      </c>
      <c r="O1902" t="s">
        <v>8292</v>
      </c>
      <c r="P1902">
        <f t="shared" si="120"/>
        <v>80.16</v>
      </c>
      <c r="Q1902" s="9">
        <f t="shared" si="117"/>
        <v>42482.43478009259</v>
      </c>
      <c r="R1902" s="9">
        <f t="shared" si="118"/>
        <v>42260.758240740746</v>
      </c>
      <c r="S1902">
        <f t="shared" si="119"/>
        <v>2016</v>
      </c>
    </row>
    <row r="1903" spans="1:19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8283</v>
      </c>
      <c r="O1903" t="s">
        <v>8286</v>
      </c>
      <c r="P1903">
        <f t="shared" si="120"/>
        <v>117.8824</v>
      </c>
      <c r="Q1903" s="9">
        <f t="shared" si="117"/>
        <v>40884.066678240742</v>
      </c>
      <c r="R1903" s="9">
        <f t="shared" si="118"/>
        <v>42506.43478009259</v>
      </c>
      <c r="S1903">
        <f t="shared" si="119"/>
        <v>2011</v>
      </c>
    </row>
    <row r="1904" spans="1:19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8283</v>
      </c>
      <c r="O1904" t="s">
        <v>8286</v>
      </c>
      <c r="P1904">
        <f t="shared" si="120"/>
        <v>38.504199999999997</v>
      </c>
      <c r="Q1904" s="9">
        <f t="shared" si="117"/>
        <v>42371.935590277775</v>
      </c>
      <c r="R1904" s="9">
        <f t="shared" si="118"/>
        <v>40926.958333333336</v>
      </c>
      <c r="S1904">
        <f t="shared" si="119"/>
        <v>2016</v>
      </c>
    </row>
    <row r="1905" spans="1:19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8287</v>
      </c>
      <c r="O1905" t="s">
        <v>8288</v>
      </c>
      <c r="P1905">
        <f t="shared" si="120"/>
        <v>83.375</v>
      </c>
      <c r="Q1905" s="9">
        <f t="shared" si="117"/>
        <v>42165.462627314817</v>
      </c>
      <c r="R1905" s="9">
        <f t="shared" si="118"/>
        <v>42431.935590277775</v>
      </c>
      <c r="S1905">
        <f t="shared" si="119"/>
        <v>2015</v>
      </c>
    </row>
    <row r="1906" spans="1:19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8283</v>
      </c>
      <c r="O1906" t="s">
        <v>8286</v>
      </c>
      <c r="P1906">
        <f t="shared" si="120"/>
        <v>57.171399999999998</v>
      </c>
      <c r="Q1906" s="9">
        <f t="shared" si="117"/>
        <v>40876.169664351852</v>
      </c>
      <c r="R1906" s="9">
        <f t="shared" si="118"/>
        <v>42196.604166666672</v>
      </c>
      <c r="S1906">
        <f t="shared" si="119"/>
        <v>2011</v>
      </c>
    </row>
    <row r="1907" spans="1:19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8287</v>
      </c>
      <c r="O1907" t="s">
        <v>8291</v>
      </c>
      <c r="P1907">
        <f t="shared" si="120"/>
        <v>66.688699999999997</v>
      </c>
      <c r="Q1907" s="9">
        <f t="shared" si="117"/>
        <v>41887.568912037037</v>
      </c>
      <c r="R1907" s="9">
        <f t="shared" si="118"/>
        <v>40936.169664351852</v>
      </c>
      <c r="S1907">
        <f t="shared" si="119"/>
        <v>2014</v>
      </c>
    </row>
    <row r="1908" spans="1:19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8281</v>
      </c>
      <c r="O1908" t="s">
        <v>8292</v>
      </c>
      <c r="P1908">
        <f t="shared" si="120"/>
        <v>105.2632</v>
      </c>
      <c r="Q1908" s="9">
        <f t="shared" si="117"/>
        <v>41874.098807870374</v>
      </c>
      <c r="R1908" s="9">
        <f t="shared" si="118"/>
        <v>41917.568912037037</v>
      </c>
      <c r="S1908">
        <f t="shared" si="119"/>
        <v>2014</v>
      </c>
    </row>
    <row r="1909" spans="1:19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8281</v>
      </c>
      <c r="O1909" t="s">
        <v>8292</v>
      </c>
      <c r="P1909">
        <f t="shared" si="120"/>
        <v>133.33330000000001</v>
      </c>
      <c r="Q1909" s="9">
        <f t="shared" si="117"/>
        <v>41876.18618055556</v>
      </c>
      <c r="R1909" s="9">
        <f t="shared" si="118"/>
        <v>41919.098807870374</v>
      </c>
      <c r="S1909">
        <f t="shared" si="119"/>
        <v>2014</v>
      </c>
    </row>
    <row r="1910" spans="1:19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8287</v>
      </c>
      <c r="O1910" t="s">
        <v>8291</v>
      </c>
      <c r="P1910">
        <f t="shared" si="120"/>
        <v>86.956500000000005</v>
      </c>
      <c r="Q1910" s="9">
        <f t="shared" si="117"/>
        <v>41564.194131944445</v>
      </c>
      <c r="R1910" s="9">
        <f t="shared" si="118"/>
        <v>41897.18618055556</v>
      </c>
      <c r="S1910">
        <f t="shared" si="119"/>
        <v>2013</v>
      </c>
    </row>
    <row r="1911" spans="1:19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8287</v>
      </c>
      <c r="O1911" t="s">
        <v>8289</v>
      </c>
      <c r="P1911">
        <f t="shared" si="120"/>
        <v>285.71429999999998</v>
      </c>
      <c r="Q1911" s="9">
        <f t="shared" si="117"/>
        <v>41193.748483796298</v>
      </c>
      <c r="R1911" s="9">
        <f t="shared" si="118"/>
        <v>41594.235798611109</v>
      </c>
      <c r="S1911">
        <f t="shared" si="119"/>
        <v>2012</v>
      </c>
    </row>
    <row r="1912" spans="1:19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8287</v>
      </c>
      <c r="O1912" t="s">
        <v>8288</v>
      </c>
      <c r="P1912">
        <f t="shared" si="120"/>
        <v>42.553199999999997</v>
      </c>
      <c r="Q1912" s="9">
        <f t="shared" si="117"/>
        <v>42227.936157407406</v>
      </c>
      <c r="R1912" s="9">
        <f t="shared" si="118"/>
        <v>41223.790150462963</v>
      </c>
      <c r="S1912">
        <f t="shared" si="119"/>
        <v>2015</v>
      </c>
    </row>
    <row r="1913" spans="1:19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8287</v>
      </c>
      <c r="O1913" t="s">
        <v>8288</v>
      </c>
      <c r="P1913">
        <f t="shared" si="120"/>
        <v>250</v>
      </c>
      <c r="Q1913" s="9">
        <f t="shared" si="117"/>
        <v>41803.457326388889</v>
      </c>
      <c r="R1913" s="9">
        <f t="shared" si="118"/>
        <v>42287.936157407406</v>
      </c>
      <c r="S1913">
        <f t="shared" si="119"/>
        <v>2014</v>
      </c>
    </row>
    <row r="1914" spans="1:19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8283</v>
      </c>
      <c r="O1914" t="s">
        <v>8295</v>
      </c>
      <c r="P1914">
        <f t="shared" si="120"/>
        <v>36.363599999999998</v>
      </c>
      <c r="Q1914" s="9">
        <f t="shared" si="117"/>
        <v>41953.8675</v>
      </c>
      <c r="R1914" s="9">
        <f t="shared" si="118"/>
        <v>41833.457326388889</v>
      </c>
      <c r="S1914">
        <f t="shared" si="119"/>
        <v>2014</v>
      </c>
    </row>
    <row r="1915" spans="1:19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8283</v>
      </c>
      <c r="O1915" t="s">
        <v>8286</v>
      </c>
      <c r="P1915">
        <f t="shared" si="120"/>
        <v>133.33330000000001</v>
      </c>
      <c r="Q1915" s="9">
        <f t="shared" si="117"/>
        <v>42150.462083333332</v>
      </c>
      <c r="R1915" s="9">
        <f t="shared" si="118"/>
        <v>41983.8675</v>
      </c>
      <c r="S1915">
        <f t="shared" si="119"/>
        <v>2015</v>
      </c>
    </row>
    <row r="1916" spans="1:19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8283</v>
      </c>
      <c r="O1916" t="s">
        <v>8286</v>
      </c>
      <c r="P1916">
        <f t="shared" si="120"/>
        <v>117.64709999999999</v>
      </c>
      <c r="Q1916" s="9">
        <f t="shared" si="117"/>
        <v>41839.730937500004</v>
      </c>
      <c r="R1916" s="9">
        <f t="shared" si="118"/>
        <v>42180.462083333332</v>
      </c>
      <c r="S1916">
        <f t="shared" si="119"/>
        <v>2014</v>
      </c>
    </row>
    <row r="1917" spans="1:19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8283</v>
      </c>
      <c r="O1917" t="s">
        <v>8286</v>
      </c>
      <c r="P1917">
        <f t="shared" si="120"/>
        <v>95.238100000000003</v>
      </c>
      <c r="Q1917" s="9">
        <f t="shared" si="117"/>
        <v>42272.530509259261</v>
      </c>
      <c r="R1917" s="9">
        <f t="shared" si="118"/>
        <v>41869.730937500004</v>
      </c>
      <c r="S1917">
        <f t="shared" si="119"/>
        <v>2015</v>
      </c>
    </row>
    <row r="1918" spans="1:19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8283</v>
      </c>
      <c r="O1918" t="s">
        <v>8286</v>
      </c>
      <c r="P1918">
        <f t="shared" si="120"/>
        <v>64.516099999999994</v>
      </c>
      <c r="Q1918" s="9">
        <f t="shared" si="117"/>
        <v>42460.741747685184</v>
      </c>
      <c r="R1918" s="9">
        <f t="shared" si="118"/>
        <v>42300.530509259261</v>
      </c>
      <c r="S1918">
        <f t="shared" si="119"/>
        <v>2016</v>
      </c>
    </row>
    <row r="1919" spans="1:19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8283</v>
      </c>
      <c r="O1919" t="s">
        <v>8286</v>
      </c>
      <c r="P1919">
        <f t="shared" si="120"/>
        <v>68.965500000000006</v>
      </c>
      <c r="Q1919" s="9">
        <f t="shared" si="117"/>
        <v>42138.930671296301</v>
      </c>
      <c r="R1919" s="9">
        <f t="shared" si="118"/>
        <v>42511.165972222225</v>
      </c>
      <c r="S1919">
        <f t="shared" si="119"/>
        <v>2015</v>
      </c>
    </row>
    <row r="1920" spans="1:19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8283</v>
      </c>
      <c r="O1920" t="s">
        <v>8295</v>
      </c>
      <c r="P1920">
        <f t="shared" si="120"/>
        <v>100</v>
      </c>
      <c r="Q1920" s="9">
        <f t="shared" si="117"/>
        <v>41312.311562499999</v>
      </c>
      <c r="R1920" s="9">
        <f t="shared" si="118"/>
        <v>42168.930671296301</v>
      </c>
      <c r="S1920">
        <f t="shared" si="119"/>
        <v>2013</v>
      </c>
    </row>
    <row r="1921" spans="1:19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8287</v>
      </c>
      <c r="O1921" t="s">
        <v>8289</v>
      </c>
      <c r="P1921">
        <f t="shared" si="120"/>
        <v>27.301400000000001</v>
      </c>
      <c r="Q1921" s="9">
        <f t="shared" si="117"/>
        <v>42003.655555555553</v>
      </c>
      <c r="R1921" s="9">
        <f t="shared" si="118"/>
        <v>41342.311562499999</v>
      </c>
      <c r="S1921">
        <f t="shared" si="119"/>
        <v>2014</v>
      </c>
    </row>
    <row r="1922" spans="1:19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8273</v>
      </c>
      <c r="O1922" t="s">
        <v>8274</v>
      </c>
      <c r="P1922">
        <f t="shared" si="120"/>
        <v>60.242400000000004</v>
      </c>
      <c r="Q1922" s="9">
        <f t="shared" si="117"/>
        <v>41004.139108796298</v>
      </c>
      <c r="R1922" s="9">
        <f t="shared" si="118"/>
        <v>42035.142361111109</v>
      </c>
      <c r="S1922">
        <f t="shared" si="119"/>
        <v>2012</v>
      </c>
    </row>
    <row r="1923" spans="1:19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8287</v>
      </c>
      <c r="O1923" t="s">
        <v>8310</v>
      </c>
      <c r="P1923">
        <f t="shared" si="120"/>
        <v>82.583299999999994</v>
      </c>
      <c r="Q1923" s="9">
        <f t="shared" ref="Q1923:Q1986" si="121">(((J1924/60)/60)/24)+DATE(1970,1,1)</f>
        <v>42689.74324074074</v>
      </c>
      <c r="R1923" s="9">
        <f t="shared" ref="R1923:R1986" si="122">(((I1923/60)/60)/24)+DATE(1970,1,1)</f>
        <v>41034.139108796298</v>
      </c>
      <c r="S1923">
        <f t="shared" ref="S1923:S1986" si="123">YEAR(Q1923)</f>
        <v>2016</v>
      </c>
    </row>
    <row r="1924" spans="1:19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8268</v>
      </c>
      <c r="O1924" t="s">
        <v>8275</v>
      </c>
      <c r="P1924">
        <f t="shared" si="120"/>
        <v>26.5914</v>
      </c>
      <c r="Q1924" s="9">
        <f t="shared" si="121"/>
        <v>42095.918530092589</v>
      </c>
      <c r="R1924" s="9">
        <f t="shared" si="122"/>
        <v>42734.74324074074</v>
      </c>
      <c r="S1924">
        <f t="shared" si="123"/>
        <v>2015</v>
      </c>
    </row>
    <row r="1925" spans="1:19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8287</v>
      </c>
      <c r="O1925" t="s">
        <v>8290</v>
      </c>
      <c r="P1925">
        <f t="shared" ref="P1925:P1988" si="124">IFERROR(ROUND(E1925/L1925,4),0)</f>
        <v>115.7059</v>
      </c>
      <c r="Q1925" s="9">
        <f t="shared" si="121"/>
        <v>42524.782638888893</v>
      </c>
      <c r="R1925" s="9">
        <f t="shared" si="122"/>
        <v>42125.918530092589</v>
      </c>
      <c r="S1925">
        <f t="shared" si="123"/>
        <v>2016</v>
      </c>
    </row>
    <row r="1926" spans="1:19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8283</v>
      </c>
      <c r="O1926" t="s">
        <v>8286</v>
      </c>
      <c r="P1926">
        <f t="shared" si="124"/>
        <v>65.166700000000006</v>
      </c>
      <c r="Q1926" s="9">
        <f t="shared" si="121"/>
        <v>41915.437210648146</v>
      </c>
      <c r="R1926" s="9">
        <f t="shared" si="122"/>
        <v>42544.782638888893</v>
      </c>
      <c r="S1926">
        <f t="shared" si="123"/>
        <v>2014</v>
      </c>
    </row>
    <row r="1927" spans="1:19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8283</v>
      </c>
      <c r="O1927" t="s">
        <v>8286</v>
      </c>
      <c r="P1927">
        <f t="shared" si="124"/>
        <v>38.235300000000002</v>
      </c>
      <c r="Q1927" s="9">
        <f t="shared" si="121"/>
        <v>41325.525752314818</v>
      </c>
      <c r="R1927" s="9">
        <f t="shared" si="122"/>
        <v>41945.478877314818</v>
      </c>
      <c r="S1927">
        <f t="shared" si="123"/>
        <v>2013</v>
      </c>
    </row>
    <row r="1928" spans="1:19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8287</v>
      </c>
      <c r="O1928" t="s">
        <v>8291</v>
      </c>
      <c r="P1928">
        <f t="shared" si="124"/>
        <v>60.656300000000002</v>
      </c>
      <c r="Q1928" s="9">
        <f t="shared" si="121"/>
        <v>41828.515555555554</v>
      </c>
      <c r="R1928" s="9">
        <f t="shared" si="122"/>
        <v>41355.484085648146</v>
      </c>
      <c r="S1928">
        <f t="shared" si="123"/>
        <v>2014</v>
      </c>
    </row>
    <row r="1929" spans="1:19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8281</v>
      </c>
      <c r="O1929" t="s">
        <v>8292</v>
      </c>
      <c r="P1929">
        <f t="shared" si="124"/>
        <v>102.1053</v>
      </c>
      <c r="Q1929" s="9">
        <f t="shared" si="121"/>
        <v>41715.874780092592</v>
      </c>
      <c r="R1929" s="9">
        <f t="shared" si="122"/>
        <v>41868.515555555554</v>
      </c>
      <c r="S1929">
        <f t="shared" si="123"/>
        <v>2014</v>
      </c>
    </row>
    <row r="1930" spans="1:19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8287</v>
      </c>
      <c r="O1930" t="s">
        <v>8314</v>
      </c>
      <c r="P1930">
        <f t="shared" si="124"/>
        <v>48.424999999999997</v>
      </c>
      <c r="Q1930" s="9">
        <f t="shared" si="121"/>
        <v>41034.656597222223</v>
      </c>
      <c r="R1930" s="9">
        <f t="shared" si="122"/>
        <v>41750.041666666664</v>
      </c>
      <c r="S1930">
        <f t="shared" si="123"/>
        <v>2012</v>
      </c>
    </row>
    <row r="1931" spans="1:19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8287</v>
      </c>
      <c r="O1931" t="s">
        <v>8298</v>
      </c>
      <c r="P1931">
        <f t="shared" si="124"/>
        <v>39.183700000000002</v>
      </c>
      <c r="Q1931" s="9">
        <f t="shared" si="121"/>
        <v>42253.688043981485</v>
      </c>
      <c r="R1931" s="9">
        <f t="shared" si="122"/>
        <v>41064.656597222223</v>
      </c>
      <c r="S1931">
        <f t="shared" si="123"/>
        <v>2015</v>
      </c>
    </row>
    <row r="1932" spans="1:19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8283</v>
      </c>
      <c r="O1932" t="s">
        <v>8284</v>
      </c>
      <c r="P1932">
        <f t="shared" si="124"/>
        <v>51.8919</v>
      </c>
      <c r="Q1932" s="9">
        <f t="shared" si="121"/>
        <v>41781.855092592588</v>
      </c>
      <c r="R1932" s="9">
        <f t="shared" si="122"/>
        <v>42283.688043981485</v>
      </c>
      <c r="S1932">
        <f t="shared" si="123"/>
        <v>2014</v>
      </c>
    </row>
    <row r="1933" spans="1:19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8283</v>
      </c>
      <c r="O1933" t="s">
        <v>8286</v>
      </c>
      <c r="P1933">
        <f t="shared" si="124"/>
        <v>34.25</v>
      </c>
      <c r="Q1933" s="9">
        <f t="shared" si="121"/>
        <v>41036.946469907409</v>
      </c>
      <c r="R1933" s="9">
        <f t="shared" si="122"/>
        <v>41811.855092592588</v>
      </c>
      <c r="S1933">
        <f t="shared" si="123"/>
        <v>2012</v>
      </c>
    </row>
    <row r="1934" spans="1:19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8287</v>
      </c>
      <c r="O1934" t="s">
        <v>8288</v>
      </c>
      <c r="P1934">
        <f t="shared" si="124"/>
        <v>45.5488</v>
      </c>
      <c r="Q1934" s="9">
        <f t="shared" si="121"/>
        <v>40043.895462962959</v>
      </c>
      <c r="R1934" s="9">
        <f t="shared" si="122"/>
        <v>41066.946469907409</v>
      </c>
      <c r="S1934">
        <f t="shared" si="123"/>
        <v>2009</v>
      </c>
    </row>
    <row r="1935" spans="1:19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8281</v>
      </c>
      <c r="O1935" t="s">
        <v>8299</v>
      </c>
      <c r="P1935">
        <f t="shared" si="124"/>
        <v>73.461500000000001</v>
      </c>
      <c r="Q1935" s="9">
        <f t="shared" si="121"/>
        <v>42370.90320601852</v>
      </c>
      <c r="R1935" s="9">
        <f t="shared" si="122"/>
        <v>40098.874305555553</v>
      </c>
      <c r="S1935">
        <f t="shared" si="123"/>
        <v>2016</v>
      </c>
    </row>
    <row r="1936" spans="1:19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8283</v>
      </c>
      <c r="O1936" t="s">
        <v>8286</v>
      </c>
      <c r="P1936">
        <f t="shared" si="124"/>
        <v>381.6</v>
      </c>
      <c r="Q1936" s="9">
        <f t="shared" si="121"/>
        <v>41923.857511574075</v>
      </c>
      <c r="R1936" s="9">
        <f t="shared" si="122"/>
        <v>42406.207638888889</v>
      </c>
      <c r="S1936">
        <f t="shared" si="123"/>
        <v>2014</v>
      </c>
    </row>
    <row r="1937" spans="1:19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8268</v>
      </c>
      <c r="O1937" t="s">
        <v>8300</v>
      </c>
      <c r="P1937">
        <f t="shared" si="124"/>
        <v>65.413799999999995</v>
      </c>
      <c r="Q1937" s="9">
        <f t="shared" si="121"/>
        <v>42339.967708333337</v>
      </c>
      <c r="R1937" s="9">
        <f t="shared" si="122"/>
        <v>41953.899178240739</v>
      </c>
      <c r="S1937">
        <f t="shared" si="123"/>
        <v>2015</v>
      </c>
    </row>
    <row r="1938" spans="1:19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8268</v>
      </c>
      <c r="O1938" t="s">
        <v>8270</v>
      </c>
      <c r="P1938">
        <f t="shared" si="124"/>
        <v>82.087000000000003</v>
      </c>
      <c r="Q1938" s="9">
        <f t="shared" si="121"/>
        <v>42273.884305555555</v>
      </c>
      <c r="R1938" s="9">
        <f t="shared" si="122"/>
        <v>42369.958333333328</v>
      </c>
      <c r="S1938">
        <f t="shared" si="123"/>
        <v>2015</v>
      </c>
    </row>
    <row r="1939" spans="1:19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8268</v>
      </c>
      <c r="O1939" t="s">
        <v>8275</v>
      </c>
      <c r="P1939">
        <f t="shared" si="124"/>
        <v>35.547199999999997</v>
      </c>
      <c r="Q1939" s="9">
        <f t="shared" si="121"/>
        <v>41037.551585648151</v>
      </c>
      <c r="R1939" s="9">
        <f t="shared" si="122"/>
        <v>42300.458333333328</v>
      </c>
      <c r="S1939">
        <f t="shared" si="123"/>
        <v>2012</v>
      </c>
    </row>
    <row r="1940" spans="1:19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8287</v>
      </c>
      <c r="O1940" t="s">
        <v>8288</v>
      </c>
      <c r="P1940">
        <f t="shared" si="124"/>
        <v>37.672800000000002</v>
      </c>
      <c r="Q1940" s="9">
        <f t="shared" si="121"/>
        <v>41250.827118055553</v>
      </c>
      <c r="R1940" s="9">
        <f t="shared" si="122"/>
        <v>41067.551585648151</v>
      </c>
      <c r="S1940">
        <f t="shared" si="123"/>
        <v>2012</v>
      </c>
    </row>
    <row r="1941" spans="1:19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8271</v>
      </c>
      <c r="O1941" t="s">
        <v>8272</v>
      </c>
      <c r="P1941">
        <f t="shared" si="124"/>
        <v>23.172799999999999</v>
      </c>
      <c r="Q1941" s="9">
        <f t="shared" si="121"/>
        <v>41978.760393518518</v>
      </c>
      <c r="R1941" s="9">
        <f t="shared" si="122"/>
        <v>41271.827118055553</v>
      </c>
      <c r="S1941">
        <f t="shared" si="123"/>
        <v>2014</v>
      </c>
    </row>
    <row r="1942" spans="1:19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8273</v>
      </c>
      <c r="O1942" t="s">
        <v>8274</v>
      </c>
      <c r="P1942">
        <f t="shared" si="124"/>
        <v>98.789500000000004</v>
      </c>
      <c r="Q1942" s="9">
        <f t="shared" si="121"/>
        <v>42296.261087962965</v>
      </c>
      <c r="R1942" s="9">
        <f t="shared" si="122"/>
        <v>42023.760393518518</v>
      </c>
      <c r="S1942">
        <f t="shared" si="123"/>
        <v>2015</v>
      </c>
    </row>
    <row r="1943" spans="1:19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8281</v>
      </c>
      <c r="O1943" t="s">
        <v>8299</v>
      </c>
      <c r="P1943">
        <f t="shared" si="124"/>
        <v>170.5455</v>
      </c>
      <c r="Q1943" s="9">
        <f t="shared" si="121"/>
        <v>42709.134780092587</v>
      </c>
      <c r="R1943" s="9">
        <f t="shared" si="122"/>
        <v>42326.302754629629</v>
      </c>
      <c r="S1943">
        <f t="shared" si="123"/>
        <v>2016</v>
      </c>
    </row>
    <row r="1944" spans="1:19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8283</v>
      </c>
      <c r="O1944" t="s">
        <v>8286</v>
      </c>
      <c r="P1944">
        <f t="shared" si="124"/>
        <v>36.076900000000002</v>
      </c>
      <c r="Q1944" s="9">
        <f t="shared" si="121"/>
        <v>42636.614745370374</v>
      </c>
      <c r="R1944" s="9">
        <f t="shared" si="122"/>
        <v>42739.134780092587</v>
      </c>
      <c r="S1944">
        <f t="shared" si="123"/>
        <v>2016</v>
      </c>
    </row>
    <row r="1945" spans="1:19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8268</v>
      </c>
      <c r="O1945" t="s">
        <v>8275</v>
      </c>
      <c r="P1945">
        <f t="shared" si="124"/>
        <v>37.46</v>
      </c>
      <c r="Q1945" s="9">
        <f t="shared" si="121"/>
        <v>42313.703900462962</v>
      </c>
      <c r="R1945" s="9">
        <f t="shared" si="122"/>
        <v>42659.041666666672</v>
      </c>
      <c r="S1945">
        <f t="shared" si="123"/>
        <v>2015</v>
      </c>
    </row>
    <row r="1946" spans="1:19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8283</v>
      </c>
      <c r="O1946" t="s">
        <v>8286</v>
      </c>
      <c r="P1946">
        <f t="shared" si="124"/>
        <v>20.118200000000002</v>
      </c>
      <c r="Q1946" s="9">
        <f t="shared" si="121"/>
        <v>42256.764212962968</v>
      </c>
      <c r="R1946" s="9">
        <f t="shared" si="122"/>
        <v>42343</v>
      </c>
      <c r="S1946">
        <f t="shared" si="123"/>
        <v>2015</v>
      </c>
    </row>
    <row r="1947" spans="1:19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8283</v>
      </c>
      <c r="O1947" t="s">
        <v>8286</v>
      </c>
      <c r="P1947">
        <f t="shared" si="124"/>
        <v>35.961500000000001</v>
      </c>
      <c r="Q1947" s="9">
        <f t="shared" si="121"/>
        <v>42628.22792824074</v>
      </c>
      <c r="R1947" s="9">
        <f t="shared" si="122"/>
        <v>42283.957638888889</v>
      </c>
      <c r="S1947">
        <f t="shared" si="123"/>
        <v>2016</v>
      </c>
    </row>
    <row r="1948" spans="1:19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8281</v>
      </c>
      <c r="O1948" t="s">
        <v>8297</v>
      </c>
      <c r="P1948">
        <f t="shared" si="124"/>
        <v>311.16669999999999</v>
      </c>
      <c r="Q1948" s="9">
        <f t="shared" si="121"/>
        <v>42233.747349537036</v>
      </c>
      <c r="R1948" s="9">
        <f t="shared" si="122"/>
        <v>42663.22792824074</v>
      </c>
      <c r="S1948">
        <f t="shared" si="123"/>
        <v>2015</v>
      </c>
    </row>
    <row r="1949" spans="1:19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8283</v>
      </c>
      <c r="O1949" t="s">
        <v>8284</v>
      </c>
      <c r="P1949">
        <f t="shared" si="124"/>
        <v>45.5366</v>
      </c>
      <c r="Q1949" s="9">
        <f t="shared" si="121"/>
        <v>42688.711354166662</v>
      </c>
      <c r="R1949" s="9">
        <f t="shared" si="122"/>
        <v>42263.747349537036</v>
      </c>
      <c r="S1949">
        <f t="shared" si="123"/>
        <v>2016</v>
      </c>
    </row>
    <row r="1950" spans="1:19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8268</v>
      </c>
      <c r="O1950" t="s">
        <v>8270</v>
      </c>
      <c r="P1950">
        <f t="shared" si="124"/>
        <v>155.33330000000001</v>
      </c>
      <c r="Q1950" s="9">
        <f t="shared" si="121"/>
        <v>42205.171018518522</v>
      </c>
      <c r="R1950" s="9">
        <f t="shared" si="122"/>
        <v>42748.711354166662</v>
      </c>
      <c r="S1950">
        <f t="shared" si="123"/>
        <v>2015</v>
      </c>
    </row>
    <row r="1951" spans="1:19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8283</v>
      </c>
      <c r="O1951" t="s">
        <v>8286</v>
      </c>
      <c r="P1951">
        <f t="shared" si="124"/>
        <v>60.064500000000002</v>
      </c>
      <c r="Q1951" s="9">
        <f t="shared" si="121"/>
        <v>41277.186111111114</v>
      </c>
      <c r="R1951" s="9">
        <f t="shared" si="122"/>
        <v>42235.171018518522</v>
      </c>
      <c r="S1951">
        <f t="shared" si="123"/>
        <v>2013</v>
      </c>
    </row>
    <row r="1952" spans="1:19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8287</v>
      </c>
      <c r="O1952" t="s">
        <v>8291</v>
      </c>
      <c r="P1952">
        <f t="shared" si="124"/>
        <v>132.8571</v>
      </c>
      <c r="Q1952" s="9">
        <f t="shared" si="121"/>
        <v>42552.048356481479</v>
      </c>
      <c r="R1952" s="9">
        <f t="shared" si="122"/>
        <v>41295.332638888889</v>
      </c>
      <c r="S1952">
        <f t="shared" si="123"/>
        <v>2016</v>
      </c>
    </row>
    <row r="1953" spans="1:19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8283</v>
      </c>
      <c r="O1953" t="s">
        <v>8286</v>
      </c>
      <c r="P1953">
        <f t="shared" si="124"/>
        <v>80.869600000000005</v>
      </c>
      <c r="Q1953" s="9">
        <f t="shared" si="121"/>
        <v>41861.524837962963</v>
      </c>
      <c r="R1953" s="9">
        <f t="shared" si="122"/>
        <v>42573.226388888885</v>
      </c>
      <c r="S1953">
        <f t="shared" si="123"/>
        <v>2014</v>
      </c>
    </row>
    <row r="1954" spans="1:19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8283</v>
      </c>
      <c r="O1954" t="s">
        <v>8286</v>
      </c>
      <c r="P1954">
        <f t="shared" si="124"/>
        <v>41.222200000000001</v>
      </c>
      <c r="Q1954" s="9">
        <f t="shared" si="121"/>
        <v>40926.047858796301</v>
      </c>
      <c r="R1954" s="9">
        <f t="shared" si="122"/>
        <v>41891.524837962963</v>
      </c>
      <c r="S1954">
        <f t="shared" si="123"/>
        <v>2012</v>
      </c>
    </row>
    <row r="1955" spans="1:19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8287</v>
      </c>
      <c r="O1955" t="s">
        <v>8291</v>
      </c>
      <c r="P1955">
        <f t="shared" si="124"/>
        <v>61.366700000000002</v>
      </c>
      <c r="Q1955" s="9">
        <f t="shared" si="121"/>
        <v>40761.604421296295</v>
      </c>
      <c r="R1955" s="9">
        <f t="shared" si="122"/>
        <v>40986.006192129629</v>
      </c>
      <c r="S1955">
        <f t="shared" si="123"/>
        <v>2011</v>
      </c>
    </row>
    <row r="1956" spans="1:19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8268</v>
      </c>
      <c r="O1956" t="s">
        <v>8269</v>
      </c>
      <c r="P1956">
        <f t="shared" si="124"/>
        <v>44.853700000000003</v>
      </c>
      <c r="Q1956" s="9">
        <f t="shared" si="121"/>
        <v>42072.576249999998</v>
      </c>
      <c r="R1956" s="9">
        <f t="shared" si="122"/>
        <v>40805.604421296295</v>
      </c>
      <c r="S1956">
        <f t="shared" si="123"/>
        <v>2015</v>
      </c>
    </row>
    <row r="1957" spans="1:19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8283</v>
      </c>
      <c r="O1957" t="s">
        <v>8286</v>
      </c>
      <c r="P1957">
        <f t="shared" si="124"/>
        <v>67.962999999999994</v>
      </c>
      <c r="Q1957" s="9">
        <f t="shared" si="121"/>
        <v>41912.858946759261</v>
      </c>
      <c r="R1957" s="9">
        <f t="shared" si="122"/>
        <v>42097.576249999998</v>
      </c>
      <c r="S1957">
        <f t="shared" si="123"/>
        <v>2014</v>
      </c>
    </row>
    <row r="1958" spans="1:19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8283</v>
      </c>
      <c r="O1958" t="s">
        <v>8286</v>
      </c>
      <c r="P1958">
        <f t="shared" si="124"/>
        <v>73.239999999999995</v>
      </c>
      <c r="Q1958" s="9">
        <f t="shared" si="121"/>
        <v>41162.672326388885</v>
      </c>
      <c r="R1958" s="9">
        <f t="shared" si="122"/>
        <v>41942.858946759261</v>
      </c>
      <c r="S1958">
        <f t="shared" si="123"/>
        <v>2012</v>
      </c>
    </row>
    <row r="1959" spans="1:19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8281</v>
      </c>
      <c r="O1959" t="s">
        <v>8299</v>
      </c>
      <c r="P1959">
        <f t="shared" si="124"/>
        <v>87.142899999999997</v>
      </c>
      <c r="Q1959" s="9">
        <f t="shared" si="121"/>
        <v>42167.533159722225</v>
      </c>
      <c r="R1959" s="9">
        <f t="shared" si="122"/>
        <v>41192.672326388885</v>
      </c>
      <c r="S1959">
        <f t="shared" si="123"/>
        <v>2015</v>
      </c>
    </row>
    <row r="1960" spans="1:19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8283</v>
      </c>
      <c r="O1960" t="s">
        <v>8286</v>
      </c>
      <c r="P1960">
        <f t="shared" si="124"/>
        <v>61</v>
      </c>
      <c r="Q1960" s="9">
        <f t="shared" si="121"/>
        <v>41902.622395833336</v>
      </c>
      <c r="R1960" s="9">
        <f t="shared" si="122"/>
        <v>42197.533159722225</v>
      </c>
      <c r="S1960">
        <f t="shared" si="123"/>
        <v>2014</v>
      </c>
    </row>
    <row r="1961" spans="1:19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8283</v>
      </c>
      <c r="O1961" t="s">
        <v>8284</v>
      </c>
      <c r="P1961">
        <f t="shared" si="124"/>
        <v>140.5385</v>
      </c>
      <c r="Q1961" s="9">
        <f t="shared" si="121"/>
        <v>42054.849050925928</v>
      </c>
      <c r="R1961" s="9">
        <f t="shared" si="122"/>
        <v>41932.622395833336</v>
      </c>
      <c r="S1961">
        <f t="shared" si="123"/>
        <v>2015</v>
      </c>
    </row>
    <row r="1962" spans="1:19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8283</v>
      </c>
      <c r="O1962" t="s">
        <v>8286</v>
      </c>
      <c r="P1962">
        <f t="shared" si="124"/>
        <v>70.230800000000002</v>
      </c>
      <c r="Q1962" s="9">
        <f t="shared" si="121"/>
        <v>42760.244212962964</v>
      </c>
      <c r="R1962" s="9">
        <f t="shared" si="122"/>
        <v>42084.807384259257</v>
      </c>
      <c r="S1962">
        <f t="shared" si="123"/>
        <v>2017</v>
      </c>
    </row>
    <row r="1963" spans="1:19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8279</v>
      </c>
      <c r="O1963" t="s">
        <v>8305</v>
      </c>
      <c r="P1963">
        <f t="shared" si="124"/>
        <v>96.052599999999998</v>
      </c>
      <c r="Q1963" s="9">
        <f t="shared" si="121"/>
        <v>41740.138113425928</v>
      </c>
      <c r="R1963" s="9">
        <f t="shared" si="122"/>
        <v>42790.244212962964</v>
      </c>
      <c r="S1963">
        <f t="shared" si="123"/>
        <v>2014</v>
      </c>
    </row>
    <row r="1964" spans="1:19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8276</v>
      </c>
      <c r="O1964" t="s">
        <v>8294</v>
      </c>
      <c r="P1964">
        <f t="shared" si="124"/>
        <v>18.581600000000002</v>
      </c>
      <c r="Q1964" s="9">
        <f t="shared" si="121"/>
        <v>41879.913761574076</v>
      </c>
      <c r="R1964" s="9">
        <f t="shared" si="122"/>
        <v>41770.138113425928</v>
      </c>
      <c r="S1964">
        <f t="shared" si="123"/>
        <v>2014</v>
      </c>
    </row>
    <row r="1965" spans="1:19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8283</v>
      </c>
      <c r="O1965" t="s">
        <v>8286</v>
      </c>
      <c r="P1965">
        <f t="shared" si="124"/>
        <v>140</v>
      </c>
      <c r="Q1965" s="9">
        <f t="shared" si="121"/>
        <v>40939.979618055557</v>
      </c>
      <c r="R1965" s="9">
        <f t="shared" si="122"/>
        <v>41894.913761574076</v>
      </c>
      <c r="S1965">
        <f t="shared" si="123"/>
        <v>2012</v>
      </c>
    </row>
    <row r="1966" spans="1:19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8271</v>
      </c>
      <c r="O1966" t="s">
        <v>8272</v>
      </c>
      <c r="P1966">
        <f t="shared" si="124"/>
        <v>38.462600000000002</v>
      </c>
      <c r="Q1966" s="9">
        <f t="shared" si="121"/>
        <v>42017.88045138889</v>
      </c>
      <c r="R1966" s="9">
        <f t="shared" si="122"/>
        <v>40969.979618055557</v>
      </c>
      <c r="S1966">
        <f t="shared" si="123"/>
        <v>2015</v>
      </c>
    </row>
    <row r="1967" spans="1:19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8283</v>
      </c>
      <c r="O1967" t="s">
        <v>8286</v>
      </c>
      <c r="P1967">
        <f t="shared" si="124"/>
        <v>150.41669999999999</v>
      </c>
      <c r="Q1967" s="9">
        <f t="shared" si="121"/>
        <v>41712.762673611112</v>
      </c>
      <c r="R1967" s="9">
        <f t="shared" si="122"/>
        <v>42044.1875</v>
      </c>
      <c r="S1967">
        <f t="shared" si="123"/>
        <v>2014</v>
      </c>
    </row>
    <row r="1968" spans="1:19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8276</v>
      </c>
      <c r="O1968" t="s">
        <v>8294</v>
      </c>
      <c r="P1968">
        <f t="shared" si="124"/>
        <v>81.954499999999996</v>
      </c>
      <c r="Q1968" s="9">
        <f t="shared" si="121"/>
        <v>40941.652372685188</v>
      </c>
      <c r="R1968" s="9">
        <f t="shared" si="122"/>
        <v>41742.762673611112</v>
      </c>
      <c r="S1968">
        <f t="shared" si="123"/>
        <v>2012</v>
      </c>
    </row>
    <row r="1969" spans="1:19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8287</v>
      </c>
      <c r="O1969" t="s">
        <v>8291</v>
      </c>
      <c r="P1969">
        <f t="shared" si="124"/>
        <v>94.736800000000002</v>
      </c>
      <c r="Q1969" s="9">
        <f t="shared" si="121"/>
        <v>42157.598090277781</v>
      </c>
      <c r="R1969" s="9">
        <f t="shared" si="122"/>
        <v>40971.652372685188</v>
      </c>
      <c r="S1969">
        <f t="shared" si="123"/>
        <v>2015</v>
      </c>
    </row>
    <row r="1970" spans="1:19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8283</v>
      </c>
      <c r="O1970" t="s">
        <v>8295</v>
      </c>
      <c r="P1970">
        <f t="shared" si="124"/>
        <v>300</v>
      </c>
      <c r="Q1970" s="9">
        <f t="shared" si="121"/>
        <v>41940.598182870373</v>
      </c>
      <c r="R1970" s="9">
        <f t="shared" si="122"/>
        <v>42217.583333333328</v>
      </c>
      <c r="S1970">
        <f t="shared" si="123"/>
        <v>2014</v>
      </c>
    </row>
    <row r="1971" spans="1:19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8283</v>
      </c>
      <c r="O1971" t="s">
        <v>8286</v>
      </c>
      <c r="P1971">
        <f t="shared" si="124"/>
        <v>58.064500000000002</v>
      </c>
      <c r="Q1971" s="9">
        <f t="shared" si="121"/>
        <v>41807.690081018518</v>
      </c>
      <c r="R1971" s="9">
        <f t="shared" si="122"/>
        <v>41970.639849537038</v>
      </c>
      <c r="S1971">
        <f t="shared" si="123"/>
        <v>2014</v>
      </c>
    </row>
    <row r="1972" spans="1:19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8283</v>
      </c>
      <c r="O1972" t="s">
        <v>8286</v>
      </c>
      <c r="P1972">
        <f t="shared" si="124"/>
        <v>48.339700000000001</v>
      </c>
      <c r="Q1972" s="9">
        <f t="shared" si="121"/>
        <v>42103.884930555556</v>
      </c>
      <c r="R1972" s="9">
        <f t="shared" si="122"/>
        <v>41837.690081018518</v>
      </c>
      <c r="S1972">
        <f t="shared" si="123"/>
        <v>2015</v>
      </c>
    </row>
    <row r="1973" spans="1:19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8283</v>
      </c>
      <c r="O1973" t="s">
        <v>8286</v>
      </c>
      <c r="P1973">
        <f t="shared" si="124"/>
        <v>89.4</v>
      </c>
      <c r="Q1973" s="9">
        <f t="shared" si="121"/>
        <v>41794.124953703707</v>
      </c>
      <c r="R1973" s="9">
        <f t="shared" si="122"/>
        <v>42133.884930555556</v>
      </c>
      <c r="S1973">
        <f t="shared" si="123"/>
        <v>2014</v>
      </c>
    </row>
    <row r="1974" spans="1:19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8281</v>
      </c>
      <c r="O1974" t="s">
        <v>8297</v>
      </c>
      <c r="P1974">
        <f t="shared" si="124"/>
        <v>119</v>
      </c>
      <c r="Q1974" s="9">
        <f t="shared" si="121"/>
        <v>41692.084143518521</v>
      </c>
      <c r="R1974" s="9">
        <f t="shared" si="122"/>
        <v>41854.124953703707</v>
      </c>
      <c r="S1974">
        <f t="shared" si="123"/>
        <v>2014</v>
      </c>
    </row>
    <row r="1975" spans="1:19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8287</v>
      </c>
      <c r="O1975" t="s">
        <v>8291</v>
      </c>
      <c r="P1975">
        <f t="shared" si="124"/>
        <v>43.5366</v>
      </c>
      <c r="Q1975" s="9">
        <f t="shared" si="121"/>
        <v>42279.778564814813</v>
      </c>
      <c r="R1975" s="9">
        <f t="shared" si="122"/>
        <v>41727.041666666664</v>
      </c>
      <c r="S1975">
        <f t="shared" si="123"/>
        <v>2015</v>
      </c>
    </row>
    <row r="1976" spans="1:19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8283</v>
      </c>
      <c r="O1976" t="s">
        <v>8286</v>
      </c>
      <c r="P1976">
        <f t="shared" si="124"/>
        <v>137.07689999999999</v>
      </c>
      <c r="Q1976" s="9">
        <f t="shared" si="121"/>
        <v>42619.635787037041</v>
      </c>
      <c r="R1976" s="9">
        <f t="shared" si="122"/>
        <v>42310.701388888891</v>
      </c>
      <c r="S1976">
        <f t="shared" si="123"/>
        <v>2016</v>
      </c>
    </row>
    <row r="1977" spans="1:19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8268</v>
      </c>
      <c r="O1977" t="s">
        <v>8270</v>
      </c>
      <c r="P1977">
        <f t="shared" si="124"/>
        <v>59.2</v>
      </c>
      <c r="Q1977" s="9">
        <f t="shared" si="121"/>
        <v>41662.854988425926</v>
      </c>
      <c r="R1977" s="9">
        <f t="shared" si="122"/>
        <v>42649.635787037041</v>
      </c>
      <c r="S1977">
        <f t="shared" si="123"/>
        <v>2014</v>
      </c>
    </row>
    <row r="1978" spans="1:19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8287</v>
      </c>
      <c r="O1978" t="s">
        <v>8298</v>
      </c>
      <c r="P1978">
        <f t="shared" si="124"/>
        <v>36.244900000000001</v>
      </c>
      <c r="Q1978" s="9">
        <f t="shared" si="121"/>
        <v>41617.912662037037</v>
      </c>
      <c r="R1978" s="9">
        <f t="shared" si="122"/>
        <v>41676.854988425926</v>
      </c>
      <c r="S1978">
        <f t="shared" si="123"/>
        <v>2013</v>
      </c>
    </row>
    <row r="1979" spans="1:19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8268</v>
      </c>
      <c r="O1979" t="s">
        <v>8275</v>
      </c>
      <c r="P1979">
        <f t="shared" si="124"/>
        <v>35.520000000000003</v>
      </c>
      <c r="Q1979" s="9">
        <f t="shared" si="121"/>
        <v>40796.001261574071</v>
      </c>
      <c r="R1979" s="9">
        <f t="shared" si="122"/>
        <v>41631.912662037037</v>
      </c>
      <c r="S1979">
        <f t="shared" si="123"/>
        <v>2011</v>
      </c>
    </row>
    <row r="1980" spans="1:19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8287</v>
      </c>
      <c r="O1980" t="s">
        <v>8291</v>
      </c>
      <c r="P1980">
        <f t="shared" si="124"/>
        <v>443.75</v>
      </c>
      <c r="Q1980" s="9">
        <f t="shared" si="121"/>
        <v>42290.059594907405</v>
      </c>
      <c r="R1980" s="9">
        <f t="shared" si="122"/>
        <v>40849.333333333336</v>
      </c>
      <c r="S1980">
        <f t="shared" si="123"/>
        <v>2015</v>
      </c>
    </row>
    <row r="1981" spans="1:19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8287</v>
      </c>
      <c r="O1981" t="s">
        <v>8288</v>
      </c>
      <c r="P1981">
        <f t="shared" si="124"/>
        <v>50.6571</v>
      </c>
      <c r="Q1981" s="9">
        <f t="shared" si="121"/>
        <v>42804.534652777773</v>
      </c>
      <c r="R1981" s="9">
        <f t="shared" si="122"/>
        <v>42304.207638888889</v>
      </c>
      <c r="S1981">
        <f t="shared" si="123"/>
        <v>2017</v>
      </c>
    </row>
    <row r="1982" spans="1:19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8287</v>
      </c>
      <c r="O1982" t="s">
        <v>8290</v>
      </c>
      <c r="P1982">
        <f t="shared" si="124"/>
        <v>253.1429</v>
      </c>
      <c r="Q1982" s="9">
        <f t="shared" si="121"/>
        <v>42052.802430555559</v>
      </c>
      <c r="R1982" s="9">
        <f t="shared" si="122"/>
        <v>42834.492986111116</v>
      </c>
      <c r="S1982">
        <f t="shared" si="123"/>
        <v>2015</v>
      </c>
    </row>
    <row r="1983" spans="1:19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8279</v>
      </c>
      <c r="O1983" t="s">
        <v>8317</v>
      </c>
      <c r="P1983">
        <f t="shared" si="124"/>
        <v>53.545499999999997</v>
      </c>
      <c r="Q1983" s="9">
        <f t="shared" si="121"/>
        <v>42690.334317129629</v>
      </c>
      <c r="R1983" s="9">
        <f t="shared" si="122"/>
        <v>42082.760763888888</v>
      </c>
      <c r="S1983">
        <f t="shared" si="123"/>
        <v>2016</v>
      </c>
    </row>
    <row r="1984" spans="1:19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8283</v>
      </c>
      <c r="O1984" t="s">
        <v>8286</v>
      </c>
      <c r="P1984">
        <f t="shared" si="124"/>
        <v>67.923100000000005</v>
      </c>
      <c r="Q1984" s="9">
        <f t="shared" si="121"/>
        <v>42649.623460648145</v>
      </c>
      <c r="R1984" s="9">
        <f t="shared" si="122"/>
        <v>42721.333333333328</v>
      </c>
      <c r="S1984">
        <f t="shared" si="123"/>
        <v>2016</v>
      </c>
    </row>
    <row r="1985" spans="1:19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8283</v>
      </c>
      <c r="O1985" t="s">
        <v>8295</v>
      </c>
      <c r="P1985">
        <f t="shared" si="124"/>
        <v>56.838700000000003</v>
      </c>
      <c r="Q1985" s="9">
        <f t="shared" si="121"/>
        <v>42359.792233796295</v>
      </c>
      <c r="R1985" s="9">
        <f t="shared" si="122"/>
        <v>42693.041666666672</v>
      </c>
      <c r="S1985">
        <f t="shared" si="123"/>
        <v>2015</v>
      </c>
    </row>
    <row r="1986" spans="1:19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8283</v>
      </c>
      <c r="O1986" t="s">
        <v>8284</v>
      </c>
      <c r="P1986">
        <f t="shared" si="124"/>
        <v>65.111099999999993</v>
      </c>
      <c r="Q1986" s="9">
        <f t="shared" si="121"/>
        <v>41646.792222222226</v>
      </c>
      <c r="R1986" s="9">
        <f t="shared" si="122"/>
        <v>42408.01180555555</v>
      </c>
      <c r="S1986">
        <f t="shared" si="123"/>
        <v>2014</v>
      </c>
    </row>
    <row r="1987" spans="1:19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8287</v>
      </c>
      <c r="O1987" t="s">
        <v>8289</v>
      </c>
      <c r="P1987">
        <f t="shared" si="124"/>
        <v>73.125399999999999</v>
      </c>
      <c r="Q1987" s="9">
        <f t="shared" ref="Q1987:Q2050" si="125">(((J1988/60)/60)/24)+DATE(1970,1,1)</f>
        <v>41044.988055555557</v>
      </c>
      <c r="R1987" s="9">
        <f t="shared" ref="R1987:R2050" si="126">(((I1987/60)/60)/24)+DATE(1970,1,1)</f>
        <v>41676.792222222226</v>
      </c>
      <c r="S1987">
        <f t="shared" ref="S1987:S2050" si="127">YEAR(Q1987)</f>
        <v>2012</v>
      </c>
    </row>
    <row r="1988" spans="1:19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8271</v>
      </c>
      <c r="O1988" t="s">
        <v>8316</v>
      </c>
      <c r="P1988">
        <f t="shared" si="124"/>
        <v>35.734699999999997</v>
      </c>
      <c r="Q1988" s="9">
        <f t="shared" si="125"/>
        <v>42565.009097222224</v>
      </c>
      <c r="R1988" s="9">
        <f t="shared" si="126"/>
        <v>41104.988055555557</v>
      </c>
      <c r="S1988">
        <f t="shared" si="127"/>
        <v>2016</v>
      </c>
    </row>
    <row r="1989" spans="1:19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8287</v>
      </c>
      <c r="O1989" t="s">
        <v>8291</v>
      </c>
      <c r="P1989">
        <f t="shared" ref="P1989:P2052" si="128">IFERROR(ROUND(E1989/L1989,4),0)</f>
        <v>67.307699999999997</v>
      </c>
      <c r="Q1989" s="9">
        <f t="shared" si="125"/>
        <v>42612.642754629633</v>
      </c>
      <c r="R1989" s="9">
        <f t="shared" si="126"/>
        <v>42572.009097222224</v>
      </c>
      <c r="S1989">
        <f t="shared" si="127"/>
        <v>2016</v>
      </c>
    </row>
    <row r="1990" spans="1:19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8268</v>
      </c>
      <c r="O1990" t="s">
        <v>8270</v>
      </c>
      <c r="P1990">
        <f t="shared" si="128"/>
        <v>116.5333</v>
      </c>
      <c r="Q1990" s="9">
        <f t="shared" si="125"/>
        <v>41921.770439814813</v>
      </c>
      <c r="R1990" s="9">
        <f t="shared" si="126"/>
        <v>42657.642754629633</v>
      </c>
      <c r="S1990">
        <f t="shared" si="127"/>
        <v>2014</v>
      </c>
    </row>
    <row r="1991" spans="1:19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8283</v>
      </c>
      <c r="O1991" t="s">
        <v>8286</v>
      </c>
      <c r="P1991">
        <f t="shared" si="128"/>
        <v>45.842100000000002</v>
      </c>
      <c r="Q1991" s="9">
        <f t="shared" si="125"/>
        <v>42773.916180555556</v>
      </c>
      <c r="R1991" s="9">
        <f t="shared" si="126"/>
        <v>41938.770439814813</v>
      </c>
      <c r="S1991">
        <f t="shared" si="127"/>
        <v>2017</v>
      </c>
    </row>
    <row r="1992" spans="1:19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8283</v>
      </c>
      <c r="O1992" t="s">
        <v>8284</v>
      </c>
      <c r="P1992">
        <f t="shared" si="128"/>
        <v>217.375</v>
      </c>
      <c r="Q1992" s="9">
        <f t="shared" si="125"/>
        <v>42079.745578703703</v>
      </c>
      <c r="R1992" s="9">
        <f t="shared" si="126"/>
        <v>42818.874513888892</v>
      </c>
      <c r="S1992">
        <f t="shared" si="127"/>
        <v>2015</v>
      </c>
    </row>
    <row r="1993" spans="1:19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8287</v>
      </c>
      <c r="O1993" t="s">
        <v>8296</v>
      </c>
      <c r="P1993">
        <f t="shared" si="128"/>
        <v>22.7378</v>
      </c>
      <c r="Q1993" s="9">
        <f t="shared" si="125"/>
        <v>40324.662511574075</v>
      </c>
      <c r="R1993" s="9">
        <f t="shared" si="126"/>
        <v>42109.957638888889</v>
      </c>
      <c r="S1993">
        <f t="shared" si="127"/>
        <v>2010</v>
      </c>
    </row>
    <row r="1994" spans="1:19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8281</v>
      </c>
      <c r="O1994" t="s">
        <v>8303</v>
      </c>
      <c r="P1994">
        <f t="shared" si="128"/>
        <v>50.588200000000001</v>
      </c>
      <c r="Q1994" s="9">
        <f t="shared" si="125"/>
        <v>42629.503483796296</v>
      </c>
      <c r="R1994" s="9">
        <f t="shared" si="126"/>
        <v>40391.125</v>
      </c>
      <c r="S1994">
        <f t="shared" si="127"/>
        <v>2016</v>
      </c>
    </row>
    <row r="1995" spans="1:19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8283</v>
      </c>
      <c r="O1995" t="s">
        <v>8284</v>
      </c>
      <c r="P1995">
        <f t="shared" si="128"/>
        <v>40.833300000000001</v>
      </c>
      <c r="Q1995" s="9">
        <f t="shared" si="125"/>
        <v>42192.591944444444</v>
      </c>
      <c r="R1995" s="9">
        <f t="shared" si="126"/>
        <v>42650.583333333328</v>
      </c>
      <c r="S1995">
        <f t="shared" si="127"/>
        <v>2015</v>
      </c>
    </row>
    <row r="1996" spans="1:19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8283</v>
      </c>
      <c r="O1996" t="s">
        <v>8286</v>
      </c>
      <c r="P1996">
        <f t="shared" si="128"/>
        <v>74.347800000000007</v>
      </c>
      <c r="Q1996" s="9">
        <f t="shared" si="125"/>
        <v>42065.084375000006</v>
      </c>
      <c r="R1996" s="9">
        <f t="shared" si="126"/>
        <v>42223.708333333328</v>
      </c>
      <c r="S1996">
        <f t="shared" si="127"/>
        <v>2015</v>
      </c>
    </row>
    <row r="1997" spans="1:19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8273</v>
      </c>
      <c r="O1997" t="s">
        <v>8274</v>
      </c>
      <c r="P1997">
        <f t="shared" si="128"/>
        <v>213.375</v>
      </c>
      <c r="Q1997" s="9">
        <f t="shared" si="125"/>
        <v>42275.588715277772</v>
      </c>
      <c r="R1997" s="9">
        <f t="shared" si="126"/>
        <v>42095.042708333334</v>
      </c>
      <c r="S1997">
        <f t="shared" si="127"/>
        <v>2015</v>
      </c>
    </row>
    <row r="1998" spans="1:19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8268</v>
      </c>
      <c r="O1998" t="s">
        <v>8300</v>
      </c>
      <c r="P1998">
        <f t="shared" si="128"/>
        <v>60.964300000000001</v>
      </c>
      <c r="Q1998" s="9">
        <f t="shared" si="125"/>
        <v>42123.678645833337</v>
      </c>
      <c r="R1998" s="9">
        <f t="shared" si="126"/>
        <v>42317.60555555555</v>
      </c>
      <c r="S1998">
        <f t="shared" si="127"/>
        <v>2015</v>
      </c>
    </row>
    <row r="1999" spans="1:19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8268</v>
      </c>
      <c r="O1999" t="s">
        <v>8270</v>
      </c>
      <c r="P1999">
        <f t="shared" si="128"/>
        <v>41.5854</v>
      </c>
      <c r="Q1999" s="9">
        <f t="shared" si="125"/>
        <v>41894.91375</v>
      </c>
      <c r="R1999" s="9">
        <f t="shared" si="126"/>
        <v>42153.678645833337</v>
      </c>
      <c r="S1999">
        <f t="shared" si="127"/>
        <v>2014</v>
      </c>
    </row>
    <row r="2000" spans="1:19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8283</v>
      </c>
      <c r="O2000" t="s">
        <v>8286</v>
      </c>
      <c r="P2000">
        <f t="shared" si="128"/>
        <v>37.777999999999999</v>
      </c>
      <c r="Q2000" s="9">
        <f t="shared" si="125"/>
        <v>41557.949687500004</v>
      </c>
      <c r="R2000" s="9">
        <f t="shared" si="126"/>
        <v>41938.029861111114</v>
      </c>
      <c r="S2000">
        <f t="shared" si="127"/>
        <v>2013</v>
      </c>
    </row>
    <row r="2001" spans="1:19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8281</v>
      </c>
      <c r="O2001" t="s">
        <v>8303</v>
      </c>
      <c r="P2001">
        <f t="shared" si="128"/>
        <v>65.384600000000006</v>
      </c>
      <c r="Q2001" s="9">
        <f t="shared" si="125"/>
        <v>41932.871990740743</v>
      </c>
      <c r="R2001" s="9">
        <f t="shared" si="126"/>
        <v>41592.249305555553</v>
      </c>
      <c r="S2001">
        <f t="shared" si="127"/>
        <v>2014</v>
      </c>
    </row>
    <row r="2002" spans="1:19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8279</v>
      </c>
      <c r="O2002" t="s">
        <v>8305</v>
      </c>
      <c r="P2002">
        <f t="shared" si="128"/>
        <v>84.9</v>
      </c>
      <c r="Q2002" s="9">
        <f t="shared" si="125"/>
        <v>42159.47256944445</v>
      </c>
      <c r="R2002" s="9">
        <f t="shared" si="126"/>
        <v>41965.249305555553</v>
      </c>
      <c r="S2002">
        <f t="shared" si="127"/>
        <v>2015</v>
      </c>
    </row>
    <row r="2003" spans="1:19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8273</v>
      </c>
      <c r="O2003" t="s">
        <v>8274</v>
      </c>
      <c r="P2003">
        <f t="shared" si="128"/>
        <v>94.277799999999999</v>
      </c>
      <c r="Q2003" s="9">
        <f t="shared" si="125"/>
        <v>42159.224432870367</v>
      </c>
      <c r="R2003" s="9">
        <f t="shared" si="126"/>
        <v>42182.915972222225</v>
      </c>
      <c r="S2003">
        <f t="shared" si="127"/>
        <v>2015</v>
      </c>
    </row>
    <row r="2004" spans="1:19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8283</v>
      </c>
      <c r="O2004" t="s">
        <v>8286</v>
      </c>
      <c r="P2004">
        <f t="shared" si="128"/>
        <v>188.5556</v>
      </c>
      <c r="Q2004" s="9">
        <f t="shared" si="125"/>
        <v>40671.879293981481</v>
      </c>
      <c r="R2004" s="9">
        <f t="shared" si="126"/>
        <v>42204.224432870367</v>
      </c>
      <c r="S2004">
        <f t="shared" si="127"/>
        <v>2011</v>
      </c>
    </row>
    <row r="2005" spans="1:19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8287</v>
      </c>
      <c r="O2005" t="s">
        <v>8314</v>
      </c>
      <c r="P2005">
        <f t="shared" si="128"/>
        <v>44.5</v>
      </c>
      <c r="Q2005" s="9">
        <f t="shared" si="125"/>
        <v>42459.15861111111</v>
      </c>
      <c r="R2005" s="9">
        <f t="shared" si="126"/>
        <v>40732.875</v>
      </c>
      <c r="S2005">
        <f t="shared" si="127"/>
        <v>2016</v>
      </c>
    </row>
    <row r="2006" spans="1:19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8283</v>
      </c>
      <c r="O2006" t="s">
        <v>8286</v>
      </c>
      <c r="P2006">
        <f t="shared" si="128"/>
        <v>40.238100000000003</v>
      </c>
      <c r="Q2006" s="9">
        <f t="shared" si="125"/>
        <v>41932.036851851852</v>
      </c>
      <c r="R2006" s="9">
        <f t="shared" si="126"/>
        <v>42518.905555555553</v>
      </c>
      <c r="S2006">
        <f t="shared" si="127"/>
        <v>2014</v>
      </c>
    </row>
    <row r="2007" spans="1:19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8268</v>
      </c>
      <c r="O2007" t="s">
        <v>8270</v>
      </c>
      <c r="P2007">
        <f t="shared" si="128"/>
        <v>35.125</v>
      </c>
      <c r="Q2007" s="9">
        <f t="shared" si="125"/>
        <v>42105.267488425925</v>
      </c>
      <c r="R2007" s="9">
        <f t="shared" si="126"/>
        <v>41992.078518518523</v>
      </c>
      <c r="S2007">
        <f t="shared" si="127"/>
        <v>2015</v>
      </c>
    </row>
    <row r="2008" spans="1:19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8283</v>
      </c>
      <c r="O2008" t="s">
        <v>8286</v>
      </c>
      <c r="P2008">
        <f t="shared" si="128"/>
        <v>29.068999999999999</v>
      </c>
      <c r="Q2008" s="9">
        <f t="shared" si="125"/>
        <v>42511.741944444439</v>
      </c>
      <c r="R2008" s="9">
        <f t="shared" si="126"/>
        <v>42132.836805555555</v>
      </c>
      <c r="S2008">
        <f t="shared" si="127"/>
        <v>2016</v>
      </c>
    </row>
    <row r="2009" spans="1:19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8283</v>
      </c>
      <c r="O2009" t="s">
        <v>8286</v>
      </c>
      <c r="P2009">
        <f t="shared" si="128"/>
        <v>34.408200000000001</v>
      </c>
      <c r="Q2009" s="9">
        <f t="shared" si="125"/>
        <v>42611.933969907404</v>
      </c>
      <c r="R2009" s="9">
        <f t="shared" si="126"/>
        <v>42523.916666666672</v>
      </c>
      <c r="S2009">
        <f t="shared" si="127"/>
        <v>2016</v>
      </c>
    </row>
    <row r="2010" spans="1:19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8268</v>
      </c>
      <c r="O2010" t="s">
        <v>8270</v>
      </c>
      <c r="P2010">
        <f t="shared" si="128"/>
        <v>52.406300000000002</v>
      </c>
      <c r="Q2010" s="9">
        <f t="shared" si="125"/>
        <v>41814.785925925928</v>
      </c>
      <c r="R2010" s="9">
        <f t="shared" si="126"/>
        <v>42641.933969907404</v>
      </c>
      <c r="S2010">
        <f t="shared" si="127"/>
        <v>2014</v>
      </c>
    </row>
    <row r="2011" spans="1:19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8273</v>
      </c>
      <c r="O2011" t="s">
        <v>8274</v>
      </c>
      <c r="P2011">
        <f t="shared" si="128"/>
        <v>38.860500000000002</v>
      </c>
      <c r="Q2011" s="9">
        <f t="shared" si="125"/>
        <v>42733.50136574074</v>
      </c>
      <c r="R2011" s="9">
        <f t="shared" si="126"/>
        <v>41844.785925925928</v>
      </c>
      <c r="S2011">
        <f t="shared" si="127"/>
        <v>2016</v>
      </c>
    </row>
    <row r="2012" spans="1:19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8283</v>
      </c>
      <c r="O2012" t="s">
        <v>8286</v>
      </c>
      <c r="P2012">
        <f t="shared" si="128"/>
        <v>45.1081</v>
      </c>
      <c r="Q2012" s="9">
        <f t="shared" si="125"/>
        <v>42381.671840277777</v>
      </c>
      <c r="R2012" s="9">
        <f t="shared" si="126"/>
        <v>42753.50136574074</v>
      </c>
      <c r="S2012">
        <f t="shared" si="127"/>
        <v>2016</v>
      </c>
    </row>
    <row r="2013" spans="1:19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8283</v>
      </c>
      <c r="O2013" t="s">
        <v>8286</v>
      </c>
      <c r="P2013">
        <f t="shared" si="128"/>
        <v>47.6571</v>
      </c>
      <c r="Q2013" s="9">
        <f t="shared" si="125"/>
        <v>42098.291828703703</v>
      </c>
      <c r="R2013" s="9">
        <f t="shared" si="126"/>
        <v>42411.957638888889</v>
      </c>
      <c r="S2013">
        <f t="shared" si="127"/>
        <v>2015</v>
      </c>
    </row>
    <row r="2014" spans="1:19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8281</v>
      </c>
      <c r="O2014" t="s">
        <v>8292</v>
      </c>
      <c r="P2014">
        <f t="shared" si="128"/>
        <v>59.464300000000001</v>
      </c>
      <c r="Q2014" s="9">
        <f t="shared" si="125"/>
        <v>40811.120324074072</v>
      </c>
      <c r="R2014" s="9">
        <f t="shared" si="126"/>
        <v>42122</v>
      </c>
      <c r="S2014">
        <f t="shared" si="127"/>
        <v>2011</v>
      </c>
    </row>
    <row r="2015" spans="1:19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8287</v>
      </c>
      <c r="O2015" t="s">
        <v>8288</v>
      </c>
      <c r="P2015">
        <f t="shared" si="128"/>
        <v>43.710500000000003</v>
      </c>
      <c r="Q2015" s="9">
        <f t="shared" si="125"/>
        <v>42146.731087962966</v>
      </c>
      <c r="R2015" s="9">
        <f t="shared" si="126"/>
        <v>40871.161990740737</v>
      </c>
      <c r="S2015">
        <f t="shared" si="127"/>
        <v>2015</v>
      </c>
    </row>
    <row r="2016" spans="1:19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8283</v>
      </c>
      <c r="O2016" t="s">
        <v>8286</v>
      </c>
      <c r="P2016">
        <f t="shared" si="128"/>
        <v>83.05</v>
      </c>
      <c r="Q2016" s="9">
        <f t="shared" si="125"/>
        <v>42380.926111111112</v>
      </c>
      <c r="R2016" s="9">
        <f t="shared" si="126"/>
        <v>42176.731087962966</v>
      </c>
      <c r="S2016">
        <f t="shared" si="127"/>
        <v>2016</v>
      </c>
    </row>
    <row r="2017" spans="1:19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8268</v>
      </c>
      <c r="O2017" t="s">
        <v>8300</v>
      </c>
      <c r="P2017">
        <f t="shared" si="128"/>
        <v>92.222200000000001</v>
      </c>
      <c r="Q2017" s="9">
        <f t="shared" si="125"/>
        <v>42372.693055555559</v>
      </c>
      <c r="R2017" s="9">
        <f t="shared" si="126"/>
        <v>42410.926111111112</v>
      </c>
      <c r="S2017">
        <f t="shared" si="127"/>
        <v>2016</v>
      </c>
    </row>
    <row r="2018" spans="1:19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8283</v>
      </c>
      <c r="O2018" t="s">
        <v>8286</v>
      </c>
      <c r="P2018">
        <f t="shared" si="128"/>
        <v>55.333300000000001</v>
      </c>
      <c r="Q2018" s="9">
        <f t="shared" si="125"/>
        <v>41604.996458333335</v>
      </c>
      <c r="R2018" s="9">
        <f t="shared" si="126"/>
        <v>42402.693055555559</v>
      </c>
      <c r="S2018">
        <f t="shared" si="127"/>
        <v>2013</v>
      </c>
    </row>
    <row r="2019" spans="1:19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8271</v>
      </c>
      <c r="O2019" t="s">
        <v>8312</v>
      </c>
      <c r="P2019">
        <f t="shared" si="128"/>
        <v>31.8462</v>
      </c>
      <c r="Q2019" s="9">
        <f t="shared" si="125"/>
        <v>41535.90148148148</v>
      </c>
      <c r="R2019" s="9">
        <f t="shared" si="126"/>
        <v>41634.996458333335</v>
      </c>
      <c r="S2019">
        <f t="shared" si="127"/>
        <v>2013</v>
      </c>
    </row>
    <row r="2020" spans="1:19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8287</v>
      </c>
      <c r="O2020" t="s">
        <v>8288</v>
      </c>
      <c r="P2020">
        <f t="shared" si="128"/>
        <v>31.826899999999998</v>
      </c>
      <c r="Q2020" s="9">
        <f t="shared" si="125"/>
        <v>42136.297175925924</v>
      </c>
      <c r="R2020" s="9">
        <f t="shared" si="126"/>
        <v>41558</v>
      </c>
      <c r="S2020">
        <f t="shared" si="127"/>
        <v>2015</v>
      </c>
    </row>
    <row r="2021" spans="1:19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8271</v>
      </c>
      <c r="O2021" t="s">
        <v>8316</v>
      </c>
      <c r="P2021">
        <f t="shared" si="128"/>
        <v>45.972200000000001</v>
      </c>
      <c r="Q2021" s="9">
        <f t="shared" si="125"/>
        <v>41724.776539351849</v>
      </c>
      <c r="R2021" s="9">
        <f t="shared" si="126"/>
        <v>42167.297175925924</v>
      </c>
      <c r="S2021">
        <f t="shared" si="127"/>
        <v>2014</v>
      </c>
    </row>
    <row r="2022" spans="1:19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8281</v>
      </c>
      <c r="O2022" t="s">
        <v>8303</v>
      </c>
      <c r="P2022">
        <f t="shared" si="128"/>
        <v>40.268300000000004</v>
      </c>
      <c r="Q2022" s="9">
        <f t="shared" si="125"/>
        <v>41893.783553240741</v>
      </c>
      <c r="R2022" s="9">
        <f t="shared" si="126"/>
        <v>41754.776539351849</v>
      </c>
      <c r="S2022">
        <f t="shared" si="127"/>
        <v>2014</v>
      </c>
    </row>
    <row r="2023" spans="1:19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8283</v>
      </c>
      <c r="O2023" t="s">
        <v>8286</v>
      </c>
      <c r="P2023">
        <f t="shared" si="128"/>
        <v>50.020899999999997</v>
      </c>
      <c r="Q2023" s="9">
        <f t="shared" si="125"/>
        <v>42054.024421296301</v>
      </c>
      <c r="R2023" s="9">
        <f t="shared" si="126"/>
        <v>41914.597916666666</v>
      </c>
      <c r="S2023">
        <f t="shared" si="127"/>
        <v>2015</v>
      </c>
    </row>
    <row r="2024" spans="1:19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8283</v>
      </c>
      <c r="O2024" t="s">
        <v>8286</v>
      </c>
      <c r="P2024">
        <f t="shared" si="128"/>
        <v>91.666700000000006</v>
      </c>
      <c r="Q2024" s="9">
        <f t="shared" si="125"/>
        <v>42675.694236111114</v>
      </c>
      <c r="R2024" s="9">
        <f t="shared" si="126"/>
        <v>42061.024421296301</v>
      </c>
      <c r="S2024">
        <f t="shared" si="127"/>
        <v>2016</v>
      </c>
    </row>
    <row r="2025" spans="1:19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8283</v>
      </c>
      <c r="O2025" t="s">
        <v>8286</v>
      </c>
      <c r="P2025">
        <f t="shared" si="128"/>
        <v>23.869599999999998</v>
      </c>
      <c r="Q2025" s="9">
        <f t="shared" si="125"/>
        <v>42010.674513888895</v>
      </c>
      <c r="R2025" s="9">
        <f t="shared" si="126"/>
        <v>42705.735902777778</v>
      </c>
      <c r="S2025">
        <f t="shared" si="127"/>
        <v>2015</v>
      </c>
    </row>
    <row r="2026" spans="1:19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8273</v>
      </c>
      <c r="O2026" t="s">
        <v>8274</v>
      </c>
      <c r="P2026">
        <f t="shared" si="128"/>
        <v>109.0667</v>
      </c>
      <c r="Q2026" s="9">
        <f t="shared" si="125"/>
        <v>42162.729548611111</v>
      </c>
      <c r="R2026" s="9">
        <f t="shared" si="126"/>
        <v>42040.674513888895</v>
      </c>
      <c r="S2026">
        <f t="shared" si="127"/>
        <v>2015</v>
      </c>
    </row>
    <row r="2027" spans="1:19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8283</v>
      </c>
      <c r="O2027" t="s">
        <v>8286</v>
      </c>
      <c r="P2027">
        <f t="shared" si="128"/>
        <v>41.923099999999998</v>
      </c>
      <c r="Q2027" s="9">
        <f t="shared" si="125"/>
        <v>42647.750092592592</v>
      </c>
      <c r="R2027" s="9">
        <f t="shared" si="126"/>
        <v>42192.729548611111</v>
      </c>
      <c r="S2027">
        <f t="shared" si="127"/>
        <v>2016</v>
      </c>
    </row>
    <row r="2028" spans="1:19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8276</v>
      </c>
      <c r="O2028" t="s">
        <v>8294</v>
      </c>
      <c r="P2028">
        <f t="shared" si="128"/>
        <v>29.035699999999999</v>
      </c>
      <c r="Q2028" s="9">
        <f t="shared" si="125"/>
        <v>42039.384571759263</v>
      </c>
      <c r="R2028" s="9">
        <f t="shared" si="126"/>
        <v>42677.750092592592</v>
      </c>
      <c r="S2028">
        <f t="shared" si="127"/>
        <v>2015</v>
      </c>
    </row>
    <row r="2029" spans="1:19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8283</v>
      </c>
      <c r="O2029" t="s">
        <v>8286</v>
      </c>
      <c r="P2029">
        <f t="shared" si="128"/>
        <v>81.25</v>
      </c>
      <c r="Q2029" s="9">
        <f t="shared" si="125"/>
        <v>42097.786493055552</v>
      </c>
      <c r="R2029" s="9">
        <f t="shared" si="126"/>
        <v>42052.583333333328</v>
      </c>
      <c r="S2029">
        <f t="shared" si="127"/>
        <v>2015</v>
      </c>
    </row>
    <row r="2030" spans="1:19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8283</v>
      </c>
      <c r="O2030" t="s">
        <v>8286</v>
      </c>
      <c r="P2030">
        <f t="shared" si="128"/>
        <v>95.588200000000001</v>
      </c>
      <c r="Q2030" s="9">
        <f t="shared" si="125"/>
        <v>42203.432129629626</v>
      </c>
      <c r="R2030" s="9">
        <f t="shared" si="126"/>
        <v>42127.952083333337</v>
      </c>
      <c r="S2030">
        <f t="shared" si="127"/>
        <v>2015</v>
      </c>
    </row>
    <row r="2031" spans="1:19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8283</v>
      </c>
      <c r="O2031" t="s">
        <v>8286</v>
      </c>
      <c r="P2031">
        <f t="shared" si="128"/>
        <v>52.354799999999997</v>
      </c>
      <c r="Q2031" s="9">
        <f t="shared" si="125"/>
        <v>42374.911226851851</v>
      </c>
      <c r="R2031" s="9">
        <f t="shared" si="126"/>
        <v>42233.432129629626</v>
      </c>
      <c r="S2031">
        <f t="shared" si="127"/>
        <v>2016</v>
      </c>
    </row>
    <row r="2032" spans="1:19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8283</v>
      </c>
      <c r="O2032" t="s">
        <v>8286</v>
      </c>
      <c r="P2032">
        <f t="shared" si="128"/>
        <v>89.785600000000002</v>
      </c>
      <c r="Q2032" s="9">
        <f t="shared" si="125"/>
        <v>42103.399479166663</v>
      </c>
      <c r="R2032" s="9">
        <f t="shared" si="126"/>
        <v>42388.207638888889</v>
      </c>
      <c r="S2032">
        <f t="shared" si="127"/>
        <v>2015</v>
      </c>
    </row>
    <row r="2033" spans="1:19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8283</v>
      </c>
      <c r="O2033" t="s">
        <v>8286</v>
      </c>
      <c r="P2033">
        <f t="shared" si="128"/>
        <v>25.25</v>
      </c>
      <c r="Q2033" s="9">
        <f t="shared" si="125"/>
        <v>42075.171203703707</v>
      </c>
      <c r="R2033" s="9">
        <f t="shared" si="126"/>
        <v>42133.399479166663</v>
      </c>
      <c r="S2033">
        <f t="shared" si="127"/>
        <v>2015</v>
      </c>
    </row>
    <row r="2034" spans="1:19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8287</v>
      </c>
      <c r="O2034" t="s">
        <v>8291</v>
      </c>
      <c r="P2034">
        <f t="shared" si="128"/>
        <v>76.857100000000003</v>
      </c>
      <c r="Q2034" s="9">
        <f t="shared" si="125"/>
        <v>41390.757754629631</v>
      </c>
      <c r="R2034" s="9">
        <f t="shared" si="126"/>
        <v>42105.171203703707</v>
      </c>
      <c r="S2034">
        <f t="shared" si="127"/>
        <v>2013</v>
      </c>
    </row>
    <row r="2035" spans="1:19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8287</v>
      </c>
      <c r="O2035" t="s">
        <v>8301</v>
      </c>
      <c r="P2035">
        <f t="shared" si="128"/>
        <v>43.621600000000001</v>
      </c>
      <c r="Q2035" s="9">
        <f t="shared" si="125"/>
        <v>41571.998379629629</v>
      </c>
      <c r="R2035" s="9">
        <f t="shared" si="126"/>
        <v>41425.708333333336</v>
      </c>
      <c r="S2035">
        <f t="shared" si="127"/>
        <v>2013</v>
      </c>
    </row>
    <row r="2036" spans="1:19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8287</v>
      </c>
      <c r="O2036" t="s">
        <v>8291</v>
      </c>
      <c r="P2036">
        <f t="shared" si="128"/>
        <v>64.44</v>
      </c>
      <c r="Q2036" s="9">
        <f t="shared" si="125"/>
        <v>42446.943831018521</v>
      </c>
      <c r="R2036" s="9">
        <f t="shared" si="126"/>
        <v>41614.973611111112</v>
      </c>
      <c r="S2036">
        <f t="shared" si="127"/>
        <v>2016</v>
      </c>
    </row>
    <row r="2037" spans="1:19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8283</v>
      </c>
      <c r="O2037" t="s">
        <v>8286</v>
      </c>
      <c r="P2037">
        <f t="shared" si="128"/>
        <v>57.5</v>
      </c>
      <c r="Q2037" s="9">
        <f t="shared" si="125"/>
        <v>42628.690266203703</v>
      </c>
      <c r="R2037" s="9">
        <f t="shared" si="126"/>
        <v>42476.943831018521</v>
      </c>
      <c r="S2037">
        <f t="shared" si="127"/>
        <v>2016</v>
      </c>
    </row>
    <row r="2038" spans="1:19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8283</v>
      </c>
      <c r="O2038" t="s">
        <v>8284</v>
      </c>
      <c r="P2038">
        <f t="shared" si="128"/>
        <v>200.625</v>
      </c>
      <c r="Q2038" s="9">
        <f t="shared" si="125"/>
        <v>42780.740277777775</v>
      </c>
      <c r="R2038" s="9">
        <f t="shared" si="126"/>
        <v>42660.166666666672</v>
      </c>
      <c r="S2038">
        <f t="shared" si="127"/>
        <v>2017</v>
      </c>
    </row>
    <row r="2039" spans="1:19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8283</v>
      </c>
      <c r="O2039" t="s">
        <v>8284</v>
      </c>
      <c r="P2039">
        <f t="shared" si="128"/>
        <v>80.25</v>
      </c>
      <c r="Q2039" s="9">
        <f t="shared" si="125"/>
        <v>41943.604097222218</v>
      </c>
      <c r="R2039" s="9">
        <f t="shared" si="126"/>
        <v>42795.083333333328</v>
      </c>
      <c r="S2039">
        <f t="shared" si="127"/>
        <v>2014</v>
      </c>
    </row>
    <row r="2040" spans="1:19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8271</v>
      </c>
      <c r="O2040" t="s">
        <v>8293</v>
      </c>
      <c r="P2040">
        <f t="shared" si="128"/>
        <v>39.0488</v>
      </c>
      <c r="Q2040" s="9">
        <f t="shared" si="125"/>
        <v>42065.887361111112</v>
      </c>
      <c r="R2040" s="9">
        <f t="shared" si="126"/>
        <v>41974.207638888889</v>
      </c>
      <c r="S2040">
        <f t="shared" si="127"/>
        <v>2015</v>
      </c>
    </row>
    <row r="2041" spans="1:19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8283</v>
      </c>
      <c r="O2041" t="s">
        <v>8286</v>
      </c>
      <c r="P2041">
        <f t="shared" si="128"/>
        <v>23.101400000000002</v>
      </c>
      <c r="Q2041" s="9">
        <f t="shared" si="125"/>
        <v>41631.902766203704</v>
      </c>
      <c r="R2041" s="9">
        <f t="shared" si="126"/>
        <v>42095.845694444448</v>
      </c>
      <c r="S2041">
        <f t="shared" si="127"/>
        <v>2013</v>
      </c>
    </row>
    <row r="2042" spans="1:19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8281</v>
      </c>
      <c r="O2042" t="s">
        <v>8303</v>
      </c>
      <c r="P2042">
        <f t="shared" si="128"/>
        <v>40.776699999999998</v>
      </c>
      <c r="Q2042" s="9">
        <f t="shared" si="125"/>
        <v>41923.921643518523</v>
      </c>
      <c r="R2042" s="9">
        <f t="shared" si="126"/>
        <v>41661.902766203704</v>
      </c>
      <c r="S2042">
        <f t="shared" si="127"/>
        <v>2014</v>
      </c>
    </row>
    <row r="2043" spans="1:19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8283</v>
      </c>
      <c r="O2043" t="s">
        <v>8286</v>
      </c>
      <c r="P2043">
        <f t="shared" si="128"/>
        <v>36.068199999999997</v>
      </c>
      <c r="Q2043" s="9">
        <f t="shared" si="125"/>
        <v>42707.895462962959</v>
      </c>
      <c r="R2043" s="9">
        <f t="shared" si="126"/>
        <v>41949.031944444447</v>
      </c>
      <c r="S2043">
        <f t="shared" si="127"/>
        <v>2016</v>
      </c>
    </row>
    <row r="2044" spans="1:19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8273</v>
      </c>
      <c r="O2044" t="s">
        <v>8311</v>
      </c>
      <c r="P2044">
        <f t="shared" si="128"/>
        <v>131.66669999999999</v>
      </c>
      <c r="Q2044" s="9">
        <f t="shared" si="125"/>
        <v>42016.120613425926</v>
      </c>
      <c r="R2044" s="9">
        <f t="shared" si="126"/>
        <v>42729.458333333328</v>
      </c>
      <c r="S2044">
        <f t="shared" si="127"/>
        <v>2015</v>
      </c>
    </row>
    <row r="2045" spans="1:19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8283</v>
      </c>
      <c r="O2045" t="s">
        <v>8286</v>
      </c>
      <c r="P2045">
        <f t="shared" si="128"/>
        <v>49.281300000000002</v>
      </c>
      <c r="Q2045" s="9">
        <f t="shared" si="125"/>
        <v>41301.654340277775</v>
      </c>
      <c r="R2045" s="9">
        <f t="shared" si="126"/>
        <v>42046.120613425926</v>
      </c>
      <c r="S2045">
        <f t="shared" si="127"/>
        <v>2013</v>
      </c>
    </row>
    <row r="2046" spans="1:19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8287</v>
      </c>
      <c r="O2046" t="s">
        <v>8291</v>
      </c>
      <c r="P2046">
        <f t="shared" si="128"/>
        <v>58.370399999999997</v>
      </c>
      <c r="Q2046" s="9">
        <f t="shared" si="125"/>
        <v>41123.056273148148</v>
      </c>
      <c r="R2046" s="9">
        <f t="shared" si="126"/>
        <v>41341.654340277775</v>
      </c>
      <c r="S2046">
        <f t="shared" si="127"/>
        <v>2012</v>
      </c>
    </row>
    <row r="2047" spans="1:19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8287</v>
      </c>
      <c r="O2047" t="s">
        <v>8291</v>
      </c>
      <c r="P2047">
        <f t="shared" si="128"/>
        <v>58.333300000000001</v>
      </c>
      <c r="Q2047" s="9">
        <f t="shared" si="125"/>
        <v>41180.86241898148</v>
      </c>
      <c r="R2047" s="9">
        <f t="shared" si="126"/>
        <v>41153.056273148148</v>
      </c>
      <c r="S2047">
        <f t="shared" si="127"/>
        <v>2012</v>
      </c>
    </row>
    <row r="2048" spans="1:19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8287</v>
      </c>
      <c r="O2048" t="s">
        <v>8310</v>
      </c>
      <c r="P2048">
        <f t="shared" si="128"/>
        <v>56.25</v>
      </c>
      <c r="Q2048" s="9">
        <f t="shared" si="125"/>
        <v>41832.672685185185</v>
      </c>
      <c r="R2048" s="9">
        <f t="shared" si="126"/>
        <v>41231</v>
      </c>
      <c r="S2048">
        <f t="shared" si="127"/>
        <v>2014</v>
      </c>
    </row>
    <row r="2049" spans="1:19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8271</v>
      </c>
      <c r="O2049" t="s">
        <v>8308</v>
      </c>
      <c r="P2049">
        <f t="shared" si="128"/>
        <v>225</v>
      </c>
      <c r="Q2049" s="9">
        <f t="shared" si="125"/>
        <v>42479.432291666672</v>
      </c>
      <c r="R2049" s="9">
        <f t="shared" si="126"/>
        <v>41887.568749999999</v>
      </c>
      <c r="S2049">
        <f t="shared" si="127"/>
        <v>2016</v>
      </c>
    </row>
    <row r="2050" spans="1:19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8283</v>
      </c>
      <c r="O2050" t="s">
        <v>8286</v>
      </c>
      <c r="P2050">
        <f t="shared" si="128"/>
        <v>35.795499999999997</v>
      </c>
      <c r="Q2050" s="9">
        <f t="shared" si="125"/>
        <v>41867.083368055559</v>
      </c>
      <c r="R2050" s="9">
        <f t="shared" si="126"/>
        <v>42492.958333333328</v>
      </c>
      <c r="S2050">
        <f t="shared" si="127"/>
        <v>2014</v>
      </c>
    </row>
    <row r="2051" spans="1:19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8281</v>
      </c>
      <c r="O2051" t="s">
        <v>8285</v>
      </c>
      <c r="P2051">
        <f t="shared" si="128"/>
        <v>87.308300000000003</v>
      </c>
      <c r="Q2051" s="9">
        <f t="shared" ref="Q2051:Q2114" si="129">(((J2052/60)/60)/24)+DATE(1970,1,1)</f>
        <v>42074.935740740737</v>
      </c>
      <c r="R2051" s="9">
        <f t="shared" ref="R2051:R2114" si="130">(((I2051/60)/60)/24)+DATE(1970,1,1)</f>
        <v>41897.083368055559</v>
      </c>
      <c r="S2051">
        <f t="shared" ref="S2051:S2114" si="131">YEAR(Q2051)</f>
        <v>2015</v>
      </c>
    </row>
    <row r="2052" spans="1:19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8268</v>
      </c>
      <c r="O2052" t="s">
        <v>8302</v>
      </c>
      <c r="P2052">
        <f t="shared" si="128"/>
        <v>224.42859999999999</v>
      </c>
      <c r="Q2052" s="9">
        <f t="shared" si="129"/>
        <v>40997.144872685189</v>
      </c>
      <c r="R2052" s="9">
        <f t="shared" si="130"/>
        <v>42104.935740740737</v>
      </c>
      <c r="S2052">
        <f t="shared" si="131"/>
        <v>2012</v>
      </c>
    </row>
    <row r="2053" spans="1:19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8281</v>
      </c>
      <c r="O2053" t="s">
        <v>8303</v>
      </c>
      <c r="P2053">
        <f t="shared" ref="P2053:P2116" si="132">IFERROR(ROUND(E2053/L2053,4),0)</f>
        <v>60.384599999999999</v>
      </c>
      <c r="Q2053" s="9">
        <f t="shared" si="129"/>
        <v>42801.774699074071</v>
      </c>
      <c r="R2053" s="9">
        <f t="shared" si="130"/>
        <v>41050.124305555553</v>
      </c>
      <c r="S2053">
        <f t="shared" si="131"/>
        <v>2017</v>
      </c>
    </row>
    <row r="2054" spans="1:19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8283</v>
      </c>
      <c r="O2054" t="s">
        <v>8284</v>
      </c>
      <c r="P2054">
        <f t="shared" si="132"/>
        <v>34.130400000000002</v>
      </c>
      <c r="Q2054" s="9">
        <f t="shared" si="129"/>
        <v>42150.755312499998</v>
      </c>
      <c r="R2054" s="9">
        <f t="shared" si="130"/>
        <v>42832.733032407406</v>
      </c>
      <c r="S2054">
        <f t="shared" si="131"/>
        <v>2015</v>
      </c>
    </row>
    <row r="2055" spans="1:19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8283</v>
      </c>
      <c r="O2055" t="s">
        <v>8286</v>
      </c>
      <c r="P2055">
        <f t="shared" si="132"/>
        <v>54.137900000000002</v>
      </c>
      <c r="Q2055" s="9">
        <f t="shared" si="129"/>
        <v>42725.031180555554</v>
      </c>
      <c r="R2055" s="9">
        <f t="shared" si="130"/>
        <v>42180.755312499998</v>
      </c>
      <c r="S2055">
        <f t="shared" si="131"/>
        <v>2016</v>
      </c>
    </row>
    <row r="2056" spans="1:19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8283</v>
      </c>
      <c r="O2056" t="s">
        <v>8286</v>
      </c>
      <c r="P2056">
        <f t="shared" si="132"/>
        <v>86.944400000000002</v>
      </c>
      <c r="Q2056" s="9">
        <f t="shared" si="129"/>
        <v>41764.44663194444</v>
      </c>
      <c r="R2056" s="9">
        <f t="shared" si="130"/>
        <v>42746.208333333328</v>
      </c>
      <c r="S2056">
        <f t="shared" si="131"/>
        <v>2014</v>
      </c>
    </row>
    <row r="2057" spans="1:19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8283</v>
      </c>
      <c r="O2057" t="s">
        <v>8286</v>
      </c>
      <c r="P2057">
        <f t="shared" si="132"/>
        <v>55.892899999999997</v>
      </c>
      <c r="Q2057" s="9">
        <f t="shared" si="129"/>
        <v>42502.807627314818</v>
      </c>
      <c r="R2057" s="9">
        <f t="shared" si="130"/>
        <v>41791.165972222225</v>
      </c>
      <c r="S2057">
        <f t="shared" si="131"/>
        <v>2016</v>
      </c>
    </row>
    <row r="2058" spans="1:19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8271</v>
      </c>
      <c r="O2058" t="s">
        <v>8293</v>
      </c>
      <c r="P2058">
        <f t="shared" si="132"/>
        <v>24.421900000000001</v>
      </c>
      <c r="Q2058" s="9">
        <f t="shared" si="129"/>
        <v>40070.253819444442</v>
      </c>
      <c r="R2058" s="9">
        <f t="shared" si="130"/>
        <v>42532.807627314818</v>
      </c>
      <c r="S2058">
        <f t="shared" si="131"/>
        <v>2009</v>
      </c>
    </row>
    <row r="2059" spans="1:19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8287</v>
      </c>
      <c r="O2059" t="s">
        <v>8291</v>
      </c>
      <c r="P2059">
        <f t="shared" si="132"/>
        <v>53.827599999999997</v>
      </c>
      <c r="Q2059" s="9">
        <f t="shared" si="129"/>
        <v>40347.125601851854</v>
      </c>
      <c r="R2059" s="9">
        <f t="shared" si="130"/>
        <v>40148.708333333336</v>
      </c>
      <c r="S2059">
        <f t="shared" si="131"/>
        <v>2010</v>
      </c>
    </row>
    <row r="2060" spans="1:19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8268</v>
      </c>
      <c r="O2060" t="s">
        <v>8269</v>
      </c>
      <c r="P2060">
        <f t="shared" si="132"/>
        <v>91.764700000000005</v>
      </c>
      <c r="Q2060" s="9">
        <f t="shared" si="129"/>
        <v>42143.461122685185</v>
      </c>
      <c r="R2060" s="9">
        <f t="shared" si="130"/>
        <v>40361.958333333336</v>
      </c>
      <c r="S2060">
        <f t="shared" si="131"/>
        <v>2015</v>
      </c>
    </row>
    <row r="2061" spans="1:19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8283</v>
      </c>
      <c r="O2061" t="s">
        <v>8286</v>
      </c>
      <c r="P2061">
        <f t="shared" si="132"/>
        <v>34.6</v>
      </c>
      <c r="Q2061" s="9">
        <f t="shared" si="129"/>
        <v>41548.00335648148</v>
      </c>
      <c r="R2061" s="9">
        <f t="shared" si="130"/>
        <v>42173.461122685185</v>
      </c>
      <c r="S2061">
        <f t="shared" si="131"/>
        <v>2013</v>
      </c>
    </row>
    <row r="2062" spans="1:19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8287</v>
      </c>
      <c r="O2062" t="s">
        <v>8291</v>
      </c>
      <c r="P2062">
        <f t="shared" si="132"/>
        <v>77.75</v>
      </c>
      <c r="Q2062" s="9">
        <f t="shared" si="129"/>
        <v>42790.885243055556</v>
      </c>
      <c r="R2062" s="9">
        <f t="shared" si="130"/>
        <v>41563.00335648148</v>
      </c>
      <c r="S2062">
        <f t="shared" si="131"/>
        <v>2017</v>
      </c>
    </row>
    <row r="2063" spans="1:19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8279</v>
      </c>
      <c r="O2063" t="s">
        <v>8280</v>
      </c>
      <c r="P2063">
        <f t="shared" si="132"/>
        <v>25.491800000000001</v>
      </c>
      <c r="Q2063" s="9">
        <f t="shared" si="129"/>
        <v>40764.204375000001</v>
      </c>
      <c r="R2063" s="9">
        <f t="shared" si="130"/>
        <v>42820.843576388885</v>
      </c>
      <c r="S2063">
        <f t="shared" si="131"/>
        <v>2011</v>
      </c>
    </row>
    <row r="2064" spans="1:19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8287</v>
      </c>
      <c r="O2064" t="s">
        <v>8288</v>
      </c>
      <c r="P2064">
        <f t="shared" si="132"/>
        <v>62.12</v>
      </c>
      <c r="Q2064" s="9">
        <f t="shared" si="129"/>
        <v>41689.917962962965</v>
      </c>
      <c r="R2064" s="9">
        <f t="shared" si="130"/>
        <v>40794.204375000001</v>
      </c>
      <c r="S2064">
        <f t="shared" si="131"/>
        <v>2014</v>
      </c>
    </row>
    <row r="2065" spans="1:19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8271</v>
      </c>
      <c r="O2065" t="s">
        <v>8293</v>
      </c>
      <c r="P2065">
        <f t="shared" si="132"/>
        <v>67.391300000000001</v>
      </c>
      <c r="Q2065" s="9">
        <f t="shared" si="129"/>
        <v>42534.649571759262</v>
      </c>
      <c r="R2065" s="9">
        <f t="shared" si="130"/>
        <v>41719.876296296294</v>
      </c>
      <c r="S2065">
        <f t="shared" si="131"/>
        <v>2016</v>
      </c>
    </row>
    <row r="2066" spans="1:19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8283</v>
      </c>
      <c r="O2066" t="s">
        <v>8284</v>
      </c>
      <c r="P2066">
        <f t="shared" si="132"/>
        <v>775</v>
      </c>
      <c r="Q2066" s="9">
        <f t="shared" si="129"/>
        <v>42420.140277777777</v>
      </c>
      <c r="R2066" s="9">
        <f t="shared" si="130"/>
        <v>42553.649571759262</v>
      </c>
      <c r="S2066">
        <f t="shared" si="131"/>
        <v>2016</v>
      </c>
    </row>
    <row r="2067" spans="1:19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8283</v>
      </c>
      <c r="O2067" t="s">
        <v>8295</v>
      </c>
      <c r="P2067">
        <f t="shared" si="132"/>
        <v>64.458299999999994</v>
      </c>
      <c r="Q2067" s="9">
        <f t="shared" si="129"/>
        <v>42182.008402777778</v>
      </c>
      <c r="R2067" s="9">
        <f t="shared" si="130"/>
        <v>42444.666666666672</v>
      </c>
      <c r="S2067">
        <f t="shared" si="131"/>
        <v>2015</v>
      </c>
    </row>
    <row r="2068" spans="1:19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8268</v>
      </c>
      <c r="O2068" t="s">
        <v>8270</v>
      </c>
      <c r="P2068">
        <f t="shared" si="132"/>
        <v>110.28570000000001</v>
      </c>
      <c r="Q2068" s="9">
        <f t="shared" si="129"/>
        <v>42020.806701388887</v>
      </c>
      <c r="R2068" s="9">
        <f t="shared" si="130"/>
        <v>42227.008402777778</v>
      </c>
      <c r="S2068">
        <f t="shared" si="131"/>
        <v>2015</v>
      </c>
    </row>
    <row r="2069" spans="1:19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8276</v>
      </c>
      <c r="O2069" t="s">
        <v>8277</v>
      </c>
      <c r="P2069">
        <f t="shared" si="132"/>
        <v>48.0625</v>
      </c>
      <c r="Q2069" s="9">
        <f t="shared" si="129"/>
        <v>41205.854537037041</v>
      </c>
      <c r="R2069" s="9">
        <f t="shared" si="130"/>
        <v>42039.166666666672</v>
      </c>
      <c r="S2069">
        <f t="shared" si="131"/>
        <v>2012</v>
      </c>
    </row>
    <row r="2070" spans="1:19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8287</v>
      </c>
      <c r="O2070" t="s">
        <v>8288</v>
      </c>
      <c r="P2070">
        <f t="shared" si="132"/>
        <v>66.826099999999997</v>
      </c>
      <c r="Q2070" s="9">
        <f t="shared" si="129"/>
        <v>41815.774826388886</v>
      </c>
      <c r="R2070" s="9">
        <f t="shared" si="130"/>
        <v>41265.896203703705</v>
      </c>
      <c r="S2070">
        <f t="shared" si="131"/>
        <v>2014</v>
      </c>
    </row>
    <row r="2071" spans="1:19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8283</v>
      </c>
      <c r="O2071" t="s">
        <v>8286</v>
      </c>
      <c r="P2071">
        <f t="shared" si="132"/>
        <v>69.818200000000004</v>
      </c>
      <c r="Q2071" s="9">
        <f t="shared" si="129"/>
        <v>41144.709490740745</v>
      </c>
      <c r="R2071" s="9">
        <f t="shared" si="130"/>
        <v>41830.774826388886</v>
      </c>
      <c r="S2071">
        <f t="shared" si="131"/>
        <v>2012</v>
      </c>
    </row>
    <row r="2072" spans="1:19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8281</v>
      </c>
      <c r="O2072" t="s">
        <v>8282</v>
      </c>
      <c r="P2072">
        <f t="shared" si="132"/>
        <v>69.7727</v>
      </c>
      <c r="Q2072" s="9">
        <f t="shared" si="129"/>
        <v>41747.471504629626</v>
      </c>
      <c r="R2072" s="9">
        <f t="shared" si="130"/>
        <v>41158.709490740745</v>
      </c>
      <c r="S2072">
        <f t="shared" si="131"/>
        <v>2014</v>
      </c>
    </row>
    <row r="2073" spans="1:19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8283</v>
      </c>
      <c r="O2073" t="s">
        <v>8295</v>
      </c>
      <c r="P2073">
        <f t="shared" si="132"/>
        <v>59.038499999999999</v>
      </c>
      <c r="Q2073" s="9">
        <f t="shared" si="129"/>
        <v>42513.110787037032</v>
      </c>
      <c r="R2073" s="9">
        <f t="shared" si="130"/>
        <v>41778.208333333336</v>
      </c>
      <c r="S2073">
        <f t="shared" si="131"/>
        <v>2016</v>
      </c>
    </row>
    <row r="2074" spans="1:19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8283</v>
      </c>
      <c r="O2074" t="s">
        <v>8286</v>
      </c>
      <c r="P2074">
        <f t="shared" si="132"/>
        <v>109.5714</v>
      </c>
      <c r="Q2074" s="9">
        <f t="shared" si="129"/>
        <v>42068.65552083333</v>
      </c>
      <c r="R2074" s="9">
        <f t="shared" si="130"/>
        <v>42534.708333333328</v>
      </c>
      <c r="S2074">
        <f t="shared" si="131"/>
        <v>2015</v>
      </c>
    </row>
    <row r="2075" spans="1:19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8273</v>
      </c>
      <c r="O2075" t="s">
        <v>8274</v>
      </c>
      <c r="P2075">
        <f t="shared" si="132"/>
        <v>63.875</v>
      </c>
      <c r="Q2075" s="9">
        <f t="shared" si="129"/>
        <v>41820.639189814814</v>
      </c>
      <c r="R2075" s="9">
        <f t="shared" si="130"/>
        <v>42098.613854166666</v>
      </c>
      <c r="S2075">
        <f t="shared" si="131"/>
        <v>2014</v>
      </c>
    </row>
    <row r="2076" spans="1:19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8283</v>
      </c>
      <c r="O2076" t="s">
        <v>8286</v>
      </c>
      <c r="P2076">
        <f t="shared" si="132"/>
        <v>41.4054</v>
      </c>
      <c r="Q2076" s="9">
        <f t="shared" si="129"/>
        <v>41922.741655092592</v>
      </c>
      <c r="R2076" s="9">
        <f t="shared" si="130"/>
        <v>41843.165972222225</v>
      </c>
      <c r="S2076">
        <f t="shared" si="131"/>
        <v>2014</v>
      </c>
    </row>
    <row r="2077" spans="1:19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8268</v>
      </c>
      <c r="O2077" t="s">
        <v>8270</v>
      </c>
      <c r="P2077">
        <f t="shared" si="132"/>
        <v>84.944400000000002</v>
      </c>
      <c r="Q2077" s="9">
        <f t="shared" si="129"/>
        <v>41753.515856481477</v>
      </c>
      <c r="R2077" s="9">
        <f t="shared" si="130"/>
        <v>41952.783321759263</v>
      </c>
      <c r="S2077">
        <f t="shared" si="131"/>
        <v>2014</v>
      </c>
    </row>
    <row r="2078" spans="1:19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8283</v>
      </c>
      <c r="O2078" t="s">
        <v>8286</v>
      </c>
      <c r="P2078">
        <f t="shared" si="132"/>
        <v>61.1</v>
      </c>
      <c r="Q2078" s="9">
        <f t="shared" si="129"/>
        <v>42676.717615740738</v>
      </c>
      <c r="R2078" s="9">
        <f t="shared" si="130"/>
        <v>41781.921527777777</v>
      </c>
      <c r="S2078">
        <f t="shared" si="131"/>
        <v>2016</v>
      </c>
    </row>
    <row r="2079" spans="1:19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8271</v>
      </c>
      <c r="O2079" t="s">
        <v>8308</v>
      </c>
      <c r="P2079">
        <f t="shared" si="132"/>
        <v>109.0714</v>
      </c>
      <c r="Q2079" s="9">
        <f t="shared" si="129"/>
        <v>42512.58321759259</v>
      </c>
      <c r="R2079" s="9">
        <f t="shared" si="130"/>
        <v>42689.759282407409</v>
      </c>
      <c r="S2079">
        <f t="shared" si="131"/>
        <v>2016</v>
      </c>
    </row>
    <row r="2080" spans="1:19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8283</v>
      </c>
      <c r="O2080" t="s">
        <v>8286</v>
      </c>
      <c r="P2080">
        <f t="shared" si="132"/>
        <v>152.5</v>
      </c>
      <c r="Q2080" s="9">
        <f t="shared" si="129"/>
        <v>40666.973541666666</v>
      </c>
      <c r="R2080" s="9">
        <f t="shared" si="130"/>
        <v>42526.58321759259</v>
      </c>
      <c r="S2080">
        <f t="shared" si="131"/>
        <v>2011</v>
      </c>
    </row>
    <row r="2081" spans="1:19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8287</v>
      </c>
      <c r="O2081" t="s">
        <v>8291</v>
      </c>
      <c r="P2081">
        <f t="shared" si="132"/>
        <v>76.05</v>
      </c>
      <c r="Q2081" s="9">
        <f t="shared" si="129"/>
        <v>42536.815648148149</v>
      </c>
      <c r="R2081" s="9">
        <f t="shared" si="130"/>
        <v>40705.125</v>
      </c>
      <c r="S2081">
        <f t="shared" si="131"/>
        <v>2016</v>
      </c>
    </row>
    <row r="2082" spans="1:19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8283</v>
      </c>
      <c r="O2082" t="s">
        <v>8286</v>
      </c>
      <c r="P2082">
        <f t="shared" si="132"/>
        <v>56.333300000000001</v>
      </c>
      <c r="Q2082" s="9">
        <f t="shared" si="129"/>
        <v>41733.737083333333</v>
      </c>
      <c r="R2082" s="9">
        <f t="shared" si="130"/>
        <v>42566.815648148149</v>
      </c>
      <c r="S2082">
        <f t="shared" si="131"/>
        <v>2014</v>
      </c>
    </row>
    <row r="2083" spans="1:19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8287</v>
      </c>
      <c r="O2083" t="s">
        <v>8310</v>
      </c>
      <c r="P2083">
        <f t="shared" si="132"/>
        <v>50.666699999999999</v>
      </c>
      <c r="Q2083" s="9">
        <f t="shared" si="129"/>
        <v>41927.873784722222</v>
      </c>
      <c r="R2083" s="9">
        <f t="shared" si="130"/>
        <v>41763.25</v>
      </c>
      <c r="S2083">
        <f t="shared" si="131"/>
        <v>2014</v>
      </c>
    </row>
    <row r="2084" spans="1:19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8283</v>
      </c>
      <c r="O2084" t="s">
        <v>8286</v>
      </c>
      <c r="P2084">
        <f t="shared" si="132"/>
        <v>79.8947</v>
      </c>
      <c r="Q2084" s="9">
        <f t="shared" si="129"/>
        <v>41022.645185185182</v>
      </c>
      <c r="R2084" s="9">
        <f t="shared" si="130"/>
        <v>41950.770833333336</v>
      </c>
      <c r="S2084">
        <f t="shared" si="131"/>
        <v>2012</v>
      </c>
    </row>
    <row r="2085" spans="1:19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8287</v>
      </c>
      <c r="O2085" t="s">
        <v>8288</v>
      </c>
      <c r="P2085">
        <f t="shared" si="132"/>
        <v>38.848199999999999</v>
      </c>
      <c r="Q2085" s="9">
        <f t="shared" si="129"/>
        <v>40924.650868055556</v>
      </c>
      <c r="R2085" s="9">
        <f t="shared" si="130"/>
        <v>41052.645185185182</v>
      </c>
      <c r="S2085">
        <f t="shared" si="131"/>
        <v>2012</v>
      </c>
    </row>
    <row r="2086" spans="1:19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8281</v>
      </c>
      <c r="O2086" t="s">
        <v>8282</v>
      </c>
      <c r="P2086">
        <f t="shared" si="132"/>
        <v>215.8571</v>
      </c>
      <c r="Q2086" s="9">
        <f t="shared" si="129"/>
        <v>41917.731736111113</v>
      </c>
      <c r="R2086" s="9">
        <f t="shared" si="130"/>
        <v>40954.650868055556</v>
      </c>
      <c r="S2086">
        <f t="shared" si="131"/>
        <v>2014</v>
      </c>
    </row>
    <row r="2087" spans="1:19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8281</v>
      </c>
      <c r="O2087" t="s">
        <v>8292</v>
      </c>
      <c r="P2087">
        <f t="shared" si="132"/>
        <v>41.944400000000002</v>
      </c>
      <c r="Q2087" s="9">
        <f t="shared" si="129"/>
        <v>42747.219560185185</v>
      </c>
      <c r="R2087" s="9">
        <f t="shared" si="130"/>
        <v>41947.773402777777</v>
      </c>
      <c r="S2087">
        <f t="shared" si="131"/>
        <v>2017</v>
      </c>
    </row>
    <row r="2088" spans="1:19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8287</v>
      </c>
      <c r="O2088" t="s">
        <v>8291</v>
      </c>
      <c r="P2088">
        <f t="shared" si="132"/>
        <v>48.709699999999998</v>
      </c>
      <c r="Q2088" s="9">
        <f t="shared" si="129"/>
        <v>42233.763831018514</v>
      </c>
      <c r="R2088" s="9">
        <f t="shared" si="130"/>
        <v>42769.174305555556</v>
      </c>
      <c r="S2088">
        <f t="shared" si="131"/>
        <v>2015</v>
      </c>
    </row>
    <row r="2089" spans="1:19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8283</v>
      </c>
      <c r="O2089" t="s">
        <v>8286</v>
      </c>
      <c r="P2089">
        <f t="shared" si="132"/>
        <v>35.952399999999997</v>
      </c>
      <c r="Q2089" s="9">
        <f t="shared" si="129"/>
        <v>41775.858564814815</v>
      </c>
      <c r="R2089" s="9">
        <f t="shared" si="130"/>
        <v>42258.763831018514</v>
      </c>
      <c r="S2089">
        <f t="shared" si="131"/>
        <v>2014</v>
      </c>
    </row>
    <row r="2090" spans="1:19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8283</v>
      </c>
      <c r="O2090" t="s">
        <v>8286</v>
      </c>
      <c r="P2090">
        <f t="shared" si="132"/>
        <v>75.5</v>
      </c>
      <c r="Q2090" s="9">
        <f t="shared" si="129"/>
        <v>40779.125428240739</v>
      </c>
      <c r="R2090" s="9">
        <f t="shared" si="130"/>
        <v>41822.165972222225</v>
      </c>
      <c r="S2090">
        <f t="shared" si="131"/>
        <v>2011</v>
      </c>
    </row>
    <row r="2091" spans="1:19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8281</v>
      </c>
      <c r="O2091" t="s">
        <v>8303</v>
      </c>
      <c r="P2091">
        <f t="shared" si="132"/>
        <v>71.714299999999994</v>
      </c>
      <c r="Q2091" s="9">
        <f t="shared" si="129"/>
        <v>42226.651886574073</v>
      </c>
      <c r="R2091" s="9">
        <f t="shared" si="130"/>
        <v>40809.125428240739</v>
      </c>
      <c r="S2091">
        <f t="shared" si="131"/>
        <v>2015</v>
      </c>
    </row>
    <row r="2092" spans="1:19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8283</v>
      </c>
      <c r="O2092" t="s">
        <v>8284</v>
      </c>
      <c r="P2092">
        <f t="shared" si="132"/>
        <v>30.12</v>
      </c>
      <c r="Q2092" s="9">
        <f t="shared" si="129"/>
        <v>42129.541585648149</v>
      </c>
      <c r="R2092" s="9">
        <f t="shared" si="130"/>
        <v>42286.651886574073</v>
      </c>
      <c r="S2092">
        <f t="shared" si="131"/>
        <v>2015</v>
      </c>
    </row>
    <row r="2093" spans="1:19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8283</v>
      </c>
      <c r="O2093" t="s">
        <v>8286</v>
      </c>
      <c r="P2093">
        <f t="shared" si="132"/>
        <v>38.589700000000001</v>
      </c>
      <c r="Q2093" s="9">
        <f t="shared" si="129"/>
        <v>41270.954351851848</v>
      </c>
      <c r="R2093" s="9">
        <f t="shared" si="130"/>
        <v>42159.541585648149</v>
      </c>
      <c r="S2093">
        <f t="shared" si="131"/>
        <v>2012</v>
      </c>
    </row>
    <row r="2094" spans="1:19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8287</v>
      </c>
      <c r="O2094" t="s">
        <v>8291</v>
      </c>
      <c r="P2094">
        <f t="shared" si="132"/>
        <v>44.2059</v>
      </c>
      <c r="Q2094" s="9">
        <f t="shared" si="129"/>
        <v>40788.297650462962</v>
      </c>
      <c r="R2094" s="9">
        <f t="shared" si="130"/>
        <v>41300.954351851848</v>
      </c>
      <c r="S2094">
        <f t="shared" si="131"/>
        <v>2011</v>
      </c>
    </row>
    <row r="2095" spans="1:19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8287</v>
      </c>
      <c r="O2095" t="s">
        <v>8291</v>
      </c>
      <c r="P2095">
        <f t="shared" si="132"/>
        <v>46.953099999999999</v>
      </c>
      <c r="Q2095" s="9">
        <f t="shared" si="129"/>
        <v>41494.963587962964</v>
      </c>
      <c r="R2095" s="9">
        <f t="shared" si="130"/>
        <v>40830.958333333336</v>
      </c>
      <c r="S2095">
        <f t="shared" si="131"/>
        <v>2013</v>
      </c>
    </row>
    <row r="2096" spans="1:19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8287</v>
      </c>
      <c r="O2096" t="s">
        <v>8291</v>
      </c>
      <c r="P2096">
        <f t="shared" si="132"/>
        <v>107.21429999999999</v>
      </c>
      <c r="Q2096" s="9">
        <f t="shared" si="129"/>
        <v>41026.083298611113</v>
      </c>
      <c r="R2096" s="9">
        <f t="shared" si="130"/>
        <v>41523.165972222225</v>
      </c>
      <c r="S2096">
        <f t="shared" si="131"/>
        <v>2012</v>
      </c>
    </row>
    <row r="2097" spans="1:19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8287</v>
      </c>
      <c r="O2097" t="s">
        <v>8288</v>
      </c>
      <c r="P2097">
        <f t="shared" si="132"/>
        <v>39.493699999999997</v>
      </c>
      <c r="Q2097" s="9">
        <f t="shared" si="129"/>
        <v>42460.733530092592</v>
      </c>
      <c r="R2097" s="9">
        <f t="shared" si="130"/>
        <v>41056.083298611113</v>
      </c>
      <c r="S2097">
        <f t="shared" si="131"/>
        <v>2016</v>
      </c>
    </row>
    <row r="2098" spans="1:19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8283</v>
      </c>
      <c r="O2098" t="s">
        <v>8286</v>
      </c>
      <c r="P2098">
        <f t="shared" si="132"/>
        <v>40.545900000000003</v>
      </c>
      <c r="Q2098" s="9">
        <f t="shared" si="129"/>
        <v>42545.125196759262</v>
      </c>
      <c r="R2098" s="9">
        <f t="shared" si="130"/>
        <v>42490.733530092592</v>
      </c>
      <c r="S2098">
        <f t="shared" si="131"/>
        <v>2016</v>
      </c>
    </row>
    <row r="2099" spans="1:19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8287</v>
      </c>
      <c r="O2099" t="s">
        <v>8296</v>
      </c>
      <c r="P2099">
        <f t="shared" si="132"/>
        <v>31.914899999999999</v>
      </c>
      <c r="Q2099" s="9">
        <f t="shared" si="129"/>
        <v>42597.882488425923</v>
      </c>
      <c r="R2099" s="9">
        <f t="shared" si="130"/>
        <v>42575.125196759262</v>
      </c>
      <c r="S2099">
        <f t="shared" si="131"/>
        <v>2016</v>
      </c>
    </row>
    <row r="2100" spans="1:19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8283</v>
      </c>
      <c r="O2100" t="s">
        <v>8284</v>
      </c>
      <c r="P2100">
        <f t="shared" si="132"/>
        <v>51.7241</v>
      </c>
      <c r="Q2100" s="9">
        <f t="shared" si="129"/>
        <v>42722.882361111115</v>
      </c>
      <c r="R2100" s="9">
        <f t="shared" si="130"/>
        <v>42657.882488425923</v>
      </c>
      <c r="S2100">
        <f t="shared" si="131"/>
        <v>2016</v>
      </c>
    </row>
    <row r="2101" spans="1:19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8283</v>
      </c>
      <c r="O2101" t="s">
        <v>8286</v>
      </c>
      <c r="P2101">
        <f t="shared" si="132"/>
        <v>50</v>
      </c>
      <c r="Q2101" s="9">
        <f t="shared" si="129"/>
        <v>41792.645277777774</v>
      </c>
      <c r="R2101" s="9">
        <f t="shared" si="130"/>
        <v>42752.882361111115</v>
      </c>
      <c r="S2101">
        <f t="shared" si="131"/>
        <v>2014</v>
      </c>
    </row>
    <row r="2102" spans="1:19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8283</v>
      </c>
      <c r="O2102" t="s">
        <v>8286</v>
      </c>
      <c r="P2102">
        <f t="shared" si="132"/>
        <v>51.7241</v>
      </c>
      <c r="Q2102" s="9">
        <f t="shared" si="129"/>
        <v>41848.866157407407</v>
      </c>
      <c r="R2102" s="9">
        <f t="shared" si="130"/>
        <v>41822.645277777774</v>
      </c>
      <c r="S2102">
        <f t="shared" si="131"/>
        <v>2014</v>
      </c>
    </row>
    <row r="2103" spans="1:19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8283</v>
      </c>
      <c r="O2103" t="s">
        <v>8286</v>
      </c>
      <c r="P2103">
        <f t="shared" si="132"/>
        <v>51.7241</v>
      </c>
      <c r="Q2103" s="9">
        <f t="shared" si="129"/>
        <v>41836.471180555556</v>
      </c>
      <c r="R2103" s="9">
        <f t="shared" si="130"/>
        <v>41868.21597222222</v>
      </c>
      <c r="S2103">
        <f t="shared" si="131"/>
        <v>2014</v>
      </c>
    </row>
    <row r="2104" spans="1:19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8283</v>
      </c>
      <c r="O2104" t="s">
        <v>8286</v>
      </c>
      <c r="P2104">
        <f t="shared" si="132"/>
        <v>33.333300000000001</v>
      </c>
      <c r="Q2104" s="9">
        <f t="shared" si="129"/>
        <v>42499.842962962968</v>
      </c>
      <c r="R2104" s="9">
        <f t="shared" si="130"/>
        <v>41850.471180555556</v>
      </c>
      <c r="S2104">
        <f t="shared" si="131"/>
        <v>2016</v>
      </c>
    </row>
    <row r="2105" spans="1:19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8283</v>
      </c>
      <c r="O2105" t="s">
        <v>8295</v>
      </c>
      <c r="P2105">
        <f t="shared" si="132"/>
        <v>55.555599999999998</v>
      </c>
      <c r="Q2105" s="9">
        <f t="shared" si="129"/>
        <v>41793.17219907407</v>
      </c>
      <c r="R2105" s="9">
        <f t="shared" si="130"/>
        <v>42519.024999999994</v>
      </c>
      <c r="S2105">
        <f t="shared" si="131"/>
        <v>2014</v>
      </c>
    </row>
    <row r="2106" spans="1:19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8283</v>
      </c>
      <c r="O2106" t="s">
        <v>8295</v>
      </c>
      <c r="P2106">
        <f t="shared" si="132"/>
        <v>150</v>
      </c>
      <c r="Q2106" s="9">
        <f t="shared" si="129"/>
        <v>41488.85423611111</v>
      </c>
      <c r="R2106" s="9">
        <f t="shared" si="130"/>
        <v>41823.17219907407</v>
      </c>
      <c r="S2106">
        <f t="shared" si="131"/>
        <v>2013</v>
      </c>
    </row>
    <row r="2107" spans="1:19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8276</v>
      </c>
      <c r="O2107" t="s">
        <v>8294</v>
      </c>
      <c r="P2107">
        <f t="shared" si="132"/>
        <v>17.988</v>
      </c>
      <c r="Q2107" s="9">
        <f t="shared" si="129"/>
        <v>41928.904189814813</v>
      </c>
      <c r="R2107" s="9">
        <f t="shared" si="130"/>
        <v>41533.85423611111</v>
      </c>
      <c r="S2107">
        <f t="shared" si="131"/>
        <v>2014</v>
      </c>
    </row>
    <row r="2108" spans="1:19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8268</v>
      </c>
      <c r="O2108" t="s">
        <v>8270</v>
      </c>
      <c r="P2108">
        <f t="shared" si="132"/>
        <v>47.935499999999998</v>
      </c>
      <c r="Q2108" s="9">
        <f t="shared" si="129"/>
        <v>41100.158877314818</v>
      </c>
      <c r="R2108" s="9">
        <f t="shared" si="130"/>
        <v>41973.945856481485</v>
      </c>
      <c r="S2108">
        <f t="shared" si="131"/>
        <v>2012</v>
      </c>
    </row>
    <row r="2109" spans="1:19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8281</v>
      </c>
      <c r="O2109" t="s">
        <v>8303</v>
      </c>
      <c r="P2109">
        <f t="shared" si="132"/>
        <v>53.035699999999999</v>
      </c>
      <c r="Q2109" s="9">
        <f t="shared" si="129"/>
        <v>42012.768298611118</v>
      </c>
      <c r="R2109" s="9">
        <f t="shared" si="130"/>
        <v>41104.126388888886</v>
      </c>
      <c r="S2109">
        <f t="shared" si="131"/>
        <v>2015</v>
      </c>
    </row>
    <row r="2110" spans="1:19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8268</v>
      </c>
      <c r="O2110" t="s">
        <v>8270</v>
      </c>
      <c r="P2110">
        <f t="shared" si="132"/>
        <v>61.291699999999999</v>
      </c>
      <c r="Q2110" s="9">
        <f t="shared" si="129"/>
        <v>42494.061793981484</v>
      </c>
      <c r="R2110" s="9">
        <f t="shared" si="130"/>
        <v>42042.768298611118</v>
      </c>
      <c r="S2110">
        <f t="shared" si="131"/>
        <v>2016</v>
      </c>
    </row>
    <row r="2111" spans="1:19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8268</v>
      </c>
      <c r="O2111" t="s">
        <v>8275</v>
      </c>
      <c r="P2111">
        <f t="shared" si="132"/>
        <v>34.904800000000002</v>
      </c>
      <c r="Q2111" s="9">
        <f t="shared" si="129"/>
        <v>42259.542800925927</v>
      </c>
      <c r="R2111" s="9">
        <f t="shared" si="130"/>
        <v>42519.061793981484</v>
      </c>
      <c r="S2111">
        <f t="shared" si="131"/>
        <v>2015</v>
      </c>
    </row>
    <row r="2112" spans="1:19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8281</v>
      </c>
      <c r="O2112" t="s">
        <v>8285</v>
      </c>
      <c r="P2112">
        <f t="shared" si="132"/>
        <v>77.1053</v>
      </c>
      <c r="Q2112" s="9">
        <f t="shared" si="129"/>
        <v>40754.729259259257</v>
      </c>
      <c r="R2112" s="9">
        <f t="shared" si="130"/>
        <v>42287.875</v>
      </c>
      <c r="S2112">
        <f t="shared" si="131"/>
        <v>2011</v>
      </c>
    </row>
    <row r="2113" spans="1:19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8287</v>
      </c>
      <c r="O2113" t="s">
        <v>8314</v>
      </c>
      <c r="P2113">
        <f t="shared" si="132"/>
        <v>61.041699999999999</v>
      </c>
      <c r="Q2113" s="9">
        <f t="shared" si="129"/>
        <v>42663.468078703707</v>
      </c>
      <c r="R2113" s="9">
        <f t="shared" si="130"/>
        <v>40814.729259259257</v>
      </c>
      <c r="S2113">
        <f t="shared" si="131"/>
        <v>2016</v>
      </c>
    </row>
    <row r="2114" spans="1:19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8283</v>
      </c>
      <c r="O2114" t="s">
        <v>8286</v>
      </c>
      <c r="P2114">
        <f t="shared" si="132"/>
        <v>47.258099999999999</v>
      </c>
      <c r="Q2114" s="9">
        <f t="shared" si="129"/>
        <v>42140.921064814815</v>
      </c>
      <c r="R2114" s="9">
        <f t="shared" si="130"/>
        <v>42688.509745370371</v>
      </c>
      <c r="S2114">
        <f t="shared" si="131"/>
        <v>2015</v>
      </c>
    </row>
    <row r="2115" spans="1:19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8268</v>
      </c>
      <c r="O2115" t="s">
        <v>8302</v>
      </c>
      <c r="P2115">
        <f t="shared" si="132"/>
        <v>292.2</v>
      </c>
      <c r="Q2115" s="9">
        <f t="shared" ref="Q2115:Q2178" si="133">(((J2116/60)/60)/24)+DATE(1970,1,1)</f>
        <v>42493.857083333336</v>
      </c>
      <c r="R2115" s="9">
        <f t="shared" ref="R2115:R2178" si="134">(((I2115/60)/60)/24)+DATE(1970,1,1)</f>
        <v>42170.921064814815</v>
      </c>
      <c r="S2115">
        <f t="shared" ref="S2115:S2178" si="135">YEAR(Q2115)</f>
        <v>2016</v>
      </c>
    </row>
    <row r="2116" spans="1:19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8283</v>
      </c>
      <c r="O2116" t="s">
        <v>8295</v>
      </c>
      <c r="P2116">
        <f t="shared" si="132"/>
        <v>38.421100000000003</v>
      </c>
      <c r="Q2116" s="9">
        <f t="shared" si="133"/>
        <v>40205.174849537041</v>
      </c>
      <c r="R2116" s="9">
        <f t="shared" si="134"/>
        <v>42508</v>
      </c>
      <c r="S2116">
        <f t="shared" si="135"/>
        <v>2010</v>
      </c>
    </row>
    <row r="2117" spans="1:19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8281</v>
      </c>
      <c r="O2117" t="s">
        <v>8282</v>
      </c>
      <c r="P2117">
        <f t="shared" ref="P2117:P2180" si="136">IFERROR(ROUND(E2117/L2117,4),0)</f>
        <v>40.416699999999999</v>
      </c>
      <c r="Q2117" s="9">
        <f t="shared" si="133"/>
        <v>42755.492754629624</v>
      </c>
      <c r="R2117" s="9">
        <f t="shared" si="134"/>
        <v>40291.160416666666</v>
      </c>
      <c r="S2117">
        <f t="shared" si="135"/>
        <v>2017</v>
      </c>
    </row>
    <row r="2118" spans="1:19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8276</v>
      </c>
      <c r="O2118" t="s">
        <v>8304</v>
      </c>
      <c r="P2118">
        <f t="shared" si="136"/>
        <v>90.9375</v>
      </c>
      <c r="Q2118" s="9">
        <f t="shared" si="133"/>
        <v>42366.192974537036</v>
      </c>
      <c r="R2118" s="9">
        <f t="shared" si="134"/>
        <v>42802.3125</v>
      </c>
      <c r="S2118">
        <f t="shared" si="135"/>
        <v>2015</v>
      </c>
    </row>
    <row r="2119" spans="1:19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8287</v>
      </c>
      <c r="O2119" t="s">
        <v>8288</v>
      </c>
      <c r="P2119">
        <f t="shared" si="136"/>
        <v>68.8095</v>
      </c>
      <c r="Q2119" s="9">
        <f t="shared" si="133"/>
        <v>42706.115405092598</v>
      </c>
      <c r="R2119" s="9">
        <f t="shared" si="134"/>
        <v>42401.75</v>
      </c>
      <c r="S2119">
        <f t="shared" si="135"/>
        <v>2016</v>
      </c>
    </row>
    <row r="2120" spans="1:19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8276</v>
      </c>
      <c r="O2120" t="s">
        <v>8304</v>
      </c>
      <c r="P2120">
        <f t="shared" si="136"/>
        <v>110.61539999999999</v>
      </c>
      <c r="Q2120" s="9">
        <f t="shared" si="133"/>
        <v>41780.412604166668</v>
      </c>
      <c r="R2120" s="9">
        <f t="shared" si="134"/>
        <v>42736.115405092598</v>
      </c>
      <c r="S2120">
        <f t="shared" si="135"/>
        <v>2014</v>
      </c>
    </row>
    <row r="2121" spans="1:19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8283</v>
      </c>
      <c r="O2121" t="s">
        <v>8286</v>
      </c>
      <c r="P2121">
        <f t="shared" si="136"/>
        <v>31.933299999999999</v>
      </c>
      <c r="Q2121" s="9">
        <f t="shared" si="133"/>
        <v>42055.972824074073</v>
      </c>
      <c r="R2121" s="9">
        <f t="shared" si="134"/>
        <v>41810.412604166668</v>
      </c>
      <c r="S2121">
        <f t="shared" si="135"/>
        <v>2015</v>
      </c>
    </row>
    <row r="2122" spans="1:19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8287</v>
      </c>
      <c r="O2122" t="s">
        <v>8291</v>
      </c>
      <c r="P2122">
        <f t="shared" si="136"/>
        <v>43.5152</v>
      </c>
      <c r="Q2122" s="9">
        <f t="shared" si="133"/>
        <v>42658.810277777782</v>
      </c>
      <c r="R2122" s="9">
        <f t="shared" si="134"/>
        <v>42085.931157407409</v>
      </c>
      <c r="S2122">
        <f t="shared" si="135"/>
        <v>2016</v>
      </c>
    </row>
    <row r="2123" spans="1:19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8268</v>
      </c>
      <c r="O2123" t="s">
        <v>8275</v>
      </c>
      <c r="P2123">
        <f t="shared" si="136"/>
        <v>27.576899999999998</v>
      </c>
      <c r="Q2123" s="9">
        <f t="shared" si="133"/>
        <v>41692.135729166665</v>
      </c>
      <c r="R2123" s="9">
        <f t="shared" si="134"/>
        <v>42683.851944444439</v>
      </c>
      <c r="S2123">
        <f t="shared" si="135"/>
        <v>2014</v>
      </c>
    </row>
    <row r="2124" spans="1:19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8276</v>
      </c>
      <c r="O2124" t="s">
        <v>8294</v>
      </c>
      <c r="P2124">
        <f t="shared" si="136"/>
        <v>71.55</v>
      </c>
      <c r="Q2124" s="9">
        <f t="shared" si="133"/>
        <v>41904.851875</v>
      </c>
      <c r="R2124" s="9">
        <f t="shared" si="134"/>
        <v>41722.0940625</v>
      </c>
      <c r="S2124">
        <f t="shared" si="135"/>
        <v>2014</v>
      </c>
    </row>
    <row r="2125" spans="1:19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8281</v>
      </c>
      <c r="O2125" t="s">
        <v>8282</v>
      </c>
      <c r="P2125">
        <f t="shared" si="136"/>
        <v>68.098100000000002</v>
      </c>
      <c r="Q2125" s="9">
        <f t="shared" si="133"/>
        <v>42593.011782407411</v>
      </c>
      <c r="R2125" s="9">
        <f t="shared" si="134"/>
        <v>41929.5</v>
      </c>
      <c r="S2125">
        <f t="shared" si="135"/>
        <v>2016</v>
      </c>
    </row>
    <row r="2126" spans="1:19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8273</v>
      </c>
      <c r="O2126" t="s">
        <v>8313</v>
      </c>
      <c r="P2126">
        <f t="shared" si="136"/>
        <v>88.6875</v>
      </c>
      <c r="Q2126" s="9">
        <f t="shared" si="133"/>
        <v>42597.617418981477</v>
      </c>
      <c r="R2126" s="9">
        <f t="shared" si="134"/>
        <v>42615.291666666672</v>
      </c>
      <c r="S2126">
        <f t="shared" si="135"/>
        <v>2016</v>
      </c>
    </row>
    <row r="2127" spans="1:19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8273</v>
      </c>
      <c r="O2127" t="s">
        <v>8274</v>
      </c>
      <c r="P2127">
        <f t="shared" si="136"/>
        <v>59.041699999999999</v>
      </c>
      <c r="Q2127" s="9">
        <f t="shared" si="133"/>
        <v>41901.684861111113</v>
      </c>
      <c r="R2127" s="9">
        <f t="shared" si="134"/>
        <v>42628.617418981477</v>
      </c>
      <c r="S2127">
        <f t="shared" si="135"/>
        <v>2014</v>
      </c>
    </row>
    <row r="2128" spans="1:19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8268</v>
      </c>
      <c r="O2128" t="s">
        <v>8302</v>
      </c>
      <c r="P2128">
        <f t="shared" si="136"/>
        <v>64.363600000000005</v>
      </c>
      <c r="Q2128" s="9">
        <f t="shared" si="133"/>
        <v>41930.975601851853</v>
      </c>
      <c r="R2128" s="9">
        <f t="shared" si="134"/>
        <v>41931.684861111113</v>
      </c>
      <c r="S2128">
        <f t="shared" si="135"/>
        <v>2014</v>
      </c>
    </row>
    <row r="2129" spans="1:19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8287</v>
      </c>
      <c r="O2129" t="s">
        <v>8301</v>
      </c>
      <c r="P2129">
        <f t="shared" si="136"/>
        <v>54.153799999999997</v>
      </c>
      <c r="Q2129" s="9">
        <f t="shared" si="133"/>
        <v>42801.031412037039</v>
      </c>
      <c r="R2129" s="9">
        <f t="shared" si="134"/>
        <v>41961.017268518524</v>
      </c>
      <c r="S2129">
        <f t="shared" si="135"/>
        <v>2017</v>
      </c>
    </row>
    <row r="2130" spans="1:19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8287</v>
      </c>
      <c r="O2130" t="s">
        <v>8290</v>
      </c>
      <c r="P2130">
        <f t="shared" si="136"/>
        <v>61.087000000000003</v>
      </c>
      <c r="Q2130" s="9">
        <f t="shared" si="133"/>
        <v>41846.978078703702</v>
      </c>
      <c r="R2130" s="9">
        <f t="shared" si="134"/>
        <v>42835.041666666672</v>
      </c>
      <c r="S2130">
        <f t="shared" si="135"/>
        <v>2014</v>
      </c>
    </row>
    <row r="2131" spans="1:19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8271</v>
      </c>
      <c r="O2131" t="s">
        <v>8316</v>
      </c>
      <c r="P2131">
        <f t="shared" si="136"/>
        <v>93.666700000000006</v>
      </c>
      <c r="Q2131" s="9">
        <f t="shared" si="133"/>
        <v>42356.750706018516</v>
      </c>
      <c r="R2131" s="9">
        <f t="shared" si="134"/>
        <v>41876.978078703702</v>
      </c>
      <c r="S2131">
        <f t="shared" si="135"/>
        <v>2015</v>
      </c>
    </row>
    <row r="2132" spans="1:19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8268</v>
      </c>
      <c r="O2132" t="s">
        <v>8270</v>
      </c>
      <c r="P2132">
        <f t="shared" si="136"/>
        <v>58.416699999999999</v>
      </c>
      <c r="Q2132" s="9">
        <f t="shared" si="133"/>
        <v>41963.872361111105</v>
      </c>
      <c r="R2132" s="9">
        <f t="shared" si="134"/>
        <v>42386.750706018516</v>
      </c>
      <c r="S2132">
        <f t="shared" si="135"/>
        <v>2014</v>
      </c>
    </row>
    <row r="2133" spans="1:19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8283</v>
      </c>
      <c r="O2133" t="s">
        <v>8286</v>
      </c>
      <c r="P2133">
        <f t="shared" si="136"/>
        <v>70</v>
      </c>
      <c r="Q2133" s="9">
        <f t="shared" si="133"/>
        <v>42702.770729166667</v>
      </c>
      <c r="R2133" s="9">
        <f t="shared" si="134"/>
        <v>41974.797916666663</v>
      </c>
      <c r="S2133">
        <f t="shared" si="135"/>
        <v>2016</v>
      </c>
    </row>
    <row r="2134" spans="1:19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8268</v>
      </c>
      <c r="O2134" t="s">
        <v>8278</v>
      </c>
      <c r="P2134">
        <f t="shared" si="136"/>
        <v>34.0976</v>
      </c>
      <c r="Q2134" s="9">
        <f t="shared" si="133"/>
        <v>42460.98192129629</v>
      </c>
      <c r="R2134" s="9">
        <f t="shared" si="134"/>
        <v>42762.770729166667</v>
      </c>
      <c r="S2134">
        <f t="shared" si="135"/>
        <v>2016</v>
      </c>
    </row>
    <row r="2135" spans="1:19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8287</v>
      </c>
      <c r="O2135" t="s">
        <v>8290</v>
      </c>
      <c r="P2135">
        <f t="shared" si="136"/>
        <v>34.0244</v>
      </c>
      <c r="Q2135" s="9">
        <f t="shared" si="133"/>
        <v>42234.789884259255</v>
      </c>
      <c r="R2135" s="9">
        <f t="shared" si="134"/>
        <v>42481.166666666672</v>
      </c>
      <c r="S2135">
        <f t="shared" si="135"/>
        <v>2015</v>
      </c>
    </row>
    <row r="2136" spans="1:19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8283</v>
      </c>
      <c r="O2136" t="s">
        <v>8286</v>
      </c>
      <c r="P2136">
        <f t="shared" si="136"/>
        <v>41.029400000000003</v>
      </c>
      <c r="Q2136" s="9">
        <f t="shared" si="133"/>
        <v>41073.050717592596</v>
      </c>
      <c r="R2136" s="9">
        <f t="shared" si="134"/>
        <v>42262.420833333337</v>
      </c>
      <c r="S2136">
        <f t="shared" si="135"/>
        <v>2012</v>
      </c>
    </row>
    <row r="2137" spans="1:19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8287</v>
      </c>
      <c r="O2137" t="s">
        <v>8291</v>
      </c>
      <c r="P2137">
        <f t="shared" si="136"/>
        <v>36.6053</v>
      </c>
      <c r="Q2137" s="9">
        <f t="shared" si="133"/>
        <v>42323.17460648148</v>
      </c>
      <c r="R2137" s="9">
        <f t="shared" si="134"/>
        <v>41085.683333333334</v>
      </c>
      <c r="S2137">
        <f t="shared" si="135"/>
        <v>2015</v>
      </c>
    </row>
    <row r="2138" spans="1:19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8287</v>
      </c>
      <c r="O2138" t="s">
        <v>8291</v>
      </c>
      <c r="P2138">
        <f t="shared" si="136"/>
        <v>115.83329999999999</v>
      </c>
      <c r="Q2138" s="9">
        <f t="shared" si="133"/>
        <v>42273.090740740736</v>
      </c>
      <c r="R2138" s="9">
        <f t="shared" si="134"/>
        <v>42383.17460648148</v>
      </c>
      <c r="S2138">
        <f t="shared" si="135"/>
        <v>2015</v>
      </c>
    </row>
    <row r="2139" spans="1:19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8268</v>
      </c>
      <c r="O2139" t="s">
        <v>8270</v>
      </c>
      <c r="P2139">
        <f t="shared" si="136"/>
        <v>115.75</v>
      </c>
      <c r="Q2139" s="9">
        <f t="shared" si="133"/>
        <v>42135.589548611111</v>
      </c>
      <c r="R2139" s="9">
        <f t="shared" si="134"/>
        <v>42313.132407407407</v>
      </c>
      <c r="S2139">
        <f t="shared" si="135"/>
        <v>2015</v>
      </c>
    </row>
    <row r="2140" spans="1:19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8281</v>
      </c>
      <c r="O2140" t="s">
        <v>8297</v>
      </c>
      <c r="P2140">
        <f t="shared" si="136"/>
        <v>106.6923</v>
      </c>
      <c r="Q2140" s="9">
        <f t="shared" si="133"/>
        <v>42075.979988425926</v>
      </c>
      <c r="R2140" s="9">
        <f t="shared" si="134"/>
        <v>42166.083333333328</v>
      </c>
      <c r="S2140">
        <f t="shared" si="135"/>
        <v>2015</v>
      </c>
    </row>
    <row r="2141" spans="1:19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8283</v>
      </c>
      <c r="O2141" t="s">
        <v>8286</v>
      </c>
      <c r="P2141">
        <f t="shared" si="136"/>
        <v>81.411799999999999</v>
      </c>
      <c r="Q2141" s="9">
        <f t="shared" si="133"/>
        <v>42136.675196759257</v>
      </c>
      <c r="R2141" s="9">
        <f t="shared" si="134"/>
        <v>42103.979988425926</v>
      </c>
      <c r="S2141">
        <f t="shared" si="135"/>
        <v>2015</v>
      </c>
    </row>
    <row r="2142" spans="1:19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8283</v>
      </c>
      <c r="O2142" t="s">
        <v>8286</v>
      </c>
      <c r="P2142">
        <f t="shared" si="136"/>
        <v>81.2941</v>
      </c>
      <c r="Q2142" s="9">
        <f t="shared" si="133"/>
        <v>41310.969270833331</v>
      </c>
      <c r="R2142" s="9">
        <f t="shared" si="134"/>
        <v>42166.675196759257</v>
      </c>
      <c r="S2142">
        <f t="shared" si="135"/>
        <v>2013</v>
      </c>
    </row>
    <row r="2143" spans="1:19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8287</v>
      </c>
      <c r="O2143" t="s">
        <v>8310</v>
      </c>
      <c r="P2143">
        <f t="shared" si="136"/>
        <v>46.033299999999997</v>
      </c>
      <c r="Q2143" s="9">
        <f t="shared" si="133"/>
        <v>40802.733101851853</v>
      </c>
      <c r="R2143" s="9">
        <f t="shared" si="134"/>
        <v>41355.927604166667</v>
      </c>
      <c r="S2143">
        <f t="shared" si="135"/>
        <v>2011</v>
      </c>
    </row>
    <row r="2144" spans="1:19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8287</v>
      </c>
      <c r="O2144" t="s">
        <v>8298</v>
      </c>
      <c r="P2144">
        <f t="shared" si="136"/>
        <v>40.416499999999999</v>
      </c>
      <c r="Q2144" s="9">
        <f t="shared" si="133"/>
        <v>41885.478842592594</v>
      </c>
      <c r="R2144" s="9">
        <f t="shared" si="134"/>
        <v>40832.918749999997</v>
      </c>
      <c r="S2144">
        <f t="shared" si="135"/>
        <v>2014</v>
      </c>
    </row>
    <row r="2145" spans="1:19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8283</v>
      </c>
      <c r="O2145" t="s">
        <v>8284</v>
      </c>
      <c r="P2145">
        <f t="shared" si="136"/>
        <v>23.275300000000001</v>
      </c>
      <c r="Q2145" s="9">
        <f t="shared" si="133"/>
        <v>41549.627615740741</v>
      </c>
      <c r="R2145" s="9">
        <f t="shared" si="134"/>
        <v>41915.478842592594</v>
      </c>
      <c r="S2145">
        <f t="shared" si="135"/>
        <v>2013</v>
      </c>
    </row>
    <row r="2146" spans="1:19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8287</v>
      </c>
      <c r="O2146" t="s">
        <v>8291</v>
      </c>
      <c r="P2146">
        <f t="shared" si="136"/>
        <v>80.588200000000001</v>
      </c>
      <c r="Q2146" s="9">
        <f t="shared" si="133"/>
        <v>41682.805902777778</v>
      </c>
      <c r="R2146" s="9">
        <f t="shared" si="134"/>
        <v>41579.627615740741</v>
      </c>
      <c r="S2146">
        <f t="shared" si="135"/>
        <v>2014</v>
      </c>
    </row>
    <row r="2147" spans="1:19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8281</v>
      </c>
      <c r="O2147" t="s">
        <v>8303</v>
      </c>
      <c r="P2147">
        <f t="shared" si="136"/>
        <v>27.898</v>
      </c>
      <c r="Q2147" s="9">
        <f t="shared" si="133"/>
        <v>42676.942164351851</v>
      </c>
      <c r="R2147" s="9">
        <f t="shared" si="134"/>
        <v>41705.805902777778</v>
      </c>
      <c r="S2147">
        <f t="shared" si="135"/>
        <v>2016</v>
      </c>
    </row>
    <row r="2148" spans="1:19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8268</v>
      </c>
      <c r="O2148" t="s">
        <v>8302</v>
      </c>
      <c r="P2148">
        <f t="shared" si="136"/>
        <v>68.3</v>
      </c>
      <c r="Q2148" s="9">
        <f t="shared" si="133"/>
        <v>42688.732407407413</v>
      </c>
      <c r="R2148" s="9">
        <f t="shared" si="134"/>
        <v>42706.983831018515</v>
      </c>
      <c r="S2148">
        <f t="shared" si="135"/>
        <v>2016</v>
      </c>
    </row>
    <row r="2149" spans="1:19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8287</v>
      </c>
      <c r="O2149" t="s">
        <v>8289</v>
      </c>
      <c r="P2149">
        <f t="shared" si="136"/>
        <v>50.592599999999997</v>
      </c>
      <c r="Q2149" s="9">
        <f t="shared" si="133"/>
        <v>42532.052523148144</v>
      </c>
      <c r="R2149" s="9">
        <f t="shared" si="134"/>
        <v>42716.732407407413</v>
      </c>
      <c r="S2149">
        <f t="shared" si="135"/>
        <v>2016</v>
      </c>
    </row>
    <row r="2150" spans="1:19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8283</v>
      </c>
      <c r="O2150" t="s">
        <v>8286</v>
      </c>
      <c r="P2150">
        <f t="shared" si="136"/>
        <v>68.25</v>
      </c>
      <c r="Q2150" s="9">
        <f t="shared" si="133"/>
        <v>40557.429733796293</v>
      </c>
      <c r="R2150" s="9">
        <f t="shared" si="134"/>
        <v>42560.166666666672</v>
      </c>
      <c r="S2150">
        <f t="shared" si="135"/>
        <v>2011</v>
      </c>
    </row>
    <row r="2151" spans="1:19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8287</v>
      </c>
      <c r="O2151" t="s">
        <v>8288</v>
      </c>
      <c r="P2151">
        <f t="shared" si="136"/>
        <v>29.0213</v>
      </c>
      <c r="Q2151" s="9">
        <f t="shared" si="133"/>
        <v>42278.629710648151</v>
      </c>
      <c r="R2151" s="9">
        <f t="shared" si="134"/>
        <v>40582.429733796293</v>
      </c>
      <c r="S2151">
        <f t="shared" si="135"/>
        <v>2015</v>
      </c>
    </row>
    <row r="2152" spans="1:19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8283</v>
      </c>
      <c r="O2152" t="s">
        <v>8286</v>
      </c>
      <c r="P2152">
        <f t="shared" si="136"/>
        <v>68.099999999999994</v>
      </c>
      <c r="Q2152" s="9">
        <f t="shared" si="133"/>
        <v>42093.860023148154</v>
      </c>
      <c r="R2152" s="9">
        <f t="shared" si="134"/>
        <v>42306.629710648151</v>
      </c>
      <c r="S2152">
        <f t="shared" si="135"/>
        <v>2015</v>
      </c>
    </row>
    <row r="2153" spans="1:19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8287</v>
      </c>
      <c r="O2153" t="s">
        <v>8301</v>
      </c>
      <c r="P2153">
        <f t="shared" si="136"/>
        <v>75.611099999999993</v>
      </c>
      <c r="Q2153" s="9">
        <f t="shared" si="133"/>
        <v>40638.868611111109</v>
      </c>
      <c r="R2153" s="9">
        <f t="shared" si="134"/>
        <v>42125.582638888889</v>
      </c>
      <c r="S2153">
        <f t="shared" si="135"/>
        <v>2011</v>
      </c>
    </row>
    <row r="2154" spans="1:19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8287</v>
      </c>
      <c r="O2154" t="s">
        <v>8288</v>
      </c>
      <c r="P2154">
        <f t="shared" si="136"/>
        <v>35.789499999999997</v>
      </c>
      <c r="Q2154" s="9">
        <f t="shared" si="133"/>
        <v>42019.959837962961</v>
      </c>
      <c r="R2154" s="9">
        <f t="shared" si="134"/>
        <v>40668.868611111109</v>
      </c>
      <c r="S2154">
        <f t="shared" si="135"/>
        <v>2015</v>
      </c>
    </row>
    <row r="2155" spans="1:19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8283</v>
      </c>
      <c r="O2155" t="s">
        <v>8286</v>
      </c>
      <c r="P2155">
        <f t="shared" si="136"/>
        <v>64.761899999999997</v>
      </c>
      <c r="Q2155" s="9">
        <f t="shared" si="133"/>
        <v>42604.730567129634</v>
      </c>
      <c r="R2155" s="9">
        <f t="shared" si="134"/>
        <v>42034.959837962961</v>
      </c>
      <c r="S2155">
        <f t="shared" si="135"/>
        <v>2016</v>
      </c>
    </row>
    <row r="2156" spans="1:19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8281</v>
      </c>
      <c r="O2156" t="s">
        <v>8303</v>
      </c>
      <c r="P2156">
        <f t="shared" si="136"/>
        <v>38.6</v>
      </c>
      <c r="Q2156" s="9">
        <f t="shared" si="133"/>
        <v>41597.788888888892</v>
      </c>
      <c r="R2156" s="9">
        <f t="shared" si="134"/>
        <v>42614.730567129634</v>
      </c>
      <c r="S2156">
        <f t="shared" si="135"/>
        <v>2013</v>
      </c>
    </row>
    <row r="2157" spans="1:19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8287</v>
      </c>
      <c r="O2157" t="s">
        <v>8310</v>
      </c>
      <c r="P2157">
        <f t="shared" si="136"/>
        <v>46.586199999999998</v>
      </c>
      <c r="Q2157" s="9">
        <f t="shared" si="133"/>
        <v>41205.198321759257</v>
      </c>
      <c r="R2157" s="9">
        <f t="shared" si="134"/>
        <v>41627.788888888892</v>
      </c>
      <c r="S2157">
        <f t="shared" si="135"/>
        <v>2012</v>
      </c>
    </row>
    <row r="2158" spans="1:19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8287</v>
      </c>
      <c r="O2158" t="s">
        <v>8288</v>
      </c>
      <c r="P2158">
        <f t="shared" si="136"/>
        <v>51.961500000000001</v>
      </c>
      <c r="Q2158" s="9">
        <f t="shared" si="133"/>
        <v>40718.839537037034</v>
      </c>
      <c r="R2158" s="9">
        <f t="shared" si="134"/>
        <v>41240.5</v>
      </c>
      <c r="S2158">
        <f t="shared" si="135"/>
        <v>2011</v>
      </c>
    </row>
    <row r="2159" spans="1:19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8287</v>
      </c>
      <c r="O2159" t="s">
        <v>8288</v>
      </c>
      <c r="P2159">
        <f t="shared" si="136"/>
        <v>79.182900000000004</v>
      </c>
      <c r="Q2159" s="9">
        <f t="shared" si="133"/>
        <v>41983.110995370371</v>
      </c>
      <c r="R2159" s="9">
        <f t="shared" si="134"/>
        <v>40748.839537037034</v>
      </c>
      <c r="S2159">
        <f t="shared" si="135"/>
        <v>2014</v>
      </c>
    </row>
    <row r="2160" spans="1:19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8279</v>
      </c>
      <c r="O2160" t="s">
        <v>8305</v>
      </c>
      <c r="P2160">
        <f t="shared" si="136"/>
        <v>84.0625</v>
      </c>
      <c r="Q2160" s="9">
        <f t="shared" si="133"/>
        <v>41694.391840277778</v>
      </c>
      <c r="R2160" s="9">
        <f t="shared" si="134"/>
        <v>42023.110995370371</v>
      </c>
      <c r="S2160">
        <f t="shared" si="135"/>
        <v>2014</v>
      </c>
    </row>
    <row r="2161" spans="1:19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8287</v>
      </c>
      <c r="O2161" t="s">
        <v>8296</v>
      </c>
      <c r="P2161">
        <f t="shared" si="136"/>
        <v>28.5534</v>
      </c>
      <c r="Q2161" s="9">
        <f t="shared" si="133"/>
        <v>41309.11791666667</v>
      </c>
      <c r="R2161" s="9">
        <f t="shared" si="134"/>
        <v>41708.583333333336</v>
      </c>
      <c r="S2161">
        <f t="shared" si="135"/>
        <v>2013</v>
      </c>
    </row>
    <row r="2162" spans="1:19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8271</v>
      </c>
      <c r="O2162" t="s">
        <v>8293</v>
      </c>
      <c r="P2162">
        <f t="shared" si="136"/>
        <v>31.8095</v>
      </c>
      <c r="Q2162" s="9">
        <f t="shared" si="133"/>
        <v>42695.7105787037</v>
      </c>
      <c r="R2162" s="9">
        <f t="shared" si="134"/>
        <v>41344</v>
      </c>
      <c r="S2162">
        <f t="shared" si="135"/>
        <v>2016</v>
      </c>
    </row>
    <row r="2163" spans="1:19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8283</v>
      </c>
      <c r="O2163" t="s">
        <v>8286</v>
      </c>
      <c r="P2163">
        <f t="shared" si="136"/>
        <v>222.5</v>
      </c>
      <c r="Q2163" s="9">
        <f t="shared" si="133"/>
        <v>42082.069560185191</v>
      </c>
      <c r="R2163" s="9">
        <f t="shared" si="134"/>
        <v>42725.7105787037</v>
      </c>
      <c r="S2163">
        <f t="shared" si="135"/>
        <v>2015</v>
      </c>
    </row>
    <row r="2164" spans="1:19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8268</v>
      </c>
      <c r="O2164" t="s">
        <v>8275</v>
      </c>
      <c r="P2164">
        <f t="shared" si="136"/>
        <v>133.30000000000001</v>
      </c>
      <c r="Q2164" s="9">
        <f t="shared" si="133"/>
        <v>42451.698449074072</v>
      </c>
      <c r="R2164" s="9">
        <f t="shared" si="134"/>
        <v>42112.069560185191</v>
      </c>
      <c r="S2164">
        <f t="shared" si="135"/>
        <v>2016</v>
      </c>
    </row>
    <row r="2165" spans="1:19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8268</v>
      </c>
      <c r="O2165" t="s">
        <v>8270</v>
      </c>
      <c r="P2165">
        <f t="shared" si="136"/>
        <v>30.2727</v>
      </c>
      <c r="Q2165" s="9">
        <f t="shared" si="133"/>
        <v>42155.920219907406</v>
      </c>
      <c r="R2165" s="9">
        <f t="shared" si="134"/>
        <v>42486.288194444445</v>
      </c>
      <c r="S2165">
        <f t="shared" si="135"/>
        <v>2015</v>
      </c>
    </row>
    <row r="2166" spans="1:19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8283</v>
      </c>
      <c r="O2166" t="s">
        <v>8286</v>
      </c>
      <c r="P2166">
        <f t="shared" si="136"/>
        <v>44.333300000000001</v>
      </c>
      <c r="Q2166" s="9">
        <f t="shared" si="133"/>
        <v>42120.628136574072</v>
      </c>
      <c r="R2166" s="9">
        <f t="shared" si="134"/>
        <v>42176.888888888891</v>
      </c>
      <c r="S2166">
        <f t="shared" si="135"/>
        <v>2015</v>
      </c>
    </row>
    <row r="2167" spans="1:19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8273</v>
      </c>
      <c r="O2167" t="s">
        <v>8274</v>
      </c>
      <c r="P2167">
        <f t="shared" si="136"/>
        <v>25.576899999999998</v>
      </c>
      <c r="Q2167" s="9">
        <f t="shared" si="133"/>
        <v>41948.552847222221</v>
      </c>
      <c r="R2167" s="9">
        <f t="shared" si="134"/>
        <v>42165.628136574072</v>
      </c>
      <c r="S2167">
        <f t="shared" si="135"/>
        <v>2014</v>
      </c>
    </row>
    <row r="2168" spans="1:19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8283</v>
      </c>
      <c r="O2168" t="s">
        <v>8286</v>
      </c>
      <c r="P2168">
        <f t="shared" si="136"/>
        <v>42.903199999999998</v>
      </c>
      <c r="Q2168" s="9">
        <f t="shared" si="133"/>
        <v>42193.813530092593</v>
      </c>
      <c r="R2168" s="9">
        <f t="shared" si="134"/>
        <v>42008.552847222221</v>
      </c>
      <c r="S2168">
        <f t="shared" si="135"/>
        <v>2015</v>
      </c>
    </row>
    <row r="2169" spans="1:19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8283</v>
      </c>
      <c r="O2169" t="s">
        <v>8295</v>
      </c>
      <c r="P2169">
        <f t="shared" si="136"/>
        <v>47.428600000000003</v>
      </c>
      <c r="Q2169" s="9">
        <f t="shared" si="133"/>
        <v>42403.035567129627</v>
      </c>
      <c r="R2169" s="9">
        <f t="shared" si="134"/>
        <v>42218.813530092593</v>
      </c>
      <c r="S2169">
        <f t="shared" si="135"/>
        <v>2016</v>
      </c>
    </row>
    <row r="2170" spans="1:19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8283</v>
      </c>
      <c r="O2170" t="s">
        <v>8295</v>
      </c>
      <c r="P2170">
        <f t="shared" si="136"/>
        <v>120.5455</v>
      </c>
      <c r="Q2170" s="9">
        <f t="shared" si="133"/>
        <v>42464.958912037036</v>
      </c>
      <c r="R2170" s="9">
        <f t="shared" si="134"/>
        <v>42462.993900462956</v>
      </c>
      <c r="S2170">
        <f t="shared" si="135"/>
        <v>2016</v>
      </c>
    </row>
    <row r="2171" spans="1:19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8283</v>
      </c>
      <c r="O2171" t="s">
        <v>8284</v>
      </c>
      <c r="P2171">
        <f t="shared" si="136"/>
        <v>66.099999999999994</v>
      </c>
      <c r="Q2171" s="9">
        <f t="shared" si="133"/>
        <v>40987.890740740739</v>
      </c>
      <c r="R2171" s="9">
        <f t="shared" si="134"/>
        <v>42494.958912037036</v>
      </c>
      <c r="S2171">
        <f t="shared" si="135"/>
        <v>2012</v>
      </c>
    </row>
    <row r="2172" spans="1:19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8287</v>
      </c>
      <c r="O2172" t="s">
        <v>8298</v>
      </c>
      <c r="P2172">
        <f t="shared" si="136"/>
        <v>38.7941</v>
      </c>
      <c r="Q2172" s="9">
        <f t="shared" si="133"/>
        <v>42018.94159722222</v>
      </c>
      <c r="R2172" s="9">
        <f t="shared" si="134"/>
        <v>41017.890740740739</v>
      </c>
      <c r="S2172">
        <f t="shared" si="135"/>
        <v>2015</v>
      </c>
    </row>
    <row r="2173" spans="1:19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8283</v>
      </c>
      <c r="O2173" t="s">
        <v>8286</v>
      </c>
      <c r="P2173">
        <f t="shared" si="136"/>
        <v>47</v>
      </c>
      <c r="Q2173" s="9">
        <f t="shared" si="133"/>
        <v>42221.656782407401</v>
      </c>
      <c r="R2173" s="9">
        <f t="shared" si="134"/>
        <v>42047.291666666672</v>
      </c>
      <c r="S2173">
        <f t="shared" si="135"/>
        <v>2015</v>
      </c>
    </row>
    <row r="2174" spans="1:19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8283</v>
      </c>
      <c r="O2174" t="s">
        <v>8286</v>
      </c>
      <c r="P2174">
        <f t="shared" si="136"/>
        <v>57.173900000000003</v>
      </c>
      <c r="Q2174" s="9">
        <f t="shared" si="133"/>
        <v>42463.81385416667</v>
      </c>
      <c r="R2174" s="9">
        <f t="shared" si="134"/>
        <v>42281.656782407401</v>
      </c>
      <c r="S2174">
        <f t="shared" si="135"/>
        <v>2016</v>
      </c>
    </row>
    <row r="2175" spans="1:19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8283</v>
      </c>
      <c r="O2175" t="s">
        <v>8286</v>
      </c>
      <c r="P2175">
        <f t="shared" si="136"/>
        <v>50.461500000000001</v>
      </c>
      <c r="Q2175" s="9">
        <f t="shared" si="133"/>
        <v>42696.37572916667</v>
      </c>
      <c r="R2175" s="9">
        <f t="shared" si="134"/>
        <v>42494.165972222225</v>
      </c>
      <c r="S2175">
        <f t="shared" si="135"/>
        <v>2016</v>
      </c>
    </row>
    <row r="2176" spans="1:19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8268</v>
      </c>
      <c r="O2176" t="s">
        <v>8270</v>
      </c>
      <c r="P2176">
        <f t="shared" si="136"/>
        <v>6.4974999999999996</v>
      </c>
      <c r="Q2176" s="9">
        <f t="shared" si="133"/>
        <v>42543.788564814815</v>
      </c>
      <c r="R2176" s="9">
        <f t="shared" si="134"/>
        <v>42726.37572916667</v>
      </c>
      <c r="S2176">
        <f t="shared" si="135"/>
        <v>2016</v>
      </c>
    </row>
    <row r="2177" spans="1:19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8283</v>
      </c>
      <c r="O2177" t="s">
        <v>8286</v>
      </c>
      <c r="P2177">
        <f t="shared" si="136"/>
        <v>217.5</v>
      </c>
      <c r="Q2177" s="9">
        <f t="shared" si="133"/>
        <v>42021.139733796299</v>
      </c>
      <c r="R2177" s="9">
        <f t="shared" si="134"/>
        <v>42573.788564814815</v>
      </c>
      <c r="S2177">
        <f t="shared" si="135"/>
        <v>2015</v>
      </c>
    </row>
    <row r="2178" spans="1:19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8287</v>
      </c>
      <c r="O2178" t="s">
        <v>8290</v>
      </c>
      <c r="P2178">
        <f t="shared" si="136"/>
        <v>118.36360000000001</v>
      </c>
      <c r="Q2178" s="9">
        <f t="shared" si="133"/>
        <v>41827.906689814816</v>
      </c>
      <c r="R2178" s="9">
        <f t="shared" si="134"/>
        <v>42051.139733796299</v>
      </c>
      <c r="S2178">
        <f t="shared" si="135"/>
        <v>2014</v>
      </c>
    </row>
    <row r="2179" spans="1:19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8287</v>
      </c>
      <c r="O2179" t="s">
        <v>8291</v>
      </c>
      <c r="P2179">
        <f t="shared" si="136"/>
        <v>50.038499999999999</v>
      </c>
      <c r="Q2179" s="9">
        <f t="shared" ref="Q2179:Q2242" si="137">(((J2180/60)/60)/24)+DATE(1970,1,1)</f>
        <v>42248.632199074069</v>
      </c>
      <c r="R2179" s="9">
        <f t="shared" ref="R2179:R2242" si="138">(((I2179/60)/60)/24)+DATE(1970,1,1)</f>
        <v>41848.041666666664</v>
      </c>
      <c r="S2179">
        <f t="shared" ref="S2179:S2242" si="139">YEAR(Q2179)</f>
        <v>2015</v>
      </c>
    </row>
    <row r="2180" spans="1:19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8281</v>
      </c>
      <c r="O2180" t="s">
        <v>8285</v>
      </c>
      <c r="P2180">
        <f t="shared" si="136"/>
        <v>76.470600000000005</v>
      </c>
      <c r="Q2180" s="9">
        <f t="shared" si="137"/>
        <v>41226.017361111109</v>
      </c>
      <c r="R2180" s="9">
        <f t="shared" si="138"/>
        <v>42283.632199074069</v>
      </c>
      <c r="S2180">
        <f t="shared" si="139"/>
        <v>2012</v>
      </c>
    </row>
    <row r="2181" spans="1:19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8283</v>
      </c>
      <c r="O2181" t="s">
        <v>8286</v>
      </c>
      <c r="P2181">
        <f t="shared" ref="P2181:P2244" si="140">IFERROR(ROUND(E2181/L2181,4),0)</f>
        <v>52</v>
      </c>
      <c r="Q2181" s="9">
        <f t="shared" si="137"/>
        <v>41855.777905092589</v>
      </c>
      <c r="R2181" s="9">
        <f t="shared" si="138"/>
        <v>41250.083333333336</v>
      </c>
      <c r="S2181">
        <f t="shared" si="139"/>
        <v>2014</v>
      </c>
    </row>
    <row r="2182" spans="1:19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8281</v>
      </c>
      <c r="O2182" t="s">
        <v>8285</v>
      </c>
      <c r="P2182">
        <f t="shared" si="140"/>
        <v>49.884599999999999</v>
      </c>
      <c r="Q2182" s="9">
        <f t="shared" si="137"/>
        <v>42551.102314814809</v>
      </c>
      <c r="R2182" s="9">
        <f t="shared" si="138"/>
        <v>41880.777905092589</v>
      </c>
      <c r="S2182">
        <f t="shared" si="139"/>
        <v>2016</v>
      </c>
    </row>
    <row r="2183" spans="1:19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8283</v>
      </c>
      <c r="O2183" t="s">
        <v>8284</v>
      </c>
      <c r="P2183">
        <f t="shared" si="140"/>
        <v>64.8</v>
      </c>
      <c r="Q2183" s="9">
        <f t="shared" si="137"/>
        <v>42556.504490740743</v>
      </c>
      <c r="R2183" s="9">
        <f t="shared" si="138"/>
        <v>42601.102314814809</v>
      </c>
      <c r="S2183">
        <f t="shared" si="139"/>
        <v>2016</v>
      </c>
    </row>
    <row r="2184" spans="1:19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8283</v>
      </c>
      <c r="O2184" t="s">
        <v>8286</v>
      </c>
      <c r="P2184">
        <f t="shared" si="140"/>
        <v>43.2</v>
      </c>
      <c r="Q2184" s="9">
        <f t="shared" si="137"/>
        <v>42110.153043981481</v>
      </c>
      <c r="R2184" s="9">
        <f t="shared" si="138"/>
        <v>42595.290972222225</v>
      </c>
      <c r="S2184">
        <f t="shared" si="139"/>
        <v>2015</v>
      </c>
    </row>
    <row r="2185" spans="1:19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8281</v>
      </c>
      <c r="O2185" t="s">
        <v>8297</v>
      </c>
      <c r="P2185">
        <f t="shared" si="140"/>
        <v>46.178600000000003</v>
      </c>
      <c r="Q2185" s="9">
        <f t="shared" si="137"/>
        <v>42783.459398148145</v>
      </c>
      <c r="R2185" s="9">
        <f t="shared" si="138"/>
        <v>42155.153043981481</v>
      </c>
      <c r="S2185">
        <f t="shared" si="139"/>
        <v>2017</v>
      </c>
    </row>
    <row r="2186" spans="1:19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8283</v>
      </c>
      <c r="O2186" t="s">
        <v>8284</v>
      </c>
      <c r="P2186">
        <f t="shared" si="140"/>
        <v>51.6</v>
      </c>
      <c r="Q2186" s="9">
        <f t="shared" si="137"/>
        <v>41276.496840277774</v>
      </c>
      <c r="R2186" s="9">
        <f t="shared" si="138"/>
        <v>42797.459398148145</v>
      </c>
      <c r="S2186">
        <f t="shared" si="139"/>
        <v>2013</v>
      </c>
    </row>
    <row r="2187" spans="1:19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8287</v>
      </c>
      <c r="O2187" t="s">
        <v>8310</v>
      </c>
      <c r="P2187">
        <f t="shared" si="140"/>
        <v>28.5778</v>
      </c>
      <c r="Q2187" s="9">
        <f t="shared" si="137"/>
        <v>41088.691493055558</v>
      </c>
      <c r="R2187" s="9">
        <f t="shared" si="138"/>
        <v>41309.496840277774</v>
      </c>
      <c r="S2187">
        <f t="shared" si="139"/>
        <v>2012</v>
      </c>
    </row>
    <row r="2188" spans="1:19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8287</v>
      </c>
      <c r="O2188" t="s">
        <v>8288</v>
      </c>
      <c r="P2188">
        <f t="shared" si="140"/>
        <v>31.3415</v>
      </c>
      <c r="Q2188" s="9">
        <f t="shared" si="137"/>
        <v>42113.981446759266</v>
      </c>
      <c r="R2188" s="9">
        <f t="shared" si="138"/>
        <v>41133.691493055558</v>
      </c>
      <c r="S2188">
        <f t="shared" si="139"/>
        <v>2015</v>
      </c>
    </row>
    <row r="2189" spans="1:19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8281</v>
      </c>
      <c r="O2189" t="s">
        <v>8282</v>
      </c>
      <c r="P2189">
        <f t="shared" si="140"/>
        <v>183.28569999999999</v>
      </c>
      <c r="Q2189" s="9">
        <f t="shared" si="137"/>
        <v>41912.650729166664</v>
      </c>
      <c r="R2189" s="9">
        <f t="shared" si="138"/>
        <v>42173.981446759266</v>
      </c>
      <c r="S2189">
        <f t="shared" si="139"/>
        <v>2014</v>
      </c>
    </row>
    <row r="2190" spans="1:19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8283</v>
      </c>
      <c r="O2190" t="s">
        <v>8295</v>
      </c>
      <c r="P2190">
        <f t="shared" si="140"/>
        <v>37.647100000000002</v>
      </c>
      <c r="Q2190" s="9">
        <f t="shared" si="137"/>
        <v>42521.654328703706</v>
      </c>
      <c r="R2190" s="9">
        <f t="shared" si="138"/>
        <v>41925.207638888889</v>
      </c>
      <c r="S2190">
        <f t="shared" si="139"/>
        <v>2016</v>
      </c>
    </row>
    <row r="2191" spans="1:19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8283</v>
      </c>
      <c r="O2191" t="s">
        <v>8286</v>
      </c>
      <c r="P2191">
        <f t="shared" si="140"/>
        <v>49.230800000000002</v>
      </c>
      <c r="Q2191" s="9">
        <f t="shared" si="137"/>
        <v>42450.88282407407</v>
      </c>
      <c r="R2191" s="9">
        <f t="shared" si="138"/>
        <v>42551.654328703706</v>
      </c>
      <c r="S2191">
        <f t="shared" si="139"/>
        <v>2016</v>
      </c>
    </row>
    <row r="2192" spans="1:19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8283</v>
      </c>
      <c r="O2192" t="s">
        <v>8295</v>
      </c>
      <c r="P2192">
        <f t="shared" si="140"/>
        <v>127.6</v>
      </c>
      <c r="Q2192" s="9">
        <f t="shared" si="137"/>
        <v>42443.802361111113</v>
      </c>
      <c r="R2192" s="9">
        <f t="shared" si="138"/>
        <v>42480.88282407407</v>
      </c>
      <c r="S2192">
        <f t="shared" si="139"/>
        <v>2016</v>
      </c>
    </row>
    <row r="2193" spans="1:19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8283</v>
      </c>
      <c r="O2193" t="s">
        <v>8286</v>
      </c>
      <c r="P2193">
        <f t="shared" si="140"/>
        <v>47.222200000000001</v>
      </c>
      <c r="Q2193" s="9">
        <f t="shared" si="137"/>
        <v>40679.743067129632</v>
      </c>
      <c r="R2193" s="9">
        <f t="shared" si="138"/>
        <v>42473.802361111113</v>
      </c>
      <c r="S2193">
        <f t="shared" si="139"/>
        <v>2011</v>
      </c>
    </row>
    <row r="2194" spans="1:19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8287</v>
      </c>
      <c r="O2194" t="s">
        <v>8291</v>
      </c>
      <c r="P2194">
        <f t="shared" si="140"/>
        <v>45.464300000000001</v>
      </c>
      <c r="Q2194" s="9">
        <f t="shared" si="137"/>
        <v>41767.650347222225</v>
      </c>
      <c r="R2194" s="9">
        <f t="shared" si="138"/>
        <v>40694.75277777778</v>
      </c>
      <c r="S2194">
        <f t="shared" si="139"/>
        <v>2014</v>
      </c>
    </row>
    <row r="2195" spans="1:19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8279</v>
      </c>
      <c r="O2195" t="s">
        <v>8280</v>
      </c>
      <c r="P2195">
        <f t="shared" si="140"/>
        <v>13.5426</v>
      </c>
      <c r="Q2195" s="9">
        <f t="shared" si="137"/>
        <v>42228.044664351852</v>
      </c>
      <c r="R2195" s="9">
        <f t="shared" si="138"/>
        <v>41788.743055555555</v>
      </c>
      <c r="S2195">
        <f t="shared" si="139"/>
        <v>2015</v>
      </c>
    </row>
    <row r="2196" spans="1:19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8283</v>
      </c>
      <c r="O2196" t="s">
        <v>8284</v>
      </c>
      <c r="P2196">
        <f t="shared" si="140"/>
        <v>50.88</v>
      </c>
      <c r="Q2196" s="9">
        <f t="shared" si="137"/>
        <v>41402.558819444443</v>
      </c>
      <c r="R2196" s="9">
        <f t="shared" si="138"/>
        <v>42258.044664351852</v>
      </c>
      <c r="S2196">
        <f t="shared" si="139"/>
        <v>2013</v>
      </c>
    </row>
    <row r="2197" spans="1:19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8287</v>
      </c>
      <c r="O2197" t="s">
        <v>8288</v>
      </c>
      <c r="P2197">
        <f t="shared" si="140"/>
        <v>48.846200000000003</v>
      </c>
      <c r="Q2197" s="9">
        <f t="shared" si="137"/>
        <v>41145.719305555554</v>
      </c>
      <c r="R2197" s="9">
        <f t="shared" si="138"/>
        <v>41462.558819444443</v>
      </c>
      <c r="S2197">
        <f t="shared" si="139"/>
        <v>2012</v>
      </c>
    </row>
    <row r="2198" spans="1:19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8287</v>
      </c>
      <c r="O2198" t="s">
        <v>8288</v>
      </c>
      <c r="P2198">
        <f t="shared" si="140"/>
        <v>26.270800000000001</v>
      </c>
      <c r="Q2198" s="9">
        <f t="shared" si="137"/>
        <v>42222.730034722219</v>
      </c>
      <c r="R2198" s="9">
        <f t="shared" si="138"/>
        <v>41175.719305555554</v>
      </c>
      <c r="S2198">
        <f t="shared" si="139"/>
        <v>2015</v>
      </c>
    </row>
    <row r="2199" spans="1:19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8283</v>
      </c>
      <c r="O2199" t="s">
        <v>8286</v>
      </c>
      <c r="P2199">
        <f t="shared" si="140"/>
        <v>39.375</v>
      </c>
      <c r="Q2199" s="9">
        <f t="shared" si="137"/>
        <v>41891.96503472222</v>
      </c>
      <c r="R2199" s="9">
        <f t="shared" si="138"/>
        <v>42247.730034722219</v>
      </c>
      <c r="S2199">
        <f t="shared" si="139"/>
        <v>2014</v>
      </c>
    </row>
    <row r="2200" spans="1:19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8283</v>
      </c>
      <c r="O2200" t="s">
        <v>8286</v>
      </c>
      <c r="P2200">
        <f t="shared" si="140"/>
        <v>74.117599999999996</v>
      </c>
      <c r="Q2200" s="9">
        <f t="shared" si="137"/>
        <v>42608.36583333333</v>
      </c>
      <c r="R2200" s="9">
        <f t="shared" si="138"/>
        <v>41901</v>
      </c>
      <c r="S2200">
        <f t="shared" si="139"/>
        <v>2016</v>
      </c>
    </row>
    <row r="2201" spans="1:19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8283</v>
      </c>
      <c r="O2201" t="s">
        <v>8286</v>
      </c>
      <c r="P2201">
        <f t="shared" si="140"/>
        <v>25.693899999999999</v>
      </c>
      <c r="Q2201" s="9">
        <f t="shared" si="137"/>
        <v>42375.114988425921</v>
      </c>
      <c r="R2201" s="9">
        <f t="shared" si="138"/>
        <v>42638.36583333333</v>
      </c>
      <c r="S2201">
        <f t="shared" si="139"/>
        <v>2016</v>
      </c>
    </row>
    <row r="2202" spans="1:19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8283</v>
      </c>
      <c r="O2202" t="s">
        <v>8286</v>
      </c>
      <c r="P2202">
        <f t="shared" si="140"/>
        <v>139.5556</v>
      </c>
      <c r="Q2202" s="9">
        <f t="shared" si="137"/>
        <v>40970.750034722223</v>
      </c>
      <c r="R2202" s="9">
        <f t="shared" si="138"/>
        <v>42420.114988425921</v>
      </c>
      <c r="S2202">
        <f t="shared" si="139"/>
        <v>2012</v>
      </c>
    </row>
    <row r="2203" spans="1:19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8287</v>
      </c>
      <c r="O2203" t="s">
        <v>8288</v>
      </c>
      <c r="P2203">
        <f t="shared" si="140"/>
        <v>65.842100000000002</v>
      </c>
      <c r="Q2203" s="9">
        <f t="shared" si="137"/>
        <v>40750.710104166668</v>
      </c>
      <c r="R2203" s="9">
        <f t="shared" si="138"/>
        <v>41030.708368055559</v>
      </c>
      <c r="S2203">
        <f t="shared" si="139"/>
        <v>2011</v>
      </c>
    </row>
    <row r="2204" spans="1:19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8281</v>
      </c>
      <c r="O2204" t="s">
        <v>8299</v>
      </c>
      <c r="P2204">
        <f t="shared" si="140"/>
        <v>113.63639999999999</v>
      </c>
      <c r="Q2204" s="9">
        <f t="shared" si="137"/>
        <v>42277.583472222221</v>
      </c>
      <c r="R2204" s="9">
        <f t="shared" si="138"/>
        <v>40810.710104166668</v>
      </c>
      <c r="S2204">
        <f t="shared" si="139"/>
        <v>2015</v>
      </c>
    </row>
    <row r="2205" spans="1:19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8283</v>
      </c>
      <c r="O2205" t="s">
        <v>8286</v>
      </c>
      <c r="P2205">
        <f t="shared" si="140"/>
        <v>59.523800000000001</v>
      </c>
      <c r="Q2205" s="9">
        <f t="shared" si="137"/>
        <v>41788.58997685185</v>
      </c>
      <c r="R2205" s="9">
        <f t="shared" si="138"/>
        <v>42307.583472222221</v>
      </c>
      <c r="S2205">
        <f t="shared" si="139"/>
        <v>2014</v>
      </c>
    </row>
    <row r="2206" spans="1:19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8283</v>
      </c>
      <c r="O2206" t="s">
        <v>8286</v>
      </c>
      <c r="P2206">
        <f t="shared" si="140"/>
        <v>62.5</v>
      </c>
      <c r="Q2206" s="9">
        <f t="shared" si="137"/>
        <v>42360.887835648144</v>
      </c>
      <c r="R2206" s="9">
        <f t="shared" si="138"/>
        <v>41818.58997685185</v>
      </c>
      <c r="S2206">
        <f t="shared" si="139"/>
        <v>2015</v>
      </c>
    </row>
    <row r="2207" spans="1:19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8283</v>
      </c>
      <c r="O2207" t="s">
        <v>8286</v>
      </c>
      <c r="P2207">
        <f t="shared" si="140"/>
        <v>51.916699999999999</v>
      </c>
      <c r="Q2207" s="9">
        <f t="shared" si="137"/>
        <v>42507.29932870371</v>
      </c>
      <c r="R2207" s="9">
        <f t="shared" si="138"/>
        <v>42390.887835648144</v>
      </c>
      <c r="S2207">
        <f t="shared" si="139"/>
        <v>2016</v>
      </c>
    </row>
    <row r="2208" spans="1:19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8268</v>
      </c>
      <c r="O2208" t="s">
        <v>8302</v>
      </c>
      <c r="P2208">
        <f t="shared" si="140"/>
        <v>49.8</v>
      </c>
      <c r="Q2208" s="9">
        <f t="shared" si="137"/>
        <v>42026.920428240745</v>
      </c>
      <c r="R2208" s="9">
        <f t="shared" si="138"/>
        <v>42538.958333333328</v>
      </c>
      <c r="S2208">
        <f t="shared" si="139"/>
        <v>2015</v>
      </c>
    </row>
    <row r="2209" spans="1:19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8283</v>
      </c>
      <c r="O2209" t="s">
        <v>8286</v>
      </c>
      <c r="P2209">
        <f t="shared" si="140"/>
        <v>27.065200000000001</v>
      </c>
      <c r="Q2209" s="9">
        <f t="shared" si="137"/>
        <v>42682.67768518519</v>
      </c>
      <c r="R2209" s="9">
        <f t="shared" si="138"/>
        <v>42056.920428240745</v>
      </c>
      <c r="S2209">
        <f t="shared" si="139"/>
        <v>2016</v>
      </c>
    </row>
    <row r="2210" spans="1:19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8283</v>
      </c>
      <c r="O2210" t="s">
        <v>8295</v>
      </c>
      <c r="P2210">
        <f t="shared" si="140"/>
        <v>88.642899999999997</v>
      </c>
      <c r="Q2210" s="9">
        <f t="shared" si="137"/>
        <v>42175.816365740742</v>
      </c>
      <c r="R2210" s="9">
        <f t="shared" si="138"/>
        <v>42712.67768518519</v>
      </c>
      <c r="S2210">
        <f t="shared" si="139"/>
        <v>2015</v>
      </c>
    </row>
    <row r="2211" spans="1:19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8281</v>
      </c>
      <c r="O2211" t="s">
        <v>8292</v>
      </c>
      <c r="P2211">
        <f t="shared" si="140"/>
        <v>56.136400000000002</v>
      </c>
      <c r="Q2211" s="9">
        <f t="shared" si="137"/>
        <v>41925.906689814816</v>
      </c>
      <c r="R2211" s="9">
        <f t="shared" si="138"/>
        <v>42205.816365740742</v>
      </c>
      <c r="S2211">
        <f t="shared" si="139"/>
        <v>2014</v>
      </c>
    </row>
    <row r="2212" spans="1:19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8287</v>
      </c>
      <c r="O2212" t="s">
        <v>8288</v>
      </c>
      <c r="P2212">
        <f t="shared" si="140"/>
        <v>42.241399999999999</v>
      </c>
      <c r="Q2212" s="9">
        <f t="shared" si="137"/>
        <v>42003.948425925926</v>
      </c>
      <c r="R2212" s="9">
        <f t="shared" si="138"/>
        <v>41955.94835648148</v>
      </c>
      <c r="S2212">
        <f t="shared" si="139"/>
        <v>2014</v>
      </c>
    </row>
    <row r="2213" spans="1:19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8283</v>
      </c>
      <c r="O2213" t="s">
        <v>8286</v>
      </c>
      <c r="P2213">
        <f t="shared" si="140"/>
        <v>68.055599999999998</v>
      </c>
      <c r="Q2213" s="9">
        <f t="shared" si="137"/>
        <v>42508.179965277777</v>
      </c>
      <c r="R2213" s="9">
        <f t="shared" si="138"/>
        <v>42028.207638888889</v>
      </c>
      <c r="S2213">
        <f t="shared" si="139"/>
        <v>2016</v>
      </c>
    </row>
    <row r="2214" spans="1:19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8283</v>
      </c>
      <c r="O2214" t="s">
        <v>8286</v>
      </c>
      <c r="P2214">
        <f t="shared" si="140"/>
        <v>175</v>
      </c>
      <c r="Q2214" s="9">
        <f t="shared" si="137"/>
        <v>42252.277615740735</v>
      </c>
      <c r="R2214" s="9">
        <f t="shared" si="138"/>
        <v>42568.179965277777</v>
      </c>
      <c r="S2214">
        <f t="shared" si="139"/>
        <v>2015</v>
      </c>
    </row>
    <row r="2215" spans="1:19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8279</v>
      </c>
      <c r="O2215" t="s">
        <v>8305</v>
      </c>
      <c r="P2215">
        <f t="shared" si="140"/>
        <v>306</v>
      </c>
      <c r="Q2215" s="9">
        <f t="shared" si="137"/>
        <v>40644.159259259257</v>
      </c>
      <c r="R2215" s="9">
        <f t="shared" si="138"/>
        <v>42282.277615740735</v>
      </c>
      <c r="S2215">
        <f t="shared" si="139"/>
        <v>2011</v>
      </c>
    </row>
    <row r="2216" spans="1:19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8283</v>
      </c>
      <c r="O2216" t="s">
        <v>8286</v>
      </c>
      <c r="P2216">
        <f t="shared" si="140"/>
        <v>58.095199999999998</v>
      </c>
      <c r="Q2216" s="9">
        <f t="shared" si="137"/>
        <v>42036.24428240741</v>
      </c>
      <c r="R2216" s="9">
        <f t="shared" si="138"/>
        <v>40666.165972222225</v>
      </c>
      <c r="S2216">
        <f t="shared" si="139"/>
        <v>2015</v>
      </c>
    </row>
    <row r="2217" spans="1:19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8283</v>
      </c>
      <c r="O2217" t="s">
        <v>8286</v>
      </c>
      <c r="P2217">
        <f t="shared" si="140"/>
        <v>60.9</v>
      </c>
      <c r="Q2217" s="9">
        <f t="shared" si="137"/>
        <v>41923.354351851849</v>
      </c>
      <c r="R2217" s="9">
        <f t="shared" si="138"/>
        <v>42064.290972222225</v>
      </c>
      <c r="S2217">
        <f t="shared" si="139"/>
        <v>2014</v>
      </c>
    </row>
    <row r="2218" spans="1:19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8283</v>
      </c>
      <c r="O2218" t="s">
        <v>8286</v>
      </c>
      <c r="P2218">
        <f t="shared" si="140"/>
        <v>43.5</v>
      </c>
      <c r="Q2218" s="9">
        <f t="shared" si="137"/>
        <v>42328.779224537036</v>
      </c>
      <c r="R2218" s="9">
        <f t="shared" si="138"/>
        <v>41960.332638888889</v>
      </c>
      <c r="S2218">
        <f t="shared" si="139"/>
        <v>2015</v>
      </c>
    </row>
    <row r="2219" spans="1:19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8276</v>
      </c>
      <c r="O2219" t="s">
        <v>8304</v>
      </c>
      <c r="P2219">
        <f t="shared" si="140"/>
        <v>71.588200000000001</v>
      </c>
      <c r="Q2219" s="9">
        <f t="shared" si="137"/>
        <v>42338.675381944442</v>
      </c>
      <c r="R2219" s="9">
        <f t="shared" si="138"/>
        <v>42353.332638888889</v>
      </c>
      <c r="S2219">
        <f t="shared" si="139"/>
        <v>2015</v>
      </c>
    </row>
    <row r="2220" spans="1:19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8279</v>
      </c>
      <c r="O2220" t="s">
        <v>8305</v>
      </c>
      <c r="P2220">
        <f t="shared" si="140"/>
        <v>202.83330000000001</v>
      </c>
      <c r="Q2220" s="9">
        <f t="shared" si="137"/>
        <v>42011.202581018515</v>
      </c>
      <c r="R2220" s="9">
        <f t="shared" si="138"/>
        <v>42368.675381944442</v>
      </c>
      <c r="S2220">
        <f t="shared" si="139"/>
        <v>2015</v>
      </c>
    </row>
    <row r="2221" spans="1:19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8283</v>
      </c>
      <c r="O2221" t="s">
        <v>8286</v>
      </c>
      <c r="P2221">
        <f t="shared" si="140"/>
        <v>45.036999999999999</v>
      </c>
      <c r="Q2221" s="9">
        <f t="shared" si="137"/>
        <v>41607.83085648148</v>
      </c>
      <c r="R2221" s="9">
        <f t="shared" si="138"/>
        <v>42038.185416666667</v>
      </c>
      <c r="S2221">
        <f t="shared" si="139"/>
        <v>2013</v>
      </c>
    </row>
    <row r="2222" spans="1:19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8287</v>
      </c>
      <c r="O2222" t="s">
        <v>8291</v>
      </c>
      <c r="P2222">
        <f t="shared" si="140"/>
        <v>52.826099999999997</v>
      </c>
      <c r="Q2222" s="9">
        <f t="shared" si="137"/>
        <v>41648.396192129629</v>
      </c>
      <c r="R2222" s="9">
        <f t="shared" si="138"/>
        <v>41640.226388888892</v>
      </c>
      <c r="S2222">
        <f t="shared" si="139"/>
        <v>2014</v>
      </c>
    </row>
    <row r="2223" spans="1:19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8281</v>
      </c>
      <c r="O2223" t="s">
        <v>8282</v>
      </c>
      <c r="P2223">
        <f t="shared" si="140"/>
        <v>48.086799999999997</v>
      </c>
      <c r="Q2223" s="9">
        <f t="shared" si="137"/>
        <v>40088.105393518519</v>
      </c>
      <c r="R2223" s="9">
        <f t="shared" si="138"/>
        <v>41678.396192129629</v>
      </c>
      <c r="S2223">
        <f t="shared" si="139"/>
        <v>2009</v>
      </c>
    </row>
    <row r="2224" spans="1:19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8287</v>
      </c>
      <c r="O2224" t="s">
        <v>8310</v>
      </c>
      <c r="P2224">
        <f t="shared" si="140"/>
        <v>109.1818</v>
      </c>
      <c r="Q2224" s="9">
        <f t="shared" si="137"/>
        <v>42291.581377314811</v>
      </c>
      <c r="R2224" s="9">
        <f t="shared" si="138"/>
        <v>40148.207638888889</v>
      </c>
      <c r="S2224">
        <f t="shared" si="139"/>
        <v>2015</v>
      </c>
    </row>
    <row r="2225" spans="1:19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8287</v>
      </c>
      <c r="O2225" t="s">
        <v>8296</v>
      </c>
      <c r="P2225">
        <f t="shared" si="140"/>
        <v>50</v>
      </c>
      <c r="Q2225" s="9">
        <f t="shared" si="137"/>
        <v>42423.050613425927</v>
      </c>
      <c r="R2225" s="9">
        <f t="shared" si="138"/>
        <v>42333.623043981483</v>
      </c>
      <c r="S2225">
        <f t="shared" si="139"/>
        <v>2016</v>
      </c>
    </row>
    <row r="2226" spans="1:19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8283</v>
      </c>
      <c r="O2226" t="s">
        <v>8286</v>
      </c>
      <c r="P2226">
        <f t="shared" si="140"/>
        <v>52.173900000000003</v>
      </c>
      <c r="Q2226" s="9">
        <f t="shared" si="137"/>
        <v>40688.024618055555</v>
      </c>
      <c r="R2226" s="9">
        <f t="shared" si="138"/>
        <v>42443.008946759262</v>
      </c>
      <c r="S2226">
        <f t="shared" si="139"/>
        <v>2011</v>
      </c>
    </row>
    <row r="2227" spans="1:19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8287</v>
      </c>
      <c r="O2227" t="s">
        <v>8298</v>
      </c>
      <c r="P2227">
        <f t="shared" si="140"/>
        <v>42.857100000000003</v>
      </c>
      <c r="Q2227" s="9">
        <f t="shared" si="137"/>
        <v>42058.941736111112</v>
      </c>
      <c r="R2227" s="9">
        <f t="shared" si="138"/>
        <v>40708.024618055555</v>
      </c>
      <c r="S2227">
        <f t="shared" si="139"/>
        <v>2015</v>
      </c>
    </row>
    <row r="2228" spans="1:19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8287</v>
      </c>
      <c r="O2228" t="s">
        <v>8288</v>
      </c>
      <c r="P2228">
        <f t="shared" si="140"/>
        <v>28.571400000000001</v>
      </c>
      <c r="Q2228" s="9">
        <f t="shared" si="137"/>
        <v>42026.924976851849</v>
      </c>
      <c r="R2228" s="9">
        <f t="shared" si="138"/>
        <v>42088.90006944444</v>
      </c>
      <c r="S2228">
        <f t="shared" si="139"/>
        <v>2015</v>
      </c>
    </row>
    <row r="2229" spans="1:19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8283</v>
      </c>
      <c r="O2229" t="s">
        <v>8286</v>
      </c>
      <c r="P2229">
        <f t="shared" si="140"/>
        <v>66.666700000000006</v>
      </c>
      <c r="Q2229" s="9">
        <f t="shared" si="137"/>
        <v>42452.916481481487</v>
      </c>
      <c r="R2229" s="9">
        <f t="shared" si="138"/>
        <v>42052.207638888889</v>
      </c>
      <c r="S2229">
        <f t="shared" si="139"/>
        <v>2016</v>
      </c>
    </row>
    <row r="2230" spans="1:19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8283</v>
      </c>
      <c r="O2230" t="s">
        <v>8286</v>
      </c>
      <c r="P2230">
        <f t="shared" si="140"/>
        <v>52.173900000000003</v>
      </c>
      <c r="Q2230" s="9">
        <f t="shared" si="137"/>
        <v>41822.90488425926</v>
      </c>
      <c r="R2230" s="9">
        <f t="shared" si="138"/>
        <v>42473.554166666669</v>
      </c>
      <c r="S2230">
        <f t="shared" si="139"/>
        <v>2014</v>
      </c>
    </row>
    <row r="2231" spans="1:19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8283</v>
      </c>
      <c r="O2231" t="s">
        <v>8286</v>
      </c>
      <c r="P2231">
        <f t="shared" si="140"/>
        <v>31.578900000000001</v>
      </c>
      <c r="Q2231" s="9">
        <f t="shared" si="137"/>
        <v>41808.198518518519</v>
      </c>
      <c r="R2231" s="9">
        <f t="shared" si="138"/>
        <v>41844.291666666664</v>
      </c>
      <c r="S2231">
        <f t="shared" si="139"/>
        <v>2014</v>
      </c>
    </row>
    <row r="2232" spans="1:19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8283</v>
      </c>
      <c r="O2232" t="s">
        <v>8286</v>
      </c>
      <c r="P2232">
        <f t="shared" si="140"/>
        <v>31.5</v>
      </c>
      <c r="Q2232" s="9">
        <f t="shared" si="137"/>
        <v>42032.716145833328</v>
      </c>
      <c r="R2232" s="9">
        <f t="shared" si="138"/>
        <v>41838.198518518519</v>
      </c>
      <c r="S2232">
        <f t="shared" si="139"/>
        <v>2015</v>
      </c>
    </row>
    <row r="2233" spans="1:19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8283</v>
      </c>
      <c r="O2233" t="s">
        <v>8286</v>
      </c>
      <c r="P2233">
        <f t="shared" si="140"/>
        <v>26.021699999999999</v>
      </c>
      <c r="Q2233" s="9">
        <f t="shared" si="137"/>
        <v>41025.874201388891</v>
      </c>
      <c r="R2233" s="9">
        <f t="shared" si="138"/>
        <v>42062.716145833328</v>
      </c>
      <c r="S2233">
        <f t="shared" si="139"/>
        <v>2012</v>
      </c>
    </row>
    <row r="2234" spans="1:19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8287</v>
      </c>
      <c r="O2234" t="s">
        <v>8288</v>
      </c>
      <c r="P2234">
        <f t="shared" si="140"/>
        <v>27.5581</v>
      </c>
      <c r="Q2234" s="9">
        <f t="shared" si="137"/>
        <v>42006.908692129626</v>
      </c>
      <c r="R2234" s="9">
        <f t="shared" si="138"/>
        <v>41039.708333333336</v>
      </c>
      <c r="S2234">
        <f t="shared" si="139"/>
        <v>2015</v>
      </c>
    </row>
    <row r="2235" spans="1:19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8283</v>
      </c>
      <c r="O2235" t="s">
        <v>8284</v>
      </c>
      <c r="P2235">
        <f t="shared" si="140"/>
        <v>237</v>
      </c>
      <c r="Q2235" s="9">
        <f t="shared" si="137"/>
        <v>41856.715069444443</v>
      </c>
      <c r="R2235" s="9">
        <f t="shared" si="138"/>
        <v>42038.083333333328</v>
      </c>
      <c r="S2235">
        <f t="shared" si="139"/>
        <v>2014</v>
      </c>
    </row>
    <row r="2236" spans="1:19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8283</v>
      </c>
      <c r="O2236" t="s">
        <v>8286</v>
      </c>
      <c r="P2236">
        <f t="shared" si="140"/>
        <v>79</v>
      </c>
      <c r="Q2236" s="9">
        <f t="shared" si="137"/>
        <v>42255.619351851856</v>
      </c>
      <c r="R2236" s="9">
        <f t="shared" si="138"/>
        <v>41877.715069444443</v>
      </c>
      <c r="S2236">
        <f t="shared" si="139"/>
        <v>2015</v>
      </c>
    </row>
    <row r="2237" spans="1:19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8283</v>
      </c>
      <c r="O2237" t="s">
        <v>8284</v>
      </c>
      <c r="P2237">
        <f t="shared" si="140"/>
        <v>56.342399999999998</v>
      </c>
      <c r="Q2237" s="9">
        <f t="shared" si="137"/>
        <v>41243.367303240739</v>
      </c>
      <c r="R2237" s="9">
        <f t="shared" si="138"/>
        <v>42292.916666666672</v>
      </c>
      <c r="S2237">
        <f t="shared" si="139"/>
        <v>2012</v>
      </c>
    </row>
    <row r="2238" spans="1:19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8287</v>
      </c>
      <c r="O2238" t="s">
        <v>8291</v>
      </c>
      <c r="P2238">
        <f t="shared" si="140"/>
        <v>47.2</v>
      </c>
      <c r="Q2238" s="9">
        <f t="shared" si="137"/>
        <v>41802.757719907408</v>
      </c>
      <c r="R2238" s="9">
        <f t="shared" si="138"/>
        <v>41283.367303240739</v>
      </c>
      <c r="S2238">
        <f t="shared" si="139"/>
        <v>2014</v>
      </c>
    </row>
    <row r="2239" spans="1:19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8287</v>
      </c>
      <c r="O2239" t="s">
        <v>8298</v>
      </c>
      <c r="P2239">
        <f t="shared" si="140"/>
        <v>47</v>
      </c>
      <c r="Q2239" s="9">
        <f t="shared" si="137"/>
        <v>41974.743148148147</v>
      </c>
      <c r="R2239" s="9">
        <f t="shared" si="138"/>
        <v>41832.757719907408</v>
      </c>
      <c r="S2239">
        <f t="shared" si="139"/>
        <v>2014</v>
      </c>
    </row>
    <row r="2240" spans="1:19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8283</v>
      </c>
      <c r="O2240" t="s">
        <v>8286</v>
      </c>
      <c r="P2240">
        <f t="shared" si="140"/>
        <v>97.916700000000006</v>
      </c>
      <c r="Q2240" s="9">
        <f t="shared" si="137"/>
        <v>42151.189525462964</v>
      </c>
      <c r="R2240" s="9">
        <f t="shared" si="138"/>
        <v>42004.743148148147</v>
      </c>
      <c r="S2240">
        <f t="shared" si="139"/>
        <v>2015</v>
      </c>
    </row>
    <row r="2241" spans="1:19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8276</v>
      </c>
      <c r="O2241" t="s">
        <v>8294</v>
      </c>
      <c r="P2241">
        <f t="shared" si="140"/>
        <v>23.959199999999999</v>
      </c>
      <c r="Q2241" s="9">
        <f t="shared" si="137"/>
        <v>42240.840289351851</v>
      </c>
      <c r="R2241" s="9">
        <f t="shared" si="138"/>
        <v>42181.189525462964</v>
      </c>
      <c r="S2241">
        <f t="shared" si="139"/>
        <v>2015</v>
      </c>
    </row>
    <row r="2242" spans="1:19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8279</v>
      </c>
      <c r="O2242" t="s">
        <v>8305</v>
      </c>
      <c r="P2242">
        <f t="shared" si="140"/>
        <v>83.571399999999997</v>
      </c>
      <c r="Q2242" s="9">
        <f t="shared" si="137"/>
        <v>41837.323009259257</v>
      </c>
      <c r="R2242" s="9">
        <f t="shared" si="138"/>
        <v>42270.840289351851</v>
      </c>
      <c r="S2242">
        <f t="shared" si="139"/>
        <v>2014</v>
      </c>
    </row>
    <row r="2243" spans="1:19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8283</v>
      </c>
      <c r="O2243" t="s">
        <v>8286</v>
      </c>
      <c r="P2243">
        <f t="shared" si="140"/>
        <v>44.923099999999998</v>
      </c>
      <c r="Q2243" s="9">
        <f t="shared" ref="Q2243:Q2306" si="141">(((J2244/60)/60)/24)+DATE(1970,1,1)</f>
        <v>42710.824618055558</v>
      </c>
      <c r="R2243" s="9">
        <f t="shared" ref="R2243:R2306" si="142">(((I2243/60)/60)/24)+DATE(1970,1,1)</f>
        <v>41847.958333333336</v>
      </c>
      <c r="S2243">
        <f t="shared" ref="S2243:S2306" si="143">YEAR(Q2243)</f>
        <v>2016</v>
      </c>
    </row>
    <row r="2244" spans="1:19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8276</v>
      </c>
      <c r="O2244" t="s">
        <v>8277</v>
      </c>
      <c r="P2244">
        <f t="shared" si="140"/>
        <v>41.607100000000003</v>
      </c>
      <c r="Q2244" s="9">
        <f t="shared" si="141"/>
        <v>42746.096585648149</v>
      </c>
      <c r="R2244" s="9">
        <f t="shared" si="142"/>
        <v>42740.824618055558</v>
      </c>
      <c r="S2244">
        <f t="shared" si="143"/>
        <v>2017</v>
      </c>
    </row>
    <row r="2245" spans="1:19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8268</v>
      </c>
      <c r="O2245" t="s">
        <v>8270</v>
      </c>
      <c r="P2245">
        <f t="shared" ref="P2245:P2308" si="144">IFERROR(ROUND(E2245/L2245,4),0)</f>
        <v>37.451599999999999</v>
      </c>
      <c r="Q2245" s="9">
        <f t="shared" si="141"/>
        <v>41842.828680555554</v>
      </c>
      <c r="R2245" s="9">
        <f t="shared" si="142"/>
        <v>42776.096585648149</v>
      </c>
      <c r="S2245">
        <f t="shared" si="143"/>
        <v>2014</v>
      </c>
    </row>
    <row r="2246" spans="1:19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8283</v>
      </c>
      <c r="O2246" t="s">
        <v>8286</v>
      </c>
      <c r="P2246">
        <f t="shared" si="144"/>
        <v>82.571399999999997</v>
      </c>
      <c r="Q2246" s="9">
        <f t="shared" si="141"/>
        <v>42061.154930555553</v>
      </c>
      <c r="R2246" s="9">
        <f t="shared" si="142"/>
        <v>41882.827650462961</v>
      </c>
      <c r="S2246">
        <f t="shared" si="143"/>
        <v>2015</v>
      </c>
    </row>
    <row r="2247" spans="1:19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8279</v>
      </c>
      <c r="O2247" t="s">
        <v>8305</v>
      </c>
      <c r="P2247">
        <f t="shared" si="144"/>
        <v>60.789499999999997</v>
      </c>
      <c r="Q2247" s="9">
        <f t="shared" si="141"/>
        <v>41881.453587962962</v>
      </c>
      <c r="R2247" s="9">
        <f t="shared" si="142"/>
        <v>42091.113263888896</v>
      </c>
      <c r="S2247">
        <f t="shared" si="143"/>
        <v>2014</v>
      </c>
    </row>
    <row r="2248" spans="1:19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8283</v>
      </c>
      <c r="O2248" t="s">
        <v>8286</v>
      </c>
      <c r="P2248">
        <f t="shared" si="144"/>
        <v>50</v>
      </c>
      <c r="Q2248" s="9">
        <f t="shared" si="141"/>
        <v>42531.980694444443</v>
      </c>
      <c r="R2248" s="9">
        <f t="shared" si="142"/>
        <v>41911.453587962962</v>
      </c>
      <c r="S2248">
        <f t="shared" si="143"/>
        <v>2016</v>
      </c>
    </row>
    <row r="2249" spans="1:19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8283</v>
      </c>
      <c r="O2249" t="s">
        <v>8295</v>
      </c>
      <c r="P2249">
        <f t="shared" si="144"/>
        <v>115</v>
      </c>
      <c r="Q2249" s="9">
        <f t="shared" si="141"/>
        <v>41930.218657407408</v>
      </c>
      <c r="R2249" s="9">
        <f t="shared" si="142"/>
        <v>42561.980694444443</v>
      </c>
      <c r="S2249">
        <f t="shared" si="143"/>
        <v>2014</v>
      </c>
    </row>
    <row r="2250" spans="1:19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8273</v>
      </c>
      <c r="O2250" t="s">
        <v>8274</v>
      </c>
      <c r="P2250">
        <f t="shared" si="144"/>
        <v>88.307699999999997</v>
      </c>
      <c r="Q2250" s="9">
        <f t="shared" si="141"/>
        <v>42505.955925925926</v>
      </c>
      <c r="R2250" s="9">
        <f t="shared" si="142"/>
        <v>41972.624305555553</v>
      </c>
      <c r="S2250">
        <f t="shared" si="143"/>
        <v>2016</v>
      </c>
    </row>
    <row r="2251" spans="1:19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8273</v>
      </c>
      <c r="O2251" t="s">
        <v>8274</v>
      </c>
      <c r="P2251">
        <f t="shared" si="144"/>
        <v>42.481499999999997</v>
      </c>
      <c r="Q2251" s="9">
        <f t="shared" si="141"/>
        <v>40920.904895833337</v>
      </c>
      <c r="R2251" s="9">
        <f t="shared" si="142"/>
        <v>42565.955925925926</v>
      </c>
      <c r="S2251">
        <f t="shared" si="143"/>
        <v>2012</v>
      </c>
    </row>
    <row r="2252" spans="1:19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8287</v>
      </c>
      <c r="O2252" t="s">
        <v>8288</v>
      </c>
      <c r="P2252">
        <f t="shared" si="144"/>
        <v>57.25</v>
      </c>
      <c r="Q2252" s="9">
        <f t="shared" si="141"/>
        <v>42787.862430555557</v>
      </c>
      <c r="R2252" s="9">
        <f t="shared" si="142"/>
        <v>40951.904895833337</v>
      </c>
      <c r="S2252">
        <f t="shared" si="143"/>
        <v>2017</v>
      </c>
    </row>
    <row r="2253" spans="1:19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8283</v>
      </c>
      <c r="O2253" t="s">
        <v>8284</v>
      </c>
      <c r="P2253">
        <f t="shared" si="144"/>
        <v>163.57140000000001</v>
      </c>
      <c r="Q2253" s="9">
        <f t="shared" si="141"/>
        <v>42103.535254629634</v>
      </c>
      <c r="R2253" s="9">
        <f t="shared" si="142"/>
        <v>42830.820763888885</v>
      </c>
      <c r="S2253">
        <f t="shared" si="143"/>
        <v>2015</v>
      </c>
    </row>
    <row r="2254" spans="1:19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8283</v>
      </c>
      <c r="O2254" t="s">
        <v>8286</v>
      </c>
      <c r="P2254">
        <f t="shared" si="144"/>
        <v>18.770499999999998</v>
      </c>
      <c r="Q2254" s="9">
        <f t="shared" si="141"/>
        <v>42009.493263888886</v>
      </c>
      <c r="R2254" s="9">
        <f t="shared" si="142"/>
        <v>42117.535254629634</v>
      </c>
      <c r="S2254">
        <f t="shared" si="143"/>
        <v>2015</v>
      </c>
    </row>
    <row r="2255" spans="1:19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8283</v>
      </c>
      <c r="O2255" t="s">
        <v>8295</v>
      </c>
      <c r="P2255">
        <f t="shared" si="144"/>
        <v>286.25</v>
      </c>
      <c r="Q2255" s="9">
        <f t="shared" si="141"/>
        <v>41850.863252314812</v>
      </c>
      <c r="R2255" s="9">
        <f t="shared" si="142"/>
        <v>42039.493263888886</v>
      </c>
      <c r="S2255">
        <f t="shared" si="143"/>
        <v>2014</v>
      </c>
    </row>
    <row r="2256" spans="1:19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8283</v>
      </c>
      <c r="O2256" t="s">
        <v>8286</v>
      </c>
      <c r="P2256">
        <f t="shared" si="144"/>
        <v>81.571399999999997</v>
      </c>
      <c r="Q2256" s="9">
        <f t="shared" si="141"/>
        <v>41884.599849537037</v>
      </c>
      <c r="R2256" s="9">
        <f t="shared" si="142"/>
        <v>41880.863252314812</v>
      </c>
      <c r="S2256">
        <f t="shared" si="143"/>
        <v>2014</v>
      </c>
    </row>
    <row r="2257" spans="1:19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8283</v>
      </c>
      <c r="O2257" t="s">
        <v>8286</v>
      </c>
      <c r="P2257">
        <f t="shared" si="144"/>
        <v>42.296300000000002</v>
      </c>
      <c r="Q2257" s="9">
        <f t="shared" si="141"/>
        <v>41031.82163194444</v>
      </c>
      <c r="R2257" s="9">
        <f t="shared" si="142"/>
        <v>41900.165972222225</v>
      </c>
      <c r="S2257">
        <f t="shared" si="143"/>
        <v>2012</v>
      </c>
    </row>
    <row r="2258" spans="1:19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8287</v>
      </c>
      <c r="O2258" t="s">
        <v>8289</v>
      </c>
      <c r="P2258">
        <f t="shared" si="144"/>
        <v>42.222200000000001</v>
      </c>
      <c r="Q2258" s="9">
        <f t="shared" si="141"/>
        <v>42611.613564814819</v>
      </c>
      <c r="R2258" s="9">
        <f t="shared" si="142"/>
        <v>41061.82163194444</v>
      </c>
      <c r="S2258">
        <f t="shared" si="143"/>
        <v>2016</v>
      </c>
    </row>
    <row r="2259" spans="1:19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8268</v>
      </c>
      <c r="O2259" t="s">
        <v>8270</v>
      </c>
      <c r="P2259">
        <f t="shared" si="144"/>
        <v>29.8947</v>
      </c>
      <c r="Q2259" s="9">
        <f t="shared" si="141"/>
        <v>41974.791990740734</v>
      </c>
      <c r="R2259" s="9">
        <f t="shared" si="142"/>
        <v>42651.613564814819</v>
      </c>
      <c r="S2259">
        <f t="shared" si="143"/>
        <v>2014</v>
      </c>
    </row>
    <row r="2260" spans="1:19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8268</v>
      </c>
      <c r="O2260" t="s">
        <v>8270</v>
      </c>
      <c r="P2260">
        <f t="shared" si="144"/>
        <v>102.7273</v>
      </c>
      <c r="Q2260" s="9">
        <f t="shared" si="141"/>
        <v>41321.339583333334</v>
      </c>
      <c r="R2260" s="9">
        <f t="shared" si="142"/>
        <v>42019.791990740734</v>
      </c>
      <c r="S2260">
        <f t="shared" si="143"/>
        <v>2013</v>
      </c>
    </row>
    <row r="2261" spans="1:19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8287</v>
      </c>
      <c r="O2261" t="s">
        <v>8291</v>
      </c>
      <c r="P2261">
        <f t="shared" si="144"/>
        <v>66.470600000000005</v>
      </c>
      <c r="Q2261" s="9">
        <f t="shared" si="141"/>
        <v>40997.257222222222</v>
      </c>
      <c r="R2261" s="9">
        <f t="shared" si="142"/>
        <v>41328.339583333334</v>
      </c>
      <c r="S2261">
        <f t="shared" si="143"/>
        <v>2012</v>
      </c>
    </row>
    <row r="2262" spans="1:19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8287</v>
      </c>
      <c r="O2262" t="s">
        <v>8289</v>
      </c>
      <c r="P2262">
        <f t="shared" si="144"/>
        <v>33.235300000000002</v>
      </c>
      <c r="Q2262" s="9">
        <f t="shared" si="141"/>
        <v>42661.132245370376</v>
      </c>
      <c r="R2262" s="9">
        <f t="shared" si="142"/>
        <v>41015.257222222222</v>
      </c>
      <c r="S2262">
        <f t="shared" si="143"/>
        <v>2016</v>
      </c>
    </row>
    <row r="2263" spans="1:19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8283</v>
      </c>
      <c r="O2263" t="s">
        <v>8286</v>
      </c>
      <c r="P2263">
        <f t="shared" si="144"/>
        <v>66.470600000000005</v>
      </c>
      <c r="Q2263" s="9">
        <f t="shared" si="141"/>
        <v>42595.585358796292</v>
      </c>
      <c r="R2263" s="9">
        <f t="shared" si="142"/>
        <v>42693.916666666672</v>
      </c>
      <c r="S2263">
        <f t="shared" si="143"/>
        <v>2016</v>
      </c>
    </row>
    <row r="2264" spans="1:19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8279</v>
      </c>
      <c r="O2264" t="s">
        <v>8305</v>
      </c>
      <c r="P2264">
        <f t="shared" si="144"/>
        <v>56.3</v>
      </c>
      <c r="Q2264" s="9">
        <f t="shared" si="141"/>
        <v>41865.878657407404</v>
      </c>
      <c r="R2264" s="9">
        <f t="shared" si="142"/>
        <v>42616.585358796292</v>
      </c>
      <c r="S2264">
        <f t="shared" si="143"/>
        <v>2014</v>
      </c>
    </row>
    <row r="2265" spans="1:19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8283</v>
      </c>
      <c r="O2265" t="s">
        <v>8286</v>
      </c>
      <c r="P2265">
        <f t="shared" si="144"/>
        <v>86.615399999999994</v>
      </c>
      <c r="Q2265" s="9">
        <f t="shared" si="141"/>
        <v>42073.660694444443</v>
      </c>
      <c r="R2265" s="9">
        <f t="shared" si="142"/>
        <v>41925.878657407404</v>
      </c>
      <c r="S2265">
        <f t="shared" si="143"/>
        <v>2015</v>
      </c>
    </row>
    <row r="2266" spans="1:19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8283</v>
      </c>
      <c r="O2266" t="s">
        <v>8286</v>
      </c>
      <c r="P2266">
        <f t="shared" si="144"/>
        <v>59.210500000000003</v>
      </c>
      <c r="Q2266" s="9">
        <f t="shared" si="141"/>
        <v>41059.118993055556</v>
      </c>
      <c r="R2266" s="9">
        <f t="shared" si="142"/>
        <v>42095.165972222225</v>
      </c>
      <c r="S2266">
        <f t="shared" si="143"/>
        <v>2012</v>
      </c>
    </row>
    <row r="2267" spans="1:19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8287</v>
      </c>
      <c r="O2267" t="s">
        <v>8288</v>
      </c>
      <c r="P2267">
        <f t="shared" si="144"/>
        <v>38.740299999999998</v>
      </c>
      <c r="Q2267" s="9">
        <f t="shared" si="141"/>
        <v>42572.61681712963</v>
      </c>
      <c r="R2267" s="9">
        <f t="shared" si="142"/>
        <v>41075.165972222225</v>
      </c>
      <c r="S2267">
        <f t="shared" si="143"/>
        <v>2016</v>
      </c>
    </row>
    <row r="2268" spans="1:19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8283</v>
      </c>
      <c r="O2268" t="s">
        <v>8286</v>
      </c>
      <c r="P2268">
        <f t="shared" si="144"/>
        <v>58.947400000000002</v>
      </c>
      <c r="Q2268" s="9">
        <f t="shared" si="141"/>
        <v>42374.651504629626</v>
      </c>
      <c r="R2268" s="9">
        <f t="shared" si="142"/>
        <v>42589.125</v>
      </c>
      <c r="S2268">
        <f t="shared" si="143"/>
        <v>2016</v>
      </c>
    </row>
    <row r="2269" spans="1:19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8283</v>
      </c>
      <c r="O2269" t="s">
        <v>8286</v>
      </c>
      <c r="P2269">
        <f t="shared" si="144"/>
        <v>62.166699999999999</v>
      </c>
      <c r="Q2269" s="9">
        <f t="shared" si="141"/>
        <v>42499.039629629624</v>
      </c>
      <c r="R2269" s="9">
        <f t="shared" si="142"/>
        <v>42384.651504629626</v>
      </c>
      <c r="S2269">
        <f t="shared" si="143"/>
        <v>2016</v>
      </c>
    </row>
    <row r="2270" spans="1:19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8283</v>
      </c>
      <c r="O2270" t="s">
        <v>8286</v>
      </c>
      <c r="P2270">
        <f t="shared" si="144"/>
        <v>61.944400000000002</v>
      </c>
      <c r="Q2270" s="9">
        <f t="shared" si="141"/>
        <v>41830.545694444445</v>
      </c>
      <c r="R2270" s="9">
        <f t="shared" si="142"/>
        <v>42529.039629629624</v>
      </c>
      <c r="S2270">
        <f t="shared" si="143"/>
        <v>2014</v>
      </c>
    </row>
    <row r="2271" spans="1:19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8283</v>
      </c>
      <c r="O2271" t="s">
        <v>8286</v>
      </c>
      <c r="P2271">
        <f t="shared" si="144"/>
        <v>61.944400000000002</v>
      </c>
      <c r="Q2271" s="9">
        <f t="shared" si="141"/>
        <v>40670.507326388892</v>
      </c>
      <c r="R2271" s="9">
        <f t="shared" si="142"/>
        <v>41859.936111111114</v>
      </c>
      <c r="S2271">
        <f t="shared" si="143"/>
        <v>2011</v>
      </c>
    </row>
    <row r="2272" spans="1:19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8287</v>
      </c>
      <c r="O2272" t="s">
        <v>8288</v>
      </c>
      <c r="P2272">
        <f t="shared" si="144"/>
        <v>35.838700000000003</v>
      </c>
      <c r="Q2272" s="9">
        <f t="shared" si="141"/>
        <v>41869.740671296298</v>
      </c>
      <c r="R2272" s="9">
        <f t="shared" si="142"/>
        <v>40709.165972222225</v>
      </c>
      <c r="S2272">
        <f t="shared" si="143"/>
        <v>2014</v>
      </c>
    </row>
    <row r="2273" spans="1:19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8283</v>
      </c>
      <c r="O2273" t="s">
        <v>8286</v>
      </c>
      <c r="P2273">
        <f t="shared" si="144"/>
        <v>58.421100000000003</v>
      </c>
      <c r="Q2273" s="9">
        <f t="shared" si="141"/>
        <v>42481.376597222217</v>
      </c>
      <c r="R2273" s="9">
        <f t="shared" si="142"/>
        <v>41899.740671296298</v>
      </c>
      <c r="S2273">
        <f t="shared" si="143"/>
        <v>2016</v>
      </c>
    </row>
    <row r="2274" spans="1:19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8268</v>
      </c>
      <c r="O2274" t="s">
        <v>8270</v>
      </c>
      <c r="P2274">
        <f t="shared" si="144"/>
        <v>65.176500000000004</v>
      </c>
      <c r="Q2274" s="9">
        <f t="shared" si="141"/>
        <v>41065.858067129629</v>
      </c>
      <c r="R2274" s="9">
        <f t="shared" si="142"/>
        <v>42511.376597222217</v>
      </c>
      <c r="S2274">
        <f t="shared" si="143"/>
        <v>2012</v>
      </c>
    </row>
    <row r="2275" spans="1:19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8281</v>
      </c>
      <c r="O2275" t="s">
        <v>8303</v>
      </c>
      <c r="P2275">
        <f t="shared" si="144"/>
        <v>73.7333</v>
      </c>
      <c r="Q2275" s="9">
        <f t="shared" si="141"/>
        <v>42107.067557870367</v>
      </c>
      <c r="R2275" s="9">
        <f t="shared" si="142"/>
        <v>41093.875</v>
      </c>
      <c r="S2275">
        <f t="shared" si="143"/>
        <v>2015</v>
      </c>
    </row>
    <row r="2276" spans="1:19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8283</v>
      </c>
      <c r="O2276" t="s">
        <v>8286</v>
      </c>
      <c r="P2276">
        <f t="shared" si="144"/>
        <v>61.3889</v>
      </c>
      <c r="Q2276" s="9">
        <f t="shared" si="141"/>
        <v>42538.968310185184</v>
      </c>
      <c r="R2276" s="9">
        <f t="shared" si="142"/>
        <v>42137.067557870367</v>
      </c>
      <c r="S2276">
        <f t="shared" si="143"/>
        <v>2016</v>
      </c>
    </row>
    <row r="2277" spans="1:19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8283</v>
      </c>
      <c r="O2277" t="s">
        <v>8286</v>
      </c>
      <c r="P2277">
        <f t="shared" si="144"/>
        <v>91.833299999999994</v>
      </c>
      <c r="Q2277" s="9">
        <f t="shared" si="141"/>
        <v>42159.649583333332</v>
      </c>
      <c r="R2277" s="9">
        <f t="shared" si="142"/>
        <v>42568.029861111107</v>
      </c>
      <c r="S2277">
        <f t="shared" si="143"/>
        <v>2015</v>
      </c>
    </row>
    <row r="2278" spans="1:19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8268</v>
      </c>
      <c r="O2278" t="s">
        <v>8302</v>
      </c>
      <c r="P2278">
        <f t="shared" si="144"/>
        <v>367</v>
      </c>
      <c r="Q2278" s="9">
        <f t="shared" si="141"/>
        <v>41866.79886574074</v>
      </c>
      <c r="R2278" s="9">
        <f t="shared" si="142"/>
        <v>42219.649583333332</v>
      </c>
      <c r="S2278">
        <f t="shared" si="143"/>
        <v>2014</v>
      </c>
    </row>
    <row r="2279" spans="1:19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8283</v>
      </c>
      <c r="O2279" t="s">
        <v>8286</v>
      </c>
      <c r="P2279">
        <f t="shared" si="144"/>
        <v>40.777799999999999</v>
      </c>
      <c r="Q2279" s="9">
        <f t="shared" si="141"/>
        <v>40696.648784722223</v>
      </c>
      <c r="R2279" s="9">
        <f t="shared" si="142"/>
        <v>41885.207638888889</v>
      </c>
      <c r="S2279">
        <f t="shared" si="143"/>
        <v>2011</v>
      </c>
    </row>
    <row r="2280" spans="1:19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8287</v>
      </c>
      <c r="O2280" t="s">
        <v>8301</v>
      </c>
      <c r="P2280">
        <f t="shared" si="144"/>
        <v>100</v>
      </c>
      <c r="Q2280" s="9">
        <f t="shared" si="141"/>
        <v>42241.798206018517</v>
      </c>
      <c r="R2280" s="9">
        <f t="shared" si="142"/>
        <v>40756.648784722223</v>
      </c>
      <c r="S2280">
        <f t="shared" si="143"/>
        <v>2015</v>
      </c>
    </row>
    <row r="2281" spans="1:19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8268</v>
      </c>
      <c r="O2281" t="s">
        <v>8300</v>
      </c>
      <c r="P2281">
        <f t="shared" si="144"/>
        <v>550</v>
      </c>
      <c r="Q2281" s="9">
        <f t="shared" si="141"/>
        <v>42445.598136574074</v>
      </c>
      <c r="R2281" s="9">
        <f t="shared" si="142"/>
        <v>42271.798206018517</v>
      </c>
      <c r="S2281">
        <f t="shared" si="143"/>
        <v>2016</v>
      </c>
    </row>
    <row r="2282" spans="1:19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8283</v>
      </c>
      <c r="O2282" t="s">
        <v>8295</v>
      </c>
      <c r="P2282">
        <f t="shared" si="144"/>
        <v>73.333299999999994</v>
      </c>
      <c r="Q2282" s="9">
        <f t="shared" si="141"/>
        <v>41740.493657407409</v>
      </c>
      <c r="R2282" s="9">
        <f t="shared" si="142"/>
        <v>42475.598136574074</v>
      </c>
      <c r="S2282">
        <f t="shared" si="143"/>
        <v>2014</v>
      </c>
    </row>
    <row r="2283" spans="1:19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8283</v>
      </c>
      <c r="O2283" t="s">
        <v>8286</v>
      </c>
      <c r="P2283">
        <f t="shared" si="144"/>
        <v>47.695700000000002</v>
      </c>
      <c r="Q2283" s="9">
        <f t="shared" si="141"/>
        <v>41872.802928240737</v>
      </c>
      <c r="R2283" s="9">
        <f t="shared" si="142"/>
        <v>41770.493657407409</v>
      </c>
      <c r="S2283">
        <f t="shared" si="143"/>
        <v>2014</v>
      </c>
    </row>
    <row r="2284" spans="1:19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8283</v>
      </c>
      <c r="O2284" t="s">
        <v>8284</v>
      </c>
      <c r="P2284">
        <f t="shared" si="144"/>
        <v>18.896599999999999</v>
      </c>
      <c r="Q2284" s="9">
        <f t="shared" si="141"/>
        <v>41464.934386574074</v>
      </c>
      <c r="R2284" s="9">
        <f t="shared" si="142"/>
        <v>41917.802928240737</v>
      </c>
      <c r="S2284">
        <f t="shared" si="143"/>
        <v>2013</v>
      </c>
    </row>
    <row r="2285" spans="1:19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8271</v>
      </c>
      <c r="O2285" t="s">
        <v>8293</v>
      </c>
      <c r="P2285">
        <f t="shared" si="144"/>
        <v>43.64</v>
      </c>
      <c r="Q2285" s="9">
        <f t="shared" si="141"/>
        <v>42056.091631944444</v>
      </c>
      <c r="R2285" s="9">
        <f t="shared" si="142"/>
        <v>41524.934386574074</v>
      </c>
      <c r="S2285">
        <f t="shared" si="143"/>
        <v>2015</v>
      </c>
    </row>
    <row r="2286" spans="1:19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8283</v>
      </c>
      <c r="O2286" t="s">
        <v>8286</v>
      </c>
      <c r="P2286">
        <f t="shared" si="144"/>
        <v>54.5</v>
      </c>
      <c r="Q2286" s="9">
        <f t="shared" si="141"/>
        <v>42135.810694444444</v>
      </c>
      <c r="R2286" s="9">
        <f t="shared" si="142"/>
        <v>42070.204861111109</v>
      </c>
      <c r="S2286">
        <f t="shared" si="143"/>
        <v>2015</v>
      </c>
    </row>
    <row r="2287" spans="1:19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8283</v>
      </c>
      <c r="O2287" t="s">
        <v>8286</v>
      </c>
      <c r="P2287">
        <f t="shared" si="144"/>
        <v>26.5366</v>
      </c>
      <c r="Q2287" s="9">
        <f t="shared" si="141"/>
        <v>41785.707708333335</v>
      </c>
      <c r="R2287" s="9">
        <f t="shared" si="142"/>
        <v>42165.810694444444</v>
      </c>
      <c r="S2287">
        <f t="shared" si="143"/>
        <v>2014</v>
      </c>
    </row>
    <row r="2288" spans="1:19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8283</v>
      </c>
      <c r="O2288" t="s">
        <v>8286</v>
      </c>
      <c r="P2288">
        <f t="shared" si="144"/>
        <v>30.928599999999999</v>
      </c>
      <c r="Q2288" s="9">
        <f t="shared" si="141"/>
        <v>41547.662997685184</v>
      </c>
      <c r="R2288" s="9">
        <f t="shared" si="142"/>
        <v>41815.707708333335</v>
      </c>
      <c r="S2288">
        <f t="shared" si="143"/>
        <v>2013</v>
      </c>
    </row>
    <row r="2289" spans="1:19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8287</v>
      </c>
      <c r="O2289" t="s">
        <v>8291</v>
      </c>
      <c r="P2289">
        <f t="shared" si="144"/>
        <v>31.823499999999999</v>
      </c>
      <c r="Q2289" s="9">
        <f t="shared" si="141"/>
        <v>42016.832465277781</v>
      </c>
      <c r="R2289" s="9">
        <f t="shared" si="142"/>
        <v>41576.662997685184</v>
      </c>
      <c r="S2289">
        <f t="shared" si="143"/>
        <v>2015</v>
      </c>
    </row>
    <row r="2290" spans="1:19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8283</v>
      </c>
      <c r="O2290" t="s">
        <v>8286</v>
      </c>
      <c r="P2290">
        <f t="shared" si="144"/>
        <v>43.28</v>
      </c>
      <c r="Q2290" s="9">
        <f t="shared" si="141"/>
        <v>41987.818969907406</v>
      </c>
      <c r="R2290" s="9">
        <f t="shared" si="142"/>
        <v>42040.513888888891</v>
      </c>
      <c r="S2290">
        <f t="shared" si="143"/>
        <v>2014</v>
      </c>
    </row>
    <row r="2291" spans="1:19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8273</v>
      </c>
      <c r="O2291" t="s">
        <v>8274</v>
      </c>
      <c r="P2291">
        <f t="shared" si="144"/>
        <v>49.136400000000002</v>
      </c>
      <c r="Q2291" s="9">
        <f t="shared" si="141"/>
        <v>42006.02207175926</v>
      </c>
      <c r="R2291" s="9">
        <f t="shared" si="142"/>
        <v>42017.818969907406</v>
      </c>
      <c r="S2291">
        <f t="shared" si="143"/>
        <v>2015</v>
      </c>
    </row>
    <row r="2292" spans="1:19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8287</v>
      </c>
      <c r="O2292" t="s">
        <v>8298</v>
      </c>
      <c r="P2292">
        <f t="shared" si="144"/>
        <v>33.75</v>
      </c>
      <c r="Q2292" s="9">
        <f t="shared" si="141"/>
        <v>42098.216238425928</v>
      </c>
      <c r="R2292" s="9">
        <f t="shared" si="142"/>
        <v>42036.02207175926</v>
      </c>
      <c r="S2292">
        <f t="shared" si="143"/>
        <v>2015</v>
      </c>
    </row>
    <row r="2293" spans="1:19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8283</v>
      </c>
      <c r="O2293" t="s">
        <v>8284</v>
      </c>
      <c r="P2293">
        <f t="shared" si="144"/>
        <v>54</v>
      </c>
      <c r="Q2293" s="9">
        <f t="shared" si="141"/>
        <v>42402.889027777783</v>
      </c>
      <c r="R2293" s="9">
        <f t="shared" si="142"/>
        <v>42119.216238425928</v>
      </c>
      <c r="S2293">
        <f t="shared" si="143"/>
        <v>2016</v>
      </c>
    </row>
    <row r="2294" spans="1:19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8283</v>
      </c>
      <c r="O2294" t="s">
        <v>8286</v>
      </c>
      <c r="P2294">
        <f t="shared" si="144"/>
        <v>77</v>
      </c>
      <c r="Q2294" s="9">
        <f t="shared" si="141"/>
        <v>41841.820486111108</v>
      </c>
      <c r="R2294" s="9">
        <f t="shared" si="142"/>
        <v>42447.847361111111</v>
      </c>
      <c r="S2294">
        <f t="shared" si="143"/>
        <v>2014</v>
      </c>
    </row>
    <row r="2295" spans="1:19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8283</v>
      </c>
      <c r="O2295" t="s">
        <v>8286</v>
      </c>
      <c r="P2295">
        <f t="shared" si="144"/>
        <v>35.7667</v>
      </c>
      <c r="Q2295" s="9">
        <f t="shared" si="141"/>
        <v>42649.562118055561</v>
      </c>
      <c r="R2295" s="9">
        <f t="shared" si="142"/>
        <v>41882.833333333336</v>
      </c>
      <c r="S2295">
        <f t="shared" si="143"/>
        <v>2016</v>
      </c>
    </row>
    <row r="2296" spans="1:19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8283</v>
      </c>
      <c r="O2296" t="s">
        <v>8284</v>
      </c>
      <c r="P2296">
        <f t="shared" si="144"/>
        <v>82.461500000000001</v>
      </c>
      <c r="Q2296" s="9">
        <f t="shared" si="141"/>
        <v>42682.451921296291</v>
      </c>
      <c r="R2296" s="9">
        <f t="shared" si="142"/>
        <v>42698.715972222228</v>
      </c>
      <c r="S2296">
        <f t="shared" si="143"/>
        <v>2016</v>
      </c>
    </row>
    <row r="2297" spans="1:19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8276</v>
      </c>
      <c r="O2297" t="s">
        <v>8277</v>
      </c>
      <c r="P2297">
        <f t="shared" si="144"/>
        <v>21.38</v>
      </c>
      <c r="Q2297" s="9">
        <f t="shared" si="141"/>
        <v>42475.057164351849</v>
      </c>
      <c r="R2297" s="9">
        <f t="shared" si="142"/>
        <v>42696.451921296291</v>
      </c>
      <c r="S2297">
        <f t="shared" si="143"/>
        <v>2016</v>
      </c>
    </row>
    <row r="2298" spans="1:19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8283</v>
      </c>
      <c r="O2298" t="s">
        <v>8286</v>
      </c>
      <c r="P2298">
        <f t="shared" si="144"/>
        <v>53.34</v>
      </c>
      <c r="Q2298" s="9">
        <f t="shared" si="141"/>
        <v>41744.745208333334</v>
      </c>
      <c r="R2298" s="9">
        <f t="shared" si="142"/>
        <v>42505.057164351849</v>
      </c>
      <c r="S2298">
        <f t="shared" si="143"/>
        <v>2014</v>
      </c>
    </row>
    <row r="2299" spans="1:19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8287</v>
      </c>
      <c r="O2299" t="s">
        <v>8301</v>
      </c>
      <c r="P2299">
        <f t="shared" si="144"/>
        <v>29.6111</v>
      </c>
      <c r="Q2299" s="9">
        <f t="shared" si="141"/>
        <v>40378.893206018518</v>
      </c>
      <c r="R2299" s="9">
        <f t="shared" si="142"/>
        <v>41774.745208333334</v>
      </c>
      <c r="S2299">
        <f t="shared" si="143"/>
        <v>2010</v>
      </c>
    </row>
    <row r="2300" spans="1:19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8283</v>
      </c>
      <c r="O2300" t="s">
        <v>8284</v>
      </c>
      <c r="P2300">
        <f t="shared" si="144"/>
        <v>33.3125</v>
      </c>
      <c r="Q2300" s="9">
        <f t="shared" si="141"/>
        <v>41403.000856481485</v>
      </c>
      <c r="R2300" s="9">
        <f t="shared" si="142"/>
        <v>40453.207638888889</v>
      </c>
      <c r="S2300">
        <f t="shared" si="143"/>
        <v>2013</v>
      </c>
    </row>
    <row r="2301" spans="1:19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8287</v>
      </c>
      <c r="O2301" t="s">
        <v>8291</v>
      </c>
      <c r="P2301">
        <f t="shared" si="144"/>
        <v>42.609200000000001</v>
      </c>
      <c r="Q2301" s="9">
        <f t="shared" si="141"/>
        <v>41766.072500000002</v>
      </c>
      <c r="R2301" s="9">
        <f t="shared" si="142"/>
        <v>41433.000856481485</v>
      </c>
      <c r="S2301">
        <f t="shared" si="143"/>
        <v>2014</v>
      </c>
    </row>
    <row r="2302" spans="1:19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8283</v>
      </c>
      <c r="O2302" t="s">
        <v>8286</v>
      </c>
      <c r="P2302">
        <f t="shared" si="144"/>
        <v>56.052599999999998</v>
      </c>
      <c r="Q2302" s="9">
        <f t="shared" si="141"/>
        <v>42184.209537037037</v>
      </c>
      <c r="R2302" s="9">
        <f t="shared" si="142"/>
        <v>41791.072500000002</v>
      </c>
      <c r="S2302">
        <f t="shared" si="143"/>
        <v>2015</v>
      </c>
    </row>
    <row r="2303" spans="1:19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8283</v>
      </c>
      <c r="O2303" t="s">
        <v>8286</v>
      </c>
      <c r="P2303">
        <f t="shared" si="144"/>
        <v>40.923099999999998</v>
      </c>
      <c r="Q2303" s="9">
        <f t="shared" si="141"/>
        <v>42419.91942129629</v>
      </c>
      <c r="R2303" s="9">
        <f t="shared" si="142"/>
        <v>42202.876388888893</v>
      </c>
      <c r="S2303">
        <f t="shared" si="143"/>
        <v>2016</v>
      </c>
    </row>
    <row r="2304" spans="1:19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8283</v>
      </c>
      <c r="O2304" t="s">
        <v>8286</v>
      </c>
      <c r="P2304">
        <f t="shared" si="144"/>
        <v>25.3095</v>
      </c>
      <c r="Q2304" s="9">
        <f t="shared" si="141"/>
        <v>41736.549791666665</v>
      </c>
      <c r="R2304" s="9">
        <f t="shared" si="142"/>
        <v>42436.207638888889</v>
      </c>
      <c r="S2304">
        <f t="shared" si="143"/>
        <v>2014</v>
      </c>
    </row>
    <row r="2305" spans="1:19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8287</v>
      </c>
      <c r="O2305" t="s">
        <v>8314</v>
      </c>
      <c r="P2305">
        <f t="shared" si="144"/>
        <v>58.8889</v>
      </c>
      <c r="Q2305" s="9">
        <f t="shared" si="141"/>
        <v>41833.660995370366</v>
      </c>
      <c r="R2305" s="9">
        <f t="shared" si="142"/>
        <v>41796.549791666665</v>
      </c>
      <c r="S2305">
        <f t="shared" si="143"/>
        <v>2014</v>
      </c>
    </row>
    <row r="2306" spans="1:19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8283</v>
      </c>
      <c r="O2306" t="s">
        <v>8286</v>
      </c>
      <c r="P2306">
        <f t="shared" si="144"/>
        <v>81.538499999999999</v>
      </c>
      <c r="Q2306" s="9">
        <f t="shared" si="141"/>
        <v>42482.624699074076</v>
      </c>
      <c r="R2306" s="9">
        <f t="shared" si="142"/>
        <v>41863.660995370366</v>
      </c>
      <c r="S2306">
        <f t="shared" si="143"/>
        <v>2016</v>
      </c>
    </row>
    <row r="2307" spans="1:19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8268</v>
      </c>
      <c r="O2307" t="s">
        <v>8300</v>
      </c>
      <c r="P2307">
        <f t="shared" si="144"/>
        <v>117.5556</v>
      </c>
      <c r="Q2307" s="9">
        <f t="shared" ref="Q2307:Q2370" si="145">(((J2308/60)/60)/24)+DATE(1970,1,1)</f>
        <v>42017.967442129629</v>
      </c>
      <c r="R2307" s="9">
        <f t="shared" ref="R2307:R2370" si="146">(((I2307/60)/60)/24)+DATE(1970,1,1)</f>
        <v>42512.624699074076</v>
      </c>
      <c r="S2307">
        <f t="shared" ref="S2307:S2370" si="147">YEAR(Q2307)</f>
        <v>2015</v>
      </c>
    </row>
    <row r="2308" spans="1:19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8287</v>
      </c>
      <c r="O2308" t="s">
        <v>8288</v>
      </c>
      <c r="P2308">
        <f t="shared" si="144"/>
        <v>52.8</v>
      </c>
      <c r="Q2308" s="9">
        <f t="shared" si="145"/>
        <v>41832.852627314816</v>
      </c>
      <c r="R2308" s="9">
        <f t="shared" si="146"/>
        <v>42031.967442129629</v>
      </c>
      <c r="S2308">
        <f t="shared" si="147"/>
        <v>2014</v>
      </c>
    </row>
    <row r="2309" spans="1:19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8268</v>
      </c>
      <c r="O2309" t="s">
        <v>8270</v>
      </c>
      <c r="P2309">
        <f t="shared" ref="P2309:P2372" si="148">IFERROR(ROUND(E2309/L2309,4),0)</f>
        <v>39.074399999999997</v>
      </c>
      <c r="Q2309" s="9">
        <f t="shared" si="145"/>
        <v>41808.991944444446</v>
      </c>
      <c r="R2309" s="9">
        <f t="shared" si="146"/>
        <v>41862.852627314816</v>
      </c>
      <c r="S2309">
        <f t="shared" si="147"/>
        <v>2014</v>
      </c>
    </row>
    <row r="2310" spans="1:19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8283</v>
      </c>
      <c r="O2310" t="s">
        <v>8286</v>
      </c>
      <c r="P2310">
        <f t="shared" si="148"/>
        <v>58.6111</v>
      </c>
      <c r="Q2310" s="9">
        <f t="shared" si="145"/>
        <v>40565.032511574071</v>
      </c>
      <c r="R2310" s="9">
        <f t="shared" si="146"/>
        <v>41838.991944444446</v>
      </c>
      <c r="S2310">
        <f t="shared" si="147"/>
        <v>2011</v>
      </c>
    </row>
    <row r="2311" spans="1:19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8287</v>
      </c>
      <c r="O2311" t="s">
        <v>8291</v>
      </c>
      <c r="P2311">
        <f t="shared" si="148"/>
        <v>75.035700000000006</v>
      </c>
      <c r="Q2311" s="9">
        <f t="shared" si="145"/>
        <v>41288.68712962963</v>
      </c>
      <c r="R2311" s="9">
        <f t="shared" si="146"/>
        <v>40580.032511574071</v>
      </c>
      <c r="S2311">
        <f t="shared" si="147"/>
        <v>2013</v>
      </c>
    </row>
    <row r="2312" spans="1:19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8287</v>
      </c>
      <c r="O2312" t="s">
        <v>8291</v>
      </c>
      <c r="P2312">
        <f t="shared" si="148"/>
        <v>38.8889</v>
      </c>
      <c r="Q2312" s="9">
        <f t="shared" si="145"/>
        <v>41852.646226851852</v>
      </c>
      <c r="R2312" s="9">
        <f t="shared" si="146"/>
        <v>41333.892361111109</v>
      </c>
      <c r="S2312">
        <f t="shared" si="147"/>
        <v>2014</v>
      </c>
    </row>
    <row r="2313" spans="1:19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8287</v>
      </c>
      <c r="O2313" t="s">
        <v>8290</v>
      </c>
      <c r="P2313">
        <f t="shared" si="148"/>
        <v>525</v>
      </c>
      <c r="Q2313" s="9">
        <f t="shared" si="145"/>
        <v>41303.044016203705</v>
      </c>
      <c r="R2313" s="9">
        <f t="shared" si="146"/>
        <v>41883.646226851852</v>
      </c>
      <c r="S2313">
        <f t="shared" si="147"/>
        <v>2013</v>
      </c>
    </row>
    <row r="2314" spans="1:19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8287</v>
      </c>
      <c r="O2314" t="s">
        <v>8291</v>
      </c>
      <c r="P2314">
        <f t="shared" si="148"/>
        <v>42</v>
      </c>
      <c r="Q2314" s="9">
        <f t="shared" si="145"/>
        <v>41620.90047453704</v>
      </c>
      <c r="R2314" s="9">
        <f t="shared" si="146"/>
        <v>41335.332638888889</v>
      </c>
      <c r="S2314">
        <f t="shared" si="147"/>
        <v>2013</v>
      </c>
    </row>
    <row r="2315" spans="1:19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8271</v>
      </c>
      <c r="O2315" t="s">
        <v>8316</v>
      </c>
      <c r="P2315">
        <f t="shared" si="148"/>
        <v>31.7576</v>
      </c>
      <c r="Q2315" s="9">
        <f t="shared" si="145"/>
        <v>40977.948009259257</v>
      </c>
      <c r="R2315" s="9">
        <f t="shared" si="146"/>
        <v>41650.90047453704</v>
      </c>
      <c r="S2315">
        <f t="shared" si="147"/>
        <v>2012</v>
      </c>
    </row>
    <row r="2316" spans="1:19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8287</v>
      </c>
      <c r="O2316" t="s">
        <v>8288</v>
      </c>
      <c r="P2316">
        <f t="shared" si="148"/>
        <v>32.718800000000002</v>
      </c>
      <c r="Q2316" s="9">
        <f t="shared" si="145"/>
        <v>41969.199756944443</v>
      </c>
      <c r="R2316" s="9">
        <f t="shared" si="146"/>
        <v>41007.906342592592</v>
      </c>
      <c r="S2316">
        <f t="shared" si="147"/>
        <v>2014</v>
      </c>
    </row>
    <row r="2317" spans="1:19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8283</v>
      </c>
      <c r="O2317" t="s">
        <v>8286</v>
      </c>
      <c r="P2317">
        <f t="shared" si="148"/>
        <v>45.478299999999997</v>
      </c>
      <c r="Q2317" s="9">
        <f t="shared" si="145"/>
        <v>42219.180393518516</v>
      </c>
      <c r="R2317" s="9">
        <f t="shared" si="146"/>
        <v>42005.208333333328</v>
      </c>
      <c r="S2317">
        <f t="shared" si="147"/>
        <v>2015</v>
      </c>
    </row>
    <row r="2318" spans="1:19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8283</v>
      </c>
      <c r="O2318" t="s">
        <v>8286</v>
      </c>
      <c r="P2318">
        <f t="shared" si="148"/>
        <v>45.347799999999999</v>
      </c>
      <c r="Q2318" s="9">
        <f t="shared" si="145"/>
        <v>40821.183136574073</v>
      </c>
      <c r="R2318" s="9">
        <f t="shared" si="146"/>
        <v>42249.180393518516</v>
      </c>
      <c r="S2318">
        <f t="shared" si="147"/>
        <v>2011</v>
      </c>
    </row>
    <row r="2319" spans="1:19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8281</v>
      </c>
      <c r="O2319" t="s">
        <v>8282</v>
      </c>
      <c r="P2319">
        <f t="shared" si="148"/>
        <v>28.924700000000001</v>
      </c>
      <c r="Q2319" s="9">
        <f t="shared" si="145"/>
        <v>40636.673900462964</v>
      </c>
      <c r="R2319" s="9">
        <f t="shared" si="146"/>
        <v>40836.083333333336</v>
      </c>
      <c r="S2319">
        <f t="shared" si="147"/>
        <v>2011</v>
      </c>
    </row>
    <row r="2320" spans="1:19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8287</v>
      </c>
      <c r="O2320" t="s">
        <v>8291</v>
      </c>
      <c r="P2320">
        <f t="shared" si="148"/>
        <v>38.518500000000003</v>
      </c>
      <c r="Q2320" s="9">
        <f t="shared" si="145"/>
        <v>41443.643541666665</v>
      </c>
      <c r="R2320" s="9">
        <f t="shared" si="146"/>
        <v>40666.673900462964</v>
      </c>
      <c r="S2320">
        <f t="shared" si="147"/>
        <v>2013</v>
      </c>
    </row>
    <row r="2321" spans="1:19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8287</v>
      </c>
      <c r="O2321" t="s">
        <v>8291</v>
      </c>
      <c r="P2321">
        <f t="shared" si="148"/>
        <v>86.666700000000006</v>
      </c>
      <c r="Q2321" s="9">
        <f t="shared" si="145"/>
        <v>41342.845567129632</v>
      </c>
      <c r="R2321" s="9">
        <f t="shared" si="146"/>
        <v>41465.702777777777</v>
      </c>
      <c r="S2321">
        <f t="shared" si="147"/>
        <v>2013</v>
      </c>
    </row>
    <row r="2322" spans="1:19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8287</v>
      </c>
      <c r="O2322" t="s">
        <v>8310</v>
      </c>
      <c r="P2322">
        <f t="shared" si="148"/>
        <v>346.66669999999999</v>
      </c>
      <c r="Q2322" s="9">
        <f t="shared" si="145"/>
        <v>42427.01807870371</v>
      </c>
      <c r="R2322" s="9">
        <f t="shared" si="146"/>
        <v>41372.803900462961</v>
      </c>
      <c r="S2322">
        <f t="shared" si="147"/>
        <v>2016</v>
      </c>
    </row>
    <row r="2323" spans="1:19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8283</v>
      </c>
      <c r="O2323" t="s">
        <v>8284</v>
      </c>
      <c r="P2323">
        <f t="shared" si="148"/>
        <v>61.176499999999997</v>
      </c>
      <c r="Q2323" s="9">
        <f t="shared" si="145"/>
        <v>41394.074467592596</v>
      </c>
      <c r="R2323" s="9">
        <f t="shared" si="146"/>
        <v>42456.976412037038</v>
      </c>
      <c r="S2323">
        <f t="shared" si="147"/>
        <v>2013</v>
      </c>
    </row>
    <row r="2324" spans="1:19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8287</v>
      </c>
      <c r="O2324" t="s">
        <v>8288</v>
      </c>
      <c r="P2324">
        <f t="shared" si="148"/>
        <v>28</v>
      </c>
      <c r="Q2324" s="9">
        <f t="shared" si="145"/>
        <v>42772.776076388895</v>
      </c>
      <c r="R2324" s="9">
        <f t="shared" si="146"/>
        <v>41425</v>
      </c>
      <c r="S2324">
        <f t="shared" si="147"/>
        <v>2017</v>
      </c>
    </row>
    <row r="2325" spans="1:19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8273</v>
      </c>
      <c r="O2325" t="s">
        <v>8274</v>
      </c>
      <c r="P2325">
        <f t="shared" si="148"/>
        <v>32.343800000000002</v>
      </c>
      <c r="Q2325" s="9">
        <f t="shared" si="145"/>
        <v>41855.548101851848</v>
      </c>
      <c r="R2325" s="9">
        <f t="shared" si="146"/>
        <v>42805.561805555553</v>
      </c>
      <c r="S2325">
        <f t="shared" si="147"/>
        <v>2014</v>
      </c>
    </row>
    <row r="2326" spans="1:19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8283</v>
      </c>
      <c r="O2326" t="s">
        <v>8286</v>
      </c>
      <c r="P2326">
        <f t="shared" si="148"/>
        <v>38.333300000000001</v>
      </c>
      <c r="Q2326" s="9">
        <f t="shared" si="145"/>
        <v>42194.096157407403</v>
      </c>
      <c r="R2326" s="9">
        <f t="shared" si="146"/>
        <v>41876.207638888889</v>
      </c>
      <c r="S2326">
        <f t="shared" si="147"/>
        <v>2015</v>
      </c>
    </row>
    <row r="2327" spans="1:19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8283</v>
      </c>
      <c r="O2327" t="s">
        <v>8286</v>
      </c>
      <c r="P2327">
        <f t="shared" si="148"/>
        <v>43.125</v>
      </c>
      <c r="Q2327" s="9">
        <f t="shared" si="145"/>
        <v>42185.556157407409</v>
      </c>
      <c r="R2327" s="9">
        <f t="shared" si="146"/>
        <v>42216.373611111107</v>
      </c>
      <c r="S2327">
        <f t="shared" si="147"/>
        <v>2015</v>
      </c>
    </row>
    <row r="2328" spans="1:19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8283</v>
      </c>
      <c r="O2328" t="s">
        <v>8286</v>
      </c>
      <c r="P2328">
        <f t="shared" si="148"/>
        <v>36.964300000000001</v>
      </c>
      <c r="Q2328" s="9">
        <f t="shared" si="145"/>
        <v>41023.07471064815</v>
      </c>
      <c r="R2328" s="9">
        <f t="shared" si="146"/>
        <v>42208.772916666669</v>
      </c>
      <c r="S2328">
        <f t="shared" si="147"/>
        <v>2012</v>
      </c>
    </row>
    <row r="2329" spans="1:19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8287</v>
      </c>
      <c r="O2329" t="s">
        <v>8288</v>
      </c>
      <c r="P2329">
        <f t="shared" si="148"/>
        <v>28.656700000000001</v>
      </c>
      <c r="Q2329" s="9">
        <f t="shared" si="145"/>
        <v>41026.996099537035</v>
      </c>
      <c r="R2329" s="9">
        <f t="shared" si="146"/>
        <v>41053.07471064815</v>
      </c>
      <c r="S2329">
        <f t="shared" si="147"/>
        <v>2012</v>
      </c>
    </row>
    <row r="2330" spans="1:19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8287</v>
      </c>
      <c r="O2330" t="s">
        <v>8291</v>
      </c>
      <c r="P2330">
        <f t="shared" si="148"/>
        <v>73.571399999999997</v>
      </c>
      <c r="Q2330" s="9">
        <f t="shared" si="145"/>
        <v>41876.815787037034</v>
      </c>
      <c r="R2330" s="9">
        <f t="shared" si="146"/>
        <v>41041.996099537035</v>
      </c>
      <c r="S2330">
        <f t="shared" si="147"/>
        <v>2014</v>
      </c>
    </row>
    <row r="2331" spans="1:19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8283</v>
      </c>
      <c r="O2331" t="s">
        <v>8286</v>
      </c>
      <c r="P2331">
        <f t="shared" si="148"/>
        <v>64.375</v>
      </c>
      <c r="Q2331" s="9">
        <f t="shared" si="145"/>
        <v>42413.671006944445</v>
      </c>
      <c r="R2331" s="9">
        <f t="shared" si="146"/>
        <v>41894.815787037034</v>
      </c>
      <c r="S2331">
        <f t="shared" si="147"/>
        <v>2016</v>
      </c>
    </row>
    <row r="2332" spans="1:19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8276</v>
      </c>
      <c r="O2332" t="s">
        <v>8294</v>
      </c>
      <c r="P2332">
        <f t="shared" si="148"/>
        <v>114</v>
      </c>
      <c r="Q2332" s="9">
        <f t="shared" si="145"/>
        <v>40313.930543981485</v>
      </c>
      <c r="R2332" s="9">
        <f t="shared" si="146"/>
        <v>42443.629340277781</v>
      </c>
      <c r="S2332">
        <f t="shared" si="147"/>
        <v>2010</v>
      </c>
    </row>
    <row r="2333" spans="1:19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8287</v>
      </c>
      <c r="O2333" t="s">
        <v>8298</v>
      </c>
      <c r="P2333">
        <f t="shared" si="148"/>
        <v>44.608699999999999</v>
      </c>
      <c r="Q2333" s="9">
        <f t="shared" si="145"/>
        <v>42528.626620370371</v>
      </c>
      <c r="R2333" s="9">
        <f t="shared" si="146"/>
        <v>40364.166666666664</v>
      </c>
      <c r="S2333">
        <f t="shared" si="147"/>
        <v>2016</v>
      </c>
    </row>
    <row r="2334" spans="1:19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8268</v>
      </c>
      <c r="O2334" t="s">
        <v>8302</v>
      </c>
      <c r="P2334">
        <f t="shared" si="148"/>
        <v>342</v>
      </c>
      <c r="Q2334" s="9">
        <f t="shared" si="145"/>
        <v>41675.149525462963</v>
      </c>
      <c r="R2334" s="9">
        <f t="shared" si="146"/>
        <v>42573.626620370371</v>
      </c>
      <c r="S2334">
        <f t="shared" si="147"/>
        <v>2014</v>
      </c>
    </row>
    <row r="2335" spans="1:19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8287</v>
      </c>
      <c r="O2335" t="s">
        <v>8291</v>
      </c>
      <c r="P2335">
        <f t="shared" si="148"/>
        <v>102.5</v>
      </c>
      <c r="Q2335" s="9">
        <f t="shared" si="145"/>
        <v>42026.176180555558</v>
      </c>
      <c r="R2335" s="9">
        <f t="shared" si="146"/>
        <v>41715.107858796298</v>
      </c>
      <c r="S2335">
        <f t="shared" si="147"/>
        <v>2015</v>
      </c>
    </row>
    <row r="2336" spans="1:19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8283</v>
      </c>
      <c r="O2336" t="s">
        <v>8286</v>
      </c>
      <c r="P2336">
        <f t="shared" si="148"/>
        <v>37.963000000000001</v>
      </c>
      <c r="Q2336" s="9">
        <f t="shared" si="145"/>
        <v>41831.722777777781</v>
      </c>
      <c r="R2336" s="9">
        <f t="shared" si="146"/>
        <v>42064.207638888889</v>
      </c>
      <c r="S2336">
        <f t="shared" si="147"/>
        <v>2014</v>
      </c>
    </row>
    <row r="2337" spans="1:19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8283</v>
      </c>
      <c r="O2337" t="s">
        <v>8295</v>
      </c>
      <c r="P2337">
        <f t="shared" si="148"/>
        <v>205</v>
      </c>
      <c r="Q2337" s="9">
        <f t="shared" si="145"/>
        <v>42119.822476851856</v>
      </c>
      <c r="R2337" s="9">
        <f t="shared" si="146"/>
        <v>41861.722777777781</v>
      </c>
      <c r="S2337">
        <f t="shared" si="147"/>
        <v>2015</v>
      </c>
    </row>
    <row r="2338" spans="1:19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8287</v>
      </c>
      <c r="O2338" t="s">
        <v>8289</v>
      </c>
      <c r="P2338">
        <f t="shared" si="148"/>
        <v>48.619</v>
      </c>
      <c r="Q2338" s="9">
        <f t="shared" si="145"/>
        <v>42605.053993055553</v>
      </c>
      <c r="R2338" s="9">
        <f t="shared" si="146"/>
        <v>42142.208333333328</v>
      </c>
      <c r="S2338">
        <f t="shared" si="147"/>
        <v>2016</v>
      </c>
    </row>
    <row r="2339" spans="1:19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8279</v>
      </c>
      <c r="O2339" t="s">
        <v>8305</v>
      </c>
      <c r="P2339">
        <f t="shared" si="148"/>
        <v>340</v>
      </c>
      <c r="Q2339" s="9">
        <f t="shared" si="145"/>
        <v>42240.857222222221</v>
      </c>
      <c r="R2339" s="9">
        <f t="shared" si="146"/>
        <v>42635.053993055553</v>
      </c>
      <c r="S2339">
        <f t="shared" si="147"/>
        <v>2015</v>
      </c>
    </row>
    <row r="2340" spans="1:19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8273</v>
      </c>
      <c r="O2340" t="s">
        <v>8311</v>
      </c>
      <c r="P2340">
        <f t="shared" si="148"/>
        <v>510</v>
      </c>
      <c r="Q2340" s="9">
        <f t="shared" si="145"/>
        <v>42223.394363425927</v>
      </c>
      <c r="R2340" s="9">
        <f t="shared" si="146"/>
        <v>42270.857222222221</v>
      </c>
      <c r="S2340">
        <f t="shared" si="147"/>
        <v>2015</v>
      </c>
    </row>
    <row r="2341" spans="1:19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8283</v>
      </c>
      <c r="O2341" t="s">
        <v>8286</v>
      </c>
      <c r="P2341">
        <f t="shared" si="148"/>
        <v>24.285699999999999</v>
      </c>
      <c r="Q2341" s="9">
        <f t="shared" si="145"/>
        <v>40946.882245370369</v>
      </c>
      <c r="R2341" s="9">
        <f t="shared" si="146"/>
        <v>42251.394363425927</v>
      </c>
      <c r="S2341">
        <f t="shared" si="147"/>
        <v>2012</v>
      </c>
    </row>
    <row r="2342" spans="1:19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8287</v>
      </c>
      <c r="O2342" t="s">
        <v>8289</v>
      </c>
      <c r="P2342">
        <f t="shared" si="148"/>
        <v>42.333300000000001</v>
      </c>
      <c r="Q2342" s="9">
        <f t="shared" si="145"/>
        <v>41082.069467592592</v>
      </c>
      <c r="R2342" s="9">
        <f t="shared" si="146"/>
        <v>41006.166666666664</v>
      </c>
      <c r="S2342">
        <f t="shared" si="147"/>
        <v>2012</v>
      </c>
    </row>
    <row r="2343" spans="1:19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8287</v>
      </c>
      <c r="O2343" t="s">
        <v>8291</v>
      </c>
      <c r="P2343">
        <f t="shared" si="148"/>
        <v>39.038499999999999</v>
      </c>
      <c r="Q2343" s="9">
        <f t="shared" si="145"/>
        <v>42205.718888888892</v>
      </c>
      <c r="R2343" s="9">
        <f t="shared" si="146"/>
        <v>41112.069467592592</v>
      </c>
      <c r="S2343">
        <f t="shared" si="147"/>
        <v>2015</v>
      </c>
    </row>
    <row r="2344" spans="1:19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8287</v>
      </c>
      <c r="O2344" t="s">
        <v>8289</v>
      </c>
      <c r="P2344">
        <f t="shared" si="148"/>
        <v>53.421100000000003</v>
      </c>
      <c r="Q2344" s="9">
        <f t="shared" si="145"/>
        <v>42515.866446759261</v>
      </c>
      <c r="R2344" s="9">
        <f t="shared" si="146"/>
        <v>42235.718888888892</v>
      </c>
      <c r="S2344">
        <f t="shared" si="147"/>
        <v>2016</v>
      </c>
    </row>
    <row r="2345" spans="1:19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8273</v>
      </c>
      <c r="O2345" t="s">
        <v>8274</v>
      </c>
      <c r="P2345">
        <f t="shared" si="148"/>
        <v>168.5</v>
      </c>
      <c r="Q2345" s="9">
        <f t="shared" si="145"/>
        <v>42220.79487268519</v>
      </c>
      <c r="R2345" s="9">
        <f t="shared" si="146"/>
        <v>42530.866446759261</v>
      </c>
      <c r="S2345">
        <f t="shared" si="147"/>
        <v>2015</v>
      </c>
    </row>
    <row r="2346" spans="1:19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8283</v>
      </c>
      <c r="O2346" t="s">
        <v>8286</v>
      </c>
      <c r="P2346">
        <f t="shared" si="148"/>
        <v>59.411799999999999</v>
      </c>
      <c r="Q2346" s="9">
        <f t="shared" si="145"/>
        <v>42143.917743055557</v>
      </c>
      <c r="R2346" s="9">
        <f t="shared" si="146"/>
        <v>42246</v>
      </c>
      <c r="S2346">
        <f t="shared" si="147"/>
        <v>2015</v>
      </c>
    </row>
    <row r="2347" spans="1:19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8283</v>
      </c>
      <c r="O2347" t="s">
        <v>8286</v>
      </c>
      <c r="P2347">
        <f t="shared" si="148"/>
        <v>63.125</v>
      </c>
      <c r="Q2347" s="9">
        <f t="shared" si="145"/>
        <v>40948.042233796295</v>
      </c>
      <c r="R2347" s="9">
        <f t="shared" si="146"/>
        <v>42181.559027777781</v>
      </c>
      <c r="S2347">
        <f t="shared" si="147"/>
        <v>2012</v>
      </c>
    </row>
    <row r="2348" spans="1:19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8287</v>
      </c>
      <c r="O2348" t="s">
        <v>8291</v>
      </c>
      <c r="P2348">
        <f t="shared" si="148"/>
        <v>52.947400000000002</v>
      </c>
      <c r="Q2348" s="9">
        <f t="shared" si="145"/>
        <v>42373.252280092594</v>
      </c>
      <c r="R2348" s="9">
        <f t="shared" si="146"/>
        <v>40982.165972222225</v>
      </c>
      <c r="S2348">
        <f t="shared" si="147"/>
        <v>2016</v>
      </c>
    </row>
    <row r="2349" spans="1:19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8283</v>
      </c>
      <c r="O2349" t="s">
        <v>8284</v>
      </c>
      <c r="P2349">
        <f t="shared" si="148"/>
        <v>37.222200000000001</v>
      </c>
      <c r="Q2349" s="9">
        <f t="shared" si="145"/>
        <v>42236.623252314821</v>
      </c>
      <c r="R2349" s="9">
        <f t="shared" si="146"/>
        <v>42433.252280092594</v>
      </c>
      <c r="S2349">
        <f t="shared" si="147"/>
        <v>2015</v>
      </c>
    </row>
    <row r="2350" spans="1:19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8283</v>
      </c>
      <c r="O2350" t="s">
        <v>8286</v>
      </c>
      <c r="P2350">
        <f t="shared" si="148"/>
        <v>59.117600000000003</v>
      </c>
      <c r="Q2350" s="9">
        <f t="shared" si="145"/>
        <v>42430.566898148143</v>
      </c>
      <c r="R2350" s="9">
        <f t="shared" si="146"/>
        <v>42282.666666666672</v>
      </c>
      <c r="S2350">
        <f t="shared" si="147"/>
        <v>2016</v>
      </c>
    </row>
    <row r="2351" spans="1:19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8276</v>
      </c>
      <c r="O2351" t="s">
        <v>8304</v>
      </c>
      <c r="P2351">
        <f t="shared" si="148"/>
        <v>41.833300000000001</v>
      </c>
      <c r="Q2351" s="9">
        <f t="shared" si="145"/>
        <v>42459.693865740745</v>
      </c>
      <c r="R2351" s="9">
        <f t="shared" si="146"/>
        <v>42459.525231481486</v>
      </c>
      <c r="S2351">
        <f t="shared" si="147"/>
        <v>2016</v>
      </c>
    </row>
    <row r="2352" spans="1:19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8287</v>
      </c>
      <c r="O2352" t="s">
        <v>8298</v>
      </c>
      <c r="P2352">
        <f t="shared" si="148"/>
        <v>27.8611</v>
      </c>
      <c r="Q2352" s="9">
        <f t="shared" si="145"/>
        <v>42390.838738425926</v>
      </c>
      <c r="R2352" s="9">
        <f t="shared" si="146"/>
        <v>42490.915972222225</v>
      </c>
      <c r="S2352">
        <f t="shared" si="147"/>
        <v>2016</v>
      </c>
    </row>
    <row r="2353" spans="1:19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8283</v>
      </c>
      <c r="O2353" t="s">
        <v>8284</v>
      </c>
      <c r="P2353">
        <f t="shared" si="148"/>
        <v>45.590899999999998</v>
      </c>
      <c r="Q2353" s="9">
        <f t="shared" si="145"/>
        <v>40967.614849537036</v>
      </c>
      <c r="R2353" s="9">
        <f t="shared" si="146"/>
        <v>42420.838738425926</v>
      </c>
      <c r="S2353">
        <f t="shared" si="147"/>
        <v>2012</v>
      </c>
    </row>
    <row r="2354" spans="1:19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8271</v>
      </c>
      <c r="O2354" t="s">
        <v>8316</v>
      </c>
      <c r="P2354">
        <f t="shared" si="148"/>
        <v>29.470600000000001</v>
      </c>
      <c r="Q2354" s="9">
        <f t="shared" si="145"/>
        <v>40788.786539351851</v>
      </c>
      <c r="R2354" s="9">
        <f t="shared" si="146"/>
        <v>40997.573182870372</v>
      </c>
      <c r="S2354">
        <f t="shared" si="147"/>
        <v>2011</v>
      </c>
    </row>
    <row r="2355" spans="1:19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8287</v>
      </c>
      <c r="O2355" t="s">
        <v>8291</v>
      </c>
      <c r="P2355">
        <f t="shared" si="148"/>
        <v>35.767499999999998</v>
      </c>
      <c r="Q2355" s="9">
        <f t="shared" si="145"/>
        <v>41409.00037037037</v>
      </c>
      <c r="R2355" s="9">
        <f t="shared" si="146"/>
        <v>40817.125</v>
      </c>
      <c r="S2355">
        <f t="shared" si="147"/>
        <v>2013</v>
      </c>
    </row>
    <row r="2356" spans="1:19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8287</v>
      </c>
      <c r="O2356" t="s">
        <v>8291</v>
      </c>
      <c r="P2356">
        <f t="shared" si="148"/>
        <v>37.074100000000001</v>
      </c>
      <c r="Q2356" s="9">
        <f t="shared" si="145"/>
        <v>41655.709305555552</v>
      </c>
      <c r="R2356" s="9">
        <f t="shared" si="146"/>
        <v>41430.00037037037</v>
      </c>
      <c r="S2356">
        <f t="shared" si="147"/>
        <v>2014</v>
      </c>
    </row>
    <row r="2357" spans="1:19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8287</v>
      </c>
      <c r="O2357" t="s">
        <v>8291</v>
      </c>
      <c r="P2357">
        <f t="shared" si="148"/>
        <v>52.684199999999997</v>
      </c>
      <c r="Q2357" s="9">
        <f t="shared" si="145"/>
        <v>41067.827418981484</v>
      </c>
      <c r="R2357" s="9">
        <f t="shared" si="146"/>
        <v>41676.709305555552</v>
      </c>
      <c r="S2357">
        <f t="shared" si="147"/>
        <v>2012</v>
      </c>
    </row>
    <row r="2358" spans="1:19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8287</v>
      </c>
      <c r="O2358" t="s">
        <v>8291</v>
      </c>
      <c r="P2358">
        <f t="shared" si="148"/>
        <v>40.04</v>
      </c>
      <c r="Q2358" s="9">
        <f t="shared" si="145"/>
        <v>40711.782210648147</v>
      </c>
      <c r="R2358" s="9">
        <f t="shared" si="146"/>
        <v>41086.75</v>
      </c>
      <c r="S2358">
        <f t="shared" si="147"/>
        <v>2011</v>
      </c>
    </row>
    <row r="2359" spans="1:19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8287</v>
      </c>
      <c r="O2359" t="s">
        <v>8288</v>
      </c>
      <c r="P2359">
        <f t="shared" si="148"/>
        <v>40.04</v>
      </c>
      <c r="Q2359" s="9">
        <f t="shared" si="145"/>
        <v>42319.035833333335</v>
      </c>
      <c r="R2359" s="9">
        <f t="shared" si="146"/>
        <v>40756.782210648147</v>
      </c>
      <c r="S2359">
        <f t="shared" si="147"/>
        <v>2015</v>
      </c>
    </row>
    <row r="2360" spans="1:19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8268</v>
      </c>
      <c r="O2360" t="s">
        <v>8300</v>
      </c>
      <c r="P2360">
        <f t="shared" si="148"/>
        <v>91</v>
      </c>
      <c r="Q2360" s="9">
        <f t="shared" si="145"/>
        <v>41877.221886574072</v>
      </c>
      <c r="R2360" s="9">
        <f t="shared" si="146"/>
        <v>42379.035833333335</v>
      </c>
      <c r="S2360">
        <f t="shared" si="147"/>
        <v>2014</v>
      </c>
    </row>
    <row r="2361" spans="1:19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8283</v>
      </c>
      <c r="O2361" t="s">
        <v>8286</v>
      </c>
      <c r="P2361">
        <f t="shared" si="148"/>
        <v>47.666200000000003</v>
      </c>
      <c r="Q2361" s="9">
        <f t="shared" si="145"/>
        <v>42207.259918981479</v>
      </c>
      <c r="R2361" s="9">
        <f t="shared" si="146"/>
        <v>41910.140972222223</v>
      </c>
      <c r="S2361">
        <f t="shared" si="147"/>
        <v>2015</v>
      </c>
    </row>
    <row r="2362" spans="1:19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8283</v>
      </c>
      <c r="O2362" t="s">
        <v>8286</v>
      </c>
      <c r="P2362">
        <f t="shared" si="148"/>
        <v>50.000500000000002</v>
      </c>
      <c r="Q2362" s="9">
        <f t="shared" si="145"/>
        <v>42112.036712962959</v>
      </c>
      <c r="R2362" s="9">
        <f t="shared" si="146"/>
        <v>42236.958333333328</v>
      </c>
      <c r="S2362">
        <f t="shared" si="147"/>
        <v>2015</v>
      </c>
    </row>
    <row r="2363" spans="1:19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8281</v>
      </c>
      <c r="O2363" t="s">
        <v>8282</v>
      </c>
      <c r="P2363">
        <f t="shared" si="148"/>
        <v>71.428600000000003</v>
      </c>
      <c r="Q2363" s="9">
        <f t="shared" si="145"/>
        <v>42523.333310185189</v>
      </c>
      <c r="R2363" s="9">
        <f t="shared" si="146"/>
        <v>42132.036712962959</v>
      </c>
      <c r="S2363">
        <f t="shared" si="147"/>
        <v>2016</v>
      </c>
    </row>
    <row r="2364" spans="1:19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8287</v>
      </c>
      <c r="O2364" t="s">
        <v>8291</v>
      </c>
      <c r="P2364">
        <f t="shared" si="148"/>
        <v>52.631599999999999</v>
      </c>
      <c r="Q2364" s="9">
        <f t="shared" si="145"/>
        <v>42082.580092592587</v>
      </c>
      <c r="R2364" s="9">
        <f t="shared" si="146"/>
        <v>42538.204861111109</v>
      </c>
      <c r="S2364">
        <f t="shared" si="147"/>
        <v>2015</v>
      </c>
    </row>
    <row r="2365" spans="1:19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8287</v>
      </c>
      <c r="O2365" t="s">
        <v>8291</v>
      </c>
      <c r="P2365">
        <f t="shared" si="148"/>
        <v>76.923100000000005</v>
      </c>
      <c r="Q2365" s="9">
        <f t="shared" si="145"/>
        <v>42058.809594907405</v>
      </c>
      <c r="R2365" s="9">
        <f t="shared" si="146"/>
        <v>42112.580092592587</v>
      </c>
      <c r="S2365">
        <f t="shared" si="147"/>
        <v>2015</v>
      </c>
    </row>
    <row r="2366" spans="1:19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8279</v>
      </c>
      <c r="O2366" t="s">
        <v>8317</v>
      </c>
      <c r="P2366">
        <f t="shared" si="148"/>
        <v>35.714300000000001</v>
      </c>
      <c r="Q2366" s="9">
        <f t="shared" si="145"/>
        <v>41875.922858796301</v>
      </c>
      <c r="R2366" s="9">
        <f t="shared" si="146"/>
        <v>42114.767928240741</v>
      </c>
      <c r="S2366">
        <f t="shared" si="147"/>
        <v>2014</v>
      </c>
    </row>
    <row r="2367" spans="1:19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8283</v>
      </c>
      <c r="O2367" t="s">
        <v>8286</v>
      </c>
      <c r="P2367">
        <f t="shared" si="148"/>
        <v>28.571400000000001</v>
      </c>
      <c r="Q2367" s="9">
        <f t="shared" si="145"/>
        <v>42403.998217592598</v>
      </c>
      <c r="R2367" s="9">
        <f t="shared" si="146"/>
        <v>41905.922858796301</v>
      </c>
      <c r="S2367">
        <f t="shared" si="147"/>
        <v>2016</v>
      </c>
    </row>
    <row r="2368" spans="1:19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8283</v>
      </c>
      <c r="O2368" t="s">
        <v>8295</v>
      </c>
      <c r="P2368">
        <f t="shared" si="148"/>
        <v>41.666699999999999</v>
      </c>
      <c r="Q2368" s="9">
        <f t="shared" si="145"/>
        <v>42511.362048611118</v>
      </c>
      <c r="R2368" s="9">
        <f t="shared" si="146"/>
        <v>42433.998217592598</v>
      </c>
      <c r="S2368">
        <f t="shared" si="147"/>
        <v>2016</v>
      </c>
    </row>
    <row r="2369" spans="1:19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8283</v>
      </c>
      <c r="O2369" t="s">
        <v>8284</v>
      </c>
      <c r="P2369">
        <f t="shared" si="148"/>
        <v>35.714300000000001</v>
      </c>
      <c r="Q2369" s="9">
        <f t="shared" si="145"/>
        <v>41829.977326388893</v>
      </c>
      <c r="R2369" s="9">
        <f t="shared" si="146"/>
        <v>42541.362048611118</v>
      </c>
      <c r="S2369">
        <f t="shared" si="147"/>
        <v>2014</v>
      </c>
    </row>
    <row r="2370" spans="1:19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8283</v>
      </c>
      <c r="O2370" t="s">
        <v>8286</v>
      </c>
      <c r="P2370">
        <f t="shared" si="148"/>
        <v>41.666699999999999</v>
      </c>
      <c r="Q2370" s="9">
        <f t="shared" si="145"/>
        <v>42297.748738425929</v>
      </c>
      <c r="R2370" s="9">
        <f t="shared" si="146"/>
        <v>41836.977326388893</v>
      </c>
      <c r="S2370">
        <f t="shared" si="147"/>
        <v>2015</v>
      </c>
    </row>
    <row r="2371" spans="1:19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8283</v>
      </c>
      <c r="O2371" t="s">
        <v>8286</v>
      </c>
      <c r="P2371">
        <f t="shared" si="148"/>
        <v>125</v>
      </c>
      <c r="Q2371" s="9">
        <f t="shared" ref="Q2371:Q2434" si="149">(((J2372/60)/60)/24)+DATE(1970,1,1)</f>
        <v>42057.536944444444</v>
      </c>
      <c r="R2371" s="9">
        <f t="shared" ref="R2371:R2434" si="150">(((I2371/60)/60)/24)+DATE(1970,1,1)</f>
        <v>42327.790405092594</v>
      </c>
      <c r="S2371">
        <f t="shared" ref="S2371:S2434" si="151">YEAR(Q2371)</f>
        <v>2015</v>
      </c>
    </row>
    <row r="2372" spans="1:19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8283</v>
      </c>
      <c r="O2372" t="s">
        <v>8286</v>
      </c>
      <c r="P2372">
        <f t="shared" si="148"/>
        <v>58.823500000000003</v>
      </c>
      <c r="Q2372" s="9">
        <f t="shared" si="149"/>
        <v>42059.453923611116</v>
      </c>
      <c r="R2372" s="9">
        <f t="shared" si="150"/>
        <v>42117.49527777778</v>
      </c>
      <c r="S2372">
        <f t="shared" si="151"/>
        <v>2015</v>
      </c>
    </row>
    <row r="2373" spans="1:19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8283</v>
      </c>
      <c r="O2373" t="s">
        <v>8286</v>
      </c>
      <c r="P2373">
        <f t="shared" ref="P2373:P2436" si="152">IFERROR(ROUND(E2373/L2373,4),0)</f>
        <v>41.666699999999999</v>
      </c>
      <c r="Q2373" s="9">
        <f t="shared" si="149"/>
        <v>42308.211215277777</v>
      </c>
      <c r="R2373" s="9">
        <f t="shared" si="150"/>
        <v>42119.412256944444</v>
      </c>
      <c r="S2373">
        <f t="shared" si="151"/>
        <v>2015</v>
      </c>
    </row>
    <row r="2374" spans="1:19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8283</v>
      </c>
      <c r="O2374" t="s">
        <v>8286</v>
      </c>
      <c r="P2374">
        <f t="shared" si="152"/>
        <v>142.8571</v>
      </c>
      <c r="Q2374" s="9">
        <f t="shared" si="149"/>
        <v>42011.551180555558</v>
      </c>
      <c r="R2374" s="9">
        <f t="shared" si="150"/>
        <v>42338.252881944441</v>
      </c>
      <c r="S2374">
        <f t="shared" si="151"/>
        <v>2015</v>
      </c>
    </row>
    <row r="2375" spans="1:19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8273</v>
      </c>
      <c r="O2375" t="s">
        <v>8274</v>
      </c>
      <c r="P2375">
        <f t="shared" si="152"/>
        <v>55.3889</v>
      </c>
      <c r="Q2375" s="9">
        <f t="shared" si="149"/>
        <v>42045.86336805555</v>
      </c>
      <c r="R2375" s="9">
        <f t="shared" si="150"/>
        <v>42046.551180555558</v>
      </c>
      <c r="S2375">
        <f t="shared" si="151"/>
        <v>2015</v>
      </c>
    </row>
    <row r="2376" spans="1:19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8273</v>
      </c>
      <c r="O2376" t="s">
        <v>8274</v>
      </c>
      <c r="P2376">
        <f t="shared" si="152"/>
        <v>66.333299999999994</v>
      </c>
      <c r="Q2376" s="9">
        <f t="shared" si="149"/>
        <v>42188.803622685184</v>
      </c>
      <c r="R2376" s="9">
        <f t="shared" si="150"/>
        <v>42090.821701388893</v>
      </c>
      <c r="S2376">
        <f t="shared" si="151"/>
        <v>2015</v>
      </c>
    </row>
    <row r="2377" spans="1:19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8268</v>
      </c>
      <c r="O2377" t="s">
        <v>8270</v>
      </c>
      <c r="P2377">
        <f t="shared" si="152"/>
        <v>66.066699999999997</v>
      </c>
      <c r="Q2377" s="9">
        <f t="shared" si="149"/>
        <v>42612.656493055561</v>
      </c>
      <c r="R2377" s="9">
        <f t="shared" si="150"/>
        <v>42218.803622685184</v>
      </c>
      <c r="S2377">
        <f t="shared" si="151"/>
        <v>2016</v>
      </c>
    </row>
    <row r="2378" spans="1:19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8268</v>
      </c>
      <c r="O2378" t="s">
        <v>8275</v>
      </c>
      <c r="P2378">
        <f t="shared" si="152"/>
        <v>39.44</v>
      </c>
      <c r="Q2378" s="9">
        <f t="shared" si="149"/>
        <v>41382.096180555556</v>
      </c>
      <c r="R2378" s="9">
        <f t="shared" si="150"/>
        <v>42642.656493055561</v>
      </c>
      <c r="S2378">
        <f t="shared" si="151"/>
        <v>2013</v>
      </c>
    </row>
    <row r="2379" spans="1:19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8287</v>
      </c>
      <c r="O2379" t="s">
        <v>8291</v>
      </c>
      <c r="P2379">
        <f t="shared" si="152"/>
        <v>75.384600000000006</v>
      </c>
      <c r="Q2379" s="9">
        <f t="shared" si="149"/>
        <v>41815.815046296295</v>
      </c>
      <c r="R2379" s="9">
        <f t="shared" si="150"/>
        <v>41401.207638888889</v>
      </c>
      <c r="S2379">
        <f t="shared" si="151"/>
        <v>2014</v>
      </c>
    </row>
    <row r="2380" spans="1:19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8283</v>
      </c>
      <c r="O2380" t="s">
        <v>8295</v>
      </c>
      <c r="P2380">
        <f t="shared" si="152"/>
        <v>57.647100000000002</v>
      </c>
      <c r="Q2380" s="9">
        <f t="shared" si="149"/>
        <v>41863.734895833331</v>
      </c>
      <c r="R2380" s="9">
        <f t="shared" si="150"/>
        <v>41850.958333333336</v>
      </c>
      <c r="S2380">
        <f t="shared" si="151"/>
        <v>2014</v>
      </c>
    </row>
    <row r="2381" spans="1:19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8279</v>
      </c>
      <c r="O2381" t="s">
        <v>8305</v>
      </c>
      <c r="P2381">
        <f t="shared" si="152"/>
        <v>61.1875</v>
      </c>
      <c r="Q2381" s="9">
        <f t="shared" si="149"/>
        <v>42726.491643518515</v>
      </c>
      <c r="R2381" s="9">
        <f t="shared" si="150"/>
        <v>41894.734895833331</v>
      </c>
      <c r="S2381">
        <f t="shared" si="151"/>
        <v>2016</v>
      </c>
    </row>
    <row r="2382" spans="1:19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8268</v>
      </c>
      <c r="O2382" t="s">
        <v>8270</v>
      </c>
      <c r="P2382">
        <f t="shared" si="152"/>
        <v>195.4</v>
      </c>
      <c r="Q2382" s="9">
        <f t="shared" si="149"/>
        <v>41922.640590277777</v>
      </c>
      <c r="R2382" s="9">
        <f t="shared" si="150"/>
        <v>42756.491643518515</v>
      </c>
      <c r="S2382">
        <f t="shared" si="151"/>
        <v>2014</v>
      </c>
    </row>
    <row r="2383" spans="1:19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8283</v>
      </c>
      <c r="O2383" t="s">
        <v>8286</v>
      </c>
      <c r="P2383">
        <f t="shared" si="152"/>
        <v>60.6875</v>
      </c>
      <c r="Q2383" s="9">
        <f t="shared" si="149"/>
        <v>42304.829409722224</v>
      </c>
      <c r="R2383" s="9">
        <f t="shared" si="150"/>
        <v>41932.249305555553</v>
      </c>
      <c r="S2383">
        <f t="shared" si="151"/>
        <v>2015</v>
      </c>
    </row>
    <row r="2384" spans="1:19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8268</v>
      </c>
      <c r="O2384" t="s">
        <v>8275</v>
      </c>
      <c r="P2384">
        <f t="shared" si="152"/>
        <v>21.555599999999998</v>
      </c>
      <c r="Q2384" s="9">
        <f t="shared" si="149"/>
        <v>42405.090300925927</v>
      </c>
      <c r="R2384" s="9">
        <f t="shared" si="150"/>
        <v>42334.871076388896</v>
      </c>
      <c r="S2384">
        <f t="shared" si="151"/>
        <v>2016</v>
      </c>
    </row>
    <row r="2385" spans="1:19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8283</v>
      </c>
      <c r="O2385" t="s">
        <v>8286</v>
      </c>
      <c r="P2385">
        <f t="shared" si="152"/>
        <v>28.411799999999999</v>
      </c>
      <c r="Q2385" s="9">
        <f t="shared" si="149"/>
        <v>42002.817488425921</v>
      </c>
      <c r="R2385" s="9">
        <f t="shared" si="150"/>
        <v>42414</v>
      </c>
      <c r="S2385">
        <f t="shared" si="151"/>
        <v>2014</v>
      </c>
    </row>
    <row r="2386" spans="1:19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8283</v>
      </c>
      <c r="O2386" t="s">
        <v>8286</v>
      </c>
      <c r="P2386">
        <f t="shared" si="152"/>
        <v>119.125</v>
      </c>
      <c r="Q2386" s="9">
        <f t="shared" si="149"/>
        <v>41852.527222222219</v>
      </c>
      <c r="R2386" s="9">
        <f t="shared" si="150"/>
        <v>42032.817488425921</v>
      </c>
      <c r="S2386">
        <f t="shared" si="151"/>
        <v>2014</v>
      </c>
    </row>
    <row r="2387" spans="1:19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8283</v>
      </c>
      <c r="O2387" t="s">
        <v>8286</v>
      </c>
      <c r="P2387">
        <f t="shared" si="152"/>
        <v>50</v>
      </c>
      <c r="Q2387" s="9">
        <f t="shared" si="149"/>
        <v>42027.839733796296</v>
      </c>
      <c r="R2387" s="9">
        <f t="shared" si="150"/>
        <v>41866.527222222219</v>
      </c>
      <c r="S2387">
        <f t="shared" si="151"/>
        <v>2015</v>
      </c>
    </row>
    <row r="2388" spans="1:19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8279</v>
      </c>
      <c r="O2388" t="s">
        <v>8317</v>
      </c>
      <c r="P2388">
        <f t="shared" si="152"/>
        <v>77.5</v>
      </c>
      <c r="Q2388" s="9">
        <f t="shared" si="149"/>
        <v>41953.966053240743</v>
      </c>
      <c r="R2388" s="9">
        <f t="shared" si="150"/>
        <v>42057.839733796296</v>
      </c>
      <c r="S2388">
        <f t="shared" si="151"/>
        <v>2014</v>
      </c>
    </row>
    <row r="2389" spans="1:19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8268</v>
      </c>
      <c r="O2389" t="s">
        <v>8275</v>
      </c>
      <c r="P2389">
        <f t="shared" si="152"/>
        <v>44.095199999999998</v>
      </c>
      <c r="Q2389" s="9">
        <f t="shared" si="149"/>
        <v>41975.700636574074</v>
      </c>
      <c r="R2389" s="9">
        <f t="shared" si="150"/>
        <v>41973.966053240743</v>
      </c>
      <c r="S2389">
        <f t="shared" si="151"/>
        <v>2014</v>
      </c>
    </row>
    <row r="2390" spans="1:19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8283</v>
      </c>
      <c r="O2390" t="s">
        <v>8295</v>
      </c>
      <c r="P2390">
        <f t="shared" si="152"/>
        <v>66.142899999999997</v>
      </c>
      <c r="Q2390" s="9">
        <f t="shared" si="149"/>
        <v>41795.528101851851</v>
      </c>
      <c r="R2390" s="9">
        <f t="shared" si="150"/>
        <v>42005.700636574074</v>
      </c>
      <c r="S2390">
        <f t="shared" si="151"/>
        <v>2014</v>
      </c>
    </row>
    <row r="2391" spans="1:19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8283</v>
      </c>
      <c r="O2391" t="s">
        <v>8286</v>
      </c>
      <c r="P2391">
        <f t="shared" si="152"/>
        <v>44</v>
      </c>
      <c r="Q2391" s="9">
        <f t="shared" si="149"/>
        <v>41151.708321759259</v>
      </c>
      <c r="R2391" s="9">
        <f t="shared" si="150"/>
        <v>41825.528101851851</v>
      </c>
      <c r="S2391">
        <f t="shared" si="151"/>
        <v>2012</v>
      </c>
    </row>
    <row r="2392" spans="1:19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8287</v>
      </c>
      <c r="O2392" t="s">
        <v>8291</v>
      </c>
      <c r="P2392">
        <f t="shared" si="152"/>
        <v>34.074100000000001</v>
      </c>
      <c r="Q2392" s="9">
        <f t="shared" si="149"/>
        <v>42140.712314814817</v>
      </c>
      <c r="R2392" s="9">
        <f t="shared" si="150"/>
        <v>41177.165972222225</v>
      </c>
      <c r="S2392">
        <f t="shared" si="151"/>
        <v>2015</v>
      </c>
    </row>
    <row r="2393" spans="1:19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8283</v>
      </c>
      <c r="O2393" t="s">
        <v>8286</v>
      </c>
      <c r="P2393">
        <f t="shared" si="152"/>
        <v>24.2105</v>
      </c>
      <c r="Q2393" s="9">
        <f t="shared" si="149"/>
        <v>42752.144976851851</v>
      </c>
      <c r="R2393" s="9">
        <f t="shared" si="150"/>
        <v>42154.756944444445</v>
      </c>
      <c r="S2393">
        <f t="shared" si="151"/>
        <v>2017</v>
      </c>
    </row>
    <row r="2394" spans="1:19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8287</v>
      </c>
      <c r="O2394" t="s">
        <v>8291</v>
      </c>
      <c r="P2394">
        <f t="shared" si="152"/>
        <v>53.882399999999997</v>
      </c>
      <c r="Q2394" s="9">
        <f t="shared" si="149"/>
        <v>41282.017962962964</v>
      </c>
      <c r="R2394" s="9">
        <f t="shared" si="150"/>
        <v>42795.125</v>
      </c>
      <c r="S2394">
        <f t="shared" si="151"/>
        <v>2013</v>
      </c>
    </row>
    <row r="2395" spans="1:19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8287</v>
      </c>
      <c r="O2395" t="s">
        <v>8291</v>
      </c>
      <c r="P2395">
        <f t="shared" si="152"/>
        <v>27.606100000000001</v>
      </c>
      <c r="Q2395" s="9">
        <f t="shared" si="149"/>
        <v>42109.709629629629</v>
      </c>
      <c r="R2395" s="9">
        <f t="shared" si="150"/>
        <v>41334.581944444442</v>
      </c>
      <c r="S2395">
        <f t="shared" si="151"/>
        <v>2015</v>
      </c>
    </row>
    <row r="2396" spans="1:19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8279</v>
      </c>
      <c r="O2396" t="s">
        <v>8305</v>
      </c>
      <c r="P2396">
        <f t="shared" si="152"/>
        <v>60.7333</v>
      </c>
      <c r="Q2396" s="9">
        <f t="shared" si="149"/>
        <v>41760.909039351849</v>
      </c>
      <c r="R2396" s="9">
        <f t="shared" si="150"/>
        <v>42139.709629629629</v>
      </c>
      <c r="S2396">
        <f t="shared" si="151"/>
        <v>2014</v>
      </c>
    </row>
    <row r="2397" spans="1:19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8283</v>
      </c>
      <c r="O2397" t="s">
        <v>8284</v>
      </c>
      <c r="P2397">
        <f t="shared" si="152"/>
        <v>53.529400000000003</v>
      </c>
      <c r="Q2397" s="9">
        <f t="shared" si="149"/>
        <v>42391.942094907412</v>
      </c>
      <c r="R2397" s="9">
        <f t="shared" si="150"/>
        <v>41791.165972222225</v>
      </c>
      <c r="S2397">
        <f t="shared" si="151"/>
        <v>2016</v>
      </c>
    </row>
    <row r="2398" spans="1:19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8268</v>
      </c>
      <c r="O2398" t="s">
        <v>8270</v>
      </c>
      <c r="P2398">
        <f t="shared" si="152"/>
        <v>75.75</v>
      </c>
      <c r="Q2398" s="9">
        <f t="shared" si="149"/>
        <v>42114.818935185183</v>
      </c>
      <c r="R2398" s="9">
        <f t="shared" si="150"/>
        <v>42421.942094907412</v>
      </c>
      <c r="S2398">
        <f t="shared" si="151"/>
        <v>2015</v>
      </c>
    </row>
    <row r="2399" spans="1:19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8283</v>
      </c>
      <c r="O2399" t="s">
        <v>8286</v>
      </c>
      <c r="P2399">
        <f t="shared" si="152"/>
        <v>33.666699999999999</v>
      </c>
      <c r="Q2399" s="9">
        <f t="shared" si="149"/>
        <v>41958.550659722227</v>
      </c>
      <c r="R2399" s="9">
        <f t="shared" si="150"/>
        <v>42134.957638888889</v>
      </c>
      <c r="S2399">
        <f t="shared" si="151"/>
        <v>2014</v>
      </c>
    </row>
    <row r="2400" spans="1:19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8273</v>
      </c>
      <c r="O2400" t="s">
        <v>8274</v>
      </c>
      <c r="P2400">
        <f t="shared" si="152"/>
        <v>31.206900000000001</v>
      </c>
      <c r="Q2400" s="9">
        <f t="shared" si="149"/>
        <v>41802.62090277778</v>
      </c>
      <c r="R2400" s="9">
        <f t="shared" si="150"/>
        <v>41988.550659722227</v>
      </c>
      <c r="S2400">
        <f t="shared" si="151"/>
        <v>2014</v>
      </c>
    </row>
    <row r="2401" spans="1:19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8283</v>
      </c>
      <c r="O2401" t="s">
        <v>8286</v>
      </c>
      <c r="P2401">
        <f t="shared" si="152"/>
        <v>60.333300000000001</v>
      </c>
      <c r="Q2401" s="9">
        <f t="shared" si="149"/>
        <v>42077.666377314818</v>
      </c>
      <c r="R2401" s="9">
        <f t="shared" si="150"/>
        <v>41822.62090277778</v>
      </c>
      <c r="S2401">
        <f t="shared" si="151"/>
        <v>2015</v>
      </c>
    </row>
    <row r="2402" spans="1:19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8268</v>
      </c>
      <c r="O2402" t="s">
        <v>8270</v>
      </c>
      <c r="P2402">
        <f t="shared" si="152"/>
        <v>31.1724</v>
      </c>
      <c r="Q2402" s="9">
        <f t="shared" si="149"/>
        <v>41303.593923611108</v>
      </c>
      <c r="R2402" s="9">
        <f t="shared" si="150"/>
        <v>42107.666377314818</v>
      </c>
      <c r="S2402">
        <f t="shared" si="151"/>
        <v>2013</v>
      </c>
    </row>
    <row r="2403" spans="1:19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8287</v>
      </c>
      <c r="O2403" t="s">
        <v>8291</v>
      </c>
      <c r="P2403">
        <f t="shared" si="152"/>
        <v>31.142800000000001</v>
      </c>
      <c r="Q2403" s="9">
        <f t="shared" si="149"/>
        <v>40587.75675925926</v>
      </c>
      <c r="R2403" s="9">
        <f t="shared" si="150"/>
        <v>41333.593923611108</v>
      </c>
      <c r="S2403">
        <f t="shared" si="151"/>
        <v>2011</v>
      </c>
    </row>
    <row r="2404" spans="1:19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8281</v>
      </c>
      <c r="O2404" t="s">
        <v>8303</v>
      </c>
      <c r="P2404">
        <f t="shared" si="152"/>
        <v>50</v>
      </c>
      <c r="Q2404" s="9">
        <f t="shared" si="149"/>
        <v>42553.926527777774</v>
      </c>
      <c r="R2404" s="9">
        <f t="shared" si="150"/>
        <v>40666.165972222225</v>
      </c>
      <c r="S2404">
        <f t="shared" si="151"/>
        <v>2016</v>
      </c>
    </row>
    <row r="2405" spans="1:19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8283</v>
      </c>
      <c r="O2405" t="s">
        <v>8286</v>
      </c>
      <c r="P2405">
        <f t="shared" si="152"/>
        <v>64.285700000000006</v>
      </c>
      <c r="Q2405" s="9">
        <f t="shared" si="149"/>
        <v>42768.833645833336</v>
      </c>
      <c r="R2405" s="9">
        <f t="shared" si="150"/>
        <v>42585.172916666663</v>
      </c>
      <c r="S2405">
        <f t="shared" si="151"/>
        <v>2017</v>
      </c>
    </row>
    <row r="2406" spans="1:19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8276</v>
      </c>
      <c r="O2406" t="s">
        <v>8277</v>
      </c>
      <c r="P2406">
        <f t="shared" si="152"/>
        <v>35.92</v>
      </c>
      <c r="Q2406" s="9">
        <f t="shared" si="149"/>
        <v>41520.561041666668</v>
      </c>
      <c r="R2406" s="9">
        <f t="shared" si="150"/>
        <v>42780.833645833336</v>
      </c>
      <c r="S2406">
        <f t="shared" si="151"/>
        <v>2013</v>
      </c>
    </row>
    <row r="2407" spans="1:19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8271</v>
      </c>
      <c r="O2407" t="s">
        <v>8312</v>
      </c>
      <c r="P2407">
        <f t="shared" si="152"/>
        <v>47.1053</v>
      </c>
      <c r="Q2407" s="9">
        <f t="shared" si="149"/>
        <v>41905.979629629634</v>
      </c>
      <c r="R2407" s="9">
        <f t="shared" si="150"/>
        <v>41549.561041666668</v>
      </c>
      <c r="S2407">
        <f t="shared" si="151"/>
        <v>2014</v>
      </c>
    </row>
    <row r="2408" spans="1:19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8273</v>
      </c>
      <c r="O2408" t="s">
        <v>8274</v>
      </c>
      <c r="P2408">
        <f t="shared" si="152"/>
        <v>35.799999999999997</v>
      </c>
      <c r="Q2408" s="9">
        <f t="shared" si="149"/>
        <v>41975.930601851855</v>
      </c>
      <c r="R2408" s="9">
        <f t="shared" si="150"/>
        <v>41935.979629629634</v>
      </c>
      <c r="S2408">
        <f t="shared" si="151"/>
        <v>2014</v>
      </c>
    </row>
    <row r="2409" spans="1:19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8268</v>
      </c>
      <c r="O2409" t="s">
        <v>8270</v>
      </c>
      <c r="P2409">
        <f t="shared" si="152"/>
        <v>34.269199999999998</v>
      </c>
      <c r="Q2409" s="9">
        <f t="shared" si="149"/>
        <v>40829.873657407406</v>
      </c>
      <c r="R2409" s="9">
        <f t="shared" si="150"/>
        <v>42005.290972222225</v>
      </c>
      <c r="S2409">
        <f t="shared" si="151"/>
        <v>2011</v>
      </c>
    </row>
    <row r="2410" spans="1:19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8287</v>
      </c>
      <c r="O2410" t="s">
        <v>8301</v>
      </c>
      <c r="P2410">
        <f t="shared" si="152"/>
        <v>35.6</v>
      </c>
      <c r="Q2410" s="9">
        <f t="shared" si="149"/>
        <v>42192.933958333335</v>
      </c>
      <c r="R2410" s="9">
        <f t="shared" si="150"/>
        <v>40862.817361111112</v>
      </c>
      <c r="S2410">
        <f t="shared" si="151"/>
        <v>2015</v>
      </c>
    </row>
    <row r="2411" spans="1:19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8283</v>
      </c>
      <c r="O2411" t="s">
        <v>8286</v>
      </c>
      <c r="P2411">
        <f t="shared" si="152"/>
        <v>29.666699999999999</v>
      </c>
      <c r="Q2411" s="9">
        <f t="shared" si="149"/>
        <v>42468.84174768519</v>
      </c>
      <c r="R2411" s="9">
        <f t="shared" si="150"/>
        <v>42217.933958333335</v>
      </c>
      <c r="S2411">
        <f t="shared" si="151"/>
        <v>2016</v>
      </c>
    </row>
    <row r="2412" spans="1:19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8279</v>
      </c>
      <c r="O2412" t="s">
        <v>8305</v>
      </c>
      <c r="P2412">
        <f t="shared" si="152"/>
        <v>46.631599999999999</v>
      </c>
      <c r="Q2412" s="9">
        <f t="shared" si="149"/>
        <v>41326.911319444444</v>
      </c>
      <c r="R2412" s="9">
        <f t="shared" si="150"/>
        <v>42498.84174768519</v>
      </c>
      <c r="S2412">
        <f t="shared" si="151"/>
        <v>2013</v>
      </c>
    </row>
    <row r="2413" spans="1:19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8271</v>
      </c>
      <c r="O2413" t="s">
        <v>8272</v>
      </c>
      <c r="P2413">
        <f t="shared" si="152"/>
        <v>35.44</v>
      </c>
      <c r="Q2413" s="9">
        <f t="shared" si="149"/>
        <v>42410.982002314813</v>
      </c>
      <c r="R2413" s="9">
        <f t="shared" si="150"/>
        <v>41371.869652777779</v>
      </c>
      <c r="S2413">
        <f t="shared" si="151"/>
        <v>2016</v>
      </c>
    </row>
    <row r="2414" spans="1:19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8273</v>
      </c>
      <c r="O2414" t="s">
        <v>8274</v>
      </c>
      <c r="P2414">
        <f t="shared" si="152"/>
        <v>35.4</v>
      </c>
      <c r="Q2414" s="9">
        <f t="shared" si="149"/>
        <v>41953.158854166672</v>
      </c>
      <c r="R2414" s="9">
        <f t="shared" si="150"/>
        <v>42440.982002314813</v>
      </c>
      <c r="S2414">
        <f t="shared" si="151"/>
        <v>2014</v>
      </c>
    </row>
    <row r="2415" spans="1:19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8268</v>
      </c>
      <c r="O2415" t="s">
        <v>8275</v>
      </c>
      <c r="P2415">
        <f t="shared" si="152"/>
        <v>80.454499999999996</v>
      </c>
      <c r="Q2415" s="9">
        <f t="shared" si="149"/>
        <v>42082.802812499998</v>
      </c>
      <c r="R2415" s="9">
        <f t="shared" si="150"/>
        <v>41983.158854166672</v>
      </c>
      <c r="S2415">
        <f t="shared" si="151"/>
        <v>2015</v>
      </c>
    </row>
    <row r="2416" spans="1:19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8268</v>
      </c>
      <c r="O2416" t="s">
        <v>8270</v>
      </c>
      <c r="P2416">
        <f t="shared" si="152"/>
        <v>51.823500000000003</v>
      </c>
      <c r="Q2416" s="9">
        <f t="shared" si="149"/>
        <v>41982.737071759257</v>
      </c>
      <c r="R2416" s="9">
        <f t="shared" si="150"/>
        <v>42104.207638888889</v>
      </c>
      <c r="S2416">
        <f t="shared" si="151"/>
        <v>2014</v>
      </c>
    </row>
    <row r="2417" spans="1:19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8283</v>
      </c>
      <c r="O2417" t="s">
        <v>8295</v>
      </c>
      <c r="P2417">
        <f t="shared" si="152"/>
        <v>55.0625</v>
      </c>
      <c r="Q2417" s="9">
        <f t="shared" si="149"/>
        <v>41779.648506944446</v>
      </c>
      <c r="R2417" s="9">
        <f t="shared" si="150"/>
        <v>42015.207638888889</v>
      </c>
      <c r="S2417">
        <f t="shared" si="151"/>
        <v>2014</v>
      </c>
    </row>
    <row r="2418" spans="1:19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8283</v>
      </c>
      <c r="O2418" t="s">
        <v>8286</v>
      </c>
      <c r="P2418">
        <f t="shared" si="152"/>
        <v>41.952399999999997</v>
      </c>
      <c r="Q2418" s="9">
        <f t="shared" si="149"/>
        <v>42779.610289351855</v>
      </c>
      <c r="R2418" s="9">
        <f t="shared" si="150"/>
        <v>41809.648506944446</v>
      </c>
      <c r="S2418">
        <f t="shared" si="151"/>
        <v>2017</v>
      </c>
    </row>
    <row r="2419" spans="1:19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8283</v>
      </c>
      <c r="O2419" t="s">
        <v>8286</v>
      </c>
      <c r="P2419">
        <f t="shared" si="152"/>
        <v>17.254899999999999</v>
      </c>
      <c r="Q2419" s="9">
        <f t="shared" si="149"/>
        <v>42208.628692129627</v>
      </c>
      <c r="R2419" s="9">
        <f t="shared" si="150"/>
        <v>42794</v>
      </c>
      <c r="S2419">
        <f t="shared" si="151"/>
        <v>2015</v>
      </c>
    </row>
    <row r="2420" spans="1:19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8268</v>
      </c>
      <c r="O2420" t="s">
        <v>8270</v>
      </c>
      <c r="P2420">
        <f t="shared" si="152"/>
        <v>30.310300000000002</v>
      </c>
      <c r="Q2420" s="9">
        <f t="shared" si="149"/>
        <v>41816.812094907407</v>
      </c>
      <c r="R2420" s="9">
        <f t="shared" si="150"/>
        <v>42248.628692129627</v>
      </c>
      <c r="S2420">
        <f t="shared" si="151"/>
        <v>2014</v>
      </c>
    </row>
    <row r="2421" spans="1:19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8268</v>
      </c>
      <c r="O2421" t="s">
        <v>8270</v>
      </c>
      <c r="P2421">
        <f t="shared" si="152"/>
        <v>97.333299999999994</v>
      </c>
      <c r="Q2421" s="9">
        <f t="shared" si="149"/>
        <v>42184.646863425922</v>
      </c>
      <c r="R2421" s="9">
        <f t="shared" si="150"/>
        <v>41831.666666666664</v>
      </c>
      <c r="S2421">
        <f t="shared" si="151"/>
        <v>2015</v>
      </c>
    </row>
    <row r="2422" spans="1:19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8287</v>
      </c>
      <c r="O2422" t="s">
        <v>8291</v>
      </c>
      <c r="P2422">
        <f t="shared" si="152"/>
        <v>62.5</v>
      </c>
      <c r="Q2422" s="9">
        <f t="shared" si="149"/>
        <v>42523.248715277776</v>
      </c>
      <c r="R2422" s="9">
        <f t="shared" si="150"/>
        <v>42214.646863425922</v>
      </c>
      <c r="S2422">
        <f t="shared" si="151"/>
        <v>2016</v>
      </c>
    </row>
    <row r="2423" spans="1:19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8283</v>
      </c>
      <c r="O2423" t="s">
        <v>8286</v>
      </c>
      <c r="P2423">
        <f t="shared" si="152"/>
        <v>46.052599999999998</v>
      </c>
      <c r="Q2423" s="9">
        <f t="shared" si="149"/>
        <v>41780.785729166666</v>
      </c>
      <c r="R2423" s="9">
        <f t="shared" si="150"/>
        <v>42537.248715277776</v>
      </c>
      <c r="S2423">
        <f t="shared" si="151"/>
        <v>2014</v>
      </c>
    </row>
    <row r="2424" spans="1:19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8283</v>
      </c>
      <c r="O2424" t="s">
        <v>8286</v>
      </c>
      <c r="P2424">
        <f t="shared" si="152"/>
        <v>25.647099999999998</v>
      </c>
      <c r="Q2424" s="9">
        <f t="shared" si="149"/>
        <v>42521.291504629626</v>
      </c>
      <c r="R2424" s="9">
        <f t="shared" si="150"/>
        <v>41840.785729166666</v>
      </c>
      <c r="S2424">
        <f t="shared" si="151"/>
        <v>2016</v>
      </c>
    </row>
    <row r="2425" spans="1:19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8283</v>
      </c>
      <c r="O2425" t="s">
        <v>8286</v>
      </c>
      <c r="P2425">
        <f t="shared" si="152"/>
        <v>43.35</v>
      </c>
      <c r="Q2425" s="9">
        <f t="shared" si="149"/>
        <v>42524.318703703699</v>
      </c>
      <c r="R2425" s="9">
        <f t="shared" si="150"/>
        <v>42529.582638888889</v>
      </c>
      <c r="S2425">
        <f t="shared" si="151"/>
        <v>2016</v>
      </c>
    </row>
    <row r="2426" spans="1:19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8273</v>
      </c>
      <c r="O2426" t="s">
        <v>8274</v>
      </c>
      <c r="P2426">
        <f t="shared" si="152"/>
        <v>37.608699999999999</v>
      </c>
      <c r="Q2426" s="9">
        <f t="shared" si="149"/>
        <v>41869.698136574072</v>
      </c>
      <c r="R2426" s="9">
        <f t="shared" si="150"/>
        <v>42554.318703703699</v>
      </c>
      <c r="S2426">
        <f t="shared" si="151"/>
        <v>2014</v>
      </c>
    </row>
    <row r="2427" spans="1:19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8281</v>
      </c>
      <c r="O2427" t="s">
        <v>8299</v>
      </c>
      <c r="P2427">
        <f t="shared" si="152"/>
        <v>61.5</v>
      </c>
      <c r="Q2427" s="9">
        <f t="shared" si="149"/>
        <v>42060.913877314815</v>
      </c>
      <c r="R2427" s="9">
        <f t="shared" si="150"/>
        <v>41899.698136574072</v>
      </c>
      <c r="S2427">
        <f t="shared" si="151"/>
        <v>2015</v>
      </c>
    </row>
    <row r="2428" spans="1:19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8268</v>
      </c>
      <c r="O2428" t="s">
        <v>8270</v>
      </c>
      <c r="P2428">
        <f t="shared" si="152"/>
        <v>50.647100000000002</v>
      </c>
      <c r="Q2428" s="9">
        <f t="shared" si="149"/>
        <v>40958.717268518521</v>
      </c>
      <c r="R2428" s="9">
        <f t="shared" si="150"/>
        <v>42120.872210648144</v>
      </c>
      <c r="S2428">
        <f t="shared" si="151"/>
        <v>2012</v>
      </c>
    </row>
    <row r="2429" spans="1:19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8287</v>
      </c>
      <c r="O2429" t="s">
        <v>8289</v>
      </c>
      <c r="P2429">
        <f t="shared" si="152"/>
        <v>26.060600000000001</v>
      </c>
      <c r="Q2429" s="9">
        <f t="shared" si="149"/>
        <v>41766.718009259261</v>
      </c>
      <c r="R2429" s="9">
        <f t="shared" si="150"/>
        <v>40981.290972222225</v>
      </c>
      <c r="S2429">
        <f t="shared" si="151"/>
        <v>2014</v>
      </c>
    </row>
    <row r="2430" spans="1:19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8273</v>
      </c>
      <c r="O2430" t="s">
        <v>8274</v>
      </c>
      <c r="P2430">
        <f t="shared" si="152"/>
        <v>45.157899999999998</v>
      </c>
      <c r="Q2430" s="9">
        <f t="shared" si="149"/>
        <v>42268.625856481478</v>
      </c>
      <c r="R2430" s="9">
        <f t="shared" si="150"/>
        <v>41826.718009259261</v>
      </c>
      <c r="S2430">
        <f t="shared" si="151"/>
        <v>2015</v>
      </c>
    </row>
    <row r="2431" spans="1:19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8287</v>
      </c>
      <c r="O2431" t="s">
        <v>8290</v>
      </c>
      <c r="P2431">
        <f t="shared" si="152"/>
        <v>122.1429</v>
      </c>
      <c r="Q2431" s="9">
        <f t="shared" si="149"/>
        <v>42191.023530092592</v>
      </c>
      <c r="R2431" s="9">
        <f t="shared" si="150"/>
        <v>42298.625856481478</v>
      </c>
      <c r="S2431">
        <f t="shared" si="151"/>
        <v>2015</v>
      </c>
    </row>
    <row r="2432" spans="1:19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8276</v>
      </c>
      <c r="O2432" t="s">
        <v>8294</v>
      </c>
      <c r="P2432">
        <f t="shared" si="152"/>
        <v>31.555599999999998</v>
      </c>
      <c r="Q2432" s="9">
        <f t="shared" si="149"/>
        <v>42172.439571759256</v>
      </c>
      <c r="R2432" s="9">
        <f t="shared" si="150"/>
        <v>42221.023530092592</v>
      </c>
      <c r="S2432">
        <f t="shared" si="151"/>
        <v>2015</v>
      </c>
    </row>
    <row r="2433" spans="1:19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8283</v>
      </c>
      <c r="O2433" t="s">
        <v>8286</v>
      </c>
      <c r="P2433">
        <f t="shared" si="152"/>
        <v>35.5</v>
      </c>
      <c r="Q2433" s="9">
        <f t="shared" si="149"/>
        <v>41948.00209490741</v>
      </c>
      <c r="R2433" s="9">
        <f t="shared" si="150"/>
        <v>42202.439571759256</v>
      </c>
      <c r="S2433">
        <f t="shared" si="151"/>
        <v>2014</v>
      </c>
    </row>
    <row r="2434" spans="1:19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8268</v>
      </c>
      <c r="O2434" t="s">
        <v>8302</v>
      </c>
      <c r="P2434">
        <f t="shared" si="152"/>
        <v>121.4286</v>
      </c>
      <c r="Q2434" s="9">
        <f t="shared" si="149"/>
        <v>41572.229849537034</v>
      </c>
      <c r="R2434" s="9">
        <f t="shared" si="150"/>
        <v>41978.00209490741</v>
      </c>
      <c r="S2434">
        <f t="shared" si="151"/>
        <v>2013</v>
      </c>
    </row>
    <row r="2435" spans="1:19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8276</v>
      </c>
      <c r="O2435" t="s">
        <v>8294</v>
      </c>
      <c r="P2435">
        <f t="shared" si="152"/>
        <v>40.476199999999999</v>
      </c>
      <c r="Q2435" s="9">
        <f t="shared" ref="Q2435:Q2498" si="153">(((J2436/60)/60)/24)+DATE(1970,1,1)</f>
        <v>42175.948981481488</v>
      </c>
      <c r="R2435" s="9">
        <f t="shared" ref="R2435:R2498" si="154">(((I2435/60)/60)/24)+DATE(1970,1,1)</f>
        <v>41604.271516203706</v>
      </c>
      <c r="S2435">
        <f t="shared" ref="S2435:S2498" si="155">YEAR(Q2435)</f>
        <v>2015</v>
      </c>
    </row>
    <row r="2436" spans="1:19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8287</v>
      </c>
      <c r="O2436" t="s">
        <v>8290</v>
      </c>
      <c r="P2436">
        <f t="shared" si="152"/>
        <v>56.666699999999999</v>
      </c>
      <c r="Q2436" s="9">
        <f t="shared" si="153"/>
        <v>41034.72216435185</v>
      </c>
      <c r="R2436" s="9">
        <f t="shared" si="154"/>
        <v>42205.948981481488</v>
      </c>
      <c r="S2436">
        <f t="shared" si="155"/>
        <v>2012</v>
      </c>
    </row>
    <row r="2437" spans="1:19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8287</v>
      </c>
      <c r="O2437" t="s">
        <v>8288</v>
      </c>
      <c r="P2437">
        <f t="shared" ref="P2437:P2500" si="156">IFERROR(ROUND(E2437/L2437,4),0)</f>
        <v>34</v>
      </c>
      <c r="Q2437" s="9">
        <f t="shared" si="153"/>
        <v>42307.908379629633</v>
      </c>
      <c r="R2437" s="9">
        <f t="shared" si="154"/>
        <v>41064.72216435185</v>
      </c>
      <c r="S2437">
        <f t="shared" si="155"/>
        <v>2015</v>
      </c>
    </row>
    <row r="2438" spans="1:19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8283</v>
      </c>
      <c r="O2438" t="s">
        <v>8286</v>
      </c>
      <c r="P2438">
        <f t="shared" si="156"/>
        <v>40.476199999999999</v>
      </c>
      <c r="Q2438" s="9">
        <f t="shared" si="153"/>
        <v>42248.627013888887</v>
      </c>
      <c r="R2438" s="9">
        <f t="shared" si="154"/>
        <v>42347.950046296297</v>
      </c>
      <c r="S2438">
        <f t="shared" si="155"/>
        <v>2015</v>
      </c>
    </row>
    <row r="2439" spans="1:19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8283</v>
      </c>
      <c r="O2439" t="s">
        <v>8286</v>
      </c>
      <c r="P2439">
        <f t="shared" si="156"/>
        <v>70.166700000000006</v>
      </c>
      <c r="Q2439" s="9">
        <f t="shared" si="153"/>
        <v>42379.74418981481</v>
      </c>
      <c r="R2439" s="9">
        <f t="shared" si="154"/>
        <v>42278.627013888887</v>
      </c>
      <c r="S2439">
        <f t="shared" si="155"/>
        <v>2016</v>
      </c>
    </row>
    <row r="2440" spans="1:19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8283</v>
      </c>
      <c r="O2440" t="s">
        <v>8286</v>
      </c>
      <c r="P2440">
        <f t="shared" si="156"/>
        <v>17.829799999999999</v>
      </c>
      <c r="Q2440" s="9">
        <f t="shared" si="153"/>
        <v>42711.950798611113</v>
      </c>
      <c r="R2440" s="9">
        <f t="shared" si="154"/>
        <v>42410.875</v>
      </c>
      <c r="S2440">
        <f t="shared" si="155"/>
        <v>2016</v>
      </c>
    </row>
    <row r="2441" spans="1:19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8268</v>
      </c>
      <c r="O2441" t="s">
        <v>8270</v>
      </c>
      <c r="P2441">
        <f t="shared" si="156"/>
        <v>119.5714</v>
      </c>
      <c r="Q2441" s="9">
        <f t="shared" si="153"/>
        <v>40938.062476851854</v>
      </c>
      <c r="R2441" s="9">
        <f t="shared" si="154"/>
        <v>42766.98055555555</v>
      </c>
      <c r="S2441">
        <f t="shared" si="155"/>
        <v>2012</v>
      </c>
    </row>
    <row r="2442" spans="1:19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8271</v>
      </c>
      <c r="O2442" t="s">
        <v>8316</v>
      </c>
      <c r="P2442">
        <f t="shared" si="156"/>
        <v>37.954500000000003</v>
      </c>
      <c r="Q2442" s="9">
        <f t="shared" si="153"/>
        <v>42639.549479166672</v>
      </c>
      <c r="R2442" s="9">
        <f t="shared" si="154"/>
        <v>40968.062476851854</v>
      </c>
      <c r="S2442">
        <f t="shared" si="155"/>
        <v>2016</v>
      </c>
    </row>
    <row r="2443" spans="1:19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8268</v>
      </c>
      <c r="O2443" t="s">
        <v>8275</v>
      </c>
      <c r="P2443">
        <f t="shared" si="156"/>
        <v>31.961500000000001</v>
      </c>
      <c r="Q2443" s="9">
        <f t="shared" si="153"/>
        <v>42744.416030092587</v>
      </c>
      <c r="R2443" s="9">
        <f t="shared" si="154"/>
        <v>42655.549479166672</v>
      </c>
      <c r="S2443">
        <f t="shared" si="155"/>
        <v>2017</v>
      </c>
    </row>
    <row r="2444" spans="1:19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8283</v>
      </c>
      <c r="O2444" t="s">
        <v>8284</v>
      </c>
      <c r="P2444">
        <f t="shared" si="156"/>
        <v>23.628599999999999</v>
      </c>
      <c r="Q2444" s="9">
        <f t="shared" si="153"/>
        <v>42487.62700231481</v>
      </c>
      <c r="R2444" s="9">
        <f t="shared" si="154"/>
        <v>42774.416030092587</v>
      </c>
      <c r="S2444">
        <f t="shared" si="155"/>
        <v>2016</v>
      </c>
    </row>
    <row r="2445" spans="1:19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8283</v>
      </c>
      <c r="O2445" t="s">
        <v>8286</v>
      </c>
      <c r="P2445">
        <f t="shared" si="156"/>
        <v>43.421100000000003</v>
      </c>
      <c r="Q2445" s="9">
        <f t="shared" si="153"/>
        <v>40590.766886574071</v>
      </c>
      <c r="R2445" s="9">
        <f t="shared" si="154"/>
        <v>42521.458333333328</v>
      </c>
      <c r="S2445">
        <f t="shared" si="155"/>
        <v>2011</v>
      </c>
    </row>
    <row r="2446" spans="1:19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8271</v>
      </c>
      <c r="O2446" t="s">
        <v>8293</v>
      </c>
      <c r="P2446">
        <f t="shared" si="156"/>
        <v>37.454500000000003</v>
      </c>
      <c r="Q2446" s="9">
        <f t="shared" si="153"/>
        <v>41378.69976851852</v>
      </c>
      <c r="R2446" s="9">
        <f t="shared" si="154"/>
        <v>40651.725219907406</v>
      </c>
      <c r="S2446">
        <f t="shared" si="155"/>
        <v>2013</v>
      </c>
    </row>
    <row r="2447" spans="1:19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8281</v>
      </c>
      <c r="O2447" t="s">
        <v>8299</v>
      </c>
      <c r="P2447">
        <f t="shared" si="156"/>
        <v>16.755099999999999</v>
      </c>
      <c r="Q2447" s="9">
        <f t="shared" si="153"/>
        <v>42409.241747685184</v>
      </c>
      <c r="R2447" s="9">
        <f t="shared" si="154"/>
        <v>41408.69976851852</v>
      </c>
      <c r="S2447">
        <f t="shared" si="155"/>
        <v>2016</v>
      </c>
    </row>
    <row r="2448" spans="1:19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8283</v>
      </c>
      <c r="O2448" t="s">
        <v>8295</v>
      </c>
      <c r="P2448">
        <f t="shared" si="156"/>
        <v>68.416700000000006</v>
      </c>
      <c r="Q2448" s="9">
        <f t="shared" si="153"/>
        <v>41074.834965277776</v>
      </c>
      <c r="R2448" s="9">
        <f t="shared" si="154"/>
        <v>42437.207638888889</v>
      </c>
      <c r="S2448">
        <f t="shared" si="155"/>
        <v>2012</v>
      </c>
    </row>
    <row r="2449" spans="1:19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8287</v>
      </c>
      <c r="O2449" t="s">
        <v>8288</v>
      </c>
      <c r="P2449">
        <f t="shared" si="156"/>
        <v>30.3704</v>
      </c>
      <c r="Q2449" s="9">
        <f t="shared" si="153"/>
        <v>41177.060381944444</v>
      </c>
      <c r="R2449" s="9">
        <f t="shared" si="154"/>
        <v>41090.165972222225</v>
      </c>
      <c r="S2449">
        <f t="shared" si="155"/>
        <v>2012</v>
      </c>
    </row>
    <row r="2450" spans="1:19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8287</v>
      </c>
      <c r="O2450" t="s">
        <v>8291</v>
      </c>
      <c r="P2450">
        <f t="shared" si="156"/>
        <v>58.214300000000001</v>
      </c>
      <c r="Q2450" s="9">
        <f t="shared" si="153"/>
        <v>40990.709317129629</v>
      </c>
      <c r="R2450" s="9">
        <f t="shared" si="154"/>
        <v>41227.102048611108</v>
      </c>
      <c r="S2450">
        <f t="shared" si="155"/>
        <v>2012</v>
      </c>
    </row>
    <row r="2451" spans="1:19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8271</v>
      </c>
      <c r="O2451" t="s">
        <v>8293</v>
      </c>
      <c r="P2451">
        <f t="shared" si="156"/>
        <v>54.2667</v>
      </c>
      <c r="Q2451" s="9">
        <f t="shared" si="153"/>
        <v>42193.482291666667</v>
      </c>
      <c r="R2451" s="9">
        <f t="shared" si="154"/>
        <v>41015.875</v>
      </c>
      <c r="S2451">
        <f t="shared" si="155"/>
        <v>2015</v>
      </c>
    </row>
    <row r="2452" spans="1:19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8283</v>
      </c>
      <c r="O2452" t="s">
        <v>8286</v>
      </c>
      <c r="P2452">
        <f t="shared" si="156"/>
        <v>50.875</v>
      </c>
      <c r="Q2452" s="9">
        <f t="shared" si="153"/>
        <v>40906.787581018521</v>
      </c>
      <c r="R2452" s="9">
        <f t="shared" si="154"/>
        <v>42233.666666666672</v>
      </c>
      <c r="S2452">
        <f t="shared" si="155"/>
        <v>2011</v>
      </c>
    </row>
    <row r="2453" spans="1:19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8276</v>
      </c>
      <c r="O2453" t="s">
        <v>8277</v>
      </c>
      <c r="P2453">
        <f t="shared" si="156"/>
        <v>27.1</v>
      </c>
      <c r="Q2453" s="9">
        <f t="shared" si="153"/>
        <v>41176.684907407405</v>
      </c>
      <c r="R2453" s="9">
        <f t="shared" si="154"/>
        <v>40936.787581018521</v>
      </c>
      <c r="S2453">
        <f t="shared" si="155"/>
        <v>2012</v>
      </c>
    </row>
    <row r="2454" spans="1:19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8287</v>
      </c>
      <c r="O2454" t="s">
        <v>8291</v>
      </c>
      <c r="P2454">
        <f t="shared" si="156"/>
        <v>24.575800000000001</v>
      </c>
      <c r="Q2454" s="9">
        <f t="shared" si="153"/>
        <v>41074.727037037039</v>
      </c>
      <c r="R2454" s="9">
        <f t="shared" si="154"/>
        <v>41206.684907407405</v>
      </c>
      <c r="S2454">
        <f t="shared" si="155"/>
        <v>2012</v>
      </c>
    </row>
    <row r="2455" spans="1:19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8287</v>
      </c>
      <c r="O2455" t="s">
        <v>8291</v>
      </c>
      <c r="P2455">
        <f t="shared" si="156"/>
        <v>115.71429999999999</v>
      </c>
      <c r="Q2455" s="9">
        <f t="shared" si="153"/>
        <v>42468.374606481477</v>
      </c>
      <c r="R2455" s="9">
        <f t="shared" si="154"/>
        <v>41088.727037037039</v>
      </c>
      <c r="S2455">
        <f t="shared" si="155"/>
        <v>2016</v>
      </c>
    </row>
    <row r="2456" spans="1:19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8283</v>
      </c>
      <c r="O2456" t="s">
        <v>8286</v>
      </c>
      <c r="P2456">
        <f t="shared" si="156"/>
        <v>24.545500000000001</v>
      </c>
      <c r="Q2456" s="9">
        <f t="shared" si="153"/>
        <v>41796.531701388885</v>
      </c>
      <c r="R2456" s="9">
        <f t="shared" si="154"/>
        <v>42498.374606481477</v>
      </c>
      <c r="S2456">
        <f t="shared" si="155"/>
        <v>2014</v>
      </c>
    </row>
    <row r="2457" spans="1:19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8271</v>
      </c>
      <c r="O2457" t="s">
        <v>8308</v>
      </c>
      <c r="P2457">
        <f t="shared" si="156"/>
        <v>36.681800000000003</v>
      </c>
      <c r="Q2457" s="9">
        <f t="shared" si="153"/>
        <v>40102.918055555558</v>
      </c>
      <c r="R2457" s="9">
        <f t="shared" si="154"/>
        <v>41833.207638888889</v>
      </c>
      <c r="S2457">
        <f t="shared" si="155"/>
        <v>2009</v>
      </c>
    </row>
    <row r="2458" spans="1:19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8268</v>
      </c>
      <c r="O2458" t="s">
        <v>8269</v>
      </c>
      <c r="P2458">
        <f t="shared" si="156"/>
        <v>35.003</v>
      </c>
      <c r="Q2458" s="9">
        <f t="shared" si="153"/>
        <v>42673.625868055555</v>
      </c>
      <c r="R2458" s="9">
        <f t="shared" si="154"/>
        <v>40140.249305555553</v>
      </c>
      <c r="S2458">
        <f t="shared" si="155"/>
        <v>2016</v>
      </c>
    </row>
    <row r="2459" spans="1:19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8271</v>
      </c>
      <c r="O2459" t="s">
        <v>8308</v>
      </c>
      <c r="P2459">
        <f t="shared" si="156"/>
        <v>80.5</v>
      </c>
      <c r="Q2459" s="9">
        <f t="shared" si="153"/>
        <v>42548.449861111112</v>
      </c>
      <c r="R2459" s="9">
        <f t="shared" si="154"/>
        <v>42714.458333333328</v>
      </c>
      <c r="S2459">
        <f t="shared" si="155"/>
        <v>2016</v>
      </c>
    </row>
    <row r="2460" spans="1:19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8283</v>
      </c>
      <c r="O2460" t="s">
        <v>8286</v>
      </c>
      <c r="P2460">
        <f t="shared" si="156"/>
        <v>100.625</v>
      </c>
      <c r="Q2460" s="9">
        <f t="shared" si="153"/>
        <v>42338.84375</v>
      </c>
      <c r="R2460" s="9">
        <f t="shared" si="154"/>
        <v>42568.449861111112</v>
      </c>
      <c r="S2460">
        <f t="shared" si="155"/>
        <v>2015</v>
      </c>
    </row>
    <row r="2461" spans="1:19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8279</v>
      </c>
      <c r="O2461" t="s">
        <v>8280</v>
      </c>
      <c r="P2461">
        <f t="shared" si="156"/>
        <v>53.4</v>
      </c>
      <c r="Q2461" s="9">
        <f t="shared" si="153"/>
        <v>41850.781377314815</v>
      </c>
      <c r="R2461" s="9">
        <f t="shared" si="154"/>
        <v>42367.958333333328</v>
      </c>
      <c r="S2461">
        <f t="shared" si="155"/>
        <v>2014</v>
      </c>
    </row>
    <row r="2462" spans="1:19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8271</v>
      </c>
      <c r="O2462" t="s">
        <v>8316</v>
      </c>
      <c r="P2462">
        <f t="shared" si="156"/>
        <v>42.157899999999998</v>
      </c>
      <c r="Q2462" s="9">
        <f t="shared" si="153"/>
        <v>42318.025011574078</v>
      </c>
      <c r="R2462" s="9">
        <f t="shared" si="154"/>
        <v>41880.781377314815</v>
      </c>
      <c r="S2462">
        <f t="shared" si="155"/>
        <v>2015</v>
      </c>
    </row>
    <row r="2463" spans="1:19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8281</v>
      </c>
      <c r="O2463" t="s">
        <v>8292</v>
      </c>
      <c r="P2463">
        <f t="shared" si="156"/>
        <v>57.142899999999997</v>
      </c>
      <c r="Q2463" s="9">
        <f t="shared" si="153"/>
        <v>42182.234456018516</v>
      </c>
      <c r="R2463" s="9">
        <f t="shared" si="154"/>
        <v>42378.025011574078</v>
      </c>
      <c r="S2463">
        <f t="shared" si="155"/>
        <v>2015</v>
      </c>
    </row>
    <row r="2464" spans="1:19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8281</v>
      </c>
      <c r="O2464" t="s">
        <v>8285</v>
      </c>
      <c r="P2464">
        <f t="shared" si="156"/>
        <v>160</v>
      </c>
      <c r="Q2464" s="9">
        <f t="shared" si="153"/>
        <v>42192.675821759258</v>
      </c>
      <c r="R2464" s="9">
        <f t="shared" si="154"/>
        <v>42206.290972222225</v>
      </c>
      <c r="S2464">
        <f t="shared" si="155"/>
        <v>2015</v>
      </c>
    </row>
    <row r="2465" spans="1:19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8271</v>
      </c>
      <c r="O2465" t="s">
        <v>8308</v>
      </c>
      <c r="P2465">
        <f t="shared" si="156"/>
        <v>88.888900000000007</v>
      </c>
      <c r="Q2465" s="9">
        <f t="shared" si="153"/>
        <v>41820.914641203701</v>
      </c>
      <c r="R2465" s="9">
        <f t="shared" si="154"/>
        <v>42232.675821759258</v>
      </c>
      <c r="S2465">
        <f t="shared" si="155"/>
        <v>2014</v>
      </c>
    </row>
    <row r="2466" spans="1:19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8279</v>
      </c>
      <c r="O2466" t="s">
        <v>8305</v>
      </c>
      <c r="P2466">
        <f t="shared" si="156"/>
        <v>200</v>
      </c>
      <c r="Q2466" s="9">
        <f t="shared" si="153"/>
        <v>42506.709375000006</v>
      </c>
      <c r="R2466" s="9">
        <f t="shared" si="154"/>
        <v>41860.914641203701</v>
      </c>
      <c r="S2466">
        <f t="shared" si="155"/>
        <v>2016</v>
      </c>
    </row>
    <row r="2467" spans="1:19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8283</v>
      </c>
      <c r="O2467" t="s">
        <v>8286</v>
      </c>
      <c r="P2467">
        <f t="shared" si="156"/>
        <v>29.6296</v>
      </c>
      <c r="Q2467" s="9">
        <f t="shared" si="153"/>
        <v>42693.031828703708</v>
      </c>
      <c r="R2467" s="9">
        <f t="shared" si="154"/>
        <v>42538.583333333328</v>
      </c>
      <c r="S2467">
        <f t="shared" si="155"/>
        <v>2016</v>
      </c>
    </row>
    <row r="2468" spans="1:19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8283</v>
      </c>
      <c r="O2468" t="s">
        <v>8286</v>
      </c>
      <c r="P2468">
        <f t="shared" si="156"/>
        <v>800</v>
      </c>
      <c r="Q2468" s="9">
        <f t="shared" si="153"/>
        <v>40991.708055555559</v>
      </c>
      <c r="R2468" s="9">
        <f t="shared" si="154"/>
        <v>42723.031828703708</v>
      </c>
      <c r="S2468">
        <f t="shared" si="155"/>
        <v>2012</v>
      </c>
    </row>
    <row r="2469" spans="1:19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8287</v>
      </c>
      <c r="O2469" t="s">
        <v>8288</v>
      </c>
      <c r="P2469">
        <f t="shared" si="156"/>
        <v>26.566700000000001</v>
      </c>
      <c r="Q2469" s="9">
        <f t="shared" si="153"/>
        <v>42566.948414351849</v>
      </c>
      <c r="R2469" s="9">
        <f t="shared" si="154"/>
        <v>41021.708055555559</v>
      </c>
      <c r="S2469">
        <f t="shared" si="155"/>
        <v>2016</v>
      </c>
    </row>
    <row r="2470" spans="1:19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8283</v>
      </c>
      <c r="O2470" t="s">
        <v>8284</v>
      </c>
      <c r="P2470">
        <f t="shared" si="156"/>
        <v>88.444400000000002</v>
      </c>
      <c r="Q2470" s="9">
        <f t="shared" si="153"/>
        <v>41872.291238425925</v>
      </c>
      <c r="R2470" s="9">
        <f t="shared" si="154"/>
        <v>42596.948414351849</v>
      </c>
      <c r="S2470">
        <f t="shared" si="155"/>
        <v>2014</v>
      </c>
    </row>
    <row r="2471" spans="1:19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8283</v>
      </c>
      <c r="O2471" t="s">
        <v>8295</v>
      </c>
      <c r="P2471">
        <f t="shared" si="156"/>
        <v>88.333299999999994</v>
      </c>
      <c r="Q2471" s="9">
        <f t="shared" si="153"/>
        <v>42114.825532407413</v>
      </c>
      <c r="R2471" s="9">
        <f t="shared" si="154"/>
        <v>41897.255555555559</v>
      </c>
      <c r="S2471">
        <f t="shared" si="155"/>
        <v>2015</v>
      </c>
    </row>
    <row r="2472" spans="1:19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8283</v>
      </c>
      <c r="O2472" t="s">
        <v>8284</v>
      </c>
      <c r="P2472">
        <f t="shared" si="156"/>
        <v>56.785699999999999</v>
      </c>
      <c r="Q2472" s="9">
        <f t="shared" si="153"/>
        <v>42534.933321759265</v>
      </c>
      <c r="R2472" s="9">
        <f t="shared" si="154"/>
        <v>42144.825532407413</v>
      </c>
      <c r="S2472">
        <f t="shared" si="155"/>
        <v>2016</v>
      </c>
    </row>
    <row r="2473" spans="1:19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8283</v>
      </c>
      <c r="O2473" t="s">
        <v>8286</v>
      </c>
      <c r="P2473">
        <f t="shared" si="156"/>
        <v>88.333299999999994</v>
      </c>
      <c r="Q2473" s="9">
        <f t="shared" si="153"/>
        <v>42121.249814814815</v>
      </c>
      <c r="R2473" s="9">
        <f t="shared" si="154"/>
        <v>42554.832638888889</v>
      </c>
      <c r="S2473">
        <f t="shared" si="155"/>
        <v>2015</v>
      </c>
    </row>
    <row r="2474" spans="1:19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8283</v>
      </c>
      <c r="O2474" t="s">
        <v>8286</v>
      </c>
      <c r="P2474">
        <f t="shared" si="156"/>
        <v>79.099999999999994</v>
      </c>
      <c r="Q2474" s="9">
        <f t="shared" si="153"/>
        <v>42191.70175925926</v>
      </c>
      <c r="R2474" s="9">
        <f t="shared" si="154"/>
        <v>42142.249814814815</v>
      </c>
      <c r="S2474">
        <f t="shared" si="155"/>
        <v>2015</v>
      </c>
    </row>
    <row r="2475" spans="1:19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8268</v>
      </c>
      <c r="O2475" t="s">
        <v>8302</v>
      </c>
      <c r="P2475">
        <f t="shared" si="156"/>
        <v>112.5714</v>
      </c>
      <c r="Q2475" s="9">
        <f t="shared" si="153"/>
        <v>41222.991400462961</v>
      </c>
      <c r="R2475" s="9">
        <f t="shared" si="154"/>
        <v>42221.70175925926</v>
      </c>
      <c r="S2475">
        <f t="shared" si="155"/>
        <v>2012</v>
      </c>
    </row>
    <row r="2476" spans="1:19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8287</v>
      </c>
      <c r="O2476" t="s">
        <v>8301</v>
      </c>
      <c r="P2476">
        <f t="shared" si="156"/>
        <v>23.117599999999999</v>
      </c>
      <c r="Q2476" s="9">
        <f t="shared" si="153"/>
        <v>41817.59542824074</v>
      </c>
      <c r="R2476" s="9">
        <f t="shared" si="154"/>
        <v>41267.991400462961</v>
      </c>
      <c r="S2476">
        <f t="shared" si="155"/>
        <v>2014</v>
      </c>
    </row>
    <row r="2477" spans="1:19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8283</v>
      </c>
      <c r="O2477" t="s">
        <v>8286</v>
      </c>
      <c r="P2477">
        <f t="shared" si="156"/>
        <v>29</v>
      </c>
      <c r="Q2477" s="9">
        <f t="shared" si="153"/>
        <v>42023.634976851856</v>
      </c>
      <c r="R2477" s="9">
        <f t="shared" si="154"/>
        <v>41847.59542824074</v>
      </c>
      <c r="S2477">
        <f t="shared" si="155"/>
        <v>2015</v>
      </c>
    </row>
    <row r="2478" spans="1:19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8283</v>
      </c>
      <c r="O2478" t="s">
        <v>8286</v>
      </c>
      <c r="P2478">
        <f t="shared" si="156"/>
        <v>23.636399999999998</v>
      </c>
      <c r="Q2478" s="9">
        <f t="shared" si="153"/>
        <v>42093.786840277782</v>
      </c>
      <c r="R2478" s="9">
        <f t="shared" si="154"/>
        <v>42063.634976851856</v>
      </c>
      <c r="S2478">
        <f t="shared" si="155"/>
        <v>2015</v>
      </c>
    </row>
    <row r="2479" spans="1:19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8283</v>
      </c>
      <c r="O2479" t="s">
        <v>8286</v>
      </c>
      <c r="P2479">
        <f t="shared" si="156"/>
        <v>28.8889</v>
      </c>
      <c r="Q2479" s="9">
        <f t="shared" si="153"/>
        <v>41780.712893518517</v>
      </c>
      <c r="R2479" s="9">
        <f t="shared" si="154"/>
        <v>42120.26944444445</v>
      </c>
      <c r="S2479">
        <f t="shared" si="155"/>
        <v>2014</v>
      </c>
    </row>
    <row r="2480" spans="1:19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8283</v>
      </c>
      <c r="O2480" t="s">
        <v>8286</v>
      </c>
      <c r="P2480">
        <f t="shared" si="156"/>
        <v>97.5</v>
      </c>
      <c r="Q2480" s="9">
        <f t="shared" si="153"/>
        <v>42310.968518518523</v>
      </c>
      <c r="R2480" s="9">
        <f t="shared" si="154"/>
        <v>41806.712893518517</v>
      </c>
      <c r="S2480">
        <f t="shared" si="155"/>
        <v>2015</v>
      </c>
    </row>
    <row r="2481" spans="1:19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8283</v>
      </c>
      <c r="O2481" t="s">
        <v>8286</v>
      </c>
      <c r="P2481">
        <f t="shared" si="156"/>
        <v>129.16669999999999</v>
      </c>
      <c r="Q2481" s="9">
        <f t="shared" si="153"/>
        <v>41788.587083333332</v>
      </c>
      <c r="R2481" s="9">
        <f t="shared" si="154"/>
        <v>42333.958333333328</v>
      </c>
      <c r="S2481">
        <f t="shared" si="155"/>
        <v>2014</v>
      </c>
    </row>
    <row r="2482" spans="1:19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8283</v>
      </c>
      <c r="O2482" t="s">
        <v>8286</v>
      </c>
      <c r="P2482">
        <f t="shared" si="156"/>
        <v>38.65</v>
      </c>
      <c r="Q2482" s="9">
        <f t="shared" si="153"/>
        <v>42037.083564814813</v>
      </c>
      <c r="R2482" s="9">
        <f t="shared" si="154"/>
        <v>41818.587083333332</v>
      </c>
      <c r="S2482">
        <f t="shared" si="155"/>
        <v>2015</v>
      </c>
    </row>
    <row r="2483" spans="1:19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8281</v>
      </c>
      <c r="O2483" t="s">
        <v>8299</v>
      </c>
      <c r="P2483">
        <f t="shared" si="156"/>
        <v>47.875</v>
      </c>
      <c r="Q2483" s="9">
        <f t="shared" si="153"/>
        <v>40668.814699074072</v>
      </c>
      <c r="R2483" s="9">
        <f t="shared" si="154"/>
        <v>42067.083564814813</v>
      </c>
      <c r="S2483">
        <f t="shared" si="155"/>
        <v>2011</v>
      </c>
    </row>
    <row r="2484" spans="1:19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8271</v>
      </c>
      <c r="O2484" t="s">
        <v>8293</v>
      </c>
      <c r="P2484">
        <f t="shared" si="156"/>
        <v>40.210500000000003</v>
      </c>
      <c r="Q2484" s="9">
        <f t="shared" si="153"/>
        <v>41663.569340277776</v>
      </c>
      <c r="R2484" s="9">
        <f t="shared" si="154"/>
        <v>40730.814699074072</v>
      </c>
      <c r="S2484">
        <f t="shared" si="155"/>
        <v>2014</v>
      </c>
    </row>
    <row r="2485" spans="1:19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8281</v>
      </c>
      <c r="O2485" t="s">
        <v>8303</v>
      </c>
      <c r="P2485">
        <f t="shared" si="156"/>
        <v>21.194400000000002</v>
      </c>
      <c r="Q2485" s="9">
        <f t="shared" si="153"/>
        <v>42808.781689814816</v>
      </c>
      <c r="R2485" s="9">
        <f t="shared" si="154"/>
        <v>41693.569340277776</v>
      </c>
      <c r="S2485">
        <f t="shared" si="155"/>
        <v>2017</v>
      </c>
    </row>
    <row r="2486" spans="1:19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8287</v>
      </c>
      <c r="O2486" t="s">
        <v>8290</v>
      </c>
      <c r="P2486">
        <f t="shared" si="156"/>
        <v>76</v>
      </c>
      <c r="Q2486" s="9">
        <f t="shared" si="153"/>
        <v>42136.270787037036</v>
      </c>
      <c r="R2486" s="9">
        <f t="shared" si="154"/>
        <v>42832.781689814816</v>
      </c>
      <c r="S2486">
        <f t="shared" si="155"/>
        <v>2015</v>
      </c>
    </row>
    <row r="2487" spans="1:19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8283</v>
      </c>
      <c r="O2487" t="s">
        <v>8286</v>
      </c>
      <c r="P2487">
        <f t="shared" si="156"/>
        <v>50.666699999999999</v>
      </c>
      <c r="Q2487" s="9">
        <f t="shared" si="153"/>
        <v>42036.704525462963</v>
      </c>
      <c r="R2487" s="9">
        <f t="shared" si="154"/>
        <v>42168.071527777778</v>
      </c>
      <c r="S2487">
        <f t="shared" si="155"/>
        <v>2015</v>
      </c>
    </row>
    <row r="2488" spans="1:19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8283</v>
      </c>
      <c r="O2488" t="s">
        <v>8286</v>
      </c>
      <c r="P2488">
        <f t="shared" si="156"/>
        <v>19.487200000000001</v>
      </c>
      <c r="Q2488" s="9">
        <f t="shared" si="153"/>
        <v>42353.761759259258</v>
      </c>
      <c r="R2488" s="9">
        <f t="shared" si="154"/>
        <v>42096.662858796291</v>
      </c>
      <c r="S2488">
        <f t="shared" si="155"/>
        <v>2015</v>
      </c>
    </row>
    <row r="2489" spans="1:19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8283</v>
      </c>
      <c r="O2489" t="s">
        <v>8286</v>
      </c>
      <c r="P2489">
        <f t="shared" si="156"/>
        <v>126.5</v>
      </c>
      <c r="Q2489" s="9">
        <f t="shared" si="153"/>
        <v>41453.688530092593</v>
      </c>
      <c r="R2489" s="9">
        <f t="shared" si="154"/>
        <v>42383.761759259258</v>
      </c>
      <c r="S2489">
        <f t="shared" si="155"/>
        <v>2013</v>
      </c>
    </row>
    <row r="2490" spans="1:19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8287</v>
      </c>
      <c r="O2490" t="s">
        <v>8291</v>
      </c>
      <c r="P2490">
        <f t="shared" si="156"/>
        <v>42.1111</v>
      </c>
      <c r="Q2490" s="9">
        <f t="shared" si="153"/>
        <v>41732.479675925926</v>
      </c>
      <c r="R2490" s="9">
        <f t="shared" si="154"/>
        <v>41513.688530092593</v>
      </c>
      <c r="S2490">
        <f t="shared" si="155"/>
        <v>2014</v>
      </c>
    </row>
    <row r="2491" spans="1:19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8287</v>
      </c>
      <c r="O2491" t="s">
        <v>8289</v>
      </c>
      <c r="P2491">
        <f t="shared" si="156"/>
        <v>50.2667</v>
      </c>
      <c r="Q2491" s="9">
        <f t="shared" si="153"/>
        <v>42596.644699074073</v>
      </c>
      <c r="R2491" s="9">
        <f t="shared" si="154"/>
        <v>41743.958333333336</v>
      </c>
      <c r="S2491">
        <f t="shared" si="155"/>
        <v>2016</v>
      </c>
    </row>
    <row r="2492" spans="1:19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8283</v>
      </c>
      <c r="O2492" t="s">
        <v>8286</v>
      </c>
      <c r="P2492">
        <f t="shared" si="156"/>
        <v>44.235300000000002</v>
      </c>
      <c r="Q2492" s="9">
        <f t="shared" si="153"/>
        <v>42713.941099537042</v>
      </c>
      <c r="R2492" s="9">
        <f t="shared" si="154"/>
        <v>42607.165972222225</v>
      </c>
      <c r="S2492">
        <f t="shared" si="155"/>
        <v>2016</v>
      </c>
    </row>
    <row r="2493" spans="1:19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8287</v>
      </c>
      <c r="O2493" t="s">
        <v>8288</v>
      </c>
      <c r="P2493">
        <f t="shared" si="156"/>
        <v>35.714300000000001</v>
      </c>
      <c r="Q2493" s="9">
        <f t="shared" si="153"/>
        <v>41024.985972222225</v>
      </c>
      <c r="R2493" s="9">
        <f t="shared" si="154"/>
        <v>42734.941099537042</v>
      </c>
      <c r="S2493">
        <f t="shared" si="155"/>
        <v>2012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8287</v>
      </c>
      <c r="O2494" t="s">
        <v>8288</v>
      </c>
      <c r="P2494">
        <f t="shared" si="156"/>
        <v>27.777799999999999</v>
      </c>
      <c r="Q2494" s="9">
        <f t="shared" si="153"/>
        <v>41746.189409722225</v>
      </c>
      <c r="R2494" s="9">
        <f t="shared" si="154"/>
        <v>41076.415972222225</v>
      </c>
      <c r="S2494">
        <f t="shared" si="155"/>
        <v>2014</v>
      </c>
    </row>
    <row r="2495" spans="1:19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8283</v>
      </c>
      <c r="O2495" t="s">
        <v>8286</v>
      </c>
      <c r="P2495">
        <f t="shared" si="156"/>
        <v>83.333299999999994</v>
      </c>
      <c r="Q2495" s="9">
        <f t="shared" si="153"/>
        <v>41973.847962962958</v>
      </c>
      <c r="R2495" s="9">
        <f t="shared" si="154"/>
        <v>41776.189409722225</v>
      </c>
      <c r="S2495">
        <f t="shared" si="155"/>
        <v>2014</v>
      </c>
    </row>
    <row r="2496" spans="1:19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8281</v>
      </c>
      <c r="O2496" t="s">
        <v>8285</v>
      </c>
      <c r="P2496">
        <f t="shared" si="156"/>
        <v>93.25</v>
      </c>
      <c r="Q2496" s="9">
        <f t="shared" si="153"/>
        <v>42443.989050925928</v>
      </c>
      <c r="R2496" s="9">
        <f t="shared" si="154"/>
        <v>42033.847962962958</v>
      </c>
      <c r="S2496">
        <f t="shared" si="155"/>
        <v>2016</v>
      </c>
    </row>
    <row r="2497" spans="1:19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8283</v>
      </c>
      <c r="O2497" t="s">
        <v>8284</v>
      </c>
      <c r="P2497">
        <f t="shared" si="156"/>
        <v>37.25</v>
      </c>
      <c r="Q2497" s="9">
        <f t="shared" si="153"/>
        <v>42283.552951388891</v>
      </c>
      <c r="R2497" s="9">
        <f t="shared" si="154"/>
        <v>42487.552777777775</v>
      </c>
      <c r="S2497">
        <f t="shared" si="155"/>
        <v>2015</v>
      </c>
    </row>
    <row r="2498" spans="1:19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8283</v>
      </c>
      <c r="O2498" t="s">
        <v>8286</v>
      </c>
      <c r="P2498">
        <f t="shared" si="156"/>
        <v>35</v>
      </c>
      <c r="Q2498" s="9">
        <f t="shared" si="153"/>
        <v>40952.636979166666</v>
      </c>
      <c r="R2498" s="9">
        <f t="shared" si="154"/>
        <v>42313.594618055555</v>
      </c>
      <c r="S2498">
        <f t="shared" si="155"/>
        <v>2012</v>
      </c>
    </row>
    <row r="2499" spans="1:19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8276</v>
      </c>
      <c r="O2499" t="s">
        <v>8294</v>
      </c>
      <c r="P2499">
        <f t="shared" si="156"/>
        <v>34.881</v>
      </c>
      <c r="Q2499" s="9">
        <f t="shared" ref="Q2499:Q2562" si="157">(((J2500/60)/60)/24)+DATE(1970,1,1)</f>
        <v>41030.719756944447</v>
      </c>
      <c r="R2499" s="9">
        <f t="shared" ref="R2499:R2562" si="158">(((I2499/60)/60)/24)+DATE(1970,1,1)</f>
        <v>41012.595312500001</v>
      </c>
      <c r="S2499">
        <f t="shared" ref="S2499:S2562" si="159">YEAR(Q2499)</f>
        <v>2012</v>
      </c>
    </row>
    <row r="2500" spans="1:19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8271</v>
      </c>
      <c r="O2500" t="s">
        <v>8316</v>
      </c>
      <c r="P2500">
        <f t="shared" si="156"/>
        <v>40.6111</v>
      </c>
      <c r="Q2500" s="9">
        <f t="shared" si="157"/>
        <v>41368.583726851852</v>
      </c>
      <c r="R2500" s="9">
        <f t="shared" si="158"/>
        <v>41044.719756944447</v>
      </c>
      <c r="S2500">
        <f t="shared" si="159"/>
        <v>2013</v>
      </c>
    </row>
    <row r="2501" spans="1:19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8287</v>
      </c>
      <c r="O2501" t="s">
        <v>8310</v>
      </c>
      <c r="P2501">
        <f t="shared" ref="P2501:P2564" si="160">IFERROR(ROUND(E2501/L2501,4),0)</f>
        <v>34.761899999999997</v>
      </c>
      <c r="Q2501" s="9">
        <f t="shared" si="157"/>
        <v>41780.525937500002</v>
      </c>
      <c r="R2501" s="9">
        <f t="shared" si="158"/>
        <v>41398.583726851852</v>
      </c>
      <c r="S2501">
        <f t="shared" si="159"/>
        <v>2014</v>
      </c>
    </row>
    <row r="2502" spans="1:19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8283</v>
      </c>
      <c r="O2502" t="s">
        <v>8286</v>
      </c>
      <c r="P2502">
        <f t="shared" si="160"/>
        <v>36.5</v>
      </c>
      <c r="Q2502" s="9">
        <f t="shared" si="157"/>
        <v>41890.086805555555</v>
      </c>
      <c r="R2502" s="9">
        <f t="shared" si="158"/>
        <v>41796.958333333336</v>
      </c>
      <c r="S2502">
        <f t="shared" si="159"/>
        <v>2014</v>
      </c>
    </row>
    <row r="2503" spans="1:19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8283</v>
      </c>
      <c r="O2503" t="s">
        <v>8286</v>
      </c>
      <c r="P2503">
        <f t="shared" si="160"/>
        <v>91.25</v>
      </c>
      <c r="Q2503" s="9">
        <f t="shared" si="157"/>
        <v>42565.480983796297</v>
      </c>
      <c r="R2503" s="9">
        <f t="shared" si="158"/>
        <v>41934.207638888889</v>
      </c>
      <c r="S2503">
        <f t="shared" si="159"/>
        <v>2016</v>
      </c>
    </row>
    <row r="2504" spans="1:19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8287</v>
      </c>
      <c r="O2504" t="s">
        <v>8291</v>
      </c>
      <c r="P2504">
        <f t="shared" si="160"/>
        <v>21.382400000000001</v>
      </c>
      <c r="Q2504" s="9">
        <f t="shared" si="157"/>
        <v>41947.940740740742</v>
      </c>
      <c r="R2504" s="9">
        <f t="shared" si="158"/>
        <v>42595.480983796297</v>
      </c>
      <c r="S2504">
        <f t="shared" si="159"/>
        <v>2014</v>
      </c>
    </row>
    <row r="2505" spans="1:19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8268</v>
      </c>
      <c r="O2505" t="s">
        <v>8270</v>
      </c>
      <c r="P2505">
        <f t="shared" si="160"/>
        <v>80.666700000000006</v>
      </c>
      <c r="Q2505" s="9">
        <f t="shared" si="157"/>
        <v>41509.426585648151</v>
      </c>
      <c r="R2505" s="9">
        <f t="shared" si="158"/>
        <v>41972.666666666672</v>
      </c>
      <c r="S2505">
        <f t="shared" si="159"/>
        <v>2013</v>
      </c>
    </row>
    <row r="2506" spans="1:19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8287</v>
      </c>
      <c r="O2506" t="s">
        <v>8301</v>
      </c>
      <c r="P2506">
        <f t="shared" si="160"/>
        <v>55.769199999999998</v>
      </c>
      <c r="Q2506" s="9">
        <f t="shared" si="157"/>
        <v>42147.741840277777</v>
      </c>
      <c r="R2506" s="9">
        <f t="shared" si="158"/>
        <v>41548.165972222225</v>
      </c>
      <c r="S2506">
        <f t="shared" si="159"/>
        <v>2015</v>
      </c>
    </row>
    <row r="2507" spans="1:19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8281</v>
      </c>
      <c r="O2507" t="s">
        <v>8285</v>
      </c>
      <c r="P2507">
        <f t="shared" si="160"/>
        <v>180.5</v>
      </c>
      <c r="Q2507" s="9">
        <f t="shared" si="157"/>
        <v>42121.675763888896</v>
      </c>
      <c r="R2507" s="9">
        <f t="shared" si="158"/>
        <v>42177.741840277777</v>
      </c>
      <c r="S2507">
        <f t="shared" si="159"/>
        <v>2015</v>
      </c>
    </row>
    <row r="2508" spans="1:19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8283</v>
      </c>
      <c r="O2508" t="s">
        <v>8284</v>
      </c>
      <c r="P2508">
        <f t="shared" si="160"/>
        <v>120.16670000000001</v>
      </c>
      <c r="Q2508" s="9">
        <f t="shared" si="157"/>
        <v>42609.442465277782</v>
      </c>
      <c r="R2508" s="9">
        <f t="shared" si="158"/>
        <v>42166.675763888896</v>
      </c>
      <c r="S2508">
        <f t="shared" si="159"/>
        <v>2016</v>
      </c>
    </row>
    <row r="2509" spans="1:19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8283</v>
      </c>
      <c r="O2509" t="s">
        <v>8286</v>
      </c>
      <c r="P2509">
        <f t="shared" si="160"/>
        <v>26.667000000000002</v>
      </c>
      <c r="Q2509" s="9">
        <f t="shared" si="157"/>
        <v>42600.756041666667</v>
      </c>
      <c r="R2509" s="9">
        <f t="shared" si="158"/>
        <v>42639.442465277782</v>
      </c>
      <c r="S2509">
        <f t="shared" si="159"/>
        <v>2016</v>
      </c>
    </row>
    <row r="2510" spans="1:19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8283</v>
      </c>
      <c r="O2510" t="s">
        <v>8286</v>
      </c>
      <c r="P2510">
        <f t="shared" si="160"/>
        <v>55.230800000000002</v>
      </c>
      <c r="Q2510" s="9">
        <f t="shared" si="157"/>
        <v>41940.658645833333</v>
      </c>
      <c r="R2510" s="9">
        <f t="shared" si="158"/>
        <v>42621.756041666667</v>
      </c>
      <c r="S2510">
        <f t="shared" si="159"/>
        <v>2014</v>
      </c>
    </row>
    <row r="2511" spans="1:19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8268</v>
      </c>
      <c r="O2511" t="s">
        <v>8270</v>
      </c>
      <c r="P2511">
        <f t="shared" si="160"/>
        <v>44.6875</v>
      </c>
      <c r="Q2511" s="9">
        <f t="shared" si="157"/>
        <v>42141.741307870368</v>
      </c>
      <c r="R2511" s="9">
        <f t="shared" si="158"/>
        <v>41974</v>
      </c>
      <c r="S2511">
        <f t="shared" si="159"/>
        <v>2015</v>
      </c>
    </row>
    <row r="2512" spans="1:19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8283</v>
      </c>
      <c r="O2512" t="s">
        <v>8284</v>
      </c>
      <c r="P2512">
        <f t="shared" si="160"/>
        <v>65</v>
      </c>
      <c r="Q2512" s="9">
        <f t="shared" si="157"/>
        <v>42101.423541666663</v>
      </c>
      <c r="R2512" s="9">
        <f t="shared" si="158"/>
        <v>42171.741307870368</v>
      </c>
      <c r="S2512">
        <f t="shared" si="159"/>
        <v>2015</v>
      </c>
    </row>
    <row r="2513" spans="1:19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8283</v>
      </c>
      <c r="O2513" t="s">
        <v>8286</v>
      </c>
      <c r="P2513">
        <f t="shared" si="160"/>
        <v>27.5</v>
      </c>
      <c r="Q2513" s="9">
        <f t="shared" si="157"/>
        <v>42061.963263888887</v>
      </c>
      <c r="R2513" s="9">
        <f t="shared" si="158"/>
        <v>42131.423541666663</v>
      </c>
      <c r="S2513">
        <f t="shared" si="159"/>
        <v>2015</v>
      </c>
    </row>
    <row r="2514" spans="1:19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8283</v>
      </c>
      <c r="O2514" t="s">
        <v>8286</v>
      </c>
      <c r="P2514">
        <f t="shared" si="160"/>
        <v>59.583300000000001</v>
      </c>
      <c r="Q2514" s="9">
        <f t="shared" si="157"/>
        <v>42294.808124999996</v>
      </c>
      <c r="R2514" s="9">
        <f t="shared" si="158"/>
        <v>42091.921597222223</v>
      </c>
      <c r="S2514">
        <f t="shared" si="159"/>
        <v>2015</v>
      </c>
    </row>
    <row r="2515" spans="1:19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8283</v>
      </c>
      <c r="O2515" t="s">
        <v>8286</v>
      </c>
      <c r="P2515">
        <f t="shared" si="160"/>
        <v>51</v>
      </c>
      <c r="Q2515" s="9">
        <f t="shared" si="157"/>
        <v>42445.866979166662</v>
      </c>
      <c r="R2515" s="9">
        <f t="shared" si="158"/>
        <v>42305.829166666663</v>
      </c>
      <c r="S2515">
        <f t="shared" si="159"/>
        <v>2016</v>
      </c>
    </row>
    <row r="2516" spans="1:19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8283</v>
      </c>
      <c r="O2516" t="s">
        <v>8295</v>
      </c>
      <c r="P2516">
        <f t="shared" si="160"/>
        <v>25.464300000000001</v>
      </c>
      <c r="Q2516" s="9">
        <f t="shared" si="157"/>
        <v>42373.712418981479</v>
      </c>
      <c r="R2516" s="9">
        <f t="shared" si="158"/>
        <v>42475.866979166662</v>
      </c>
      <c r="S2516">
        <f t="shared" si="159"/>
        <v>2016</v>
      </c>
    </row>
    <row r="2517" spans="1:19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8268</v>
      </c>
      <c r="O2517" t="s">
        <v>8270</v>
      </c>
      <c r="P2517">
        <f t="shared" si="160"/>
        <v>19.243200000000002</v>
      </c>
      <c r="Q2517" s="9">
        <f t="shared" si="157"/>
        <v>42141.541134259256</v>
      </c>
      <c r="R2517" s="9">
        <f t="shared" si="158"/>
        <v>42411.712418981479</v>
      </c>
      <c r="S2517">
        <f t="shared" si="159"/>
        <v>2015</v>
      </c>
    </row>
    <row r="2518" spans="1:19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8283</v>
      </c>
      <c r="O2518" t="s">
        <v>8286</v>
      </c>
      <c r="P2518">
        <f t="shared" si="160"/>
        <v>29.583300000000001</v>
      </c>
      <c r="Q2518" s="9">
        <f t="shared" si="157"/>
        <v>41821.698599537034</v>
      </c>
      <c r="R2518" s="9">
        <f t="shared" si="158"/>
        <v>42171.541134259256</v>
      </c>
      <c r="S2518">
        <f t="shared" si="159"/>
        <v>2014</v>
      </c>
    </row>
    <row r="2519" spans="1:19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8283</v>
      </c>
      <c r="O2519" t="s">
        <v>8286</v>
      </c>
      <c r="P2519">
        <f t="shared" si="160"/>
        <v>33.571399999999997</v>
      </c>
      <c r="Q2519" s="9">
        <f t="shared" si="157"/>
        <v>41365.904594907406</v>
      </c>
      <c r="R2519" s="9">
        <f t="shared" si="158"/>
        <v>41851.698599537034</v>
      </c>
      <c r="S2519">
        <f t="shared" si="159"/>
        <v>2013</v>
      </c>
    </row>
    <row r="2520" spans="1:19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8271</v>
      </c>
      <c r="O2520" t="s">
        <v>8312</v>
      </c>
      <c r="P2520">
        <f t="shared" si="160"/>
        <v>46.7333</v>
      </c>
      <c r="Q2520" s="9">
        <f t="shared" si="157"/>
        <v>42173.843240740738</v>
      </c>
      <c r="R2520" s="9">
        <f t="shared" si="158"/>
        <v>41395.904594907406</v>
      </c>
      <c r="S2520">
        <f t="shared" si="159"/>
        <v>2015</v>
      </c>
    </row>
    <row r="2521" spans="1:19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8268</v>
      </c>
      <c r="O2521" t="s">
        <v>8270</v>
      </c>
      <c r="P2521">
        <f t="shared" si="160"/>
        <v>100</v>
      </c>
      <c r="Q2521" s="9">
        <f t="shared" si="157"/>
        <v>41116.758125</v>
      </c>
      <c r="R2521" s="9">
        <f t="shared" si="158"/>
        <v>42203.843240740738</v>
      </c>
      <c r="S2521">
        <f t="shared" si="159"/>
        <v>2012</v>
      </c>
    </row>
    <row r="2522" spans="1:19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8287</v>
      </c>
      <c r="O2522" t="s">
        <v>8291</v>
      </c>
      <c r="P2522">
        <f t="shared" si="160"/>
        <v>50</v>
      </c>
      <c r="Q2522" s="9">
        <f t="shared" si="157"/>
        <v>42643.632858796293</v>
      </c>
      <c r="R2522" s="9">
        <f t="shared" si="158"/>
        <v>41146.758125</v>
      </c>
      <c r="S2522">
        <f t="shared" si="159"/>
        <v>2016</v>
      </c>
    </row>
    <row r="2523" spans="1:19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8283</v>
      </c>
      <c r="O2523" t="s">
        <v>8286</v>
      </c>
      <c r="P2523">
        <f t="shared" si="160"/>
        <v>57.916699999999999</v>
      </c>
      <c r="Q2523" s="9">
        <f t="shared" si="157"/>
        <v>42489.772326388891</v>
      </c>
      <c r="R2523" s="9">
        <f t="shared" si="158"/>
        <v>42672.125</v>
      </c>
      <c r="S2523">
        <f t="shared" si="159"/>
        <v>2016</v>
      </c>
    </row>
    <row r="2524" spans="1:19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8268</v>
      </c>
      <c r="O2524" t="s">
        <v>8302</v>
      </c>
      <c r="P2524">
        <f t="shared" si="160"/>
        <v>76.666700000000006</v>
      </c>
      <c r="Q2524" s="9">
        <f t="shared" si="157"/>
        <v>42543.862777777773</v>
      </c>
      <c r="R2524" s="9">
        <f t="shared" si="158"/>
        <v>42518.772326388891</v>
      </c>
      <c r="S2524">
        <f t="shared" si="159"/>
        <v>2016</v>
      </c>
    </row>
    <row r="2525" spans="1:19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8281</v>
      </c>
      <c r="O2525" t="s">
        <v>8282</v>
      </c>
      <c r="P2525">
        <f t="shared" si="160"/>
        <v>45.6</v>
      </c>
      <c r="Q2525" s="9">
        <f t="shared" si="157"/>
        <v>42090.831273148149</v>
      </c>
      <c r="R2525" s="9">
        <f t="shared" si="158"/>
        <v>42573.862777777773</v>
      </c>
      <c r="S2525">
        <f t="shared" si="159"/>
        <v>2015</v>
      </c>
    </row>
    <row r="2526" spans="1:19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8268</v>
      </c>
      <c r="O2526" t="s">
        <v>8270</v>
      </c>
      <c r="P2526">
        <f t="shared" si="160"/>
        <v>27.36</v>
      </c>
      <c r="Q2526" s="9">
        <f t="shared" si="157"/>
        <v>40671.637511574074</v>
      </c>
      <c r="R2526" s="9">
        <f t="shared" si="158"/>
        <v>42135.831273148149</v>
      </c>
      <c r="S2526">
        <f t="shared" si="159"/>
        <v>2011</v>
      </c>
    </row>
    <row r="2527" spans="1:19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8287</v>
      </c>
      <c r="O2527" t="s">
        <v>8288</v>
      </c>
      <c r="P2527">
        <f t="shared" si="160"/>
        <v>26.269200000000001</v>
      </c>
      <c r="Q2527" s="9">
        <f t="shared" si="157"/>
        <v>41053.772858796299</v>
      </c>
      <c r="R2527" s="9">
        <f t="shared" si="158"/>
        <v>40701.637511574074</v>
      </c>
      <c r="S2527">
        <f t="shared" si="159"/>
        <v>2012</v>
      </c>
    </row>
    <row r="2528" spans="1:19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8287</v>
      </c>
      <c r="O2528" t="s">
        <v>8288</v>
      </c>
      <c r="P2528">
        <f t="shared" si="160"/>
        <v>23.4483</v>
      </c>
      <c r="Q2528" s="9">
        <f t="shared" si="157"/>
        <v>40379.23096064815</v>
      </c>
      <c r="R2528" s="9">
        <f t="shared" si="158"/>
        <v>41083.772858796299</v>
      </c>
      <c r="S2528">
        <f t="shared" si="159"/>
        <v>2010</v>
      </c>
    </row>
    <row r="2529" spans="1:19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8287</v>
      </c>
      <c r="O2529" t="s">
        <v>8291</v>
      </c>
      <c r="P2529">
        <f t="shared" si="160"/>
        <v>39.967100000000002</v>
      </c>
      <c r="Q2529" s="9">
        <f t="shared" si="157"/>
        <v>42479.566388888896</v>
      </c>
      <c r="R2529" s="9">
        <f t="shared" si="158"/>
        <v>40393.082638888889</v>
      </c>
      <c r="S2529">
        <f t="shared" si="159"/>
        <v>2016</v>
      </c>
    </row>
    <row r="2530" spans="1:19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8276</v>
      </c>
      <c r="O2530" t="s">
        <v>8294</v>
      </c>
      <c r="P2530">
        <f t="shared" si="160"/>
        <v>37.666699999999999</v>
      </c>
      <c r="Q2530" s="9">
        <f t="shared" si="157"/>
        <v>42525.153055555551</v>
      </c>
      <c r="R2530" s="9">
        <f t="shared" si="158"/>
        <v>42504.566388888896</v>
      </c>
      <c r="S2530">
        <f t="shared" si="159"/>
        <v>2016</v>
      </c>
    </row>
    <row r="2531" spans="1:19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8273</v>
      </c>
      <c r="O2531" t="s">
        <v>8315</v>
      </c>
      <c r="P2531">
        <f t="shared" si="160"/>
        <v>56.416699999999999</v>
      </c>
      <c r="Q2531" s="9">
        <f t="shared" si="157"/>
        <v>41778.766724537039</v>
      </c>
      <c r="R2531" s="9">
        <f t="shared" si="158"/>
        <v>42555.153055555551</v>
      </c>
      <c r="S2531">
        <f t="shared" si="159"/>
        <v>2014</v>
      </c>
    </row>
    <row r="2532" spans="1:19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8281</v>
      </c>
      <c r="O2532" t="s">
        <v>8299</v>
      </c>
      <c r="P2532">
        <f t="shared" si="160"/>
        <v>52</v>
      </c>
      <c r="Q2532" s="9">
        <f t="shared" si="157"/>
        <v>41852.665798611109</v>
      </c>
      <c r="R2532" s="9">
        <f t="shared" si="158"/>
        <v>41806.916666666664</v>
      </c>
      <c r="S2532">
        <f t="shared" si="159"/>
        <v>2014</v>
      </c>
    </row>
    <row r="2533" spans="1:19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8273</v>
      </c>
      <c r="O2533" t="s">
        <v>8274</v>
      </c>
      <c r="P2533">
        <f t="shared" si="160"/>
        <v>51.923099999999998</v>
      </c>
      <c r="Q2533" s="9">
        <f t="shared" si="157"/>
        <v>42058.792476851857</v>
      </c>
      <c r="R2533" s="9">
        <f t="shared" si="158"/>
        <v>41882.665798611109</v>
      </c>
      <c r="S2533">
        <f t="shared" si="159"/>
        <v>2015</v>
      </c>
    </row>
    <row r="2534" spans="1:19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8283</v>
      </c>
      <c r="O2534" t="s">
        <v>8286</v>
      </c>
      <c r="P2534">
        <f t="shared" si="160"/>
        <v>51.615400000000001</v>
      </c>
      <c r="Q2534" s="9">
        <f t="shared" si="157"/>
        <v>42425.970092592594</v>
      </c>
      <c r="R2534" s="9">
        <f t="shared" si="158"/>
        <v>42088.750810185185</v>
      </c>
      <c r="S2534">
        <f t="shared" si="159"/>
        <v>2016</v>
      </c>
    </row>
    <row r="2535" spans="1:19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8268</v>
      </c>
      <c r="O2535" t="s">
        <v>8302</v>
      </c>
      <c r="P2535">
        <f t="shared" si="160"/>
        <v>47.857100000000003</v>
      </c>
      <c r="Q2535" s="9">
        <f t="shared" si="157"/>
        <v>42382.843287037031</v>
      </c>
      <c r="R2535" s="9">
        <f t="shared" si="158"/>
        <v>42485.928425925929</v>
      </c>
      <c r="S2535">
        <f t="shared" si="159"/>
        <v>2016</v>
      </c>
    </row>
    <row r="2536" spans="1:19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8268</v>
      </c>
      <c r="O2536" t="s">
        <v>8270</v>
      </c>
      <c r="P2536">
        <f t="shared" si="160"/>
        <v>41.75</v>
      </c>
      <c r="Q2536" s="9">
        <f t="shared" si="157"/>
        <v>41900.243159722224</v>
      </c>
      <c r="R2536" s="9">
        <f t="shared" si="158"/>
        <v>42418.843287037031</v>
      </c>
      <c r="S2536">
        <f t="shared" si="159"/>
        <v>2014</v>
      </c>
    </row>
    <row r="2537" spans="1:19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8283</v>
      </c>
      <c r="O2537" t="s">
        <v>8286</v>
      </c>
      <c r="P2537">
        <f t="shared" si="160"/>
        <v>51.230800000000002</v>
      </c>
      <c r="Q2537" s="9">
        <f t="shared" si="157"/>
        <v>42758.368078703701</v>
      </c>
      <c r="R2537" s="9">
        <f t="shared" si="158"/>
        <v>41922.458333333336</v>
      </c>
      <c r="S2537">
        <f t="shared" si="159"/>
        <v>2017</v>
      </c>
    </row>
    <row r="2538" spans="1:19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8283</v>
      </c>
      <c r="O2538" t="s">
        <v>8286</v>
      </c>
      <c r="P2538">
        <f t="shared" si="160"/>
        <v>26.6084</v>
      </c>
      <c r="Q2538" s="9">
        <f t="shared" si="157"/>
        <v>42177.761782407411</v>
      </c>
      <c r="R2538" s="9">
        <f t="shared" si="158"/>
        <v>42786.368078703701</v>
      </c>
      <c r="S2538">
        <f t="shared" si="159"/>
        <v>2015</v>
      </c>
    </row>
    <row r="2539" spans="1:19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8283</v>
      </c>
      <c r="O2539" t="s">
        <v>8286</v>
      </c>
      <c r="P2539">
        <f t="shared" si="160"/>
        <v>36.666699999999999</v>
      </c>
      <c r="Q2539" s="9">
        <f t="shared" si="157"/>
        <v>42088.723692129628</v>
      </c>
      <c r="R2539" s="9">
        <f t="shared" si="158"/>
        <v>42198.041666666672</v>
      </c>
      <c r="S2539">
        <f t="shared" si="159"/>
        <v>2015</v>
      </c>
    </row>
    <row r="2540" spans="1:19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8283</v>
      </c>
      <c r="O2540" t="s">
        <v>8286</v>
      </c>
      <c r="P2540">
        <f t="shared" si="160"/>
        <v>41.125</v>
      </c>
      <c r="Q2540" s="9">
        <f t="shared" si="157"/>
        <v>42142.768819444449</v>
      </c>
      <c r="R2540" s="9">
        <f t="shared" si="158"/>
        <v>42115.723692129628</v>
      </c>
      <c r="S2540">
        <f t="shared" si="159"/>
        <v>2015</v>
      </c>
    </row>
    <row r="2541" spans="1:19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8283</v>
      </c>
      <c r="O2541" t="s">
        <v>8286</v>
      </c>
      <c r="P2541">
        <f t="shared" si="160"/>
        <v>46.928600000000003</v>
      </c>
      <c r="Q2541" s="9">
        <f t="shared" si="157"/>
        <v>41807.118495370371</v>
      </c>
      <c r="R2541" s="9">
        <f t="shared" si="158"/>
        <v>42182.768819444449</v>
      </c>
      <c r="S2541">
        <f t="shared" si="159"/>
        <v>2014</v>
      </c>
    </row>
    <row r="2542" spans="1:19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8273</v>
      </c>
      <c r="O2542" t="s">
        <v>8313</v>
      </c>
      <c r="P2542">
        <f t="shared" si="160"/>
        <v>218.33330000000001</v>
      </c>
      <c r="Q2542" s="9">
        <f t="shared" si="157"/>
        <v>42025.357094907406</v>
      </c>
      <c r="R2542" s="9">
        <f t="shared" si="158"/>
        <v>41852.118495370371</v>
      </c>
      <c r="S2542">
        <f t="shared" si="159"/>
        <v>2015</v>
      </c>
    </row>
    <row r="2543" spans="1:19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8273</v>
      </c>
      <c r="O2543" t="s">
        <v>8274</v>
      </c>
      <c r="P2543">
        <f t="shared" si="160"/>
        <v>65.099999999999994</v>
      </c>
      <c r="Q2543" s="9">
        <f t="shared" si="157"/>
        <v>42265.683182870373</v>
      </c>
      <c r="R2543" s="9">
        <f t="shared" si="158"/>
        <v>42055.357094907406</v>
      </c>
      <c r="S2543">
        <f t="shared" si="159"/>
        <v>2015</v>
      </c>
    </row>
    <row r="2544" spans="1:19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8283</v>
      </c>
      <c r="O2544" t="s">
        <v>8286</v>
      </c>
      <c r="P2544">
        <f t="shared" si="160"/>
        <v>93</v>
      </c>
      <c r="Q2544" s="9">
        <f t="shared" si="157"/>
        <v>42140.879259259258</v>
      </c>
      <c r="R2544" s="9">
        <f t="shared" si="158"/>
        <v>42293.207638888889</v>
      </c>
      <c r="S2544">
        <f t="shared" si="159"/>
        <v>2015</v>
      </c>
    </row>
    <row r="2545" spans="1:19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8271</v>
      </c>
      <c r="O2545" t="s">
        <v>8309</v>
      </c>
      <c r="P2545">
        <f t="shared" si="160"/>
        <v>65</v>
      </c>
      <c r="Q2545" s="9">
        <f t="shared" si="157"/>
        <v>42129.82540509259</v>
      </c>
      <c r="R2545" s="9">
        <f t="shared" si="158"/>
        <v>42185.879259259258</v>
      </c>
      <c r="S2545">
        <f t="shared" si="159"/>
        <v>2015</v>
      </c>
    </row>
    <row r="2546" spans="1:19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8287</v>
      </c>
      <c r="O2546" t="s">
        <v>8290</v>
      </c>
      <c r="P2546">
        <f t="shared" si="160"/>
        <v>216.66669999999999</v>
      </c>
      <c r="Q2546" s="9">
        <f t="shared" si="157"/>
        <v>42672.955138888887</v>
      </c>
      <c r="R2546" s="9">
        <f t="shared" si="158"/>
        <v>42186.25</v>
      </c>
      <c r="S2546">
        <f t="shared" si="159"/>
        <v>2016</v>
      </c>
    </row>
    <row r="2547" spans="1:19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8283</v>
      </c>
      <c r="O2547" t="s">
        <v>8286</v>
      </c>
      <c r="P2547">
        <f t="shared" si="160"/>
        <v>108.33329999999999</v>
      </c>
      <c r="Q2547" s="9">
        <f t="shared" si="157"/>
        <v>42053.106111111112</v>
      </c>
      <c r="R2547" s="9">
        <f t="shared" si="158"/>
        <v>42704.708333333328</v>
      </c>
      <c r="S2547">
        <f t="shared" si="159"/>
        <v>2015</v>
      </c>
    </row>
    <row r="2548" spans="1:19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8283</v>
      </c>
      <c r="O2548" t="s">
        <v>8286</v>
      </c>
      <c r="P2548">
        <f t="shared" si="160"/>
        <v>50</v>
      </c>
      <c r="Q2548" s="9">
        <f t="shared" si="157"/>
        <v>42053.733078703706</v>
      </c>
      <c r="R2548" s="9">
        <f t="shared" si="158"/>
        <v>42112.025694444441</v>
      </c>
      <c r="S2548">
        <f t="shared" si="159"/>
        <v>2015</v>
      </c>
    </row>
    <row r="2549" spans="1:19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8283</v>
      </c>
      <c r="O2549" t="s">
        <v>8286</v>
      </c>
      <c r="P2549">
        <f t="shared" si="160"/>
        <v>46.428600000000003</v>
      </c>
      <c r="Q2549" s="9">
        <f t="shared" si="157"/>
        <v>41841.651597222226</v>
      </c>
      <c r="R2549" s="9">
        <f t="shared" si="158"/>
        <v>42063.207638888889</v>
      </c>
      <c r="S2549">
        <f t="shared" si="159"/>
        <v>2014</v>
      </c>
    </row>
    <row r="2550" spans="1:19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8283</v>
      </c>
      <c r="O2550" t="s">
        <v>8286</v>
      </c>
      <c r="P2550">
        <f t="shared" si="160"/>
        <v>46.428600000000003</v>
      </c>
      <c r="Q2550" s="9">
        <f t="shared" si="157"/>
        <v>42111.684027777781</v>
      </c>
      <c r="R2550" s="9">
        <f t="shared" si="158"/>
        <v>41881.229166666664</v>
      </c>
      <c r="S2550">
        <f t="shared" si="159"/>
        <v>2015</v>
      </c>
    </row>
    <row r="2551" spans="1:19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8283</v>
      </c>
      <c r="O2551" t="s">
        <v>8284</v>
      </c>
      <c r="P2551">
        <f t="shared" si="160"/>
        <v>92.142899999999997</v>
      </c>
      <c r="Q2551" s="9">
        <f t="shared" si="157"/>
        <v>42803.579224537039</v>
      </c>
      <c r="R2551" s="9">
        <f t="shared" si="158"/>
        <v>42169.804861111115</v>
      </c>
      <c r="S2551">
        <f t="shared" si="159"/>
        <v>2017</v>
      </c>
    </row>
    <row r="2552" spans="1:19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8283</v>
      </c>
      <c r="O2552" t="s">
        <v>8286</v>
      </c>
      <c r="P2552">
        <f t="shared" si="160"/>
        <v>53.75</v>
      </c>
      <c r="Q2552" s="9">
        <f t="shared" si="157"/>
        <v>41037.829918981479</v>
      </c>
      <c r="R2552" s="9">
        <f t="shared" si="158"/>
        <v>42833.537557870368</v>
      </c>
      <c r="S2552">
        <f t="shared" si="159"/>
        <v>2012</v>
      </c>
    </row>
    <row r="2553" spans="1:19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8287</v>
      </c>
      <c r="O2553" t="s">
        <v>8310</v>
      </c>
      <c r="P2553">
        <f t="shared" si="160"/>
        <v>21.466699999999999</v>
      </c>
      <c r="Q2553" s="9">
        <f t="shared" si="157"/>
        <v>42692.109328703707</v>
      </c>
      <c r="R2553" s="9">
        <f t="shared" si="158"/>
        <v>41058.829918981479</v>
      </c>
      <c r="S2553">
        <f t="shared" si="159"/>
        <v>2016</v>
      </c>
    </row>
    <row r="2554" spans="1:19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8287</v>
      </c>
      <c r="O2554" t="s">
        <v>8289</v>
      </c>
      <c r="P2554">
        <f t="shared" si="160"/>
        <v>21.366700000000002</v>
      </c>
      <c r="Q2554" s="9">
        <f t="shared" si="157"/>
        <v>41816.950370370374</v>
      </c>
      <c r="R2554" s="9">
        <f t="shared" si="158"/>
        <v>42717.332638888889</v>
      </c>
      <c r="S2554">
        <f t="shared" si="159"/>
        <v>2014</v>
      </c>
    </row>
    <row r="2555" spans="1:19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8283</v>
      </c>
      <c r="O2555" t="s">
        <v>8286</v>
      </c>
      <c r="P2555">
        <f t="shared" si="160"/>
        <v>40.0625</v>
      </c>
      <c r="Q2555" s="9">
        <f t="shared" si="157"/>
        <v>42399.707407407404</v>
      </c>
      <c r="R2555" s="9">
        <f t="shared" si="158"/>
        <v>41853.583333333336</v>
      </c>
      <c r="S2555">
        <f t="shared" si="159"/>
        <v>2016</v>
      </c>
    </row>
    <row r="2556" spans="1:19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8283</v>
      </c>
      <c r="O2556" t="s">
        <v>8286</v>
      </c>
      <c r="P2556">
        <f t="shared" si="160"/>
        <v>33.736800000000002</v>
      </c>
      <c r="Q2556" s="9">
        <f t="shared" si="157"/>
        <v>42640.278171296297</v>
      </c>
      <c r="R2556" s="9">
        <f t="shared" si="158"/>
        <v>42420.878472222219</v>
      </c>
      <c r="S2556">
        <f t="shared" si="159"/>
        <v>2016</v>
      </c>
    </row>
    <row r="2557" spans="1:19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8283</v>
      </c>
      <c r="O2557" t="s">
        <v>8286</v>
      </c>
      <c r="P2557">
        <f t="shared" si="160"/>
        <v>45.785699999999999</v>
      </c>
      <c r="Q2557" s="9">
        <f t="shared" si="157"/>
        <v>41841.762743055559</v>
      </c>
      <c r="R2557" s="9">
        <f t="shared" si="158"/>
        <v>42670.278171296297</v>
      </c>
      <c r="S2557">
        <f t="shared" si="159"/>
        <v>2014</v>
      </c>
    </row>
    <row r="2558" spans="1:19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8281</v>
      </c>
      <c r="O2558" t="s">
        <v>8285</v>
      </c>
      <c r="P2558">
        <f t="shared" si="160"/>
        <v>91.428600000000003</v>
      </c>
      <c r="Q2558" s="9">
        <f t="shared" si="157"/>
        <v>41156.958993055552</v>
      </c>
      <c r="R2558" s="9">
        <f t="shared" si="158"/>
        <v>41901.762743055559</v>
      </c>
      <c r="S2558">
        <f t="shared" si="159"/>
        <v>2012</v>
      </c>
    </row>
    <row r="2559" spans="1:19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8281</v>
      </c>
      <c r="O2559" t="s">
        <v>8299</v>
      </c>
      <c r="P2559">
        <f t="shared" si="160"/>
        <v>64</v>
      </c>
      <c r="Q2559" s="9">
        <f t="shared" si="157"/>
        <v>42025.637939814813</v>
      </c>
      <c r="R2559" s="9">
        <f t="shared" si="158"/>
        <v>41201.958993055552</v>
      </c>
      <c r="S2559">
        <f t="shared" si="159"/>
        <v>2015</v>
      </c>
    </row>
    <row r="2560" spans="1:19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8287</v>
      </c>
      <c r="O2560" t="s">
        <v>8310</v>
      </c>
      <c r="P2560">
        <f t="shared" si="160"/>
        <v>58.181800000000003</v>
      </c>
      <c r="Q2560" s="9">
        <f t="shared" si="157"/>
        <v>40893.992962962962</v>
      </c>
      <c r="R2560" s="9">
        <f t="shared" si="158"/>
        <v>42063.631944444445</v>
      </c>
      <c r="S2560">
        <f t="shared" si="159"/>
        <v>2011</v>
      </c>
    </row>
    <row r="2561" spans="1:19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8287</v>
      </c>
      <c r="O2561" t="s">
        <v>8288</v>
      </c>
      <c r="P2561">
        <f t="shared" si="160"/>
        <v>37.647100000000002</v>
      </c>
      <c r="Q2561" s="9">
        <f t="shared" si="157"/>
        <v>42789.462430555555</v>
      </c>
      <c r="R2561" s="9">
        <f t="shared" si="158"/>
        <v>40933.992962962962</v>
      </c>
      <c r="S2561">
        <f t="shared" si="159"/>
        <v>2017</v>
      </c>
    </row>
    <row r="2562" spans="1:19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8283</v>
      </c>
      <c r="O2562" t="s">
        <v>8286</v>
      </c>
      <c r="P2562">
        <f t="shared" si="160"/>
        <v>29.045500000000001</v>
      </c>
      <c r="Q2562" s="9">
        <f t="shared" si="157"/>
        <v>41890.511319444442</v>
      </c>
      <c r="R2562" s="9">
        <f t="shared" si="158"/>
        <v>42825.957638888889</v>
      </c>
      <c r="S2562">
        <f t="shared" si="159"/>
        <v>2014</v>
      </c>
    </row>
    <row r="2563" spans="1:19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8268</v>
      </c>
      <c r="O2563" t="s">
        <v>8278</v>
      </c>
      <c r="P2563">
        <f t="shared" si="160"/>
        <v>24.5</v>
      </c>
      <c r="Q2563" s="9">
        <f t="shared" ref="Q2563:Q2626" si="161">(((J2564/60)/60)/24)+DATE(1970,1,1)</f>
        <v>40730.896354166667</v>
      </c>
      <c r="R2563" s="9">
        <f t="shared" ref="R2563:R2626" si="162">(((I2563/60)/60)/24)+DATE(1970,1,1)</f>
        <v>41920.511319444442</v>
      </c>
      <c r="S2563">
        <f t="shared" ref="S2563:S2626" si="163">YEAR(Q2563)</f>
        <v>2011</v>
      </c>
    </row>
    <row r="2564" spans="1:19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8281</v>
      </c>
      <c r="O2564" t="s">
        <v>8303</v>
      </c>
      <c r="P2564">
        <f t="shared" si="160"/>
        <v>37.411799999999999</v>
      </c>
      <c r="Q2564" s="9">
        <f t="shared" si="161"/>
        <v>41913.521064814813</v>
      </c>
      <c r="R2564" s="9">
        <f t="shared" si="162"/>
        <v>40790.896354166667</v>
      </c>
      <c r="S2564">
        <f t="shared" si="163"/>
        <v>2014</v>
      </c>
    </row>
    <row r="2565" spans="1:19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8268</v>
      </c>
      <c r="O2565" t="s">
        <v>8270</v>
      </c>
      <c r="P2565">
        <f t="shared" ref="P2565:P2628" si="164">IFERROR(ROUND(E2565/L2565,4),0)</f>
        <v>90.857100000000003</v>
      </c>
      <c r="Q2565" s="9">
        <f t="shared" si="161"/>
        <v>42465.16851851852</v>
      </c>
      <c r="R2565" s="9">
        <f t="shared" si="162"/>
        <v>41943.521064814813</v>
      </c>
      <c r="S2565">
        <f t="shared" si="163"/>
        <v>2016</v>
      </c>
    </row>
    <row r="2566" spans="1:19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8283</v>
      </c>
      <c r="O2566" t="s">
        <v>8284</v>
      </c>
      <c r="P2566">
        <f t="shared" si="164"/>
        <v>70.666700000000006</v>
      </c>
      <c r="Q2566" s="9">
        <f t="shared" si="161"/>
        <v>42801.43104166667</v>
      </c>
      <c r="R2566" s="9">
        <f t="shared" si="162"/>
        <v>42495.16851851852</v>
      </c>
      <c r="S2566">
        <f t="shared" si="163"/>
        <v>2017</v>
      </c>
    </row>
    <row r="2567" spans="1:19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8287</v>
      </c>
      <c r="O2567" t="s">
        <v>8290</v>
      </c>
      <c r="P2567">
        <f t="shared" si="164"/>
        <v>57.7273</v>
      </c>
      <c r="Q2567" s="9">
        <f t="shared" si="161"/>
        <v>42198.750254629631</v>
      </c>
      <c r="R2567" s="9">
        <f t="shared" si="162"/>
        <v>42831.389374999999</v>
      </c>
      <c r="S2567">
        <f t="shared" si="163"/>
        <v>2015</v>
      </c>
    </row>
    <row r="2568" spans="1:19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8287</v>
      </c>
      <c r="O2568" t="s">
        <v>8291</v>
      </c>
      <c r="P2568">
        <f t="shared" si="164"/>
        <v>33.315800000000003</v>
      </c>
      <c r="Q2568" s="9">
        <f t="shared" si="161"/>
        <v>42503.539976851855</v>
      </c>
      <c r="R2568" s="9">
        <f t="shared" si="162"/>
        <v>42238.750254629631</v>
      </c>
      <c r="S2568">
        <f t="shared" si="163"/>
        <v>2016</v>
      </c>
    </row>
    <row r="2569" spans="1:19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8283</v>
      </c>
      <c r="O2569" t="s">
        <v>8286</v>
      </c>
      <c r="P2569">
        <f t="shared" si="164"/>
        <v>22.607099999999999</v>
      </c>
      <c r="Q2569" s="9">
        <f t="shared" si="161"/>
        <v>40918.738935185182</v>
      </c>
      <c r="R2569" s="9">
        <f t="shared" si="162"/>
        <v>42548.791666666672</v>
      </c>
      <c r="S2569">
        <f t="shared" si="163"/>
        <v>2012</v>
      </c>
    </row>
    <row r="2570" spans="1:19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8281</v>
      </c>
      <c r="O2570" t="s">
        <v>8303</v>
      </c>
      <c r="P2570">
        <f t="shared" si="164"/>
        <v>28.7273</v>
      </c>
      <c r="Q2570" s="9">
        <f t="shared" si="161"/>
        <v>42480.479861111111</v>
      </c>
      <c r="R2570" s="9">
        <f t="shared" si="162"/>
        <v>40943.738935185182</v>
      </c>
      <c r="S2570">
        <f t="shared" si="163"/>
        <v>2016</v>
      </c>
    </row>
    <row r="2571" spans="1:19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8283</v>
      </c>
      <c r="O2571" t="s">
        <v>8286</v>
      </c>
      <c r="P2571">
        <f t="shared" si="164"/>
        <v>17.527799999999999</v>
      </c>
      <c r="Q2571" s="9">
        <f t="shared" si="161"/>
        <v>42289.761192129634</v>
      </c>
      <c r="R2571" s="9">
        <f t="shared" si="162"/>
        <v>42510.479861111111</v>
      </c>
      <c r="S2571">
        <f t="shared" si="163"/>
        <v>2015</v>
      </c>
    </row>
    <row r="2572" spans="1:19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8283</v>
      </c>
      <c r="O2572" t="s">
        <v>8286</v>
      </c>
      <c r="P2572">
        <f t="shared" si="164"/>
        <v>78.875</v>
      </c>
      <c r="Q2572" s="9">
        <f t="shared" si="161"/>
        <v>42447.103518518517</v>
      </c>
      <c r="R2572" s="9">
        <f t="shared" si="162"/>
        <v>42319.802858796291</v>
      </c>
      <c r="S2572">
        <f t="shared" si="163"/>
        <v>2016</v>
      </c>
    </row>
    <row r="2573" spans="1:19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8281</v>
      </c>
      <c r="O2573" t="s">
        <v>8292</v>
      </c>
      <c r="P2573">
        <f t="shared" si="164"/>
        <v>31.499500000000001</v>
      </c>
      <c r="Q2573" s="9">
        <f t="shared" si="161"/>
        <v>42115.853888888887</v>
      </c>
      <c r="R2573" s="9">
        <f t="shared" si="162"/>
        <v>42477.103518518517</v>
      </c>
      <c r="S2573">
        <f t="shared" si="163"/>
        <v>2015</v>
      </c>
    </row>
    <row r="2574" spans="1:19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8268</v>
      </c>
      <c r="O2574" t="s">
        <v>8269</v>
      </c>
      <c r="P2574">
        <f t="shared" si="164"/>
        <v>62.8</v>
      </c>
      <c r="Q2574" s="9">
        <f t="shared" si="161"/>
        <v>42345.951539351852</v>
      </c>
      <c r="R2574" s="9">
        <f t="shared" si="162"/>
        <v>42148.853888888887</v>
      </c>
      <c r="S2574">
        <f t="shared" si="163"/>
        <v>2015</v>
      </c>
    </row>
    <row r="2575" spans="1:19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8273</v>
      </c>
      <c r="O2575" t="s">
        <v>8313</v>
      </c>
      <c r="P2575">
        <f t="shared" si="164"/>
        <v>25</v>
      </c>
      <c r="Q2575" s="9">
        <f t="shared" si="161"/>
        <v>42701.908807870372</v>
      </c>
      <c r="R2575" s="9">
        <f t="shared" si="162"/>
        <v>42375.951539351852</v>
      </c>
      <c r="S2575">
        <f t="shared" si="163"/>
        <v>2016</v>
      </c>
    </row>
    <row r="2576" spans="1:19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8283</v>
      </c>
      <c r="O2576" t="s">
        <v>8286</v>
      </c>
      <c r="P2576">
        <f t="shared" si="164"/>
        <v>52.083300000000001</v>
      </c>
      <c r="Q2576" s="9">
        <f t="shared" si="161"/>
        <v>42606.056863425925</v>
      </c>
      <c r="R2576" s="9">
        <f t="shared" si="162"/>
        <v>42716.25</v>
      </c>
      <c r="S2576">
        <f t="shared" si="163"/>
        <v>2016</v>
      </c>
    </row>
    <row r="2577" spans="1:19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8283</v>
      </c>
      <c r="O2577" t="s">
        <v>8286</v>
      </c>
      <c r="P2577">
        <f t="shared" si="164"/>
        <v>36.588200000000001</v>
      </c>
      <c r="Q2577" s="9">
        <f t="shared" si="161"/>
        <v>42535.492280092592</v>
      </c>
      <c r="R2577" s="9">
        <f t="shared" si="162"/>
        <v>42620.056863425925</v>
      </c>
      <c r="S2577">
        <f t="shared" si="163"/>
        <v>2016</v>
      </c>
    </row>
    <row r="2578" spans="1:19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8268</v>
      </c>
      <c r="O2578" t="s">
        <v>8270</v>
      </c>
      <c r="P2578">
        <f t="shared" si="164"/>
        <v>88.714299999999994</v>
      </c>
      <c r="Q2578" s="9">
        <f t="shared" si="161"/>
        <v>41072.739953703705</v>
      </c>
      <c r="R2578" s="9">
        <f t="shared" si="162"/>
        <v>42565.492280092592</v>
      </c>
      <c r="S2578">
        <f t="shared" si="163"/>
        <v>2012</v>
      </c>
    </row>
    <row r="2579" spans="1:19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8287</v>
      </c>
      <c r="O2579" t="s">
        <v>8291</v>
      </c>
      <c r="P2579">
        <f t="shared" si="164"/>
        <v>38.75</v>
      </c>
      <c r="Q2579" s="9">
        <f t="shared" si="161"/>
        <v>40960.861562500002</v>
      </c>
      <c r="R2579" s="9">
        <f t="shared" si="162"/>
        <v>41102.739953703705</v>
      </c>
      <c r="S2579">
        <f t="shared" si="163"/>
        <v>2012</v>
      </c>
    </row>
    <row r="2580" spans="1:19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8287</v>
      </c>
      <c r="O2580" t="s">
        <v>8288</v>
      </c>
      <c r="P2580">
        <f t="shared" si="164"/>
        <v>56.363599999999998</v>
      </c>
      <c r="Q2580" s="9">
        <f t="shared" si="161"/>
        <v>41983.752847222218</v>
      </c>
      <c r="R2580" s="9">
        <f t="shared" si="162"/>
        <v>40976.207638888889</v>
      </c>
      <c r="S2580">
        <f t="shared" si="163"/>
        <v>2014</v>
      </c>
    </row>
    <row r="2581" spans="1:19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8283</v>
      </c>
      <c r="O2581" t="s">
        <v>8286</v>
      </c>
      <c r="P2581">
        <f t="shared" si="164"/>
        <v>51.666699999999999</v>
      </c>
      <c r="Q2581" s="9">
        <f t="shared" si="161"/>
        <v>41830.858344907407</v>
      </c>
      <c r="R2581" s="9">
        <f t="shared" si="162"/>
        <v>42014.140972222223</v>
      </c>
      <c r="S2581">
        <f t="shared" si="163"/>
        <v>2014</v>
      </c>
    </row>
    <row r="2582" spans="1:19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8283</v>
      </c>
      <c r="O2582" t="s">
        <v>8286</v>
      </c>
      <c r="P2582">
        <f t="shared" si="164"/>
        <v>62</v>
      </c>
      <c r="Q2582" s="9">
        <f t="shared" si="161"/>
        <v>42544.814328703709</v>
      </c>
      <c r="R2582" s="9">
        <f t="shared" si="162"/>
        <v>41852.291666666664</v>
      </c>
      <c r="S2582">
        <f t="shared" si="163"/>
        <v>2016</v>
      </c>
    </row>
    <row r="2583" spans="1:19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8283</v>
      </c>
      <c r="O2583" t="s">
        <v>8286</v>
      </c>
      <c r="P2583">
        <f t="shared" si="164"/>
        <v>29.428599999999999</v>
      </c>
      <c r="Q2583" s="9">
        <f t="shared" si="161"/>
        <v>42466.826180555552</v>
      </c>
      <c r="R2583" s="9">
        <f t="shared" si="162"/>
        <v>42582.873611111107</v>
      </c>
      <c r="S2583">
        <f t="shared" si="163"/>
        <v>2016</v>
      </c>
    </row>
    <row r="2584" spans="1:19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8268</v>
      </c>
      <c r="O2584" t="s">
        <v>8269</v>
      </c>
      <c r="P2584">
        <f t="shared" si="164"/>
        <v>205</v>
      </c>
      <c r="Q2584" s="9">
        <f t="shared" si="161"/>
        <v>42415.398032407407</v>
      </c>
      <c r="R2584" s="9">
        <f t="shared" si="162"/>
        <v>42496.826180555552</v>
      </c>
      <c r="S2584">
        <f t="shared" si="163"/>
        <v>2016</v>
      </c>
    </row>
    <row r="2585" spans="1:19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8283</v>
      </c>
      <c r="O2585" t="s">
        <v>8286</v>
      </c>
      <c r="P2585">
        <f t="shared" si="164"/>
        <v>203.66669999999999</v>
      </c>
      <c r="Q2585" s="9">
        <f t="shared" si="161"/>
        <v>42278.453668981485</v>
      </c>
      <c r="R2585" s="9">
        <f t="shared" si="162"/>
        <v>42445.356365740736</v>
      </c>
      <c r="S2585">
        <f t="shared" si="163"/>
        <v>2015</v>
      </c>
    </row>
    <row r="2586" spans="1:19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8283</v>
      </c>
      <c r="O2586" t="s">
        <v>8286</v>
      </c>
      <c r="P2586">
        <f t="shared" si="164"/>
        <v>27.7273</v>
      </c>
      <c r="Q2586" s="9">
        <f t="shared" si="161"/>
        <v>41192.758506944447</v>
      </c>
      <c r="R2586" s="9">
        <f t="shared" si="162"/>
        <v>42296.458333333328</v>
      </c>
      <c r="S2586">
        <f t="shared" si="163"/>
        <v>2012</v>
      </c>
    </row>
    <row r="2587" spans="1:19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8287</v>
      </c>
      <c r="O2587" t="s">
        <v>8288</v>
      </c>
      <c r="P2587">
        <f t="shared" si="164"/>
        <v>43.571399999999997</v>
      </c>
      <c r="Q2587" s="9">
        <f t="shared" si="161"/>
        <v>42246.883784722217</v>
      </c>
      <c r="R2587" s="9">
        <f t="shared" si="162"/>
        <v>41208.165972222225</v>
      </c>
      <c r="S2587">
        <f t="shared" si="163"/>
        <v>2015</v>
      </c>
    </row>
    <row r="2588" spans="1:19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8283</v>
      </c>
      <c r="O2588" t="s">
        <v>8284</v>
      </c>
      <c r="P2588">
        <f t="shared" si="164"/>
        <v>67.777799999999999</v>
      </c>
      <c r="Q2588" s="9">
        <f t="shared" si="161"/>
        <v>42152.503495370373</v>
      </c>
      <c r="R2588" s="9">
        <f t="shared" si="162"/>
        <v>42276.883784722217</v>
      </c>
      <c r="S2588">
        <f t="shared" si="163"/>
        <v>2015</v>
      </c>
    </row>
    <row r="2589" spans="1:19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8283</v>
      </c>
      <c r="O2589" t="s">
        <v>8286</v>
      </c>
      <c r="P2589">
        <f t="shared" si="164"/>
        <v>203.33330000000001</v>
      </c>
      <c r="Q2589" s="9">
        <f t="shared" si="161"/>
        <v>41499.546759259261</v>
      </c>
      <c r="R2589" s="9">
        <f t="shared" si="162"/>
        <v>42172.503495370373</v>
      </c>
      <c r="S2589">
        <f t="shared" si="163"/>
        <v>2013</v>
      </c>
    </row>
    <row r="2590" spans="1:19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8276</v>
      </c>
      <c r="O2590" t="s">
        <v>8294</v>
      </c>
      <c r="P2590">
        <f t="shared" si="164"/>
        <v>25.291699999999999</v>
      </c>
      <c r="Q2590" s="9">
        <f t="shared" si="161"/>
        <v>41023.227731481478</v>
      </c>
      <c r="R2590" s="9">
        <f t="shared" si="162"/>
        <v>41531.546759259261</v>
      </c>
      <c r="S2590">
        <f t="shared" si="163"/>
        <v>2012</v>
      </c>
    </row>
    <row r="2591" spans="1:19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8287</v>
      </c>
      <c r="O2591" t="s">
        <v>8288</v>
      </c>
      <c r="P2591">
        <f t="shared" si="164"/>
        <v>37.9375</v>
      </c>
      <c r="Q2591" s="9">
        <f t="shared" si="161"/>
        <v>41882.585648148146</v>
      </c>
      <c r="R2591" s="9">
        <f t="shared" si="162"/>
        <v>41083.227731481478</v>
      </c>
      <c r="S2591">
        <f t="shared" si="163"/>
        <v>2014</v>
      </c>
    </row>
    <row r="2592" spans="1:19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8283</v>
      </c>
      <c r="O2592" t="s">
        <v>8286</v>
      </c>
      <c r="P2592">
        <f t="shared" si="164"/>
        <v>33.666699999999999</v>
      </c>
      <c r="Q2592" s="9">
        <f t="shared" si="161"/>
        <v>42107.621018518519</v>
      </c>
      <c r="R2592" s="9">
        <f t="shared" si="162"/>
        <v>41912.666666666664</v>
      </c>
      <c r="S2592">
        <f t="shared" si="163"/>
        <v>2015</v>
      </c>
    </row>
    <row r="2593" spans="1:19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8283</v>
      </c>
      <c r="O2593" t="s">
        <v>8286</v>
      </c>
      <c r="P2593">
        <f t="shared" si="164"/>
        <v>24.2</v>
      </c>
      <c r="Q2593" s="9">
        <f t="shared" si="161"/>
        <v>42559.776724537034</v>
      </c>
      <c r="R2593" s="9">
        <f t="shared" si="162"/>
        <v>42167.621018518519</v>
      </c>
      <c r="S2593">
        <f t="shared" si="163"/>
        <v>2016</v>
      </c>
    </row>
    <row r="2594" spans="1:19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8283</v>
      </c>
      <c r="O2594" t="s">
        <v>8286</v>
      </c>
      <c r="P2594">
        <f t="shared" si="164"/>
        <v>43.214300000000001</v>
      </c>
      <c r="Q2594" s="9">
        <f t="shared" si="161"/>
        <v>42255.791909722218</v>
      </c>
      <c r="R2594" s="9">
        <f t="shared" si="162"/>
        <v>42589.776724537034</v>
      </c>
      <c r="S2594">
        <f t="shared" si="163"/>
        <v>2015</v>
      </c>
    </row>
    <row r="2595" spans="1:19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8283</v>
      </c>
      <c r="O2595" t="s">
        <v>8284</v>
      </c>
      <c r="P2595">
        <f t="shared" si="164"/>
        <v>201.66669999999999</v>
      </c>
      <c r="Q2595" s="9">
        <f t="shared" si="161"/>
        <v>42211.951284722221</v>
      </c>
      <c r="R2595" s="9">
        <f t="shared" si="162"/>
        <v>42285.791909722218</v>
      </c>
      <c r="S2595">
        <f t="shared" si="163"/>
        <v>2015</v>
      </c>
    </row>
    <row r="2596" spans="1:19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8281</v>
      </c>
      <c r="O2596" t="s">
        <v>8282</v>
      </c>
      <c r="P2596">
        <f t="shared" si="164"/>
        <v>46.230800000000002</v>
      </c>
      <c r="Q2596" s="9">
        <f t="shared" si="161"/>
        <v>42340.701504629629</v>
      </c>
      <c r="R2596" s="9">
        <f t="shared" si="162"/>
        <v>42226.951284722221</v>
      </c>
      <c r="S2596">
        <f t="shared" si="163"/>
        <v>2015</v>
      </c>
    </row>
    <row r="2597" spans="1:19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8276</v>
      </c>
      <c r="O2597" t="s">
        <v>8294</v>
      </c>
      <c r="P2597">
        <f t="shared" si="164"/>
        <v>50.083300000000001</v>
      </c>
      <c r="Q2597" s="9">
        <f t="shared" si="161"/>
        <v>41995.752986111111</v>
      </c>
      <c r="R2597" s="9">
        <f t="shared" si="162"/>
        <v>42368.701504629629</v>
      </c>
      <c r="S2597">
        <f t="shared" si="163"/>
        <v>2014</v>
      </c>
    </row>
    <row r="2598" spans="1:19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8281</v>
      </c>
      <c r="O2598" t="s">
        <v>8292</v>
      </c>
      <c r="P2598">
        <f t="shared" si="164"/>
        <v>27.2727</v>
      </c>
      <c r="Q2598" s="9">
        <f t="shared" si="161"/>
        <v>40612.695208333331</v>
      </c>
      <c r="R2598" s="9">
        <f t="shared" si="162"/>
        <v>42034.708333333328</v>
      </c>
      <c r="S2598">
        <f t="shared" si="163"/>
        <v>2011</v>
      </c>
    </row>
    <row r="2599" spans="1:19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8281</v>
      </c>
      <c r="O2599" t="s">
        <v>8303</v>
      </c>
      <c r="P2599">
        <f t="shared" si="164"/>
        <v>60</v>
      </c>
      <c r="Q2599" s="9">
        <f t="shared" si="161"/>
        <v>41657.985081018516</v>
      </c>
      <c r="R2599" s="9">
        <f t="shared" si="162"/>
        <v>40636.041666666664</v>
      </c>
      <c r="S2599">
        <f t="shared" si="163"/>
        <v>2014</v>
      </c>
    </row>
    <row r="2600" spans="1:19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8281</v>
      </c>
      <c r="O2600" t="s">
        <v>8282</v>
      </c>
      <c r="P2600">
        <f t="shared" si="164"/>
        <v>42.857100000000003</v>
      </c>
      <c r="Q2600" s="9">
        <f t="shared" si="161"/>
        <v>42457.871516203704</v>
      </c>
      <c r="R2600" s="9">
        <f t="shared" si="162"/>
        <v>41699.720833333333</v>
      </c>
      <c r="S2600">
        <f t="shared" si="163"/>
        <v>2016</v>
      </c>
    </row>
    <row r="2601" spans="1:19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8271</v>
      </c>
      <c r="O2601" t="s">
        <v>8308</v>
      </c>
      <c r="P2601">
        <f t="shared" si="164"/>
        <v>75</v>
      </c>
      <c r="Q2601" s="9">
        <f t="shared" si="161"/>
        <v>42689.853090277778</v>
      </c>
      <c r="R2601" s="9">
        <f t="shared" si="162"/>
        <v>42487.579861111109</v>
      </c>
      <c r="S2601">
        <f t="shared" si="163"/>
        <v>2016</v>
      </c>
    </row>
    <row r="2602" spans="1:19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8276</v>
      </c>
      <c r="O2602" t="s">
        <v>8277</v>
      </c>
      <c r="P2602">
        <f t="shared" si="164"/>
        <v>35.117600000000003</v>
      </c>
      <c r="Q2602" s="9">
        <f t="shared" si="161"/>
        <v>41235.054560185185</v>
      </c>
      <c r="R2602" s="9">
        <f t="shared" si="162"/>
        <v>42696.853090277778</v>
      </c>
      <c r="S2602">
        <f t="shared" si="163"/>
        <v>2012</v>
      </c>
    </row>
    <row r="2603" spans="1:19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8271</v>
      </c>
      <c r="O2603" t="s">
        <v>8293</v>
      </c>
      <c r="P2603">
        <f t="shared" si="164"/>
        <v>33.055599999999998</v>
      </c>
      <c r="Q2603" s="9">
        <f t="shared" si="161"/>
        <v>41881.361342592594</v>
      </c>
      <c r="R2603" s="9">
        <f t="shared" si="162"/>
        <v>41249.054560185185</v>
      </c>
      <c r="S2603">
        <f t="shared" si="163"/>
        <v>2014</v>
      </c>
    </row>
    <row r="2604" spans="1:19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8283</v>
      </c>
      <c r="O2604" t="s">
        <v>8286</v>
      </c>
      <c r="P2604">
        <f t="shared" si="164"/>
        <v>45.615400000000001</v>
      </c>
      <c r="Q2604" s="9">
        <f t="shared" si="161"/>
        <v>41858.355393518519</v>
      </c>
      <c r="R2604" s="9">
        <f t="shared" si="162"/>
        <v>41911.361342592594</v>
      </c>
      <c r="S2604">
        <f t="shared" si="163"/>
        <v>2014</v>
      </c>
    </row>
    <row r="2605" spans="1:19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8283</v>
      </c>
      <c r="O2605" t="s">
        <v>8286</v>
      </c>
      <c r="P2605">
        <f t="shared" si="164"/>
        <v>28.1905</v>
      </c>
      <c r="Q2605" s="9">
        <f t="shared" si="161"/>
        <v>41877.638298611113</v>
      </c>
      <c r="R2605" s="9">
        <f t="shared" si="162"/>
        <v>41882.547222222223</v>
      </c>
      <c r="S2605">
        <f t="shared" si="163"/>
        <v>2014</v>
      </c>
    </row>
    <row r="2606" spans="1:19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8273</v>
      </c>
      <c r="O2606" t="s">
        <v>8274</v>
      </c>
      <c r="P2606">
        <f t="shared" si="164"/>
        <v>73.875</v>
      </c>
      <c r="Q2606" s="9">
        <f t="shared" si="161"/>
        <v>41835.639155092591</v>
      </c>
      <c r="R2606" s="9">
        <f t="shared" si="162"/>
        <v>41912.638298611113</v>
      </c>
      <c r="S2606">
        <f t="shared" si="163"/>
        <v>2014</v>
      </c>
    </row>
    <row r="2607" spans="1:19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8268</v>
      </c>
      <c r="O2607" t="s">
        <v>8302</v>
      </c>
      <c r="P2607">
        <f t="shared" si="164"/>
        <v>45.386200000000002</v>
      </c>
      <c r="Q2607" s="9">
        <f t="shared" si="161"/>
        <v>42737.663877314815</v>
      </c>
      <c r="R2607" s="9">
        <f t="shared" si="162"/>
        <v>41865.639155092591</v>
      </c>
      <c r="S2607">
        <f t="shared" si="163"/>
        <v>2017</v>
      </c>
    </row>
    <row r="2608" spans="1:19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8268</v>
      </c>
      <c r="O2608" t="s">
        <v>8270</v>
      </c>
      <c r="P2608">
        <f t="shared" si="164"/>
        <v>84.285700000000006</v>
      </c>
      <c r="Q2608" s="9">
        <f t="shared" si="161"/>
        <v>42630.922893518517</v>
      </c>
      <c r="R2608" s="9">
        <f t="shared" si="162"/>
        <v>42767.663877314815</v>
      </c>
      <c r="S2608">
        <f t="shared" si="163"/>
        <v>2016</v>
      </c>
    </row>
    <row r="2609" spans="1:19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8283</v>
      </c>
      <c r="O2609" t="s">
        <v>8284</v>
      </c>
      <c r="P2609">
        <f t="shared" si="164"/>
        <v>25.521699999999999</v>
      </c>
      <c r="Q2609" s="9">
        <f t="shared" si="161"/>
        <v>42010.968240740738</v>
      </c>
      <c r="R2609" s="9">
        <f t="shared" si="162"/>
        <v>42665.922893518517</v>
      </c>
      <c r="S2609">
        <f t="shared" si="163"/>
        <v>2015</v>
      </c>
    </row>
    <row r="2610" spans="1:19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8283</v>
      </c>
      <c r="O2610" t="s">
        <v>8295</v>
      </c>
      <c r="P2610">
        <f t="shared" si="164"/>
        <v>24.458300000000001</v>
      </c>
      <c r="Q2610" s="9">
        <f t="shared" si="161"/>
        <v>42498.341122685189</v>
      </c>
      <c r="R2610" s="9">
        <f t="shared" si="162"/>
        <v>42055.968240740738</v>
      </c>
      <c r="S2610">
        <f t="shared" si="163"/>
        <v>2016</v>
      </c>
    </row>
    <row r="2611" spans="1:19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8287</v>
      </c>
      <c r="O2611" t="s">
        <v>8291</v>
      </c>
      <c r="P2611">
        <f t="shared" si="164"/>
        <v>17.235299999999999</v>
      </c>
      <c r="Q2611" s="9">
        <f t="shared" si="161"/>
        <v>41926.854166666664</v>
      </c>
      <c r="R2611" s="9">
        <f t="shared" si="162"/>
        <v>42533.229166666672</v>
      </c>
      <c r="S2611">
        <f t="shared" si="163"/>
        <v>2014</v>
      </c>
    </row>
    <row r="2612" spans="1:19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8276</v>
      </c>
      <c r="O2612" t="s">
        <v>8304</v>
      </c>
      <c r="P2612">
        <f t="shared" si="164"/>
        <v>25.434799999999999</v>
      </c>
      <c r="Q2612" s="9">
        <f t="shared" si="161"/>
        <v>42170.728460648148</v>
      </c>
      <c r="R2612" s="9">
        <f t="shared" si="162"/>
        <v>41957.895833333328</v>
      </c>
      <c r="S2612">
        <f t="shared" si="163"/>
        <v>2015</v>
      </c>
    </row>
    <row r="2613" spans="1:19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8279</v>
      </c>
      <c r="O2613" t="s">
        <v>8305</v>
      </c>
      <c r="P2613">
        <f t="shared" si="164"/>
        <v>65</v>
      </c>
      <c r="Q2613" s="9">
        <f t="shared" si="161"/>
        <v>42338.963912037041</v>
      </c>
      <c r="R2613" s="9">
        <f t="shared" si="162"/>
        <v>42200.728460648148</v>
      </c>
      <c r="S2613">
        <f t="shared" si="163"/>
        <v>2015</v>
      </c>
    </row>
    <row r="2614" spans="1:19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8283</v>
      </c>
      <c r="O2614" t="s">
        <v>8286</v>
      </c>
      <c r="P2614">
        <f t="shared" si="164"/>
        <v>29</v>
      </c>
      <c r="Q2614" s="9">
        <f t="shared" si="161"/>
        <v>41779.045937499999</v>
      </c>
      <c r="R2614" s="9">
        <f t="shared" si="162"/>
        <v>42353</v>
      </c>
      <c r="S2614">
        <f t="shared" si="163"/>
        <v>2014</v>
      </c>
    </row>
    <row r="2615" spans="1:19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8283</v>
      </c>
      <c r="O2615" t="s">
        <v>8286</v>
      </c>
      <c r="P2615">
        <f t="shared" si="164"/>
        <v>44.307699999999997</v>
      </c>
      <c r="Q2615" s="9">
        <f t="shared" si="161"/>
        <v>42238.726631944446</v>
      </c>
      <c r="R2615" s="9">
        <f t="shared" si="162"/>
        <v>41820.727777777778</v>
      </c>
      <c r="S2615">
        <f t="shared" si="163"/>
        <v>2015</v>
      </c>
    </row>
    <row r="2616" spans="1:19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8281</v>
      </c>
      <c r="O2616" t="s">
        <v>8299</v>
      </c>
      <c r="P2616">
        <f t="shared" si="164"/>
        <v>71.25</v>
      </c>
      <c r="Q2616" s="9">
        <f t="shared" si="161"/>
        <v>41311.126481481479</v>
      </c>
      <c r="R2616" s="9">
        <f t="shared" si="162"/>
        <v>42298.726631944446</v>
      </c>
      <c r="S2616">
        <f t="shared" si="163"/>
        <v>2013</v>
      </c>
    </row>
    <row r="2617" spans="1:19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8271</v>
      </c>
      <c r="O2617" t="s">
        <v>8316</v>
      </c>
      <c r="P2617">
        <f t="shared" si="164"/>
        <v>43.846200000000003</v>
      </c>
      <c r="Q2617" s="9">
        <f t="shared" si="161"/>
        <v>42232.702546296292</v>
      </c>
      <c r="R2617" s="9">
        <f t="shared" si="162"/>
        <v>41341.126481481479</v>
      </c>
      <c r="S2617">
        <f t="shared" si="163"/>
        <v>2015</v>
      </c>
    </row>
    <row r="2618" spans="1:19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8283</v>
      </c>
      <c r="O2618" t="s">
        <v>8286</v>
      </c>
      <c r="P2618">
        <f t="shared" si="164"/>
        <v>40.714300000000001</v>
      </c>
      <c r="Q2618" s="9">
        <f t="shared" si="161"/>
        <v>41779.724224537036</v>
      </c>
      <c r="R2618" s="9">
        <f t="shared" si="162"/>
        <v>42264.165972222225</v>
      </c>
      <c r="S2618">
        <f t="shared" si="163"/>
        <v>2014</v>
      </c>
    </row>
    <row r="2619" spans="1:19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8283</v>
      </c>
      <c r="O2619" t="s">
        <v>8286</v>
      </c>
      <c r="P2619">
        <f t="shared" si="164"/>
        <v>27.142900000000001</v>
      </c>
      <c r="Q2619" s="9">
        <f t="shared" si="161"/>
        <v>42045.84238425926</v>
      </c>
      <c r="R2619" s="9">
        <f t="shared" si="162"/>
        <v>41805.666666666664</v>
      </c>
      <c r="S2619">
        <f t="shared" si="163"/>
        <v>2015</v>
      </c>
    </row>
    <row r="2620" spans="1:19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8283</v>
      </c>
      <c r="O2620" t="s">
        <v>8286</v>
      </c>
      <c r="P2620">
        <f t="shared" si="164"/>
        <v>57</v>
      </c>
      <c r="Q2620" s="9">
        <f t="shared" si="161"/>
        <v>42199.648912037039</v>
      </c>
      <c r="R2620" s="9">
        <f t="shared" si="162"/>
        <v>42075.800717592589</v>
      </c>
      <c r="S2620">
        <f t="shared" si="163"/>
        <v>2015</v>
      </c>
    </row>
    <row r="2621" spans="1:19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8283</v>
      </c>
      <c r="O2621" t="s">
        <v>8286</v>
      </c>
      <c r="P2621">
        <f t="shared" si="164"/>
        <v>80.714299999999994</v>
      </c>
      <c r="Q2621" s="9">
        <f t="shared" si="161"/>
        <v>42619.802488425921</v>
      </c>
      <c r="R2621" s="9">
        <f t="shared" si="162"/>
        <v>42217.041666666672</v>
      </c>
      <c r="S2621">
        <f t="shared" si="163"/>
        <v>2016</v>
      </c>
    </row>
    <row r="2622" spans="1:19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8283</v>
      </c>
      <c r="O2622" t="s">
        <v>8295</v>
      </c>
      <c r="P2622">
        <f t="shared" si="164"/>
        <v>37.666699999999999</v>
      </c>
      <c r="Q2622" s="9">
        <f t="shared" si="161"/>
        <v>42360.487210648149</v>
      </c>
      <c r="R2622" s="9">
        <f t="shared" si="162"/>
        <v>42659.875</v>
      </c>
      <c r="S2622">
        <f t="shared" si="163"/>
        <v>2015</v>
      </c>
    </row>
    <row r="2623" spans="1:19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8281</v>
      </c>
      <c r="O2623" t="s">
        <v>8303</v>
      </c>
      <c r="P2623">
        <f t="shared" si="164"/>
        <v>19.471</v>
      </c>
      <c r="Q2623" s="9">
        <f t="shared" si="161"/>
        <v>41596.913437499999</v>
      </c>
      <c r="R2623" s="9">
        <f t="shared" si="162"/>
        <v>42390.487210648149</v>
      </c>
      <c r="S2623">
        <f t="shared" si="163"/>
        <v>2013</v>
      </c>
    </row>
    <row r="2624" spans="1:19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8287</v>
      </c>
      <c r="O2624" t="s">
        <v>8298</v>
      </c>
      <c r="P2624">
        <f t="shared" si="164"/>
        <v>12.533300000000001</v>
      </c>
      <c r="Q2624" s="9">
        <f t="shared" si="161"/>
        <v>41765.938657407409</v>
      </c>
      <c r="R2624" s="9">
        <f t="shared" si="162"/>
        <v>41625.5</v>
      </c>
      <c r="S2624">
        <f t="shared" si="163"/>
        <v>2014</v>
      </c>
    </row>
    <row r="2625" spans="1:19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8283</v>
      </c>
      <c r="O2625" t="s">
        <v>8286</v>
      </c>
      <c r="P2625">
        <f t="shared" si="164"/>
        <v>51</v>
      </c>
      <c r="Q2625" s="9">
        <f t="shared" si="161"/>
        <v>41900.505312499998</v>
      </c>
      <c r="R2625" s="9">
        <f t="shared" si="162"/>
        <v>41795.938657407409</v>
      </c>
      <c r="S2625">
        <f t="shared" si="163"/>
        <v>2014</v>
      </c>
    </row>
    <row r="2626" spans="1:19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8281</v>
      </c>
      <c r="O2626" t="s">
        <v>8285</v>
      </c>
      <c r="P2626">
        <f t="shared" si="164"/>
        <v>56</v>
      </c>
      <c r="Q2626" s="9">
        <f t="shared" si="161"/>
        <v>41845.968159722222</v>
      </c>
      <c r="R2626" s="9">
        <f t="shared" si="162"/>
        <v>41930.505312499998</v>
      </c>
      <c r="S2626">
        <f t="shared" si="163"/>
        <v>2014</v>
      </c>
    </row>
    <row r="2627" spans="1:19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8287</v>
      </c>
      <c r="O2627" t="s">
        <v>8290</v>
      </c>
      <c r="P2627">
        <f t="shared" si="164"/>
        <v>62.222200000000001</v>
      </c>
      <c r="Q2627" s="9">
        <f t="shared" ref="Q2627:Q2690" si="165">(((J2628/60)/60)/24)+DATE(1970,1,1)</f>
        <v>41255.833611111113</v>
      </c>
      <c r="R2627" s="9">
        <f t="shared" ref="R2627:R2690" si="166">(((I2627/60)/60)/24)+DATE(1970,1,1)</f>
        <v>41875.968159722222</v>
      </c>
      <c r="S2627">
        <f t="shared" ref="S2627:S2690" si="167">YEAR(Q2627)</f>
        <v>2012</v>
      </c>
    </row>
    <row r="2628" spans="1:19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8276</v>
      </c>
      <c r="O2628" t="s">
        <v>8294</v>
      </c>
      <c r="P2628">
        <f t="shared" si="164"/>
        <v>50.909100000000002</v>
      </c>
      <c r="Q2628" s="9">
        <f t="shared" si="165"/>
        <v>40981.710243055553</v>
      </c>
      <c r="R2628" s="9">
        <f t="shared" si="166"/>
        <v>41285.833611111113</v>
      </c>
      <c r="S2628">
        <f t="shared" si="167"/>
        <v>2012</v>
      </c>
    </row>
    <row r="2629" spans="1:19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8287</v>
      </c>
      <c r="O2629" t="s">
        <v>8288</v>
      </c>
      <c r="P2629">
        <f t="shared" ref="P2629:P2692" si="168">IFERROR(ROUND(E2629/L2629,4),0)</f>
        <v>43</v>
      </c>
      <c r="Q2629" s="9">
        <f t="shared" si="165"/>
        <v>42628.650208333333</v>
      </c>
      <c r="R2629" s="9">
        <f t="shared" si="166"/>
        <v>41011.710243055553</v>
      </c>
      <c r="S2629">
        <f t="shared" si="167"/>
        <v>2016</v>
      </c>
    </row>
    <row r="2630" spans="1:19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8283</v>
      </c>
      <c r="O2630" t="s">
        <v>8286</v>
      </c>
      <c r="P2630">
        <f t="shared" si="168"/>
        <v>18</v>
      </c>
      <c r="Q2630" s="9">
        <f t="shared" si="165"/>
        <v>40687.285844907405</v>
      </c>
      <c r="R2630" s="9">
        <f t="shared" si="166"/>
        <v>42659.650208333333</v>
      </c>
      <c r="S2630">
        <f t="shared" si="167"/>
        <v>2011</v>
      </c>
    </row>
    <row r="2631" spans="1:19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8287</v>
      </c>
      <c r="O2631" t="s">
        <v>8291</v>
      </c>
      <c r="P2631">
        <f t="shared" si="168"/>
        <v>50.454500000000003</v>
      </c>
      <c r="Q2631" s="9">
        <f t="shared" si="165"/>
        <v>41971.866574074069</v>
      </c>
      <c r="R2631" s="9">
        <f t="shared" si="166"/>
        <v>40749.284722222219</v>
      </c>
      <c r="S2631">
        <f t="shared" si="167"/>
        <v>2014</v>
      </c>
    </row>
    <row r="2632" spans="1:19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8268</v>
      </c>
      <c r="O2632" t="s">
        <v>8270</v>
      </c>
      <c r="P2632">
        <f t="shared" si="168"/>
        <v>55.3</v>
      </c>
      <c r="Q2632" s="9">
        <f t="shared" si="165"/>
        <v>41880.068437499998</v>
      </c>
      <c r="R2632" s="9">
        <f t="shared" si="166"/>
        <v>42016.866574074069</v>
      </c>
      <c r="S2632">
        <f t="shared" si="167"/>
        <v>2014</v>
      </c>
    </row>
    <row r="2633" spans="1:19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8273</v>
      </c>
      <c r="O2633" t="s">
        <v>8274</v>
      </c>
      <c r="P2633">
        <f t="shared" si="168"/>
        <v>69.125</v>
      </c>
      <c r="Q2633" s="9">
        <f t="shared" si="165"/>
        <v>42193.650671296295</v>
      </c>
      <c r="R2633" s="9">
        <f t="shared" si="166"/>
        <v>41910.068437499998</v>
      </c>
      <c r="S2633">
        <f t="shared" si="167"/>
        <v>2015</v>
      </c>
    </row>
    <row r="2634" spans="1:19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8287</v>
      </c>
      <c r="O2634" t="s">
        <v>8291</v>
      </c>
      <c r="P2634">
        <f t="shared" si="168"/>
        <v>42.384599999999999</v>
      </c>
      <c r="Q2634" s="9">
        <f t="shared" si="165"/>
        <v>41246.874814814815</v>
      </c>
      <c r="R2634" s="9">
        <f t="shared" si="166"/>
        <v>42238.207638888889</v>
      </c>
      <c r="S2634">
        <f t="shared" si="167"/>
        <v>2012</v>
      </c>
    </row>
    <row r="2635" spans="1:19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8287</v>
      </c>
      <c r="O2635" t="s">
        <v>8291</v>
      </c>
      <c r="P2635">
        <f t="shared" si="168"/>
        <v>50</v>
      </c>
      <c r="Q2635" s="9">
        <f t="shared" si="165"/>
        <v>40855.765092592592</v>
      </c>
      <c r="R2635" s="9">
        <f t="shared" si="166"/>
        <v>41276.874814814815</v>
      </c>
      <c r="S2635">
        <f t="shared" si="167"/>
        <v>2011</v>
      </c>
    </row>
    <row r="2636" spans="1:19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8271</v>
      </c>
      <c r="O2636" t="s">
        <v>8316</v>
      </c>
      <c r="P2636">
        <f t="shared" si="168"/>
        <v>39.285699999999999</v>
      </c>
      <c r="Q2636" s="9">
        <f t="shared" si="165"/>
        <v>42258.646504629629</v>
      </c>
      <c r="R2636" s="9">
        <f t="shared" si="166"/>
        <v>40895.765092592592</v>
      </c>
      <c r="S2636">
        <f t="shared" si="167"/>
        <v>2015</v>
      </c>
    </row>
    <row r="2637" spans="1:19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8283</v>
      </c>
      <c r="O2637" t="s">
        <v>8286</v>
      </c>
      <c r="P2637">
        <f t="shared" si="168"/>
        <v>183.33330000000001</v>
      </c>
      <c r="Q2637" s="9">
        <f t="shared" si="165"/>
        <v>42020.846666666665</v>
      </c>
      <c r="R2637" s="9">
        <f t="shared" si="166"/>
        <v>42288.645196759258</v>
      </c>
      <c r="S2637">
        <f t="shared" si="167"/>
        <v>2015</v>
      </c>
    </row>
    <row r="2638" spans="1:19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8283</v>
      </c>
      <c r="O2638" t="s">
        <v>8286</v>
      </c>
      <c r="P2638">
        <f t="shared" si="168"/>
        <v>55</v>
      </c>
      <c r="Q2638" s="9">
        <f t="shared" si="165"/>
        <v>42233.671747685185</v>
      </c>
      <c r="R2638" s="9">
        <f t="shared" si="166"/>
        <v>42037.207638888889</v>
      </c>
      <c r="S2638">
        <f t="shared" si="167"/>
        <v>2015</v>
      </c>
    </row>
    <row r="2639" spans="1:19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8283</v>
      </c>
      <c r="O2639" t="s">
        <v>8286</v>
      </c>
      <c r="P2639">
        <f t="shared" si="168"/>
        <v>45.833300000000001</v>
      </c>
      <c r="Q2639" s="9">
        <f t="shared" si="165"/>
        <v>42452.781828703708</v>
      </c>
      <c r="R2639" s="9">
        <f t="shared" si="166"/>
        <v>42278.541666666672</v>
      </c>
      <c r="S2639">
        <f t="shared" si="167"/>
        <v>2016</v>
      </c>
    </row>
    <row r="2640" spans="1:19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8279</v>
      </c>
      <c r="O2640" t="s">
        <v>8280</v>
      </c>
      <c r="P2640">
        <f t="shared" si="168"/>
        <v>34.125</v>
      </c>
      <c r="Q2640" s="9">
        <f t="shared" si="165"/>
        <v>41120.882881944446</v>
      </c>
      <c r="R2640" s="9">
        <f t="shared" si="166"/>
        <v>42480.781828703708</v>
      </c>
      <c r="S2640">
        <f t="shared" si="167"/>
        <v>2012</v>
      </c>
    </row>
    <row r="2641" spans="1:19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8287</v>
      </c>
      <c r="O2641" t="s">
        <v>8291</v>
      </c>
      <c r="P2641">
        <f t="shared" si="168"/>
        <v>28.684200000000001</v>
      </c>
      <c r="Q2641" s="9">
        <f t="shared" si="165"/>
        <v>42609.311990740738</v>
      </c>
      <c r="R2641" s="9">
        <f t="shared" si="166"/>
        <v>41128.709027777775</v>
      </c>
      <c r="S2641">
        <f t="shared" si="167"/>
        <v>2016</v>
      </c>
    </row>
    <row r="2642" spans="1:19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8287</v>
      </c>
      <c r="O2642" t="s">
        <v>8296</v>
      </c>
      <c r="P2642">
        <f t="shared" si="168"/>
        <v>19.464300000000001</v>
      </c>
      <c r="Q2642" s="9">
        <f t="shared" si="165"/>
        <v>41779.310034722221</v>
      </c>
      <c r="R2642" s="9">
        <f t="shared" si="166"/>
        <v>42668.791666666672</v>
      </c>
      <c r="S2642">
        <f t="shared" si="167"/>
        <v>2014</v>
      </c>
    </row>
    <row r="2643" spans="1:19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8283</v>
      </c>
      <c r="O2643" t="s">
        <v>8286</v>
      </c>
      <c r="P2643">
        <f t="shared" si="168"/>
        <v>36.333300000000001</v>
      </c>
      <c r="Q2643" s="9">
        <f t="shared" si="165"/>
        <v>42762.545810185184</v>
      </c>
      <c r="R2643" s="9">
        <f t="shared" si="166"/>
        <v>41805.666666666664</v>
      </c>
      <c r="S2643">
        <f t="shared" si="167"/>
        <v>2017</v>
      </c>
    </row>
    <row r="2644" spans="1:19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8283</v>
      </c>
      <c r="O2644" t="s">
        <v>8286</v>
      </c>
      <c r="P2644">
        <f t="shared" si="168"/>
        <v>38.714300000000001</v>
      </c>
      <c r="Q2644" s="9">
        <f t="shared" si="165"/>
        <v>42289.94049768518</v>
      </c>
      <c r="R2644" s="9">
        <f t="shared" si="166"/>
        <v>42792.545810185184</v>
      </c>
      <c r="S2644">
        <f t="shared" si="167"/>
        <v>2015</v>
      </c>
    </row>
    <row r="2645" spans="1:19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8283</v>
      </c>
      <c r="O2645" t="s">
        <v>8286</v>
      </c>
      <c r="P2645">
        <f t="shared" si="168"/>
        <v>60.1111</v>
      </c>
      <c r="Q2645" s="9">
        <f t="shared" si="165"/>
        <v>42788.565208333333</v>
      </c>
      <c r="R2645" s="9">
        <f t="shared" si="166"/>
        <v>42349.982164351852</v>
      </c>
      <c r="S2645">
        <f t="shared" si="167"/>
        <v>2017</v>
      </c>
    </row>
    <row r="2646" spans="1:19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8283</v>
      </c>
      <c r="O2646" t="s">
        <v>8286</v>
      </c>
      <c r="P2646">
        <f t="shared" si="168"/>
        <v>33.75</v>
      </c>
      <c r="Q2646" s="9">
        <f t="shared" si="165"/>
        <v>41990.585486111115</v>
      </c>
      <c r="R2646" s="9">
        <f t="shared" si="166"/>
        <v>42818.523541666669</v>
      </c>
      <c r="S2646">
        <f t="shared" si="167"/>
        <v>2014</v>
      </c>
    </row>
    <row r="2647" spans="1:19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8283</v>
      </c>
      <c r="O2647" t="s">
        <v>8286</v>
      </c>
      <c r="P2647">
        <f t="shared" si="168"/>
        <v>33.75</v>
      </c>
      <c r="Q2647" s="9">
        <f t="shared" si="165"/>
        <v>41914.100289351853</v>
      </c>
      <c r="R2647" s="9">
        <f t="shared" si="166"/>
        <v>42035.585486111115</v>
      </c>
      <c r="S2647">
        <f t="shared" si="167"/>
        <v>2014</v>
      </c>
    </row>
    <row r="2648" spans="1:19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8283</v>
      </c>
      <c r="O2648" t="s">
        <v>8286</v>
      </c>
      <c r="P2648">
        <f t="shared" si="168"/>
        <v>35.799999999999997</v>
      </c>
      <c r="Q2648" s="9">
        <f t="shared" si="165"/>
        <v>41927.848900462966</v>
      </c>
      <c r="R2648" s="9">
        <f t="shared" si="166"/>
        <v>41928.165972222225</v>
      </c>
      <c r="S2648">
        <f t="shared" si="167"/>
        <v>2014</v>
      </c>
    </row>
    <row r="2649" spans="1:19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8283</v>
      </c>
      <c r="O2649" t="s">
        <v>8286</v>
      </c>
      <c r="P2649">
        <f t="shared" si="168"/>
        <v>58.9011</v>
      </c>
      <c r="Q2649" s="9">
        <f t="shared" si="165"/>
        <v>41723.9533912037</v>
      </c>
      <c r="R2649" s="9">
        <f t="shared" si="166"/>
        <v>41948.890567129631</v>
      </c>
      <c r="S2649">
        <f t="shared" si="167"/>
        <v>2014</v>
      </c>
    </row>
    <row r="2650" spans="1:19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8279</v>
      </c>
      <c r="O2650" t="s">
        <v>8305</v>
      </c>
      <c r="P2650">
        <f t="shared" si="168"/>
        <v>44.166699999999999</v>
      </c>
      <c r="Q2650" s="9">
        <f t="shared" si="165"/>
        <v>42294.628449074073</v>
      </c>
      <c r="R2650" s="9">
        <f t="shared" si="166"/>
        <v>41761.9533912037</v>
      </c>
      <c r="S2650">
        <f t="shared" si="167"/>
        <v>2015</v>
      </c>
    </row>
    <row r="2651" spans="1:19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8279</v>
      </c>
      <c r="O2651" t="s">
        <v>8305</v>
      </c>
      <c r="P2651">
        <f t="shared" si="168"/>
        <v>48.181800000000003</v>
      </c>
      <c r="Q2651" s="9">
        <f t="shared" si="165"/>
        <v>42214.6956712963</v>
      </c>
      <c r="R2651" s="9">
        <f t="shared" si="166"/>
        <v>42324.670115740737</v>
      </c>
      <c r="S2651">
        <f t="shared" si="167"/>
        <v>2015</v>
      </c>
    </row>
    <row r="2652" spans="1:19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8283</v>
      </c>
      <c r="O2652" t="s">
        <v>8286</v>
      </c>
      <c r="P2652">
        <f t="shared" si="168"/>
        <v>75.714299999999994</v>
      </c>
      <c r="Q2652" s="9">
        <f t="shared" si="165"/>
        <v>42555.671944444446</v>
      </c>
      <c r="R2652" s="9">
        <f t="shared" si="166"/>
        <v>42225.666666666672</v>
      </c>
      <c r="S2652">
        <f t="shared" si="167"/>
        <v>2016</v>
      </c>
    </row>
    <row r="2653" spans="1:19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8283</v>
      </c>
      <c r="O2653" t="s">
        <v>8286</v>
      </c>
      <c r="P2653">
        <f t="shared" si="168"/>
        <v>21.097999999999999</v>
      </c>
      <c r="Q2653" s="9">
        <f t="shared" si="165"/>
        <v>42452.815659722226</v>
      </c>
      <c r="R2653" s="9">
        <f t="shared" si="166"/>
        <v>42583.791666666672</v>
      </c>
      <c r="S2653">
        <f t="shared" si="167"/>
        <v>2016</v>
      </c>
    </row>
    <row r="2654" spans="1:19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8283</v>
      </c>
      <c r="O2654" t="s">
        <v>8286</v>
      </c>
      <c r="P2654">
        <f t="shared" si="168"/>
        <v>47.909100000000002</v>
      </c>
      <c r="Q2654" s="9">
        <f t="shared" si="165"/>
        <v>42405.702349537038</v>
      </c>
      <c r="R2654" s="9">
        <f t="shared" si="166"/>
        <v>42512.815659722226</v>
      </c>
      <c r="S2654">
        <f t="shared" si="167"/>
        <v>2016</v>
      </c>
    </row>
    <row r="2655" spans="1:19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8281</v>
      </c>
      <c r="O2655" t="s">
        <v>8292</v>
      </c>
      <c r="P2655">
        <f t="shared" si="168"/>
        <v>15</v>
      </c>
      <c r="Q2655" s="9">
        <f t="shared" si="165"/>
        <v>41889.768229166664</v>
      </c>
      <c r="R2655" s="9">
        <f t="shared" si="166"/>
        <v>42415.702349537038</v>
      </c>
      <c r="S2655">
        <f t="shared" si="167"/>
        <v>2014</v>
      </c>
    </row>
    <row r="2656" spans="1:19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8283</v>
      </c>
      <c r="O2656" t="s">
        <v>8286</v>
      </c>
      <c r="P2656">
        <f t="shared" si="168"/>
        <v>29.166699999999999</v>
      </c>
      <c r="Q2656" s="9">
        <f t="shared" si="165"/>
        <v>42458.127175925925</v>
      </c>
      <c r="R2656" s="9">
        <f t="shared" si="166"/>
        <v>41919.768229166664</v>
      </c>
      <c r="S2656">
        <f t="shared" si="167"/>
        <v>2016</v>
      </c>
    </row>
    <row r="2657" spans="1:19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8283</v>
      </c>
      <c r="O2657" t="s">
        <v>8295</v>
      </c>
      <c r="P2657">
        <f t="shared" si="168"/>
        <v>75</v>
      </c>
      <c r="Q2657" s="9">
        <f t="shared" si="165"/>
        <v>42615.121921296297</v>
      </c>
      <c r="R2657" s="9">
        <f t="shared" si="166"/>
        <v>42489.165972222225</v>
      </c>
      <c r="S2657">
        <f t="shared" si="167"/>
        <v>2016</v>
      </c>
    </row>
    <row r="2658" spans="1:19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8283</v>
      </c>
      <c r="O2658" t="s">
        <v>8284</v>
      </c>
      <c r="P2658">
        <f t="shared" si="168"/>
        <v>57.8889</v>
      </c>
      <c r="Q2658" s="9">
        <f t="shared" si="165"/>
        <v>42504.801388888889</v>
      </c>
      <c r="R2658" s="9">
        <f t="shared" si="166"/>
        <v>42675.121921296297</v>
      </c>
      <c r="S2658">
        <f t="shared" si="167"/>
        <v>2016</v>
      </c>
    </row>
    <row r="2659" spans="1:19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8287</v>
      </c>
      <c r="O2659" t="s">
        <v>8291</v>
      </c>
      <c r="P2659">
        <f t="shared" si="168"/>
        <v>32.5</v>
      </c>
      <c r="Q2659" s="9">
        <f t="shared" si="165"/>
        <v>41081.69027777778</v>
      </c>
      <c r="R2659" s="9">
        <f t="shared" si="166"/>
        <v>42564.801388888889</v>
      </c>
      <c r="S2659">
        <f t="shared" si="167"/>
        <v>2012</v>
      </c>
    </row>
    <row r="2660" spans="1:19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8287</v>
      </c>
      <c r="O2660" t="s">
        <v>8310</v>
      </c>
      <c r="P2660">
        <f t="shared" si="168"/>
        <v>65</v>
      </c>
      <c r="Q2660" s="9">
        <f t="shared" si="165"/>
        <v>42430.702210648145</v>
      </c>
      <c r="R2660" s="9">
        <f t="shared" si="166"/>
        <v>41113.166666666664</v>
      </c>
      <c r="S2660">
        <f t="shared" si="167"/>
        <v>2016</v>
      </c>
    </row>
    <row r="2661" spans="1:19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8287</v>
      </c>
      <c r="O2661" t="s">
        <v>8291</v>
      </c>
      <c r="P2661">
        <f t="shared" si="168"/>
        <v>47.2727</v>
      </c>
      <c r="Q2661" s="9">
        <f t="shared" si="165"/>
        <v>41828.646319444444</v>
      </c>
      <c r="R2661" s="9">
        <f t="shared" si="166"/>
        <v>42460.660543981481</v>
      </c>
      <c r="S2661">
        <f t="shared" si="167"/>
        <v>2014</v>
      </c>
    </row>
    <row r="2662" spans="1:19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8283</v>
      </c>
      <c r="O2662" t="s">
        <v>8286</v>
      </c>
      <c r="P2662">
        <f t="shared" si="168"/>
        <v>57.777799999999999</v>
      </c>
      <c r="Q2662" s="9">
        <f t="shared" si="165"/>
        <v>42679.958472222221</v>
      </c>
      <c r="R2662" s="9">
        <f t="shared" si="166"/>
        <v>41861.665972222225</v>
      </c>
      <c r="S2662">
        <f t="shared" si="167"/>
        <v>2016</v>
      </c>
    </row>
    <row r="2663" spans="1:19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8283</v>
      </c>
      <c r="O2663" t="s">
        <v>8286</v>
      </c>
      <c r="P2663">
        <f t="shared" si="168"/>
        <v>47.2727</v>
      </c>
      <c r="Q2663" s="9">
        <f t="shared" si="165"/>
        <v>40122.751620370371</v>
      </c>
      <c r="R2663" s="9">
        <f t="shared" si="166"/>
        <v>42710.207638888889</v>
      </c>
      <c r="S2663">
        <f t="shared" si="167"/>
        <v>2009</v>
      </c>
    </row>
    <row r="2664" spans="1:19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8287</v>
      </c>
      <c r="O2664" t="s">
        <v>8291</v>
      </c>
      <c r="P2664">
        <f t="shared" si="168"/>
        <v>34.6</v>
      </c>
      <c r="Q2664" s="9">
        <f t="shared" si="165"/>
        <v>40542.839282407411</v>
      </c>
      <c r="R2664" s="9">
        <f t="shared" si="166"/>
        <v>40178.98541666667</v>
      </c>
      <c r="S2664">
        <f t="shared" si="167"/>
        <v>2010</v>
      </c>
    </row>
    <row r="2665" spans="1:19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8287</v>
      </c>
      <c r="O2665" t="s">
        <v>8288</v>
      </c>
      <c r="P2665">
        <f t="shared" si="168"/>
        <v>51.6</v>
      </c>
      <c r="Q2665" s="9">
        <f t="shared" si="165"/>
        <v>42548.876192129625</v>
      </c>
      <c r="R2665" s="9">
        <f t="shared" si="166"/>
        <v>40559.07708333333</v>
      </c>
      <c r="S2665">
        <f t="shared" si="167"/>
        <v>2016</v>
      </c>
    </row>
    <row r="2666" spans="1:19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8273</v>
      </c>
      <c r="O2666" t="s">
        <v>8274</v>
      </c>
      <c r="P2666">
        <f t="shared" si="168"/>
        <v>84.833299999999994</v>
      </c>
      <c r="Q2666" s="9">
        <f t="shared" si="165"/>
        <v>42398.195972222224</v>
      </c>
      <c r="R2666" s="9">
        <f t="shared" si="166"/>
        <v>42576.791666666672</v>
      </c>
      <c r="S2666">
        <f t="shared" si="167"/>
        <v>2016</v>
      </c>
    </row>
    <row r="2667" spans="1:19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8273</v>
      </c>
      <c r="O2667" t="s">
        <v>8313</v>
      </c>
      <c r="P2667">
        <f t="shared" si="168"/>
        <v>101.8</v>
      </c>
      <c r="Q2667" s="9">
        <f t="shared" si="165"/>
        <v>42017.927418981482</v>
      </c>
      <c r="R2667" s="9">
        <f t="shared" si="166"/>
        <v>42413.195972222224</v>
      </c>
      <c r="S2667">
        <f t="shared" si="167"/>
        <v>2015</v>
      </c>
    </row>
    <row r="2668" spans="1:19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8271</v>
      </c>
      <c r="O2668" t="s">
        <v>8309</v>
      </c>
      <c r="P2668">
        <f t="shared" si="168"/>
        <v>84.333299999999994</v>
      </c>
      <c r="Q2668" s="9">
        <f t="shared" si="165"/>
        <v>42179.898472222223</v>
      </c>
      <c r="R2668" s="9">
        <f t="shared" si="166"/>
        <v>42052.927418981482</v>
      </c>
      <c r="S2668">
        <f t="shared" si="167"/>
        <v>2015</v>
      </c>
    </row>
    <row r="2669" spans="1:19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8283</v>
      </c>
      <c r="O2669" t="s">
        <v>8286</v>
      </c>
      <c r="P2669">
        <f t="shared" si="168"/>
        <v>29.7059</v>
      </c>
      <c r="Q2669" s="9">
        <f t="shared" si="165"/>
        <v>42531.195277777777</v>
      </c>
      <c r="R2669" s="9">
        <f t="shared" si="166"/>
        <v>42195.75</v>
      </c>
      <c r="S2669">
        <f t="shared" si="167"/>
        <v>2016</v>
      </c>
    </row>
    <row r="2670" spans="1:19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8283</v>
      </c>
      <c r="O2670" t="s">
        <v>8286</v>
      </c>
      <c r="P2670">
        <f t="shared" si="168"/>
        <v>50.4</v>
      </c>
      <c r="Q2670" s="9">
        <f t="shared" si="165"/>
        <v>42139.816840277781</v>
      </c>
      <c r="R2670" s="9">
        <f t="shared" si="166"/>
        <v>42555.166666666672</v>
      </c>
      <c r="S2670">
        <f t="shared" si="167"/>
        <v>2015</v>
      </c>
    </row>
    <row r="2671" spans="1:19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8283</v>
      </c>
      <c r="O2671" t="s">
        <v>8286</v>
      </c>
      <c r="P2671">
        <f t="shared" si="168"/>
        <v>22.909099999999999</v>
      </c>
      <c r="Q2671" s="9">
        <f t="shared" si="165"/>
        <v>42535.049849537041</v>
      </c>
      <c r="R2671" s="9">
        <f t="shared" si="166"/>
        <v>42181.875</v>
      </c>
      <c r="S2671">
        <f t="shared" si="167"/>
        <v>2016</v>
      </c>
    </row>
    <row r="2672" spans="1:19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8283</v>
      </c>
      <c r="O2672" t="s">
        <v>8286</v>
      </c>
      <c r="P2672">
        <f t="shared" si="168"/>
        <v>25.161000000000001</v>
      </c>
      <c r="Q2672" s="9">
        <f t="shared" si="165"/>
        <v>42705.690347222218</v>
      </c>
      <c r="R2672" s="9">
        <f t="shared" si="166"/>
        <v>42556.049849537041</v>
      </c>
      <c r="S2672">
        <f t="shared" si="167"/>
        <v>2016</v>
      </c>
    </row>
    <row r="2673" spans="1:19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8268</v>
      </c>
      <c r="O2673" t="s">
        <v>8270</v>
      </c>
      <c r="P2673">
        <f t="shared" si="168"/>
        <v>167.66669999999999</v>
      </c>
      <c r="Q2673" s="9">
        <f t="shared" si="165"/>
        <v>40706.297442129631</v>
      </c>
      <c r="R2673" s="9">
        <f t="shared" si="166"/>
        <v>42734.958333333328</v>
      </c>
      <c r="S2673">
        <f t="shared" si="167"/>
        <v>2011</v>
      </c>
    </row>
    <row r="2674" spans="1:19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8281</v>
      </c>
      <c r="O2674" t="s">
        <v>8303</v>
      </c>
      <c r="P2674">
        <f t="shared" si="168"/>
        <v>31.375</v>
      </c>
      <c r="Q2674" s="9">
        <f t="shared" si="165"/>
        <v>42593.865405092598</v>
      </c>
      <c r="R2674" s="9">
        <f t="shared" si="166"/>
        <v>40736.297442129631</v>
      </c>
      <c r="S2674">
        <f t="shared" si="167"/>
        <v>2016</v>
      </c>
    </row>
    <row r="2675" spans="1:19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8283</v>
      </c>
      <c r="O2675" t="s">
        <v>8286</v>
      </c>
      <c r="P2675">
        <f t="shared" si="168"/>
        <v>62.625</v>
      </c>
      <c r="Q2675" s="9">
        <f t="shared" si="165"/>
        <v>40648.757939814815</v>
      </c>
      <c r="R2675" s="9">
        <f t="shared" si="166"/>
        <v>42613.865405092598</v>
      </c>
      <c r="S2675">
        <f t="shared" si="167"/>
        <v>2011</v>
      </c>
    </row>
    <row r="2676" spans="1:19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8281</v>
      </c>
      <c r="O2676" t="s">
        <v>8303</v>
      </c>
      <c r="P2676">
        <f t="shared" si="168"/>
        <v>71.428600000000003</v>
      </c>
      <c r="Q2676" s="9">
        <f t="shared" si="165"/>
        <v>42187.920972222222</v>
      </c>
      <c r="R2676" s="9">
        <f t="shared" si="166"/>
        <v>40678.757939814815</v>
      </c>
      <c r="S2676">
        <f t="shared" si="167"/>
        <v>2015</v>
      </c>
    </row>
    <row r="2677" spans="1:19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8281</v>
      </c>
      <c r="O2677" t="s">
        <v>8297</v>
      </c>
      <c r="P2677">
        <f t="shared" si="168"/>
        <v>500</v>
      </c>
      <c r="Q2677" s="9">
        <f t="shared" si="165"/>
        <v>40576.539664351854</v>
      </c>
      <c r="R2677" s="9">
        <f t="shared" si="166"/>
        <v>42197.920972222222</v>
      </c>
      <c r="S2677">
        <f t="shared" si="167"/>
        <v>2011</v>
      </c>
    </row>
    <row r="2678" spans="1:19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8287</v>
      </c>
      <c r="O2678" t="s">
        <v>8291</v>
      </c>
      <c r="P2678">
        <f t="shared" si="168"/>
        <v>25</v>
      </c>
      <c r="Q2678" s="9">
        <f t="shared" si="165"/>
        <v>41869.714166666665</v>
      </c>
      <c r="R2678" s="9">
        <f t="shared" si="166"/>
        <v>40606.539664351854</v>
      </c>
      <c r="S2678">
        <f t="shared" si="167"/>
        <v>2014</v>
      </c>
    </row>
    <row r="2679" spans="1:19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8283</v>
      </c>
      <c r="O2679" t="s">
        <v>8286</v>
      </c>
      <c r="P2679">
        <f t="shared" si="168"/>
        <v>29.411799999999999</v>
      </c>
      <c r="Q2679" s="9">
        <f t="shared" si="165"/>
        <v>42097.874155092592</v>
      </c>
      <c r="R2679" s="9">
        <f t="shared" si="166"/>
        <v>41876.875</v>
      </c>
      <c r="S2679">
        <f t="shared" si="167"/>
        <v>2015</v>
      </c>
    </row>
    <row r="2680" spans="1:19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8283</v>
      </c>
      <c r="O2680" t="s">
        <v>8295</v>
      </c>
      <c r="P2680">
        <f t="shared" si="168"/>
        <v>83.333299999999994</v>
      </c>
      <c r="Q2680" s="9">
        <f t="shared" si="165"/>
        <v>42752.827199074076</v>
      </c>
      <c r="R2680" s="9">
        <f t="shared" si="166"/>
        <v>42142.874155092592</v>
      </c>
      <c r="S2680">
        <f t="shared" si="167"/>
        <v>2017</v>
      </c>
    </row>
    <row r="2681" spans="1:19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8283</v>
      </c>
      <c r="O2681" t="s">
        <v>8284</v>
      </c>
      <c r="P2681">
        <f t="shared" si="168"/>
        <v>62.5</v>
      </c>
      <c r="Q2681" s="9">
        <f t="shared" si="165"/>
        <v>42446.845543981486</v>
      </c>
      <c r="R2681" s="9">
        <f t="shared" si="166"/>
        <v>42766.75</v>
      </c>
      <c r="S2681">
        <f t="shared" si="167"/>
        <v>2016</v>
      </c>
    </row>
    <row r="2682" spans="1:19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8283</v>
      </c>
      <c r="O2682" t="s">
        <v>8286</v>
      </c>
      <c r="P2682">
        <f t="shared" si="168"/>
        <v>41.666699999999999</v>
      </c>
      <c r="Q2682" s="9">
        <f t="shared" si="165"/>
        <v>42146.570393518516</v>
      </c>
      <c r="R2682" s="9">
        <f t="shared" si="166"/>
        <v>42496.845543981486</v>
      </c>
      <c r="S2682">
        <f t="shared" si="167"/>
        <v>2015</v>
      </c>
    </row>
    <row r="2683" spans="1:19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8283</v>
      </c>
      <c r="O2683" t="s">
        <v>8286</v>
      </c>
      <c r="P2683">
        <f t="shared" si="168"/>
        <v>55.555599999999998</v>
      </c>
      <c r="Q2683" s="9">
        <f t="shared" si="165"/>
        <v>42430.762222222227</v>
      </c>
      <c r="R2683" s="9">
        <f t="shared" si="166"/>
        <v>42176.570393518516</v>
      </c>
      <c r="S2683">
        <f t="shared" si="167"/>
        <v>2016</v>
      </c>
    </row>
    <row r="2684" spans="1:19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8283</v>
      </c>
      <c r="O2684" t="s">
        <v>8286</v>
      </c>
      <c r="P2684">
        <f t="shared" si="168"/>
        <v>35.714300000000001</v>
      </c>
      <c r="Q2684" s="9">
        <f t="shared" si="165"/>
        <v>42381.478981481487</v>
      </c>
      <c r="R2684" s="9">
        <f t="shared" si="166"/>
        <v>42460.720555555556</v>
      </c>
      <c r="S2684">
        <f t="shared" si="167"/>
        <v>2016</v>
      </c>
    </row>
    <row r="2685" spans="1:19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8283</v>
      </c>
      <c r="O2685" t="s">
        <v>8286</v>
      </c>
      <c r="P2685">
        <f t="shared" si="168"/>
        <v>29.411799999999999</v>
      </c>
      <c r="Q2685" s="9">
        <f t="shared" si="165"/>
        <v>42173.466863425929</v>
      </c>
      <c r="R2685" s="9">
        <f t="shared" si="166"/>
        <v>42402.478981481487</v>
      </c>
      <c r="S2685">
        <f t="shared" si="167"/>
        <v>2015</v>
      </c>
    </row>
    <row r="2686" spans="1:19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8283</v>
      </c>
      <c r="O2686" t="s">
        <v>8295</v>
      </c>
      <c r="P2686">
        <f t="shared" si="168"/>
        <v>166.66669999999999</v>
      </c>
      <c r="Q2686" s="9">
        <f t="shared" si="165"/>
        <v>42333.695821759262</v>
      </c>
      <c r="R2686" s="9">
        <f t="shared" si="166"/>
        <v>42226.958333333328</v>
      </c>
      <c r="S2686">
        <f t="shared" si="167"/>
        <v>2015</v>
      </c>
    </row>
    <row r="2687" spans="1:19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8283</v>
      </c>
      <c r="O2687" t="s">
        <v>8295</v>
      </c>
      <c r="P2687">
        <f t="shared" si="168"/>
        <v>500</v>
      </c>
      <c r="Q2687" s="9">
        <f t="shared" si="165"/>
        <v>41950.26694444444</v>
      </c>
      <c r="R2687" s="9">
        <f t="shared" si="166"/>
        <v>42361.679166666669</v>
      </c>
      <c r="S2687">
        <f t="shared" si="167"/>
        <v>2014</v>
      </c>
    </row>
    <row r="2688" spans="1:19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8283</v>
      </c>
      <c r="O2688" t="s">
        <v>8286</v>
      </c>
      <c r="P2688">
        <f t="shared" si="168"/>
        <v>29.235299999999999</v>
      </c>
      <c r="Q2688" s="9">
        <f t="shared" si="165"/>
        <v>42024.86513888889</v>
      </c>
      <c r="R2688" s="9">
        <f t="shared" si="166"/>
        <v>41963.669444444444</v>
      </c>
      <c r="S2688">
        <f t="shared" si="167"/>
        <v>2015</v>
      </c>
    </row>
    <row r="2689" spans="1:19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8268</v>
      </c>
      <c r="O2689" t="s">
        <v>8275</v>
      </c>
      <c r="P2689">
        <f t="shared" si="168"/>
        <v>10.040800000000001</v>
      </c>
      <c r="Q2689" s="9">
        <f t="shared" si="165"/>
        <v>42523.739212962959</v>
      </c>
      <c r="R2689" s="9">
        <f t="shared" si="166"/>
        <v>42054.86513888889</v>
      </c>
      <c r="S2689">
        <f t="shared" si="167"/>
        <v>2016</v>
      </c>
    </row>
    <row r="2690" spans="1:19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8283</v>
      </c>
      <c r="O2690" t="s">
        <v>8286</v>
      </c>
      <c r="P2690">
        <f t="shared" si="168"/>
        <v>163.33330000000001</v>
      </c>
      <c r="Q2690" s="9">
        <f t="shared" si="165"/>
        <v>42467.548541666663</v>
      </c>
      <c r="R2690" s="9">
        <f t="shared" si="166"/>
        <v>42553.739212962959</v>
      </c>
      <c r="S2690">
        <f t="shared" si="167"/>
        <v>2016</v>
      </c>
    </row>
    <row r="2691" spans="1:19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8283</v>
      </c>
      <c r="O2691" t="s">
        <v>8286</v>
      </c>
      <c r="P2691">
        <f t="shared" si="168"/>
        <v>37.538499999999999</v>
      </c>
      <c r="Q2691" s="9">
        <f t="shared" ref="Q2691:Q2754" si="169">(((J2692/60)/60)/24)+DATE(1970,1,1)</f>
        <v>42427.721006944441</v>
      </c>
      <c r="R2691" s="9">
        <f t="shared" ref="R2691:R2754" si="170">(((I2691/60)/60)/24)+DATE(1970,1,1)</f>
        <v>42496.544444444444</v>
      </c>
      <c r="S2691">
        <f t="shared" ref="S2691:S2754" si="171">YEAR(Q2691)</f>
        <v>2016</v>
      </c>
    </row>
    <row r="2692" spans="1:19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8287</v>
      </c>
      <c r="O2692" t="s">
        <v>8290</v>
      </c>
      <c r="P2692">
        <f t="shared" si="168"/>
        <v>54.1111</v>
      </c>
      <c r="Q2692" s="9">
        <f t="shared" si="169"/>
        <v>42704.086053240739</v>
      </c>
      <c r="R2692" s="9">
        <f t="shared" si="170"/>
        <v>42457.679340277777</v>
      </c>
      <c r="S2692">
        <f t="shared" si="171"/>
        <v>2016</v>
      </c>
    </row>
    <row r="2693" spans="1:19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8268</v>
      </c>
      <c r="O2693" t="s">
        <v>8270</v>
      </c>
      <c r="P2693">
        <f t="shared" ref="P2693:P2756" si="172">IFERROR(ROUND(E2693/L2693,4),0)</f>
        <v>60.75</v>
      </c>
      <c r="Q2693" s="9">
        <f t="shared" si="169"/>
        <v>42746.261782407411</v>
      </c>
      <c r="R2693" s="9">
        <f t="shared" si="170"/>
        <v>42734.086053240739</v>
      </c>
      <c r="S2693">
        <f t="shared" si="171"/>
        <v>2017</v>
      </c>
    </row>
    <row r="2694" spans="1:19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8283</v>
      </c>
      <c r="O2694" t="s">
        <v>8286</v>
      </c>
      <c r="P2694">
        <f t="shared" si="172"/>
        <v>44.090899999999998</v>
      </c>
      <c r="Q2694" s="9">
        <f t="shared" si="169"/>
        <v>42410.017199074078</v>
      </c>
      <c r="R2694" s="9">
        <f t="shared" si="170"/>
        <v>42784.207638888889</v>
      </c>
      <c r="S2694">
        <f t="shared" si="171"/>
        <v>2016</v>
      </c>
    </row>
    <row r="2695" spans="1:19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8283</v>
      </c>
      <c r="O2695" t="s">
        <v>8286</v>
      </c>
      <c r="P2695">
        <f t="shared" si="172"/>
        <v>28.323499999999999</v>
      </c>
      <c r="Q2695" s="9">
        <f t="shared" si="169"/>
        <v>42726.192916666667</v>
      </c>
      <c r="R2695" s="9">
        <f t="shared" si="170"/>
        <v>42430.999305555553</v>
      </c>
      <c r="S2695">
        <f t="shared" si="171"/>
        <v>2016</v>
      </c>
    </row>
    <row r="2696" spans="1:19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8268</v>
      </c>
      <c r="O2696" t="s">
        <v>8270</v>
      </c>
      <c r="P2696">
        <f t="shared" si="172"/>
        <v>120.25</v>
      </c>
      <c r="Q2696" s="9">
        <f t="shared" si="169"/>
        <v>42140.421319444446</v>
      </c>
      <c r="R2696" s="9">
        <f t="shared" si="170"/>
        <v>42786.192916666667</v>
      </c>
      <c r="S2696">
        <f t="shared" si="171"/>
        <v>2015</v>
      </c>
    </row>
    <row r="2697" spans="1:19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8283</v>
      </c>
      <c r="O2697" t="s">
        <v>8295</v>
      </c>
      <c r="P2697">
        <f t="shared" si="172"/>
        <v>60.125</v>
      </c>
      <c r="Q2697" s="9">
        <f t="shared" si="169"/>
        <v>42107.703877314809</v>
      </c>
      <c r="R2697" s="9">
        <f t="shared" si="170"/>
        <v>42171.979166666672</v>
      </c>
      <c r="S2697">
        <f t="shared" si="171"/>
        <v>2015</v>
      </c>
    </row>
    <row r="2698" spans="1:19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8281</v>
      </c>
      <c r="O2698" t="s">
        <v>8299</v>
      </c>
      <c r="P2698">
        <f t="shared" si="172"/>
        <v>40</v>
      </c>
      <c r="Q2698" s="9">
        <f t="shared" si="169"/>
        <v>42411.828287037039</v>
      </c>
      <c r="R2698" s="9">
        <f t="shared" si="170"/>
        <v>42137.703877314809</v>
      </c>
      <c r="S2698">
        <f t="shared" si="171"/>
        <v>2016</v>
      </c>
    </row>
    <row r="2699" spans="1:19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8268</v>
      </c>
      <c r="O2699" t="s">
        <v>8270</v>
      </c>
      <c r="P2699">
        <f t="shared" si="172"/>
        <v>60</v>
      </c>
      <c r="Q2699" s="9">
        <f t="shared" si="169"/>
        <v>41156.963344907403</v>
      </c>
      <c r="R2699" s="9">
        <f t="shared" si="170"/>
        <v>42441.828287037039</v>
      </c>
      <c r="S2699">
        <f t="shared" si="171"/>
        <v>2012</v>
      </c>
    </row>
    <row r="2700" spans="1:19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8276</v>
      </c>
      <c r="O2700" t="s">
        <v>8294</v>
      </c>
      <c r="P2700">
        <f t="shared" si="172"/>
        <v>21.7273</v>
      </c>
      <c r="Q2700" s="9">
        <f t="shared" si="169"/>
        <v>42100.723738425921</v>
      </c>
      <c r="R2700" s="9">
        <f t="shared" si="170"/>
        <v>41186.963344907403</v>
      </c>
      <c r="S2700">
        <f t="shared" si="171"/>
        <v>2015</v>
      </c>
    </row>
    <row r="2701" spans="1:19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8283</v>
      </c>
      <c r="O2701" t="s">
        <v>8284</v>
      </c>
      <c r="P2701">
        <f t="shared" si="172"/>
        <v>78.333299999999994</v>
      </c>
      <c r="Q2701" s="9">
        <f t="shared" si="169"/>
        <v>42433.761886574073</v>
      </c>
      <c r="R2701" s="9">
        <f t="shared" si="170"/>
        <v>42129.783333333333</v>
      </c>
      <c r="S2701">
        <f t="shared" si="171"/>
        <v>2016</v>
      </c>
    </row>
    <row r="2702" spans="1:19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8283</v>
      </c>
      <c r="O2702" t="s">
        <v>8286</v>
      </c>
      <c r="P2702">
        <f t="shared" si="172"/>
        <v>15.129</v>
      </c>
      <c r="Q2702" s="9">
        <f t="shared" si="169"/>
        <v>42437.924988425926</v>
      </c>
      <c r="R2702" s="9">
        <f t="shared" si="170"/>
        <v>42442.916666666672</v>
      </c>
      <c r="S2702">
        <f t="shared" si="171"/>
        <v>2016</v>
      </c>
    </row>
    <row r="2703" spans="1:19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8268</v>
      </c>
      <c r="O2703" t="s">
        <v>8270</v>
      </c>
      <c r="P2703">
        <f t="shared" si="172"/>
        <v>116.75</v>
      </c>
      <c r="Q2703" s="9">
        <f t="shared" si="169"/>
        <v>41974.738576388889</v>
      </c>
      <c r="R2703" s="9">
        <f t="shared" si="170"/>
        <v>42497.883321759262</v>
      </c>
      <c r="S2703">
        <f t="shared" si="171"/>
        <v>2014</v>
      </c>
    </row>
    <row r="2704" spans="1:19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8283</v>
      </c>
      <c r="O2704" t="s">
        <v>8286</v>
      </c>
      <c r="P2704">
        <f t="shared" si="172"/>
        <v>35.923099999999998</v>
      </c>
      <c r="Q2704" s="9">
        <f t="shared" si="169"/>
        <v>42240.852534722217</v>
      </c>
      <c r="R2704" s="9">
        <f t="shared" si="170"/>
        <v>41994.738576388889</v>
      </c>
      <c r="S2704">
        <f t="shared" si="171"/>
        <v>2015</v>
      </c>
    </row>
    <row r="2705" spans="1:19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8287</v>
      </c>
      <c r="O2705" t="s">
        <v>8291</v>
      </c>
      <c r="P2705">
        <f t="shared" si="172"/>
        <v>35.615400000000001</v>
      </c>
      <c r="Q2705" s="9">
        <f t="shared" si="169"/>
        <v>41989.853692129633</v>
      </c>
      <c r="R2705" s="9">
        <f t="shared" si="170"/>
        <v>42270.852534722217</v>
      </c>
      <c r="S2705">
        <f t="shared" si="171"/>
        <v>2014</v>
      </c>
    </row>
    <row r="2706" spans="1:19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8268</v>
      </c>
      <c r="O2706" t="s">
        <v>8302</v>
      </c>
      <c r="P2706">
        <f t="shared" si="172"/>
        <v>57.875</v>
      </c>
      <c r="Q2706" s="9">
        <f t="shared" si="169"/>
        <v>40844.691643518519</v>
      </c>
      <c r="R2706" s="9">
        <f t="shared" si="170"/>
        <v>42019.811805555553</v>
      </c>
      <c r="S2706">
        <f t="shared" si="171"/>
        <v>2011</v>
      </c>
    </row>
    <row r="2707" spans="1:19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8281</v>
      </c>
      <c r="O2707" t="s">
        <v>8303</v>
      </c>
      <c r="P2707">
        <f t="shared" si="172"/>
        <v>30.666699999999999</v>
      </c>
      <c r="Q2707" s="9">
        <f t="shared" si="169"/>
        <v>40935.005104166667</v>
      </c>
      <c r="R2707" s="9">
        <f t="shared" si="170"/>
        <v>40904.733310185184</v>
      </c>
      <c r="S2707">
        <f t="shared" si="171"/>
        <v>2012</v>
      </c>
    </row>
    <row r="2708" spans="1:19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8281</v>
      </c>
      <c r="O2708" t="s">
        <v>8303</v>
      </c>
      <c r="P2708">
        <f t="shared" si="172"/>
        <v>21.904800000000002</v>
      </c>
      <c r="Q2708" s="9">
        <f t="shared" si="169"/>
        <v>42204.875868055555</v>
      </c>
      <c r="R2708" s="9">
        <f t="shared" si="170"/>
        <v>40965.005104166667</v>
      </c>
      <c r="S2708">
        <f t="shared" si="171"/>
        <v>2015</v>
      </c>
    </row>
    <row r="2709" spans="1:19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8279</v>
      </c>
      <c r="O2709" t="s">
        <v>8305</v>
      </c>
      <c r="P2709">
        <f t="shared" si="172"/>
        <v>76.666700000000006</v>
      </c>
      <c r="Q2709" s="9">
        <f t="shared" si="169"/>
        <v>42198.695138888885</v>
      </c>
      <c r="R2709" s="9">
        <f t="shared" si="170"/>
        <v>42234.875868055555</v>
      </c>
      <c r="S2709">
        <f t="shared" si="171"/>
        <v>2015</v>
      </c>
    </row>
    <row r="2710" spans="1:19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8279</v>
      </c>
      <c r="O2710" t="s">
        <v>8305</v>
      </c>
      <c r="P2710">
        <f t="shared" si="172"/>
        <v>35.384599999999999</v>
      </c>
      <c r="Q2710" s="9">
        <f t="shared" si="169"/>
        <v>42383.793124999997</v>
      </c>
      <c r="R2710" s="9">
        <f t="shared" si="170"/>
        <v>42238.165972222225</v>
      </c>
      <c r="S2710">
        <f t="shared" si="171"/>
        <v>2016</v>
      </c>
    </row>
    <row r="2711" spans="1:19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8283</v>
      </c>
      <c r="O2711" t="s">
        <v>8286</v>
      </c>
      <c r="P2711">
        <f t="shared" si="172"/>
        <v>30.666699999999999</v>
      </c>
      <c r="Q2711" s="9">
        <f t="shared" si="169"/>
        <v>41904.650578703702</v>
      </c>
      <c r="R2711" s="9">
        <f t="shared" si="170"/>
        <v>42413.793124999997</v>
      </c>
      <c r="S2711">
        <f t="shared" si="171"/>
        <v>2014</v>
      </c>
    </row>
    <row r="2712" spans="1:19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8283</v>
      </c>
      <c r="O2712" t="s">
        <v>8286</v>
      </c>
      <c r="P2712">
        <f t="shared" si="172"/>
        <v>38.333300000000001</v>
      </c>
      <c r="Q2712" s="9">
        <f t="shared" si="169"/>
        <v>42090.909016203703</v>
      </c>
      <c r="R2712" s="9">
        <f t="shared" si="170"/>
        <v>41934.650578703702</v>
      </c>
      <c r="S2712">
        <f t="shared" si="171"/>
        <v>2015</v>
      </c>
    </row>
    <row r="2713" spans="1:19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8283</v>
      </c>
      <c r="O2713" t="s">
        <v>8295</v>
      </c>
      <c r="P2713">
        <f t="shared" si="172"/>
        <v>50.555599999999998</v>
      </c>
      <c r="Q2713" s="9">
        <f t="shared" si="169"/>
        <v>42601.827141203699</v>
      </c>
      <c r="R2713" s="9">
        <f t="shared" si="170"/>
        <v>42097.909016203703</v>
      </c>
      <c r="S2713">
        <f t="shared" si="171"/>
        <v>2016</v>
      </c>
    </row>
    <row r="2714" spans="1:19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8283</v>
      </c>
      <c r="O2714" t="s">
        <v>8286</v>
      </c>
      <c r="P2714">
        <f t="shared" si="172"/>
        <v>32.357100000000003</v>
      </c>
      <c r="Q2714" s="9">
        <f t="shared" si="169"/>
        <v>42775.964212962965</v>
      </c>
      <c r="R2714" s="9">
        <f t="shared" si="170"/>
        <v>42631.827141203699</v>
      </c>
      <c r="S2714">
        <f t="shared" si="171"/>
        <v>2017</v>
      </c>
    </row>
    <row r="2715" spans="1:19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8283</v>
      </c>
      <c r="O2715" t="s">
        <v>8286</v>
      </c>
      <c r="P2715">
        <f t="shared" si="172"/>
        <v>32.357100000000003</v>
      </c>
      <c r="Q2715" s="9">
        <f t="shared" si="169"/>
        <v>42047.724444444444</v>
      </c>
      <c r="R2715" s="9">
        <f t="shared" si="170"/>
        <v>42795.791666666672</v>
      </c>
      <c r="S2715">
        <f t="shared" si="171"/>
        <v>2015</v>
      </c>
    </row>
    <row r="2716" spans="1:19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8283</v>
      </c>
      <c r="O2716" t="s">
        <v>8295</v>
      </c>
      <c r="P2716">
        <f t="shared" si="172"/>
        <v>30.133299999999998</v>
      </c>
      <c r="Q2716" s="9">
        <f t="shared" si="169"/>
        <v>41829.935717592591</v>
      </c>
      <c r="R2716" s="9">
        <f t="shared" si="170"/>
        <v>42077.132638888885</v>
      </c>
      <c r="S2716">
        <f t="shared" si="171"/>
        <v>2014</v>
      </c>
    </row>
    <row r="2717" spans="1:19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8283</v>
      </c>
      <c r="O2717" t="s">
        <v>8284</v>
      </c>
      <c r="P2717">
        <f t="shared" si="172"/>
        <v>41</v>
      </c>
      <c r="Q2717" s="9">
        <f t="shared" si="169"/>
        <v>42064.785613425927</v>
      </c>
      <c r="R2717" s="9">
        <f t="shared" si="170"/>
        <v>41859.935717592591</v>
      </c>
      <c r="S2717">
        <f t="shared" si="171"/>
        <v>2015</v>
      </c>
    </row>
    <row r="2718" spans="1:19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8283</v>
      </c>
      <c r="O2718" t="s">
        <v>8286</v>
      </c>
      <c r="P2718">
        <f t="shared" si="172"/>
        <v>30</v>
      </c>
      <c r="Q2718" s="9">
        <f t="shared" si="169"/>
        <v>41795.598923611113</v>
      </c>
      <c r="R2718" s="9">
        <f t="shared" si="170"/>
        <v>42099.743946759263</v>
      </c>
      <c r="S2718">
        <f t="shared" si="171"/>
        <v>2014</v>
      </c>
    </row>
    <row r="2719" spans="1:19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8283</v>
      </c>
      <c r="O2719" t="s">
        <v>8286</v>
      </c>
      <c r="P2719">
        <f t="shared" si="172"/>
        <v>64.285700000000006</v>
      </c>
      <c r="Q2719" s="9">
        <f t="shared" si="169"/>
        <v>42622.456238425926</v>
      </c>
      <c r="R2719" s="9">
        <f t="shared" si="170"/>
        <v>41825.598923611113</v>
      </c>
      <c r="S2719">
        <f t="shared" si="171"/>
        <v>2016</v>
      </c>
    </row>
    <row r="2720" spans="1:19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8271</v>
      </c>
      <c r="O2720" t="s">
        <v>8308</v>
      </c>
      <c r="P2720">
        <f t="shared" si="172"/>
        <v>44.5</v>
      </c>
      <c r="Q2720" s="9">
        <f t="shared" si="169"/>
        <v>42067.722372685181</v>
      </c>
      <c r="R2720" s="9">
        <f t="shared" si="170"/>
        <v>42652.456238425926</v>
      </c>
      <c r="S2720">
        <f t="shared" si="171"/>
        <v>2015</v>
      </c>
    </row>
    <row r="2721" spans="1:19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8271</v>
      </c>
      <c r="O2721" t="s">
        <v>8312</v>
      </c>
      <c r="P2721">
        <f t="shared" si="172"/>
        <v>40.454500000000003</v>
      </c>
      <c r="Q2721" s="9">
        <f t="shared" si="169"/>
        <v>42213.505474537036</v>
      </c>
      <c r="R2721" s="9">
        <f t="shared" si="170"/>
        <v>42097.651388888888</v>
      </c>
      <c r="S2721">
        <f t="shared" si="171"/>
        <v>2015</v>
      </c>
    </row>
    <row r="2722" spans="1:19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8283</v>
      </c>
      <c r="O2722" t="s">
        <v>8286</v>
      </c>
      <c r="P2722">
        <f t="shared" si="172"/>
        <v>24.444400000000002</v>
      </c>
      <c r="Q2722" s="9">
        <f t="shared" si="169"/>
        <v>41982.87364583333</v>
      </c>
      <c r="R2722" s="9">
        <f t="shared" si="170"/>
        <v>42238.505474537036</v>
      </c>
      <c r="S2722">
        <f t="shared" si="171"/>
        <v>2014</v>
      </c>
    </row>
    <row r="2723" spans="1:19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8283</v>
      </c>
      <c r="O2723" t="s">
        <v>8286</v>
      </c>
      <c r="P2723">
        <f t="shared" si="172"/>
        <v>44</v>
      </c>
      <c r="Q2723" s="9">
        <f t="shared" si="169"/>
        <v>42245.234340277777</v>
      </c>
      <c r="R2723" s="9">
        <f t="shared" si="170"/>
        <v>42012.87364583333</v>
      </c>
      <c r="S2723">
        <f t="shared" si="171"/>
        <v>2015</v>
      </c>
    </row>
    <row r="2724" spans="1:19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8283</v>
      </c>
      <c r="O2724" t="s">
        <v>8286</v>
      </c>
      <c r="P2724">
        <f t="shared" si="172"/>
        <v>48.555599999999998</v>
      </c>
      <c r="Q2724" s="9">
        <f t="shared" si="169"/>
        <v>41835.126805555556</v>
      </c>
      <c r="R2724" s="9">
        <f t="shared" si="170"/>
        <v>42263.234340277777</v>
      </c>
      <c r="S2724">
        <f t="shared" si="171"/>
        <v>2014</v>
      </c>
    </row>
    <row r="2725" spans="1:19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8281</v>
      </c>
      <c r="O2725" t="s">
        <v>8285</v>
      </c>
      <c r="P2725">
        <f t="shared" si="172"/>
        <v>43.5</v>
      </c>
      <c r="Q2725" s="9">
        <f t="shared" si="169"/>
        <v>41619.998310185183</v>
      </c>
      <c r="R2725" s="9">
        <f t="shared" si="170"/>
        <v>41867.987500000003</v>
      </c>
      <c r="S2725">
        <f t="shared" si="171"/>
        <v>2013</v>
      </c>
    </row>
    <row r="2726" spans="1:19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8287</v>
      </c>
      <c r="O2726" t="s">
        <v>8291</v>
      </c>
      <c r="P2726">
        <f t="shared" si="172"/>
        <v>31.071400000000001</v>
      </c>
      <c r="Q2726" s="9">
        <f t="shared" si="169"/>
        <v>42027.056793981479</v>
      </c>
      <c r="R2726" s="9">
        <f t="shared" si="170"/>
        <v>41629.197222222225</v>
      </c>
      <c r="S2726">
        <f t="shared" si="171"/>
        <v>2015</v>
      </c>
    </row>
    <row r="2727" spans="1:19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8268</v>
      </c>
      <c r="O2727" t="s">
        <v>8302</v>
      </c>
      <c r="P2727">
        <f t="shared" si="172"/>
        <v>145</v>
      </c>
      <c r="Q2727" s="9">
        <f t="shared" si="169"/>
        <v>42703.917824074073</v>
      </c>
      <c r="R2727" s="9">
        <f t="shared" si="170"/>
        <v>42057.056793981479</v>
      </c>
      <c r="S2727">
        <f t="shared" si="171"/>
        <v>2016</v>
      </c>
    </row>
    <row r="2728" spans="1:19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8268</v>
      </c>
      <c r="O2728" t="s">
        <v>8278</v>
      </c>
      <c r="P2728">
        <f t="shared" si="172"/>
        <v>108.25</v>
      </c>
      <c r="Q2728" s="9">
        <f t="shared" si="169"/>
        <v>41863.260381944441</v>
      </c>
      <c r="R2728" s="9">
        <f t="shared" si="170"/>
        <v>42733.917824074073</v>
      </c>
      <c r="S2728">
        <f t="shared" si="171"/>
        <v>2014</v>
      </c>
    </row>
    <row r="2729" spans="1:19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8281</v>
      </c>
      <c r="O2729" t="s">
        <v>8299</v>
      </c>
      <c r="P2729">
        <f t="shared" si="172"/>
        <v>35.833300000000001</v>
      </c>
      <c r="Q2729" s="9">
        <f t="shared" si="169"/>
        <v>42607.316122685181</v>
      </c>
      <c r="R2729" s="9">
        <f t="shared" si="170"/>
        <v>41893.260381944441</v>
      </c>
      <c r="S2729">
        <f t="shared" si="171"/>
        <v>2016</v>
      </c>
    </row>
    <row r="2730" spans="1:19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8279</v>
      </c>
      <c r="O2730" t="s">
        <v>8280</v>
      </c>
      <c r="P2730">
        <f t="shared" si="172"/>
        <v>47.777799999999999</v>
      </c>
      <c r="Q2730" s="9">
        <f t="shared" si="169"/>
        <v>42081.515335648146</v>
      </c>
      <c r="R2730" s="9">
        <f t="shared" si="170"/>
        <v>42613.233333333337</v>
      </c>
      <c r="S2730">
        <f t="shared" si="171"/>
        <v>2015</v>
      </c>
    </row>
    <row r="2731" spans="1:19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8283</v>
      </c>
      <c r="O2731" t="s">
        <v>8284</v>
      </c>
      <c r="P2731">
        <f t="shared" si="172"/>
        <v>43</v>
      </c>
      <c r="Q2731" s="9">
        <f t="shared" si="169"/>
        <v>42309.191307870366</v>
      </c>
      <c r="R2731" s="9">
        <f t="shared" si="170"/>
        <v>42095.515335648146</v>
      </c>
      <c r="S2731">
        <f t="shared" si="171"/>
        <v>2015</v>
      </c>
    </row>
    <row r="2732" spans="1:19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8283</v>
      </c>
      <c r="O2732" t="s">
        <v>8286</v>
      </c>
      <c r="P2732">
        <f t="shared" si="172"/>
        <v>30.714300000000001</v>
      </c>
      <c r="Q2732" s="9">
        <f t="shared" si="169"/>
        <v>42160.651817129634</v>
      </c>
      <c r="R2732" s="9">
        <f t="shared" si="170"/>
        <v>42338.9375</v>
      </c>
      <c r="S2732">
        <f t="shared" si="171"/>
        <v>2015</v>
      </c>
    </row>
    <row r="2733" spans="1:19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8283</v>
      </c>
      <c r="O2733" t="s">
        <v>8286</v>
      </c>
      <c r="P2733">
        <f t="shared" si="172"/>
        <v>21.5</v>
      </c>
      <c r="Q2733" s="9">
        <f t="shared" si="169"/>
        <v>42022.661527777775</v>
      </c>
      <c r="R2733" s="9">
        <f t="shared" si="170"/>
        <v>42190.651817129634</v>
      </c>
      <c r="S2733">
        <f t="shared" si="171"/>
        <v>2015</v>
      </c>
    </row>
    <row r="2734" spans="1:19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8283</v>
      </c>
      <c r="O2734" t="s">
        <v>8286</v>
      </c>
      <c r="P2734">
        <f t="shared" si="172"/>
        <v>33.076900000000002</v>
      </c>
      <c r="Q2734" s="9">
        <f t="shared" si="169"/>
        <v>42089.901574074072</v>
      </c>
      <c r="R2734" s="9">
        <f t="shared" si="170"/>
        <v>42063.5</v>
      </c>
      <c r="S2734">
        <f t="shared" si="171"/>
        <v>2015</v>
      </c>
    </row>
    <row r="2735" spans="1:19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8283</v>
      </c>
      <c r="O2735" t="s">
        <v>8286</v>
      </c>
      <c r="P2735">
        <f t="shared" si="172"/>
        <v>61</v>
      </c>
      <c r="Q2735" s="9">
        <f t="shared" si="169"/>
        <v>42083.069884259254</v>
      </c>
      <c r="R2735" s="9">
        <f t="shared" si="170"/>
        <v>42149.901574074072</v>
      </c>
      <c r="S2735">
        <f t="shared" si="171"/>
        <v>2015</v>
      </c>
    </row>
    <row r="2736" spans="1:19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8268</v>
      </c>
      <c r="O2736" t="s">
        <v>8302</v>
      </c>
      <c r="P2736">
        <f t="shared" si="172"/>
        <v>53.25</v>
      </c>
      <c r="Q2736" s="9">
        <f t="shared" si="169"/>
        <v>41975.676111111112</v>
      </c>
      <c r="R2736" s="9">
        <f t="shared" si="170"/>
        <v>42128.069884259254</v>
      </c>
      <c r="S2736">
        <f t="shared" si="171"/>
        <v>2014</v>
      </c>
    </row>
    <row r="2737" spans="1:19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8283</v>
      </c>
      <c r="O2737" t="s">
        <v>8295</v>
      </c>
      <c r="P2737">
        <f t="shared" si="172"/>
        <v>47.333300000000001</v>
      </c>
      <c r="Q2737" s="9">
        <f t="shared" si="169"/>
        <v>40706.135208333333</v>
      </c>
      <c r="R2737" s="9">
        <f t="shared" si="170"/>
        <v>42006.676111111112</v>
      </c>
      <c r="S2737">
        <f t="shared" si="171"/>
        <v>2011</v>
      </c>
    </row>
    <row r="2738" spans="1:19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8281</v>
      </c>
      <c r="O2738" t="s">
        <v>8303</v>
      </c>
      <c r="P2738">
        <f t="shared" si="172"/>
        <v>53.125</v>
      </c>
      <c r="Q2738" s="9">
        <f t="shared" si="169"/>
        <v>41577.045428240745</v>
      </c>
      <c r="R2738" s="9">
        <f t="shared" si="170"/>
        <v>40736.135208333333</v>
      </c>
      <c r="S2738">
        <f t="shared" si="171"/>
        <v>2013</v>
      </c>
    </row>
    <row r="2739" spans="1:19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8276</v>
      </c>
      <c r="O2739" t="s">
        <v>8294</v>
      </c>
      <c r="P2739">
        <f t="shared" si="172"/>
        <v>17.708300000000001</v>
      </c>
      <c r="Q2739" s="9">
        <f t="shared" si="169"/>
        <v>42094.667256944449</v>
      </c>
      <c r="R2739" s="9">
        <f t="shared" si="170"/>
        <v>41617.249305555553</v>
      </c>
      <c r="S2739">
        <f t="shared" si="171"/>
        <v>2015</v>
      </c>
    </row>
    <row r="2740" spans="1:19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8276</v>
      </c>
      <c r="O2740" t="s">
        <v>8304</v>
      </c>
      <c r="P2740">
        <f t="shared" si="172"/>
        <v>60.714300000000001</v>
      </c>
      <c r="Q2740" s="9">
        <f t="shared" si="169"/>
        <v>42299.776770833334</v>
      </c>
      <c r="R2740" s="9">
        <f t="shared" si="170"/>
        <v>42124.667256944449</v>
      </c>
      <c r="S2740">
        <f t="shared" si="171"/>
        <v>2015</v>
      </c>
    </row>
    <row r="2741" spans="1:19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8287</v>
      </c>
      <c r="O2741" t="s">
        <v>8289</v>
      </c>
      <c r="P2741">
        <f t="shared" si="172"/>
        <v>47.222200000000001</v>
      </c>
      <c r="Q2741" s="9">
        <f t="shared" si="169"/>
        <v>42306.848854166667</v>
      </c>
      <c r="R2741" s="9">
        <f t="shared" si="170"/>
        <v>42310.333333333328</v>
      </c>
      <c r="S2741">
        <f t="shared" si="171"/>
        <v>2015</v>
      </c>
    </row>
    <row r="2742" spans="1:19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8283</v>
      </c>
      <c r="O2742" t="s">
        <v>8286</v>
      </c>
      <c r="P2742">
        <f t="shared" si="172"/>
        <v>53.125</v>
      </c>
      <c r="Q2742" s="9">
        <f t="shared" si="169"/>
        <v>41276.846817129634</v>
      </c>
      <c r="R2742" s="9">
        <f t="shared" si="170"/>
        <v>42336.890520833331</v>
      </c>
      <c r="S2742">
        <f t="shared" si="171"/>
        <v>2013</v>
      </c>
    </row>
    <row r="2743" spans="1:19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8287</v>
      </c>
      <c r="O2743" t="s">
        <v>8289</v>
      </c>
      <c r="P2743">
        <f t="shared" si="172"/>
        <v>15.035399999999999</v>
      </c>
      <c r="Q2743" s="9">
        <f t="shared" si="169"/>
        <v>42147.729930555557</v>
      </c>
      <c r="R2743" s="9">
        <f t="shared" si="170"/>
        <v>41290.846817129634</v>
      </c>
      <c r="S2743">
        <f t="shared" si="171"/>
        <v>2015</v>
      </c>
    </row>
    <row r="2744" spans="1:19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8283</v>
      </c>
      <c r="O2744" t="s">
        <v>8286</v>
      </c>
      <c r="P2744">
        <f t="shared" si="172"/>
        <v>105</v>
      </c>
      <c r="Q2744" s="9">
        <f t="shared" si="169"/>
        <v>42601.851678240739</v>
      </c>
      <c r="R2744" s="9">
        <f t="shared" si="170"/>
        <v>42177.729930555557</v>
      </c>
      <c r="S2744">
        <f t="shared" si="171"/>
        <v>2016</v>
      </c>
    </row>
    <row r="2745" spans="1:19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8271</v>
      </c>
      <c r="O2745" t="s">
        <v>8308</v>
      </c>
      <c r="P2745">
        <f t="shared" si="172"/>
        <v>104.75</v>
      </c>
      <c r="Q2745" s="9">
        <f t="shared" si="169"/>
        <v>42111.71665509259</v>
      </c>
      <c r="R2745" s="9">
        <f t="shared" si="170"/>
        <v>42631.851678240739</v>
      </c>
      <c r="S2745">
        <f t="shared" si="171"/>
        <v>2015</v>
      </c>
    </row>
    <row r="2746" spans="1:19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8283</v>
      </c>
      <c r="O2746" t="s">
        <v>8286</v>
      </c>
      <c r="P2746">
        <f t="shared" si="172"/>
        <v>29.785699999999999</v>
      </c>
      <c r="Q2746" s="9">
        <f t="shared" si="169"/>
        <v>40192.542233796295</v>
      </c>
      <c r="R2746" s="9">
        <f t="shared" si="170"/>
        <v>42131.71665509259</v>
      </c>
      <c r="S2746">
        <f t="shared" si="171"/>
        <v>2010</v>
      </c>
    </row>
    <row r="2747" spans="1:19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8287</v>
      </c>
      <c r="O2747" t="s">
        <v>8288</v>
      </c>
      <c r="P2747">
        <f t="shared" si="172"/>
        <v>18.909099999999999</v>
      </c>
      <c r="Q2747" s="9">
        <f t="shared" si="169"/>
        <v>42526.871331018512</v>
      </c>
      <c r="R2747" s="9">
        <f t="shared" si="170"/>
        <v>40224.208333333336</v>
      </c>
      <c r="S2747">
        <f t="shared" si="171"/>
        <v>2016</v>
      </c>
    </row>
    <row r="2748" spans="1:19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8281</v>
      </c>
      <c r="O2748" t="s">
        <v>8299</v>
      </c>
      <c r="P2748">
        <f t="shared" si="172"/>
        <v>51.875</v>
      </c>
      <c r="Q2748" s="9">
        <f t="shared" si="169"/>
        <v>42293.809212962966</v>
      </c>
      <c r="R2748" s="9">
        <f t="shared" si="170"/>
        <v>42556.871331018512</v>
      </c>
      <c r="S2748">
        <f t="shared" si="171"/>
        <v>2015</v>
      </c>
    </row>
    <row r="2749" spans="1:19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8283</v>
      </c>
      <c r="O2749" t="s">
        <v>8286</v>
      </c>
      <c r="P2749">
        <f t="shared" si="172"/>
        <v>59</v>
      </c>
      <c r="Q2749" s="9">
        <f t="shared" si="169"/>
        <v>42257.014965277776</v>
      </c>
      <c r="R2749" s="9">
        <f t="shared" si="170"/>
        <v>42353.85087962963</v>
      </c>
      <c r="S2749">
        <f t="shared" si="171"/>
        <v>2015</v>
      </c>
    </row>
    <row r="2750" spans="1:19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8268</v>
      </c>
      <c r="O2750" t="s">
        <v>8270</v>
      </c>
      <c r="P2750">
        <f t="shared" si="172"/>
        <v>51.375</v>
      </c>
      <c r="Q2750" s="9">
        <f t="shared" si="169"/>
        <v>41989.91134259259</v>
      </c>
      <c r="R2750" s="9">
        <f t="shared" si="170"/>
        <v>42317.056631944448</v>
      </c>
      <c r="S2750">
        <f t="shared" si="171"/>
        <v>2014</v>
      </c>
    </row>
    <row r="2751" spans="1:19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8281</v>
      </c>
      <c r="O2751" t="s">
        <v>8292</v>
      </c>
      <c r="P2751">
        <f t="shared" si="172"/>
        <v>51.25</v>
      </c>
      <c r="Q2751" s="9">
        <f t="shared" si="169"/>
        <v>41793.659525462965</v>
      </c>
      <c r="R2751" s="9">
        <f t="shared" si="170"/>
        <v>42005.332638888889</v>
      </c>
      <c r="S2751">
        <f t="shared" si="171"/>
        <v>2014</v>
      </c>
    </row>
    <row r="2752" spans="1:19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8276</v>
      </c>
      <c r="O2752" t="s">
        <v>8294</v>
      </c>
      <c r="P2752">
        <f t="shared" si="172"/>
        <v>410</v>
      </c>
      <c r="Q2752" s="9">
        <f t="shared" si="169"/>
        <v>42770.290590277778</v>
      </c>
      <c r="R2752" s="9">
        <f t="shared" si="170"/>
        <v>41853.659525462965</v>
      </c>
      <c r="S2752">
        <f t="shared" si="171"/>
        <v>2017</v>
      </c>
    </row>
    <row r="2753" spans="1:19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8283</v>
      </c>
      <c r="O2753" t="s">
        <v>8286</v>
      </c>
      <c r="P2753">
        <f t="shared" si="172"/>
        <v>41</v>
      </c>
      <c r="Q2753" s="9">
        <f t="shared" si="169"/>
        <v>42461.689745370371</v>
      </c>
      <c r="R2753" s="9">
        <f t="shared" si="170"/>
        <v>42800.290590277778</v>
      </c>
      <c r="S2753">
        <f t="shared" si="171"/>
        <v>2016</v>
      </c>
    </row>
    <row r="2754" spans="1:19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8283</v>
      </c>
      <c r="O2754" t="s">
        <v>8286</v>
      </c>
      <c r="P2754">
        <f t="shared" si="172"/>
        <v>15.1485</v>
      </c>
      <c r="Q2754" s="9">
        <f t="shared" si="169"/>
        <v>41935.221585648149</v>
      </c>
      <c r="R2754" s="9">
        <f t="shared" si="170"/>
        <v>42521.689745370371</v>
      </c>
      <c r="S2754">
        <f t="shared" si="171"/>
        <v>2014</v>
      </c>
    </row>
    <row r="2755" spans="1:19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8268</v>
      </c>
      <c r="O2755" t="s">
        <v>8270</v>
      </c>
      <c r="P2755">
        <f t="shared" si="172"/>
        <v>45.333300000000001</v>
      </c>
      <c r="Q2755" s="9">
        <f t="shared" ref="Q2755:Q2818" si="173">(((J2756/60)/60)/24)+DATE(1970,1,1)</f>
        <v>42534.284710648149</v>
      </c>
      <c r="R2755" s="9">
        <f t="shared" ref="R2755:R2818" si="174">(((I2755/60)/60)/24)+DATE(1970,1,1)</f>
        <v>41975.263252314813</v>
      </c>
      <c r="S2755">
        <f t="shared" ref="S2755:S2818" si="175">YEAR(Q2755)</f>
        <v>2016</v>
      </c>
    </row>
    <row r="2756" spans="1:19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8276</v>
      </c>
      <c r="O2756" t="s">
        <v>8294</v>
      </c>
      <c r="P2756">
        <f t="shared" si="172"/>
        <v>101.25</v>
      </c>
      <c r="Q2756" s="9">
        <f t="shared" si="173"/>
        <v>41788.381909722222</v>
      </c>
      <c r="R2756" s="9">
        <f t="shared" si="174"/>
        <v>42564.284710648149</v>
      </c>
      <c r="S2756">
        <f t="shared" si="175"/>
        <v>2014</v>
      </c>
    </row>
    <row r="2757" spans="1:19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8281</v>
      </c>
      <c r="O2757" t="s">
        <v>8297</v>
      </c>
      <c r="P2757">
        <f t="shared" ref="P2757:P2820" si="176">IFERROR(ROUND(E2757/L2757,4),0)</f>
        <v>80.599999999999994</v>
      </c>
      <c r="Q2757" s="9">
        <f t="shared" si="173"/>
        <v>42715.688437500001</v>
      </c>
      <c r="R2757" s="9">
        <f t="shared" si="174"/>
        <v>41821.791666666664</v>
      </c>
      <c r="S2757">
        <f t="shared" si="175"/>
        <v>2016</v>
      </c>
    </row>
    <row r="2758" spans="1:19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8268</v>
      </c>
      <c r="O2758" t="s">
        <v>8270</v>
      </c>
      <c r="P2758">
        <f t="shared" si="176"/>
        <v>13</v>
      </c>
      <c r="Q2758" s="9">
        <f t="shared" si="173"/>
        <v>41961.813518518517</v>
      </c>
      <c r="R2758" s="9">
        <f t="shared" si="174"/>
        <v>42745.688437500001</v>
      </c>
      <c r="S2758">
        <f t="shared" si="175"/>
        <v>2014</v>
      </c>
    </row>
    <row r="2759" spans="1:19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8271</v>
      </c>
      <c r="O2759" t="s">
        <v>8308</v>
      </c>
      <c r="P2759">
        <f t="shared" si="176"/>
        <v>80.599999999999994</v>
      </c>
      <c r="Q2759" s="9">
        <f t="shared" si="173"/>
        <v>42410.93105324074</v>
      </c>
      <c r="R2759" s="9">
        <f t="shared" si="174"/>
        <v>41992.813518518517</v>
      </c>
      <c r="S2759">
        <f t="shared" si="175"/>
        <v>2016</v>
      </c>
    </row>
    <row r="2760" spans="1:19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8283</v>
      </c>
      <c r="O2760" t="s">
        <v>8295</v>
      </c>
      <c r="P2760">
        <f t="shared" si="176"/>
        <v>100.5</v>
      </c>
      <c r="Q2760" s="9">
        <f t="shared" si="173"/>
        <v>42067.991238425922</v>
      </c>
      <c r="R2760" s="9">
        <f t="shared" si="174"/>
        <v>42440.93105324074</v>
      </c>
      <c r="S2760">
        <f t="shared" si="175"/>
        <v>2015</v>
      </c>
    </row>
    <row r="2761" spans="1:19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8281</v>
      </c>
      <c r="O2761" t="s">
        <v>8285</v>
      </c>
      <c r="P2761">
        <f t="shared" si="176"/>
        <v>30.8462</v>
      </c>
      <c r="Q2761" s="9">
        <f t="shared" si="173"/>
        <v>42136.035405092596</v>
      </c>
      <c r="R2761" s="9">
        <f t="shared" si="174"/>
        <v>42107.791666666672</v>
      </c>
      <c r="S2761">
        <f t="shared" si="175"/>
        <v>2015</v>
      </c>
    </row>
    <row r="2762" spans="1:19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8281</v>
      </c>
      <c r="O2762" t="s">
        <v>8285</v>
      </c>
      <c r="P2762">
        <f t="shared" si="176"/>
        <v>80.2</v>
      </c>
      <c r="Q2762" s="9">
        <f t="shared" si="173"/>
        <v>41107.726782407408</v>
      </c>
      <c r="R2762" s="9">
        <f t="shared" si="174"/>
        <v>42176.035405092596</v>
      </c>
      <c r="S2762">
        <f t="shared" si="175"/>
        <v>2012</v>
      </c>
    </row>
    <row r="2763" spans="1:19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8287</v>
      </c>
      <c r="O2763" t="s">
        <v>8288</v>
      </c>
      <c r="P2763">
        <f t="shared" si="176"/>
        <v>25.020600000000002</v>
      </c>
      <c r="Q2763" s="9">
        <f t="shared" si="173"/>
        <v>40995.024317129632</v>
      </c>
      <c r="R2763" s="9">
        <f t="shared" si="174"/>
        <v>41118.083333333336</v>
      </c>
      <c r="S2763">
        <f t="shared" si="175"/>
        <v>2012</v>
      </c>
    </row>
    <row r="2764" spans="1:19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8281</v>
      </c>
      <c r="O2764" t="s">
        <v>8299</v>
      </c>
      <c r="P2764">
        <f t="shared" si="176"/>
        <v>133.33330000000001</v>
      </c>
      <c r="Q2764" s="9">
        <f t="shared" si="173"/>
        <v>40436.68408564815</v>
      </c>
      <c r="R2764" s="9">
        <f t="shared" si="174"/>
        <v>41054.593055555553</v>
      </c>
      <c r="S2764">
        <f t="shared" si="175"/>
        <v>2010</v>
      </c>
    </row>
    <row r="2765" spans="1:19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8271</v>
      </c>
      <c r="O2765" t="s">
        <v>8312</v>
      </c>
      <c r="P2765">
        <f t="shared" si="176"/>
        <v>66.666700000000006</v>
      </c>
      <c r="Q2765" s="9">
        <f t="shared" si="173"/>
        <v>42689.214988425927</v>
      </c>
      <c r="R2765" s="9">
        <f t="shared" si="174"/>
        <v>40466.166666666664</v>
      </c>
      <c r="S2765">
        <f t="shared" si="175"/>
        <v>2016</v>
      </c>
    </row>
    <row r="2766" spans="1:19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8283</v>
      </c>
      <c r="O2766" t="s">
        <v>8286</v>
      </c>
      <c r="P2766">
        <f t="shared" si="176"/>
        <v>30.769200000000001</v>
      </c>
      <c r="Q2766" s="9">
        <f t="shared" si="173"/>
        <v>42374.655081018514</v>
      </c>
      <c r="R2766" s="9">
        <f t="shared" si="174"/>
        <v>42700.25</v>
      </c>
      <c r="S2766">
        <f t="shared" si="175"/>
        <v>2016</v>
      </c>
    </row>
    <row r="2767" spans="1:19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8283</v>
      </c>
      <c r="O2767" t="s">
        <v>8286</v>
      </c>
      <c r="P2767">
        <f t="shared" si="176"/>
        <v>66.666700000000006</v>
      </c>
      <c r="Q2767" s="9">
        <f t="shared" si="173"/>
        <v>42750.530312499999</v>
      </c>
      <c r="R2767" s="9">
        <f t="shared" si="174"/>
        <v>42403.784027777772</v>
      </c>
      <c r="S2767">
        <f t="shared" si="175"/>
        <v>2017</v>
      </c>
    </row>
    <row r="2768" spans="1:19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8283</v>
      </c>
      <c r="O2768" t="s">
        <v>8286</v>
      </c>
      <c r="P2768">
        <f t="shared" si="176"/>
        <v>80</v>
      </c>
      <c r="Q2768" s="9">
        <f t="shared" si="173"/>
        <v>42151.905717592599</v>
      </c>
      <c r="R2768" s="9">
        <f t="shared" si="174"/>
        <v>42794.368749999994</v>
      </c>
      <c r="S2768">
        <f t="shared" si="175"/>
        <v>2015</v>
      </c>
    </row>
    <row r="2769" spans="1:19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8283</v>
      </c>
      <c r="O2769" t="s">
        <v>8286</v>
      </c>
      <c r="P2769">
        <f t="shared" si="176"/>
        <v>79.400000000000006</v>
      </c>
      <c r="Q2769" s="9">
        <f t="shared" si="173"/>
        <v>41654.946759259255</v>
      </c>
      <c r="R2769" s="9">
        <f t="shared" si="174"/>
        <v>42182.905717592599</v>
      </c>
      <c r="S2769">
        <f t="shared" si="175"/>
        <v>2014</v>
      </c>
    </row>
    <row r="2770" spans="1:19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8281</v>
      </c>
      <c r="O2770" t="s">
        <v>8299</v>
      </c>
      <c r="P2770">
        <f t="shared" si="176"/>
        <v>56.571399999999997</v>
      </c>
      <c r="Q2770" s="9">
        <f t="shared" si="173"/>
        <v>40514.107615740737</v>
      </c>
      <c r="R2770" s="9">
        <f t="shared" si="174"/>
        <v>41684.946759259255</v>
      </c>
      <c r="S2770">
        <f t="shared" si="175"/>
        <v>2010</v>
      </c>
    </row>
    <row r="2771" spans="1:19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8287</v>
      </c>
      <c r="O2771" t="s">
        <v>8301</v>
      </c>
      <c r="P2771">
        <f t="shared" si="176"/>
        <v>30.076899999999998</v>
      </c>
      <c r="Q2771" s="9">
        <f t="shared" si="173"/>
        <v>42535.97865740741</v>
      </c>
      <c r="R2771" s="9">
        <f t="shared" si="174"/>
        <v>40545.125</v>
      </c>
      <c r="S2771">
        <f t="shared" si="175"/>
        <v>2016</v>
      </c>
    </row>
    <row r="2772" spans="1:19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8283</v>
      </c>
      <c r="O2772" t="s">
        <v>8286</v>
      </c>
      <c r="P2772">
        <f t="shared" si="176"/>
        <v>27.5</v>
      </c>
      <c r="Q2772" s="9">
        <f t="shared" si="173"/>
        <v>42093.588263888887</v>
      </c>
      <c r="R2772" s="9">
        <f t="shared" si="174"/>
        <v>42595.97865740741</v>
      </c>
      <c r="S2772">
        <f t="shared" si="175"/>
        <v>2015</v>
      </c>
    </row>
    <row r="2773" spans="1:19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8283</v>
      </c>
      <c r="O2773" t="s">
        <v>8286</v>
      </c>
      <c r="P2773">
        <f t="shared" si="176"/>
        <v>64.166700000000006</v>
      </c>
      <c r="Q2773" s="9">
        <f t="shared" si="173"/>
        <v>41799.725289351853</v>
      </c>
      <c r="R2773" s="9">
        <f t="shared" si="174"/>
        <v>42123.588263888887</v>
      </c>
      <c r="S2773">
        <f t="shared" si="175"/>
        <v>2014</v>
      </c>
    </row>
    <row r="2774" spans="1:19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8273</v>
      </c>
      <c r="O2774" t="s">
        <v>8313</v>
      </c>
      <c r="P2774">
        <f t="shared" si="176"/>
        <v>31.75</v>
      </c>
      <c r="Q2774" s="9">
        <f t="shared" si="173"/>
        <v>42401.945219907408</v>
      </c>
      <c r="R2774" s="9">
        <f t="shared" si="174"/>
        <v>41829.725289351853</v>
      </c>
      <c r="S2774">
        <f t="shared" si="175"/>
        <v>2016</v>
      </c>
    </row>
    <row r="2775" spans="1:19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8283</v>
      </c>
      <c r="O2775" t="s">
        <v>8286</v>
      </c>
      <c r="P2775">
        <f t="shared" si="176"/>
        <v>25.4</v>
      </c>
      <c r="Q2775" s="9">
        <f t="shared" si="173"/>
        <v>42023.818622685183</v>
      </c>
      <c r="R2775" s="9">
        <f t="shared" si="174"/>
        <v>42418.895833333328</v>
      </c>
      <c r="S2775">
        <f t="shared" si="175"/>
        <v>2015</v>
      </c>
    </row>
    <row r="2776" spans="1:19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8281</v>
      </c>
      <c r="O2776" t="s">
        <v>8285</v>
      </c>
      <c r="P2776">
        <f t="shared" si="176"/>
        <v>54.285699999999999</v>
      </c>
      <c r="Q2776" s="9">
        <f t="shared" si="173"/>
        <v>42029.907858796301</v>
      </c>
      <c r="R2776" s="9">
        <f t="shared" si="174"/>
        <v>42043.818622685183</v>
      </c>
      <c r="S2776">
        <f t="shared" si="175"/>
        <v>2015</v>
      </c>
    </row>
    <row r="2777" spans="1:19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8273</v>
      </c>
      <c r="O2777" t="s">
        <v>8274</v>
      </c>
      <c r="P2777">
        <f t="shared" si="176"/>
        <v>42.222200000000001</v>
      </c>
      <c r="Q2777" s="9">
        <f t="shared" si="173"/>
        <v>41117.900729166664</v>
      </c>
      <c r="R2777" s="9">
        <f t="shared" si="174"/>
        <v>42064.907858796301</v>
      </c>
      <c r="S2777">
        <f t="shared" si="175"/>
        <v>2012</v>
      </c>
    </row>
    <row r="2778" spans="1:19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8271</v>
      </c>
      <c r="O2778" t="s">
        <v>8316</v>
      </c>
      <c r="P2778">
        <f t="shared" si="176"/>
        <v>47.5</v>
      </c>
      <c r="Q2778" s="9">
        <f t="shared" si="173"/>
        <v>42625.635636574079</v>
      </c>
      <c r="R2778" s="9">
        <f t="shared" si="174"/>
        <v>41147.900729166664</v>
      </c>
      <c r="S2778">
        <f t="shared" si="175"/>
        <v>2016</v>
      </c>
    </row>
    <row r="2779" spans="1:19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8268</v>
      </c>
      <c r="O2779" t="s">
        <v>8270</v>
      </c>
      <c r="P2779">
        <f t="shared" si="176"/>
        <v>41.8889</v>
      </c>
      <c r="Q2779" s="9">
        <f t="shared" si="173"/>
        <v>42425.576898148152</v>
      </c>
      <c r="R2779" s="9">
        <f t="shared" si="174"/>
        <v>42660.635636574079</v>
      </c>
      <c r="S2779">
        <f t="shared" si="175"/>
        <v>2016</v>
      </c>
    </row>
    <row r="2780" spans="1:19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8281</v>
      </c>
      <c r="O2780" t="s">
        <v>8282</v>
      </c>
      <c r="P2780">
        <f t="shared" si="176"/>
        <v>41.777799999999999</v>
      </c>
      <c r="Q2780" s="9">
        <f t="shared" si="173"/>
        <v>41940.028287037036</v>
      </c>
      <c r="R2780" s="9">
        <f t="shared" si="174"/>
        <v>42465.666666666672</v>
      </c>
      <c r="S2780">
        <f t="shared" si="175"/>
        <v>2014</v>
      </c>
    </row>
    <row r="2781" spans="1:19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8283</v>
      </c>
      <c r="O2781" t="s">
        <v>8284</v>
      </c>
      <c r="P2781">
        <f t="shared" si="176"/>
        <v>53.714300000000001</v>
      </c>
      <c r="Q2781" s="9">
        <f t="shared" si="173"/>
        <v>40937.679560185185</v>
      </c>
      <c r="R2781" s="9">
        <f t="shared" si="174"/>
        <v>42000.0699537037</v>
      </c>
      <c r="S2781">
        <f t="shared" si="175"/>
        <v>2012</v>
      </c>
    </row>
    <row r="2782" spans="1:19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8287</v>
      </c>
      <c r="O2782" t="s">
        <v>8310</v>
      </c>
      <c r="P2782">
        <f t="shared" si="176"/>
        <v>41.666699999999999</v>
      </c>
      <c r="Q2782" s="9">
        <f t="shared" si="173"/>
        <v>41799.814340277779</v>
      </c>
      <c r="R2782" s="9">
        <f t="shared" si="174"/>
        <v>40969.207638888889</v>
      </c>
      <c r="S2782">
        <f t="shared" si="175"/>
        <v>2014</v>
      </c>
    </row>
    <row r="2783" spans="1:19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8271</v>
      </c>
      <c r="O2783" t="s">
        <v>8293</v>
      </c>
      <c r="P2783">
        <f t="shared" si="176"/>
        <v>53.571399999999997</v>
      </c>
      <c r="Q2783" s="9">
        <f t="shared" si="173"/>
        <v>42808.640231481477</v>
      </c>
      <c r="R2783" s="9">
        <f t="shared" si="174"/>
        <v>41834.814340277779</v>
      </c>
      <c r="S2783">
        <f t="shared" si="175"/>
        <v>2017</v>
      </c>
    </row>
    <row r="2784" spans="1:19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8283</v>
      </c>
      <c r="O2784" t="s">
        <v>8286</v>
      </c>
      <c r="P2784">
        <f t="shared" si="176"/>
        <v>93.75</v>
      </c>
      <c r="Q2784" s="9">
        <f t="shared" si="173"/>
        <v>42529.022013888884</v>
      </c>
      <c r="R2784" s="9">
        <f t="shared" si="174"/>
        <v>42839.207638888889</v>
      </c>
      <c r="S2784">
        <f t="shared" si="175"/>
        <v>2016</v>
      </c>
    </row>
    <row r="2785" spans="1:19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8283</v>
      </c>
      <c r="O2785" t="s">
        <v>8286</v>
      </c>
      <c r="P2785">
        <f t="shared" si="176"/>
        <v>41.666699999999999</v>
      </c>
      <c r="Q2785" s="9">
        <f t="shared" si="173"/>
        <v>42334.468935185185</v>
      </c>
      <c r="R2785" s="9">
        <f t="shared" si="174"/>
        <v>42566.901388888888</v>
      </c>
      <c r="S2785">
        <f t="shared" si="175"/>
        <v>2015</v>
      </c>
    </row>
    <row r="2786" spans="1:19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8283</v>
      </c>
      <c r="O2786" t="s">
        <v>8284</v>
      </c>
      <c r="P2786">
        <f t="shared" si="176"/>
        <v>14.84</v>
      </c>
      <c r="Q2786" s="9">
        <f t="shared" si="173"/>
        <v>42517.003368055557</v>
      </c>
      <c r="R2786" s="9">
        <f t="shared" si="174"/>
        <v>42361.957638888889</v>
      </c>
      <c r="S2786">
        <f t="shared" si="175"/>
        <v>2016</v>
      </c>
    </row>
    <row r="2787" spans="1:19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8283</v>
      </c>
      <c r="O2787" t="s">
        <v>8286</v>
      </c>
      <c r="P2787">
        <f t="shared" si="176"/>
        <v>46.125</v>
      </c>
      <c r="Q2787" s="9">
        <f t="shared" si="173"/>
        <v>41791.057314814818</v>
      </c>
      <c r="R2787" s="9">
        <f t="shared" si="174"/>
        <v>42547.003368055557</v>
      </c>
      <c r="S2787">
        <f t="shared" si="175"/>
        <v>2014</v>
      </c>
    </row>
    <row r="2788" spans="1:19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8273</v>
      </c>
      <c r="O2788" t="s">
        <v>8311</v>
      </c>
      <c r="P2788">
        <f t="shared" si="176"/>
        <v>40.777799999999999</v>
      </c>
      <c r="Q2788" s="9">
        <f t="shared" si="173"/>
        <v>42041.205000000002</v>
      </c>
      <c r="R2788" s="9">
        <f t="shared" si="174"/>
        <v>41835.21597222222</v>
      </c>
      <c r="S2788">
        <f t="shared" si="175"/>
        <v>2015</v>
      </c>
    </row>
    <row r="2789" spans="1:19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8283</v>
      </c>
      <c r="O2789" t="s">
        <v>8286</v>
      </c>
      <c r="P2789">
        <f t="shared" si="176"/>
        <v>72.400000000000006</v>
      </c>
      <c r="Q2789" s="9">
        <f t="shared" si="173"/>
        <v>42371.355729166666</v>
      </c>
      <c r="R2789" s="9">
        <f t="shared" si="174"/>
        <v>42086.16333333333</v>
      </c>
      <c r="S2789">
        <f t="shared" si="175"/>
        <v>2016</v>
      </c>
    </row>
    <row r="2790" spans="1:19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8276</v>
      </c>
      <c r="O2790" t="s">
        <v>8304</v>
      </c>
      <c r="P2790">
        <f t="shared" si="176"/>
        <v>32.818199999999997</v>
      </c>
      <c r="Q2790" s="9">
        <f t="shared" si="173"/>
        <v>42195.643865740742</v>
      </c>
      <c r="R2790" s="9">
        <f t="shared" si="174"/>
        <v>42400.178472222222</v>
      </c>
      <c r="S2790">
        <f t="shared" si="175"/>
        <v>2015</v>
      </c>
    </row>
    <row r="2791" spans="1:19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8281</v>
      </c>
      <c r="O2791" t="s">
        <v>8285</v>
      </c>
      <c r="P2791">
        <f t="shared" si="176"/>
        <v>120</v>
      </c>
      <c r="Q2791" s="9">
        <f t="shared" si="173"/>
        <v>41614.563194444447</v>
      </c>
      <c r="R2791" s="9">
        <f t="shared" si="174"/>
        <v>42236.837499999994</v>
      </c>
      <c r="S2791">
        <f t="shared" si="175"/>
        <v>2013</v>
      </c>
    </row>
    <row r="2792" spans="1:19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8271</v>
      </c>
      <c r="O2792" t="s">
        <v>8312</v>
      </c>
      <c r="P2792">
        <f t="shared" si="176"/>
        <v>60</v>
      </c>
      <c r="Q2792" s="9">
        <f t="shared" si="173"/>
        <v>42788.2502662037</v>
      </c>
      <c r="R2792" s="9">
        <f t="shared" si="174"/>
        <v>41644.563194444447</v>
      </c>
      <c r="S2792">
        <f t="shared" si="175"/>
        <v>2017</v>
      </c>
    </row>
    <row r="2793" spans="1:19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8287</v>
      </c>
      <c r="O2793" t="s">
        <v>8290</v>
      </c>
      <c r="P2793">
        <f t="shared" si="176"/>
        <v>24</v>
      </c>
      <c r="Q2793" s="9">
        <f t="shared" si="173"/>
        <v>41933.586157407408</v>
      </c>
      <c r="R2793" s="9">
        <f t="shared" si="174"/>
        <v>42818.208599537036</v>
      </c>
      <c r="S2793">
        <f t="shared" si="175"/>
        <v>2014</v>
      </c>
    </row>
    <row r="2794" spans="1:19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8281</v>
      </c>
      <c r="O2794" t="s">
        <v>8297</v>
      </c>
      <c r="P2794">
        <f t="shared" si="176"/>
        <v>35.9</v>
      </c>
      <c r="Q2794" s="9">
        <f t="shared" si="173"/>
        <v>42695.624340277776</v>
      </c>
      <c r="R2794" s="9">
        <f t="shared" si="174"/>
        <v>41975.627824074079</v>
      </c>
      <c r="S2794">
        <f t="shared" si="175"/>
        <v>2016</v>
      </c>
    </row>
    <row r="2795" spans="1:19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8268</v>
      </c>
      <c r="O2795" t="s">
        <v>8275</v>
      </c>
      <c r="P2795">
        <f t="shared" si="176"/>
        <v>71.599999999999994</v>
      </c>
      <c r="Q2795" s="9">
        <f t="shared" si="173"/>
        <v>41833.089756944442</v>
      </c>
      <c r="R2795" s="9">
        <f t="shared" si="174"/>
        <v>42725.624340277776</v>
      </c>
      <c r="S2795">
        <f t="shared" si="175"/>
        <v>2014</v>
      </c>
    </row>
    <row r="2796" spans="1:19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8283</v>
      </c>
      <c r="O2796" t="s">
        <v>8286</v>
      </c>
      <c r="P2796">
        <f t="shared" si="176"/>
        <v>25.571400000000001</v>
      </c>
      <c r="Q2796" s="9">
        <f t="shared" si="173"/>
        <v>42230.662731481483</v>
      </c>
      <c r="R2796" s="9">
        <f t="shared" si="174"/>
        <v>41863.079143518517</v>
      </c>
      <c r="S2796">
        <f t="shared" si="175"/>
        <v>2015</v>
      </c>
    </row>
    <row r="2797" spans="1:19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8283</v>
      </c>
      <c r="O2797" t="s">
        <v>8286</v>
      </c>
      <c r="P2797">
        <f t="shared" si="176"/>
        <v>59.166699999999999</v>
      </c>
      <c r="Q2797" s="9">
        <f t="shared" si="173"/>
        <v>41989.913136574076</v>
      </c>
      <c r="R2797" s="9">
        <f t="shared" si="174"/>
        <v>42245.165972222225</v>
      </c>
      <c r="S2797">
        <f t="shared" si="175"/>
        <v>2014</v>
      </c>
    </row>
    <row r="2798" spans="1:19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8268</v>
      </c>
      <c r="O2798" t="s">
        <v>8275</v>
      </c>
      <c r="P2798">
        <f t="shared" si="176"/>
        <v>25.214300000000001</v>
      </c>
      <c r="Q2798" s="9">
        <f t="shared" si="173"/>
        <v>41663.780300925922</v>
      </c>
      <c r="R2798" s="9">
        <f t="shared" si="174"/>
        <v>42019.913136574076</v>
      </c>
      <c r="S2798">
        <f t="shared" si="175"/>
        <v>2014</v>
      </c>
    </row>
    <row r="2799" spans="1:19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8271</v>
      </c>
      <c r="O2799" t="s">
        <v>8312</v>
      </c>
      <c r="P2799">
        <f t="shared" si="176"/>
        <v>39</v>
      </c>
      <c r="Q2799" s="9">
        <f t="shared" si="173"/>
        <v>42167.534791666665</v>
      </c>
      <c r="R2799" s="9">
        <f t="shared" si="174"/>
        <v>41693.780300925922</v>
      </c>
      <c r="S2799">
        <f t="shared" si="175"/>
        <v>2015</v>
      </c>
    </row>
    <row r="2800" spans="1:19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8283</v>
      </c>
      <c r="O2800" t="s">
        <v>8295</v>
      </c>
      <c r="P2800">
        <f t="shared" si="176"/>
        <v>35.1</v>
      </c>
      <c r="Q2800" s="9">
        <f t="shared" si="173"/>
        <v>42474.637824074074</v>
      </c>
      <c r="R2800" s="9">
        <f t="shared" si="174"/>
        <v>42196.165972222225</v>
      </c>
      <c r="S2800">
        <f t="shared" si="175"/>
        <v>2016</v>
      </c>
    </row>
    <row r="2801" spans="1:19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8268</v>
      </c>
      <c r="O2801" t="s">
        <v>8302</v>
      </c>
      <c r="P2801">
        <f t="shared" si="176"/>
        <v>116.66670000000001</v>
      </c>
      <c r="Q2801" s="9">
        <f t="shared" si="173"/>
        <v>41671.936863425923</v>
      </c>
      <c r="R2801" s="9">
        <f t="shared" si="174"/>
        <v>42504.637824074074</v>
      </c>
      <c r="S2801">
        <f t="shared" si="175"/>
        <v>2014</v>
      </c>
    </row>
    <row r="2802" spans="1:19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8271</v>
      </c>
      <c r="O2802" t="s">
        <v>8309</v>
      </c>
      <c r="P2802">
        <f t="shared" si="176"/>
        <v>26.923100000000002</v>
      </c>
      <c r="Q2802" s="9">
        <f t="shared" si="173"/>
        <v>42088.911354166667</v>
      </c>
      <c r="R2802" s="9">
        <f t="shared" si="174"/>
        <v>41687</v>
      </c>
      <c r="S2802">
        <f t="shared" si="175"/>
        <v>2015</v>
      </c>
    </row>
    <row r="2803" spans="1:19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8283</v>
      </c>
      <c r="O2803" t="s">
        <v>8286</v>
      </c>
      <c r="P2803">
        <f t="shared" si="176"/>
        <v>35</v>
      </c>
      <c r="Q2803" s="9">
        <f t="shared" si="173"/>
        <v>42041.581307870365</v>
      </c>
      <c r="R2803" s="9">
        <f t="shared" si="174"/>
        <v>42118.911354166667</v>
      </c>
      <c r="S2803">
        <f t="shared" si="175"/>
        <v>2015</v>
      </c>
    </row>
    <row r="2804" spans="1:19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8283</v>
      </c>
      <c r="O2804" t="s">
        <v>8286</v>
      </c>
      <c r="P2804">
        <f t="shared" si="176"/>
        <v>29.166699999999999</v>
      </c>
      <c r="Q2804" s="9">
        <f t="shared" si="173"/>
        <v>41963.050127314811</v>
      </c>
      <c r="R2804" s="9">
        <f t="shared" si="174"/>
        <v>42071.539641203708</v>
      </c>
      <c r="S2804">
        <f t="shared" si="175"/>
        <v>2014</v>
      </c>
    </row>
    <row r="2805" spans="1:19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8268</v>
      </c>
      <c r="O2805" t="s">
        <v>8302</v>
      </c>
      <c r="P2805">
        <f t="shared" si="176"/>
        <v>38.444400000000002</v>
      </c>
      <c r="Q2805" s="9">
        <f t="shared" si="173"/>
        <v>42556.690706018519</v>
      </c>
      <c r="R2805" s="9">
        <f t="shared" si="174"/>
        <v>42022.05</v>
      </c>
      <c r="S2805">
        <f t="shared" si="175"/>
        <v>2016</v>
      </c>
    </row>
    <row r="2806" spans="1:19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8281</v>
      </c>
      <c r="O2806" t="s">
        <v>8285</v>
      </c>
      <c r="P2806">
        <f t="shared" si="176"/>
        <v>69</v>
      </c>
      <c r="Q2806" s="9">
        <f t="shared" si="173"/>
        <v>40312.915578703702</v>
      </c>
      <c r="R2806" s="9">
        <f t="shared" si="174"/>
        <v>42616.690706018519</v>
      </c>
      <c r="S2806">
        <f t="shared" si="175"/>
        <v>2010</v>
      </c>
    </row>
    <row r="2807" spans="1:19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8287</v>
      </c>
      <c r="O2807" t="s">
        <v>8310</v>
      </c>
      <c r="P2807">
        <f t="shared" si="176"/>
        <v>69</v>
      </c>
      <c r="Q2807" s="9">
        <f t="shared" si="173"/>
        <v>42532.774745370371</v>
      </c>
      <c r="R2807" s="9">
        <f t="shared" si="174"/>
        <v>40354.897222222222</v>
      </c>
      <c r="S2807">
        <f t="shared" si="175"/>
        <v>2016</v>
      </c>
    </row>
    <row r="2808" spans="1:19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8268</v>
      </c>
      <c r="O2808" t="s">
        <v>8302</v>
      </c>
      <c r="P2808">
        <f t="shared" si="176"/>
        <v>37.8889</v>
      </c>
      <c r="Q2808" s="9">
        <f t="shared" si="173"/>
        <v>41918.880833333329</v>
      </c>
      <c r="R2808" s="9">
        <f t="shared" si="174"/>
        <v>42552.774745370371</v>
      </c>
      <c r="S2808">
        <f t="shared" si="175"/>
        <v>2014</v>
      </c>
    </row>
    <row r="2809" spans="1:19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8283</v>
      </c>
      <c r="O2809" t="s">
        <v>8286</v>
      </c>
      <c r="P2809">
        <f t="shared" si="176"/>
        <v>20</v>
      </c>
      <c r="Q2809" s="9">
        <f t="shared" si="173"/>
        <v>42200.542268518519</v>
      </c>
      <c r="R2809" s="9">
        <f t="shared" si="174"/>
        <v>41946</v>
      </c>
      <c r="S2809">
        <f t="shared" si="175"/>
        <v>2015</v>
      </c>
    </row>
    <row r="2810" spans="1:19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8281</v>
      </c>
      <c r="O2810" t="s">
        <v>8297</v>
      </c>
      <c r="P2810">
        <f t="shared" si="176"/>
        <v>37.555599999999998</v>
      </c>
      <c r="Q2810" s="9">
        <f t="shared" si="173"/>
        <v>40949.98364583333</v>
      </c>
      <c r="R2810" s="9">
        <f t="shared" si="174"/>
        <v>42227.542268518519</v>
      </c>
      <c r="S2810">
        <f t="shared" si="175"/>
        <v>2012</v>
      </c>
    </row>
    <row r="2811" spans="1:19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8281</v>
      </c>
      <c r="O2811" t="s">
        <v>8299</v>
      </c>
      <c r="P2811">
        <f t="shared" si="176"/>
        <v>67</v>
      </c>
      <c r="Q2811" s="9">
        <f t="shared" si="173"/>
        <v>41905.95684027778</v>
      </c>
      <c r="R2811" s="9">
        <f t="shared" si="174"/>
        <v>41009.941979166666</v>
      </c>
      <c r="S2811">
        <f t="shared" si="175"/>
        <v>2014</v>
      </c>
    </row>
    <row r="2812" spans="1:19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8273</v>
      </c>
      <c r="O2812" t="s">
        <v>8274</v>
      </c>
      <c r="P2812">
        <f t="shared" si="176"/>
        <v>83.75</v>
      </c>
      <c r="Q2812" s="9">
        <f t="shared" si="173"/>
        <v>42536.862800925926</v>
      </c>
      <c r="R2812" s="9">
        <f t="shared" si="174"/>
        <v>41941.95684027778</v>
      </c>
      <c r="S2812">
        <f t="shared" si="175"/>
        <v>2016</v>
      </c>
    </row>
    <row r="2813" spans="1:19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8279</v>
      </c>
      <c r="O2813" t="s">
        <v>8305</v>
      </c>
      <c r="P2813">
        <f t="shared" si="176"/>
        <v>55.833300000000001</v>
      </c>
      <c r="Q2813" s="9">
        <f t="shared" si="173"/>
        <v>42245.274699074071</v>
      </c>
      <c r="R2813" s="9">
        <f t="shared" si="174"/>
        <v>42566.862800925926</v>
      </c>
      <c r="S2813">
        <f t="shared" si="175"/>
        <v>2015</v>
      </c>
    </row>
    <row r="2814" spans="1:19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8283</v>
      </c>
      <c r="O2814" t="s">
        <v>8284</v>
      </c>
      <c r="P2814">
        <f t="shared" si="176"/>
        <v>55.833300000000001</v>
      </c>
      <c r="Q2814" s="9">
        <f t="shared" si="173"/>
        <v>42690.733437499999</v>
      </c>
      <c r="R2814" s="9">
        <f t="shared" si="174"/>
        <v>42275.274699074071</v>
      </c>
      <c r="S2814">
        <f t="shared" si="175"/>
        <v>2016</v>
      </c>
    </row>
    <row r="2815" spans="1:19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8283</v>
      </c>
      <c r="O2815" t="s">
        <v>8284</v>
      </c>
      <c r="P2815">
        <f t="shared" si="176"/>
        <v>20.875</v>
      </c>
      <c r="Q2815" s="9">
        <f t="shared" si="173"/>
        <v>41934.959756944445</v>
      </c>
      <c r="R2815" s="9">
        <f t="shared" si="174"/>
        <v>42711.733437499999</v>
      </c>
      <c r="S2815">
        <f t="shared" si="175"/>
        <v>2014</v>
      </c>
    </row>
    <row r="2816" spans="1:19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8287</v>
      </c>
      <c r="O2816" t="s">
        <v>8310</v>
      </c>
      <c r="P2816">
        <f t="shared" si="176"/>
        <v>55</v>
      </c>
      <c r="Q2816" s="9">
        <f t="shared" si="173"/>
        <v>41288.942928240744</v>
      </c>
      <c r="R2816" s="9">
        <f t="shared" si="174"/>
        <v>41965.001423611116</v>
      </c>
      <c r="S2816">
        <f t="shared" si="175"/>
        <v>2013</v>
      </c>
    </row>
    <row r="2817" spans="1:19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8287</v>
      </c>
      <c r="O2817" t="s">
        <v>8310</v>
      </c>
      <c r="P2817">
        <f t="shared" si="176"/>
        <v>21.8</v>
      </c>
      <c r="Q2817" s="9">
        <f t="shared" si="173"/>
        <v>42318.925532407404</v>
      </c>
      <c r="R2817" s="9">
        <f t="shared" si="174"/>
        <v>41318.942928240744</v>
      </c>
      <c r="S2817">
        <f t="shared" si="175"/>
        <v>2015</v>
      </c>
    </row>
    <row r="2818" spans="1:19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8268</v>
      </c>
      <c r="O2818" t="s">
        <v>8302</v>
      </c>
      <c r="P2818">
        <f t="shared" si="176"/>
        <v>81.582499999999996</v>
      </c>
      <c r="Q2818" s="9">
        <f t="shared" si="173"/>
        <v>42052.83530092593</v>
      </c>
      <c r="R2818" s="9">
        <f t="shared" si="174"/>
        <v>42348.925532407404</v>
      </c>
      <c r="S2818">
        <f t="shared" si="175"/>
        <v>2015</v>
      </c>
    </row>
    <row r="2819" spans="1:19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8281</v>
      </c>
      <c r="O2819" t="s">
        <v>8285</v>
      </c>
      <c r="P2819">
        <f t="shared" si="176"/>
        <v>108.33329999999999</v>
      </c>
      <c r="Q2819" s="9">
        <f t="shared" ref="Q2819:Q2882" si="177">(((J2820/60)/60)/24)+DATE(1970,1,1)</f>
        <v>42216.977812500001</v>
      </c>
      <c r="R2819" s="9">
        <f t="shared" ref="R2819:R2882" si="178">(((I2819/60)/60)/24)+DATE(1970,1,1)</f>
        <v>42082.793634259258</v>
      </c>
      <c r="S2819">
        <f t="shared" ref="S2819:S2882" si="179">YEAR(Q2819)</f>
        <v>2015</v>
      </c>
    </row>
    <row r="2820" spans="1:19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8281</v>
      </c>
      <c r="O2820" t="s">
        <v>8285</v>
      </c>
      <c r="P2820">
        <f t="shared" si="176"/>
        <v>32.5</v>
      </c>
      <c r="Q2820" s="9">
        <f t="shared" si="177"/>
        <v>41577.561284722222</v>
      </c>
      <c r="R2820" s="9">
        <f t="shared" si="178"/>
        <v>42246.227777777778</v>
      </c>
      <c r="S2820">
        <f t="shared" si="179"/>
        <v>2013</v>
      </c>
    </row>
    <row r="2821" spans="1:19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8287</v>
      </c>
      <c r="O2821" t="s">
        <v>8310</v>
      </c>
      <c r="P2821">
        <f t="shared" ref="P2821:P2884" si="180">IFERROR(ROUND(E2821/L2821,4),0)</f>
        <v>27.083300000000001</v>
      </c>
      <c r="Q2821" s="9">
        <f t="shared" si="177"/>
        <v>42223.108865740738</v>
      </c>
      <c r="R2821" s="9">
        <f t="shared" si="178"/>
        <v>41607.602951388886</v>
      </c>
      <c r="S2821">
        <f t="shared" si="179"/>
        <v>2015</v>
      </c>
    </row>
    <row r="2822" spans="1:19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8279</v>
      </c>
      <c r="O2822" t="s">
        <v>8305</v>
      </c>
      <c r="P2822">
        <f t="shared" si="180"/>
        <v>108.33329999999999</v>
      </c>
      <c r="Q2822" s="9">
        <f t="shared" si="177"/>
        <v>41947.063645833332</v>
      </c>
      <c r="R2822" s="9">
        <f t="shared" si="178"/>
        <v>42253.108865740738</v>
      </c>
      <c r="S2822">
        <f t="shared" si="179"/>
        <v>2014</v>
      </c>
    </row>
    <row r="2823" spans="1:19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8271</v>
      </c>
      <c r="O2823" t="s">
        <v>8308</v>
      </c>
      <c r="P2823">
        <f t="shared" si="180"/>
        <v>24.615400000000001</v>
      </c>
      <c r="Q2823" s="9">
        <f t="shared" si="177"/>
        <v>42460.94222222222</v>
      </c>
      <c r="R2823" s="9">
        <f t="shared" si="178"/>
        <v>41977.063645833332</v>
      </c>
      <c r="S2823">
        <f t="shared" si="179"/>
        <v>2016</v>
      </c>
    </row>
    <row r="2824" spans="1:19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8283</v>
      </c>
      <c r="O2824" t="s">
        <v>8286</v>
      </c>
      <c r="P2824">
        <f t="shared" si="180"/>
        <v>40</v>
      </c>
      <c r="Q2824" s="9">
        <f t="shared" si="177"/>
        <v>42493.546851851846</v>
      </c>
      <c r="R2824" s="9">
        <f t="shared" si="178"/>
        <v>42481.94222222222</v>
      </c>
      <c r="S2824">
        <f t="shared" si="179"/>
        <v>2016</v>
      </c>
    </row>
    <row r="2825" spans="1:19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8283</v>
      </c>
      <c r="O2825" t="s">
        <v>8286</v>
      </c>
      <c r="P2825">
        <f t="shared" si="180"/>
        <v>29.090900000000001</v>
      </c>
      <c r="Q2825" s="9">
        <f t="shared" si="177"/>
        <v>42194.751678240747</v>
      </c>
      <c r="R2825" s="9">
        <f t="shared" si="178"/>
        <v>42523.546851851846</v>
      </c>
      <c r="S2825">
        <f t="shared" si="179"/>
        <v>2015</v>
      </c>
    </row>
    <row r="2826" spans="1:19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8287</v>
      </c>
      <c r="O2826" t="s">
        <v>8289</v>
      </c>
      <c r="P2826">
        <f t="shared" si="180"/>
        <v>22.642900000000001</v>
      </c>
      <c r="Q2826" s="9">
        <f t="shared" si="177"/>
        <v>42278.664965277778</v>
      </c>
      <c r="R2826" s="9">
        <f t="shared" si="178"/>
        <v>42208.751678240747</v>
      </c>
      <c r="S2826">
        <f t="shared" si="179"/>
        <v>2015</v>
      </c>
    </row>
    <row r="2827" spans="1:19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8283</v>
      </c>
      <c r="O2827" t="s">
        <v>8286</v>
      </c>
      <c r="P2827">
        <f t="shared" si="180"/>
        <v>26.333300000000001</v>
      </c>
      <c r="Q2827" s="9">
        <f t="shared" si="177"/>
        <v>41921.279976851853</v>
      </c>
      <c r="R2827" s="9">
        <f t="shared" si="178"/>
        <v>42308.664965277778</v>
      </c>
      <c r="S2827">
        <f t="shared" si="179"/>
        <v>2014</v>
      </c>
    </row>
    <row r="2828" spans="1:19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8283</v>
      </c>
      <c r="O2828" t="s">
        <v>8286</v>
      </c>
      <c r="P2828">
        <f t="shared" si="180"/>
        <v>52</v>
      </c>
      <c r="Q2828" s="9">
        <f t="shared" si="177"/>
        <v>41858.007071759261</v>
      </c>
      <c r="R2828" s="9">
        <f t="shared" si="178"/>
        <v>41939.125</v>
      </c>
      <c r="S2828">
        <f t="shared" si="179"/>
        <v>2014</v>
      </c>
    </row>
    <row r="2829" spans="1:19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8283</v>
      </c>
      <c r="O2829" t="s">
        <v>8286</v>
      </c>
      <c r="P2829">
        <f t="shared" si="180"/>
        <v>23.923100000000002</v>
      </c>
      <c r="Q2829" s="9">
        <f t="shared" si="177"/>
        <v>40927.473460648151</v>
      </c>
      <c r="R2829" s="9">
        <f t="shared" si="178"/>
        <v>41888.007071759261</v>
      </c>
      <c r="S2829">
        <f t="shared" si="179"/>
        <v>2012</v>
      </c>
    </row>
    <row r="2830" spans="1:19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8287</v>
      </c>
      <c r="O2830" t="s">
        <v>8291</v>
      </c>
      <c r="P2830">
        <f t="shared" si="180"/>
        <v>28.181799999999999</v>
      </c>
      <c r="Q2830" s="9">
        <f t="shared" si="177"/>
        <v>42712.300567129627</v>
      </c>
      <c r="R2830" s="9">
        <f t="shared" si="178"/>
        <v>40953.825694444444</v>
      </c>
      <c r="S2830">
        <f t="shared" si="179"/>
        <v>2016</v>
      </c>
    </row>
    <row r="2831" spans="1:19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8276</v>
      </c>
      <c r="O2831" t="s">
        <v>8294</v>
      </c>
      <c r="P2831">
        <f t="shared" si="180"/>
        <v>103.33329999999999</v>
      </c>
      <c r="Q2831" s="9">
        <f t="shared" si="177"/>
        <v>41909.892453703702</v>
      </c>
      <c r="R2831" s="9">
        <f t="shared" si="178"/>
        <v>42742.300567129627</v>
      </c>
      <c r="S2831">
        <f t="shared" si="179"/>
        <v>2014</v>
      </c>
    </row>
    <row r="2832" spans="1:19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8279</v>
      </c>
      <c r="O2832" t="s">
        <v>8305</v>
      </c>
      <c r="P2832">
        <f t="shared" si="180"/>
        <v>34.444400000000002</v>
      </c>
      <c r="Q2832" s="9">
        <f t="shared" si="177"/>
        <v>42045.031851851847</v>
      </c>
      <c r="R2832" s="9">
        <f t="shared" si="178"/>
        <v>41939.892453703702</v>
      </c>
      <c r="S2832">
        <f t="shared" si="179"/>
        <v>2015</v>
      </c>
    </row>
    <row r="2833" spans="1:19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8268</v>
      </c>
      <c r="O2833" t="s">
        <v>8269</v>
      </c>
      <c r="P2833">
        <f t="shared" si="180"/>
        <v>18.235299999999999</v>
      </c>
      <c r="Q2833" s="9">
        <f t="shared" si="177"/>
        <v>41857.854189814818</v>
      </c>
      <c r="R2833" s="9">
        <f t="shared" si="178"/>
        <v>42074.99018518519</v>
      </c>
      <c r="S2833">
        <f t="shared" si="179"/>
        <v>2014</v>
      </c>
    </row>
    <row r="2834" spans="1:19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8268</v>
      </c>
      <c r="O2834" t="s">
        <v>8270</v>
      </c>
      <c r="P2834">
        <f t="shared" si="180"/>
        <v>76.25</v>
      </c>
      <c r="Q2834" s="9">
        <f t="shared" si="177"/>
        <v>40759.860532407409</v>
      </c>
      <c r="R2834" s="9">
        <f t="shared" si="178"/>
        <v>41887.854189814818</v>
      </c>
      <c r="S2834">
        <f t="shared" si="179"/>
        <v>2011</v>
      </c>
    </row>
    <row r="2835" spans="1:19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8287</v>
      </c>
      <c r="O2835" t="s">
        <v>8288</v>
      </c>
      <c r="P2835">
        <f t="shared" si="180"/>
        <v>21.571400000000001</v>
      </c>
      <c r="Q2835" s="9">
        <f t="shared" si="177"/>
        <v>42177.491388888884</v>
      </c>
      <c r="R2835" s="9">
        <f t="shared" si="178"/>
        <v>40792.860532407409</v>
      </c>
      <c r="S2835">
        <f t="shared" si="179"/>
        <v>2015</v>
      </c>
    </row>
    <row r="2836" spans="1:19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8281</v>
      </c>
      <c r="O2836" t="s">
        <v>8299</v>
      </c>
      <c r="P2836">
        <f t="shared" si="180"/>
        <v>50.166699999999999</v>
      </c>
      <c r="Q2836" s="9">
        <f t="shared" si="177"/>
        <v>42631.769513888896</v>
      </c>
      <c r="R2836" s="9">
        <f t="shared" si="178"/>
        <v>42237.491388888884</v>
      </c>
      <c r="S2836">
        <f t="shared" si="179"/>
        <v>2016</v>
      </c>
    </row>
    <row r="2837" spans="1:19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8268</v>
      </c>
      <c r="O2837" t="s">
        <v>8302</v>
      </c>
      <c r="P2837">
        <f t="shared" si="180"/>
        <v>150.5</v>
      </c>
      <c r="Q2837" s="9">
        <f t="shared" si="177"/>
        <v>41169.845590277779</v>
      </c>
      <c r="R2837" s="9">
        <f t="shared" si="178"/>
        <v>42691.811180555553</v>
      </c>
      <c r="S2837">
        <f t="shared" si="179"/>
        <v>2012</v>
      </c>
    </row>
    <row r="2838" spans="1:19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8287</v>
      </c>
      <c r="O2838" t="s">
        <v>8291</v>
      </c>
      <c r="P2838">
        <f t="shared" si="180"/>
        <v>37.625</v>
      </c>
      <c r="Q2838" s="9">
        <f t="shared" si="177"/>
        <v>40772.848749999997</v>
      </c>
      <c r="R2838" s="9">
        <f t="shared" si="178"/>
        <v>41199.845590277779</v>
      </c>
      <c r="S2838">
        <f t="shared" si="179"/>
        <v>2011</v>
      </c>
    </row>
    <row r="2839" spans="1:19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8287</v>
      </c>
      <c r="O2839" t="s">
        <v>8288</v>
      </c>
      <c r="P2839">
        <f t="shared" si="180"/>
        <v>23.1538</v>
      </c>
      <c r="Q2839" s="9">
        <f t="shared" si="177"/>
        <v>41869.798726851855</v>
      </c>
      <c r="R2839" s="9">
        <f t="shared" si="178"/>
        <v>40813.207638888889</v>
      </c>
      <c r="S2839">
        <f t="shared" si="179"/>
        <v>2014</v>
      </c>
    </row>
    <row r="2840" spans="1:19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8283</v>
      </c>
      <c r="O2840" t="s">
        <v>8286</v>
      </c>
      <c r="P2840">
        <f t="shared" si="180"/>
        <v>75.25</v>
      </c>
      <c r="Q2840" s="9">
        <f t="shared" si="177"/>
        <v>41831.716874999998</v>
      </c>
      <c r="R2840" s="9">
        <f t="shared" si="178"/>
        <v>41929.798726851855</v>
      </c>
      <c r="S2840">
        <f t="shared" si="179"/>
        <v>2014</v>
      </c>
    </row>
    <row r="2841" spans="1:19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8268</v>
      </c>
      <c r="O2841" t="s">
        <v>8302</v>
      </c>
      <c r="P2841">
        <f t="shared" si="180"/>
        <v>300</v>
      </c>
      <c r="Q2841" s="9">
        <f t="shared" si="177"/>
        <v>42078.792048611111</v>
      </c>
      <c r="R2841" s="9">
        <f t="shared" si="178"/>
        <v>41876.716874999998</v>
      </c>
      <c r="S2841">
        <f t="shared" si="179"/>
        <v>2015</v>
      </c>
    </row>
    <row r="2842" spans="1:19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8287</v>
      </c>
      <c r="O2842" t="s">
        <v>8296</v>
      </c>
      <c r="P2842">
        <f t="shared" si="180"/>
        <v>18.75</v>
      </c>
      <c r="Q2842" s="9">
        <f t="shared" si="177"/>
        <v>42021.832280092596</v>
      </c>
      <c r="R2842" s="9">
        <f t="shared" si="178"/>
        <v>42108.792048611111</v>
      </c>
      <c r="S2842">
        <f t="shared" si="179"/>
        <v>2015</v>
      </c>
    </row>
    <row r="2843" spans="1:19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8287</v>
      </c>
      <c r="O2843" t="s">
        <v>8296</v>
      </c>
      <c r="P2843">
        <f t="shared" si="180"/>
        <v>30</v>
      </c>
      <c r="Q2843" s="9">
        <f t="shared" si="177"/>
        <v>41634.797013888885</v>
      </c>
      <c r="R2843" s="9">
        <f t="shared" si="178"/>
        <v>42051.832280092596</v>
      </c>
      <c r="S2843">
        <f t="shared" si="179"/>
        <v>2013</v>
      </c>
    </row>
    <row r="2844" spans="1:19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8287</v>
      </c>
      <c r="O2844" t="s">
        <v>8291</v>
      </c>
      <c r="P2844">
        <f t="shared" si="180"/>
        <v>27.2727</v>
      </c>
      <c r="Q2844" s="9">
        <f t="shared" si="177"/>
        <v>41365.928159722222</v>
      </c>
      <c r="R2844" s="9">
        <f t="shared" si="178"/>
        <v>41670.792361111111</v>
      </c>
      <c r="S2844">
        <f t="shared" si="179"/>
        <v>2013</v>
      </c>
    </row>
    <row r="2845" spans="1:19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8287</v>
      </c>
      <c r="O2845" t="s">
        <v>8288</v>
      </c>
      <c r="P2845">
        <f t="shared" si="180"/>
        <v>27.2727</v>
      </c>
      <c r="Q2845" s="9">
        <f t="shared" si="177"/>
        <v>42327.825289351851</v>
      </c>
      <c r="R2845" s="9">
        <f t="shared" si="178"/>
        <v>41379.928159722222</v>
      </c>
      <c r="S2845">
        <f t="shared" si="179"/>
        <v>2015</v>
      </c>
    </row>
    <row r="2846" spans="1:19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8268</v>
      </c>
      <c r="O2846" t="s">
        <v>8302</v>
      </c>
      <c r="P2846">
        <f t="shared" si="180"/>
        <v>300</v>
      </c>
      <c r="Q2846" s="9">
        <f t="shared" si="177"/>
        <v>42370.007766203707</v>
      </c>
      <c r="R2846" s="9">
        <f t="shared" si="178"/>
        <v>42377.82430555555</v>
      </c>
      <c r="S2846">
        <f t="shared" si="179"/>
        <v>2016</v>
      </c>
    </row>
    <row r="2847" spans="1:19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8283</v>
      </c>
      <c r="O2847" t="s">
        <v>8286</v>
      </c>
      <c r="P2847">
        <f t="shared" si="180"/>
        <v>60</v>
      </c>
      <c r="Q2847" s="9">
        <f t="shared" si="177"/>
        <v>42013.15253472222</v>
      </c>
      <c r="R2847" s="9">
        <f t="shared" si="178"/>
        <v>42398.981944444444</v>
      </c>
      <c r="S2847">
        <f t="shared" si="179"/>
        <v>2015</v>
      </c>
    </row>
    <row r="2848" spans="1:19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8283</v>
      </c>
      <c r="O2848" t="s">
        <v>8295</v>
      </c>
      <c r="P2848">
        <f t="shared" si="180"/>
        <v>30</v>
      </c>
      <c r="Q2848" s="9">
        <f t="shared" si="177"/>
        <v>42171.383530092593</v>
      </c>
      <c r="R2848" s="9">
        <f t="shared" si="178"/>
        <v>42028.125</v>
      </c>
      <c r="S2848">
        <f t="shared" si="179"/>
        <v>2015</v>
      </c>
    </row>
    <row r="2849" spans="1:19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8283</v>
      </c>
      <c r="O2849" t="s">
        <v>8284</v>
      </c>
      <c r="P2849">
        <f t="shared" si="180"/>
        <v>25</v>
      </c>
      <c r="Q2849" s="9">
        <f t="shared" si="177"/>
        <v>42496.447071759263</v>
      </c>
      <c r="R2849" s="9">
        <f t="shared" si="178"/>
        <v>42201.330555555556</v>
      </c>
      <c r="S2849">
        <f t="shared" si="179"/>
        <v>2016</v>
      </c>
    </row>
    <row r="2850" spans="1:19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8283</v>
      </c>
      <c r="O2850" t="s">
        <v>8284</v>
      </c>
      <c r="P2850">
        <f t="shared" si="180"/>
        <v>300</v>
      </c>
      <c r="Q2850" s="9">
        <f t="shared" si="177"/>
        <v>42305.670914351853</v>
      </c>
      <c r="R2850" s="9">
        <f t="shared" si="178"/>
        <v>42526.447071759263</v>
      </c>
      <c r="S2850">
        <f t="shared" si="179"/>
        <v>2015</v>
      </c>
    </row>
    <row r="2851" spans="1:19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8283</v>
      </c>
      <c r="O2851" t="s">
        <v>8286</v>
      </c>
      <c r="P2851">
        <f t="shared" si="180"/>
        <v>60</v>
      </c>
      <c r="Q2851" s="9">
        <f t="shared" si="177"/>
        <v>42634.900046296301</v>
      </c>
      <c r="R2851" s="9">
        <f t="shared" si="178"/>
        <v>42339.249305555553</v>
      </c>
      <c r="S2851">
        <f t="shared" si="179"/>
        <v>2016</v>
      </c>
    </row>
    <row r="2852" spans="1:19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8268</v>
      </c>
      <c r="O2852" t="s">
        <v>8270</v>
      </c>
      <c r="P2852">
        <f t="shared" si="180"/>
        <v>99.333299999999994</v>
      </c>
      <c r="Q2852" s="9">
        <f t="shared" si="177"/>
        <v>42637.016736111109</v>
      </c>
      <c r="R2852" s="9">
        <f t="shared" si="178"/>
        <v>42674.900046296301</v>
      </c>
      <c r="S2852">
        <f t="shared" si="179"/>
        <v>2016</v>
      </c>
    </row>
    <row r="2853" spans="1:19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8268</v>
      </c>
      <c r="O2853" t="s">
        <v>8270</v>
      </c>
      <c r="P2853">
        <f t="shared" si="180"/>
        <v>49.666699999999999</v>
      </c>
      <c r="Q2853" s="9">
        <f t="shared" si="177"/>
        <v>41880.788842592592</v>
      </c>
      <c r="R2853" s="9">
        <f t="shared" si="178"/>
        <v>42669.165972222225</v>
      </c>
      <c r="S2853">
        <f t="shared" si="179"/>
        <v>2014</v>
      </c>
    </row>
    <row r="2854" spans="1:19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8283</v>
      </c>
      <c r="O2854" t="s">
        <v>8286</v>
      </c>
      <c r="P2854">
        <f t="shared" si="180"/>
        <v>24.333300000000001</v>
      </c>
      <c r="Q2854" s="9">
        <f t="shared" si="177"/>
        <v>42747.506689814814</v>
      </c>
      <c r="R2854" s="9">
        <f t="shared" si="178"/>
        <v>41910.788842592592</v>
      </c>
      <c r="S2854">
        <f t="shared" si="179"/>
        <v>2017</v>
      </c>
    </row>
    <row r="2855" spans="1:19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8273</v>
      </c>
      <c r="O2855" t="s">
        <v>8274</v>
      </c>
      <c r="P2855">
        <f t="shared" si="180"/>
        <v>19.333300000000001</v>
      </c>
      <c r="Q2855" s="9">
        <f t="shared" si="177"/>
        <v>42673.66788194445</v>
      </c>
      <c r="R2855" s="9">
        <f t="shared" si="178"/>
        <v>42777.506689814814</v>
      </c>
      <c r="S2855">
        <f t="shared" si="179"/>
        <v>2016</v>
      </c>
    </row>
    <row r="2856" spans="1:19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8268</v>
      </c>
      <c r="O2856" t="s">
        <v>8270</v>
      </c>
      <c r="P2856">
        <f t="shared" si="180"/>
        <v>24.083300000000001</v>
      </c>
      <c r="Q2856" s="9">
        <f t="shared" si="177"/>
        <v>41839.212951388887</v>
      </c>
      <c r="R2856" s="9">
        <f t="shared" si="178"/>
        <v>42703.709548611107</v>
      </c>
      <c r="S2856">
        <f t="shared" si="179"/>
        <v>2014</v>
      </c>
    </row>
    <row r="2857" spans="1:19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8273</v>
      </c>
      <c r="O2857" t="s">
        <v>8315</v>
      </c>
      <c r="P2857">
        <f t="shared" si="180"/>
        <v>26.2727</v>
      </c>
      <c r="Q2857" s="9">
        <f t="shared" si="177"/>
        <v>42282.770231481481</v>
      </c>
      <c r="R2857" s="9">
        <f t="shared" si="178"/>
        <v>41899.212951388887</v>
      </c>
      <c r="S2857">
        <f t="shared" si="179"/>
        <v>2015</v>
      </c>
    </row>
    <row r="2858" spans="1:19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8283</v>
      </c>
      <c r="O2858" t="s">
        <v>8286</v>
      </c>
      <c r="P2858">
        <f t="shared" si="180"/>
        <v>19.2667</v>
      </c>
      <c r="Q2858" s="9">
        <f t="shared" si="177"/>
        <v>42592.750555555554</v>
      </c>
      <c r="R2858" s="9">
        <f t="shared" si="178"/>
        <v>42342.811898148153</v>
      </c>
      <c r="S2858">
        <f t="shared" si="179"/>
        <v>2016</v>
      </c>
    </row>
    <row r="2859" spans="1:19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8268</v>
      </c>
      <c r="O2859" t="s">
        <v>8270</v>
      </c>
      <c r="P2859">
        <f t="shared" si="180"/>
        <v>57.2</v>
      </c>
      <c r="Q2859" s="9">
        <f t="shared" si="177"/>
        <v>42414.235879629632</v>
      </c>
      <c r="R2859" s="9">
        <f t="shared" si="178"/>
        <v>42622.750555555554</v>
      </c>
      <c r="S2859">
        <f t="shared" si="179"/>
        <v>2016</v>
      </c>
    </row>
    <row r="2860" spans="1:19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8283</v>
      </c>
      <c r="O2860" t="s">
        <v>8286</v>
      </c>
      <c r="P2860">
        <f t="shared" si="180"/>
        <v>71.25</v>
      </c>
      <c r="Q2860" s="9">
        <f t="shared" si="177"/>
        <v>41779.695092592592</v>
      </c>
      <c r="R2860" s="9">
        <f t="shared" si="178"/>
        <v>42474.194212962961</v>
      </c>
      <c r="S2860">
        <f t="shared" si="179"/>
        <v>2014</v>
      </c>
    </row>
    <row r="2861" spans="1:19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8283</v>
      </c>
      <c r="O2861" t="s">
        <v>8286</v>
      </c>
      <c r="P2861">
        <f t="shared" si="180"/>
        <v>57</v>
      </c>
      <c r="Q2861" s="9">
        <f t="shared" si="177"/>
        <v>42716.7424537037</v>
      </c>
      <c r="R2861" s="9">
        <f t="shared" si="178"/>
        <v>41813.666666666664</v>
      </c>
      <c r="S2861">
        <f t="shared" si="179"/>
        <v>2016</v>
      </c>
    </row>
    <row r="2862" spans="1:19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8276</v>
      </c>
      <c r="O2862" t="s">
        <v>8294</v>
      </c>
      <c r="P2862">
        <f t="shared" si="180"/>
        <v>28.4</v>
      </c>
      <c r="Q2862" s="9">
        <f t="shared" si="177"/>
        <v>42244.776666666665</v>
      </c>
      <c r="R2862" s="9">
        <f t="shared" si="178"/>
        <v>42746.7424537037</v>
      </c>
      <c r="S2862">
        <f t="shared" si="179"/>
        <v>2015</v>
      </c>
    </row>
    <row r="2863" spans="1:19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8279</v>
      </c>
      <c r="O2863" t="s">
        <v>8317</v>
      </c>
      <c r="P2863">
        <f t="shared" si="180"/>
        <v>40.142899999999997</v>
      </c>
      <c r="Q2863" s="9">
        <f t="shared" si="177"/>
        <v>40646.099097222221</v>
      </c>
      <c r="R2863" s="9">
        <f t="shared" si="178"/>
        <v>42274.776666666665</v>
      </c>
      <c r="S2863">
        <f t="shared" si="179"/>
        <v>2011</v>
      </c>
    </row>
    <row r="2864" spans="1:19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8287</v>
      </c>
      <c r="O2864" t="s">
        <v>8288</v>
      </c>
      <c r="P2864">
        <f t="shared" si="180"/>
        <v>35</v>
      </c>
      <c r="Q2864" s="9">
        <f t="shared" si="177"/>
        <v>42424.749490740738</v>
      </c>
      <c r="R2864" s="9">
        <f t="shared" si="178"/>
        <v>40691.099097222221</v>
      </c>
      <c r="S2864">
        <f t="shared" si="179"/>
        <v>2016</v>
      </c>
    </row>
    <row r="2865" spans="1:19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8268</v>
      </c>
      <c r="O2865" t="s">
        <v>8270</v>
      </c>
      <c r="P2865">
        <f t="shared" si="180"/>
        <v>93.333299999999994</v>
      </c>
      <c r="Q2865" s="9">
        <f t="shared" si="177"/>
        <v>41780.050092592595</v>
      </c>
      <c r="R2865" s="9">
        <f t="shared" si="178"/>
        <v>42454.707824074074</v>
      </c>
      <c r="S2865">
        <f t="shared" si="179"/>
        <v>2014</v>
      </c>
    </row>
    <row r="2866" spans="1:19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8273</v>
      </c>
      <c r="O2866" t="s">
        <v>8311</v>
      </c>
      <c r="P2866">
        <f t="shared" si="180"/>
        <v>40</v>
      </c>
      <c r="Q2866" s="9">
        <f t="shared" si="177"/>
        <v>42803.920277777783</v>
      </c>
      <c r="R2866" s="9">
        <f t="shared" si="178"/>
        <v>41808.842361111114</v>
      </c>
      <c r="S2866">
        <f t="shared" si="179"/>
        <v>2017</v>
      </c>
    </row>
    <row r="2867" spans="1:19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8287</v>
      </c>
      <c r="O2867" t="s">
        <v>8290</v>
      </c>
      <c r="P2867">
        <f t="shared" si="180"/>
        <v>35</v>
      </c>
      <c r="Q2867" s="9">
        <f t="shared" si="177"/>
        <v>42031.011249999996</v>
      </c>
      <c r="R2867" s="9">
        <f t="shared" si="178"/>
        <v>42834.833333333328</v>
      </c>
      <c r="S2867">
        <f t="shared" si="179"/>
        <v>2015</v>
      </c>
    </row>
    <row r="2868" spans="1:19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8283</v>
      </c>
      <c r="O2868" t="s">
        <v>8284</v>
      </c>
      <c r="P2868">
        <f t="shared" si="180"/>
        <v>93.333299999999994</v>
      </c>
      <c r="Q2868" s="9">
        <f t="shared" si="177"/>
        <v>42378.478344907402</v>
      </c>
      <c r="R2868" s="9">
        <f t="shared" si="178"/>
        <v>42090.969583333332</v>
      </c>
      <c r="S2868">
        <f t="shared" si="179"/>
        <v>2016</v>
      </c>
    </row>
    <row r="2869" spans="1:19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8283</v>
      </c>
      <c r="O2869" t="s">
        <v>8286</v>
      </c>
      <c r="P2869">
        <f t="shared" si="180"/>
        <v>11.666700000000001</v>
      </c>
      <c r="Q2869" s="9">
        <f t="shared" si="177"/>
        <v>41887.383356481485</v>
      </c>
      <c r="R2869" s="9">
        <f t="shared" si="178"/>
        <v>42418.916666666672</v>
      </c>
      <c r="S2869">
        <f t="shared" si="179"/>
        <v>2014</v>
      </c>
    </row>
    <row r="2870" spans="1:19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8281</v>
      </c>
      <c r="O2870" t="s">
        <v>8285</v>
      </c>
      <c r="P2870">
        <f t="shared" si="180"/>
        <v>46.5</v>
      </c>
      <c r="Q2870" s="9">
        <f t="shared" si="177"/>
        <v>42382.189710648148</v>
      </c>
      <c r="R2870" s="9">
        <f t="shared" si="178"/>
        <v>41917.383356481485</v>
      </c>
      <c r="S2870">
        <f t="shared" si="179"/>
        <v>2016</v>
      </c>
    </row>
    <row r="2871" spans="1:19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8283</v>
      </c>
      <c r="O2871" t="s">
        <v>8284</v>
      </c>
      <c r="P2871">
        <f t="shared" si="180"/>
        <v>55.6</v>
      </c>
      <c r="Q2871" s="9">
        <f t="shared" si="177"/>
        <v>41837.829895833333</v>
      </c>
      <c r="R2871" s="9">
        <f t="shared" si="178"/>
        <v>42412.189710648148</v>
      </c>
      <c r="S2871">
        <f t="shared" si="179"/>
        <v>2014</v>
      </c>
    </row>
    <row r="2872" spans="1:19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8279</v>
      </c>
      <c r="O2872" t="s">
        <v>8305</v>
      </c>
      <c r="P2872">
        <f t="shared" si="180"/>
        <v>23.083300000000001</v>
      </c>
      <c r="Q2872" s="9">
        <f t="shared" si="177"/>
        <v>42312.874594907407</v>
      </c>
      <c r="R2872" s="9">
        <f t="shared" si="178"/>
        <v>41897.829895833333</v>
      </c>
      <c r="S2872">
        <f t="shared" si="179"/>
        <v>2015</v>
      </c>
    </row>
    <row r="2873" spans="1:19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8283</v>
      </c>
      <c r="O2873" t="s">
        <v>8286</v>
      </c>
      <c r="P2873">
        <f t="shared" si="180"/>
        <v>30.777799999999999</v>
      </c>
      <c r="Q2873" s="9">
        <f t="shared" si="177"/>
        <v>42436.211701388893</v>
      </c>
      <c r="R2873" s="9">
        <f t="shared" si="178"/>
        <v>42340.874594907407</v>
      </c>
      <c r="S2873">
        <f t="shared" si="179"/>
        <v>2016</v>
      </c>
    </row>
    <row r="2874" spans="1:19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8268</v>
      </c>
      <c r="O2874" t="s">
        <v>8300</v>
      </c>
      <c r="P2874">
        <f t="shared" si="180"/>
        <v>69</v>
      </c>
      <c r="Q2874" s="9">
        <f t="shared" si="177"/>
        <v>42361.043703703705</v>
      </c>
      <c r="R2874" s="9">
        <f t="shared" si="178"/>
        <v>42466.170034722221</v>
      </c>
      <c r="S2874">
        <f t="shared" si="179"/>
        <v>2015</v>
      </c>
    </row>
    <row r="2875" spans="1:19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8268</v>
      </c>
      <c r="O2875" t="s">
        <v>8270</v>
      </c>
      <c r="P2875">
        <f t="shared" si="180"/>
        <v>39</v>
      </c>
      <c r="Q2875" s="9">
        <f t="shared" si="177"/>
        <v>42415.883425925931</v>
      </c>
      <c r="R2875" s="9">
        <f t="shared" si="178"/>
        <v>42421.043703703705</v>
      </c>
      <c r="S2875">
        <f t="shared" si="179"/>
        <v>2016</v>
      </c>
    </row>
    <row r="2876" spans="1:19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8283</v>
      </c>
      <c r="O2876" t="s">
        <v>8286</v>
      </c>
      <c r="P2876">
        <f t="shared" si="180"/>
        <v>27.3</v>
      </c>
      <c r="Q2876" s="9">
        <f t="shared" si="177"/>
        <v>42095.374675925923</v>
      </c>
      <c r="R2876" s="9">
        <f t="shared" si="178"/>
        <v>42475.84175925926</v>
      </c>
      <c r="S2876">
        <f t="shared" si="179"/>
        <v>2015</v>
      </c>
    </row>
    <row r="2877" spans="1:19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8283</v>
      </c>
      <c r="O2877" t="s">
        <v>8295</v>
      </c>
      <c r="P2877">
        <f t="shared" si="180"/>
        <v>22.75</v>
      </c>
      <c r="Q2877" s="9">
        <f t="shared" si="177"/>
        <v>42401.610983796301</v>
      </c>
      <c r="R2877" s="9">
        <f t="shared" si="178"/>
        <v>42125.374675925923</v>
      </c>
      <c r="S2877">
        <f t="shared" si="179"/>
        <v>2016</v>
      </c>
    </row>
    <row r="2878" spans="1:19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8283</v>
      </c>
      <c r="O2878" t="s">
        <v>8286</v>
      </c>
      <c r="P2878">
        <f t="shared" si="180"/>
        <v>13.6</v>
      </c>
      <c r="Q2878" s="9">
        <f t="shared" si="177"/>
        <v>42722.84474537037</v>
      </c>
      <c r="R2878" s="9">
        <f t="shared" si="178"/>
        <v>42426</v>
      </c>
      <c r="S2878">
        <f t="shared" si="179"/>
        <v>2016</v>
      </c>
    </row>
    <row r="2879" spans="1:19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8283</v>
      </c>
      <c r="O2879" t="s">
        <v>8286</v>
      </c>
      <c r="P2879">
        <f t="shared" si="180"/>
        <v>90.333299999999994</v>
      </c>
      <c r="Q2879" s="9">
        <f t="shared" si="177"/>
        <v>42327.671631944439</v>
      </c>
      <c r="R2879" s="9">
        <f t="shared" si="178"/>
        <v>42752.84474537037</v>
      </c>
      <c r="S2879">
        <f t="shared" si="179"/>
        <v>2015</v>
      </c>
    </row>
    <row r="2880" spans="1:19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8276</v>
      </c>
      <c r="O2880" t="s">
        <v>8304</v>
      </c>
      <c r="P2880">
        <f t="shared" si="180"/>
        <v>45</v>
      </c>
      <c r="Q2880" s="9">
        <f t="shared" si="177"/>
        <v>42360.932152777779</v>
      </c>
      <c r="R2880" s="9">
        <f t="shared" si="178"/>
        <v>42357.671631944439</v>
      </c>
      <c r="S2880">
        <f t="shared" si="179"/>
        <v>2015</v>
      </c>
    </row>
    <row r="2881" spans="1:19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8268</v>
      </c>
      <c r="O2881" t="s">
        <v>8302</v>
      </c>
      <c r="P2881">
        <f t="shared" si="180"/>
        <v>54</v>
      </c>
      <c r="Q2881" s="9">
        <f t="shared" si="177"/>
        <v>41813.938715277778</v>
      </c>
      <c r="R2881" s="9">
        <f t="shared" si="178"/>
        <v>42420.932152777779</v>
      </c>
      <c r="S2881">
        <f t="shared" si="179"/>
        <v>2014</v>
      </c>
    </row>
    <row r="2882" spans="1:19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8283</v>
      </c>
      <c r="O2882" t="s">
        <v>8286</v>
      </c>
      <c r="P2882">
        <f t="shared" si="180"/>
        <v>45</v>
      </c>
      <c r="Q2882" s="9">
        <f t="shared" si="177"/>
        <v>42571.626192129625</v>
      </c>
      <c r="R2882" s="9">
        <f t="shared" si="178"/>
        <v>41835.916666666664</v>
      </c>
      <c r="S2882">
        <f t="shared" si="179"/>
        <v>2016</v>
      </c>
    </row>
    <row r="2883" spans="1:19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8283</v>
      </c>
      <c r="O2883" t="s">
        <v>8286</v>
      </c>
      <c r="P2883">
        <f t="shared" si="180"/>
        <v>38.571399999999997</v>
      </c>
      <c r="Q2883" s="9">
        <f t="shared" ref="Q2883:Q2946" si="181">(((J2884/60)/60)/24)+DATE(1970,1,1)</f>
        <v>41844.874421296299</v>
      </c>
      <c r="R2883" s="9">
        <f t="shared" ref="R2883:R2946" si="182">(((I2883/60)/60)/24)+DATE(1970,1,1)</f>
        <v>42583.570138888885</v>
      </c>
      <c r="S2883">
        <f t="shared" ref="S2883:S2946" si="183">YEAR(Q2883)</f>
        <v>2014</v>
      </c>
    </row>
    <row r="2884" spans="1:19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8306</v>
      </c>
      <c r="O2884" t="s">
        <v>8307</v>
      </c>
      <c r="P2884">
        <f t="shared" si="180"/>
        <v>33.25</v>
      </c>
      <c r="Q2884" s="9">
        <f t="shared" si="181"/>
        <v>42480.800648148142</v>
      </c>
      <c r="R2884" s="9">
        <f t="shared" si="182"/>
        <v>41874.874421296299</v>
      </c>
      <c r="S2884">
        <f t="shared" si="183"/>
        <v>2016</v>
      </c>
    </row>
    <row r="2885" spans="1:19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8283</v>
      </c>
      <c r="O2885" t="s">
        <v>8286</v>
      </c>
      <c r="P2885">
        <f t="shared" ref="P2885:P2948" si="184">IFERROR(ROUND(E2885/L2885,4),0)</f>
        <v>29.555599999999998</v>
      </c>
      <c r="Q2885" s="9">
        <f t="shared" si="181"/>
        <v>42499.731701388882</v>
      </c>
      <c r="R2885" s="9">
        <f t="shared" si="182"/>
        <v>42540.800648148142</v>
      </c>
      <c r="S2885">
        <f t="shared" si="183"/>
        <v>2016</v>
      </c>
    </row>
    <row r="2886" spans="1:19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8283</v>
      </c>
      <c r="O2886" t="s">
        <v>8286</v>
      </c>
      <c r="P2886">
        <f t="shared" si="184"/>
        <v>52.8</v>
      </c>
      <c r="Q2886" s="9">
        <f t="shared" si="181"/>
        <v>42741.848379629635</v>
      </c>
      <c r="R2886" s="9">
        <f t="shared" si="182"/>
        <v>42529.731701388882</v>
      </c>
      <c r="S2886">
        <f t="shared" si="183"/>
        <v>2017</v>
      </c>
    </row>
    <row r="2887" spans="1:19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8281</v>
      </c>
      <c r="O2887" t="s">
        <v>8285</v>
      </c>
      <c r="P2887">
        <f t="shared" si="184"/>
        <v>32.75</v>
      </c>
      <c r="Q2887" s="9">
        <f t="shared" si="181"/>
        <v>42528.987696759257</v>
      </c>
      <c r="R2887" s="9">
        <f t="shared" si="182"/>
        <v>42783.875</v>
      </c>
      <c r="S2887">
        <f t="shared" si="183"/>
        <v>2016</v>
      </c>
    </row>
    <row r="2888" spans="1:19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8268</v>
      </c>
      <c r="O2888" t="s">
        <v>8302</v>
      </c>
      <c r="P2888">
        <f t="shared" si="184"/>
        <v>87</v>
      </c>
      <c r="Q2888" s="9">
        <f t="shared" si="181"/>
        <v>41716.717847222222</v>
      </c>
      <c r="R2888" s="9">
        <f t="shared" si="182"/>
        <v>42558.987696759257</v>
      </c>
      <c r="S2888">
        <f t="shared" si="183"/>
        <v>2014</v>
      </c>
    </row>
    <row r="2889" spans="1:19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8281</v>
      </c>
      <c r="O2889" t="s">
        <v>8303</v>
      </c>
      <c r="P2889">
        <f t="shared" si="184"/>
        <v>21.666699999999999</v>
      </c>
      <c r="Q2889" s="9">
        <f t="shared" si="181"/>
        <v>42158.028310185182</v>
      </c>
      <c r="R2889" s="9">
        <f t="shared" si="182"/>
        <v>41736.717847222222</v>
      </c>
      <c r="S2889">
        <f t="shared" si="183"/>
        <v>2015</v>
      </c>
    </row>
    <row r="2890" spans="1:19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8268</v>
      </c>
      <c r="O2890" t="s">
        <v>8270</v>
      </c>
      <c r="P2890">
        <f t="shared" si="184"/>
        <v>26</v>
      </c>
      <c r="Q2890" s="9">
        <f t="shared" si="181"/>
        <v>41842.031597222223</v>
      </c>
      <c r="R2890" s="9">
        <f t="shared" si="182"/>
        <v>42186.028310185182</v>
      </c>
      <c r="S2890">
        <f t="shared" si="183"/>
        <v>2014</v>
      </c>
    </row>
    <row r="2891" spans="1:19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8287</v>
      </c>
      <c r="O2891" t="s">
        <v>8288</v>
      </c>
      <c r="P2891">
        <f t="shared" si="184"/>
        <v>28.8889</v>
      </c>
      <c r="Q2891" s="9">
        <f t="shared" si="181"/>
        <v>41828.789942129632</v>
      </c>
      <c r="R2891" s="9">
        <f t="shared" si="182"/>
        <v>41872.031597222223</v>
      </c>
      <c r="S2891">
        <f t="shared" si="183"/>
        <v>2014</v>
      </c>
    </row>
    <row r="2892" spans="1:19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8268</v>
      </c>
      <c r="O2892" t="s">
        <v>8278</v>
      </c>
      <c r="P2892">
        <f t="shared" si="184"/>
        <v>28.8889</v>
      </c>
      <c r="Q2892" s="9">
        <f t="shared" si="181"/>
        <v>42072.790821759263</v>
      </c>
      <c r="R2892" s="9">
        <f t="shared" si="182"/>
        <v>41863.789942129632</v>
      </c>
      <c r="S2892">
        <f t="shared" si="183"/>
        <v>2015</v>
      </c>
    </row>
    <row r="2893" spans="1:19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8271</v>
      </c>
      <c r="O2893" t="s">
        <v>8316</v>
      </c>
      <c r="P2893">
        <f t="shared" si="184"/>
        <v>17.333300000000001</v>
      </c>
      <c r="Q2893" s="9">
        <f t="shared" si="181"/>
        <v>41829.73715277778</v>
      </c>
      <c r="R2893" s="9">
        <f t="shared" si="182"/>
        <v>42102.790821759263</v>
      </c>
      <c r="S2893">
        <f t="shared" si="183"/>
        <v>2014</v>
      </c>
    </row>
    <row r="2894" spans="1:19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8283</v>
      </c>
      <c r="O2894" t="s">
        <v>8286</v>
      </c>
      <c r="P2894">
        <f t="shared" si="184"/>
        <v>65</v>
      </c>
      <c r="Q2894" s="9">
        <f t="shared" si="181"/>
        <v>42056.1324537037</v>
      </c>
      <c r="R2894" s="9">
        <f t="shared" si="182"/>
        <v>41852.716666666667</v>
      </c>
      <c r="S2894">
        <f t="shared" si="183"/>
        <v>2015</v>
      </c>
    </row>
    <row r="2895" spans="1:19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8283</v>
      </c>
      <c r="O2895" t="s">
        <v>8286</v>
      </c>
      <c r="P2895">
        <f t="shared" si="184"/>
        <v>37.142899999999997</v>
      </c>
      <c r="Q2895" s="9">
        <f t="shared" si="181"/>
        <v>42138.692627314813</v>
      </c>
      <c r="R2895" s="9">
        <f t="shared" si="182"/>
        <v>42086.207638888889</v>
      </c>
      <c r="S2895">
        <f t="shared" si="183"/>
        <v>2015</v>
      </c>
    </row>
    <row r="2896" spans="1:19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8268</v>
      </c>
      <c r="O2896" t="s">
        <v>8302</v>
      </c>
      <c r="P2896">
        <f t="shared" si="184"/>
        <v>64.75</v>
      </c>
      <c r="Q2896" s="9">
        <f t="shared" si="181"/>
        <v>42800.753333333334</v>
      </c>
      <c r="R2896" s="9">
        <f t="shared" si="182"/>
        <v>42168.692627314813</v>
      </c>
      <c r="S2896">
        <f t="shared" si="183"/>
        <v>2017</v>
      </c>
    </row>
    <row r="2897" spans="1:19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8283</v>
      </c>
      <c r="O2897" t="s">
        <v>8286</v>
      </c>
      <c r="P2897">
        <f t="shared" si="184"/>
        <v>32.25</v>
      </c>
      <c r="Q2897" s="9">
        <f t="shared" si="181"/>
        <v>41220.933124999996</v>
      </c>
      <c r="R2897" s="9">
        <f t="shared" si="182"/>
        <v>42841.833333333328</v>
      </c>
      <c r="S2897">
        <f t="shared" si="183"/>
        <v>2012</v>
      </c>
    </row>
    <row r="2898" spans="1:19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8276</v>
      </c>
      <c r="O2898" t="s">
        <v>8294</v>
      </c>
      <c r="P2898">
        <f t="shared" si="184"/>
        <v>23.181799999999999</v>
      </c>
      <c r="Q2898" s="9">
        <f t="shared" si="181"/>
        <v>42317.954571759255</v>
      </c>
      <c r="R2898" s="9">
        <f t="shared" si="182"/>
        <v>41250.933124999996</v>
      </c>
      <c r="S2898">
        <f t="shared" si="183"/>
        <v>2015</v>
      </c>
    </row>
    <row r="2899" spans="1:19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8279</v>
      </c>
      <c r="O2899" t="s">
        <v>8305</v>
      </c>
      <c r="P2899">
        <f t="shared" si="184"/>
        <v>42</v>
      </c>
      <c r="Q2899" s="9">
        <f t="shared" si="181"/>
        <v>42461.596273148149</v>
      </c>
      <c r="R2899" s="9">
        <f t="shared" si="182"/>
        <v>42377.954571759255</v>
      </c>
      <c r="S2899">
        <f t="shared" si="183"/>
        <v>2016</v>
      </c>
    </row>
    <row r="2900" spans="1:19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8283</v>
      </c>
      <c r="O2900" t="s">
        <v>8286</v>
      </c>
      <c r="P2900">
        <f t="shared" si="184"/>
        <v>63</v>
      </c>
      <c r="Q2900" s="9">
        <f t="shared" si="181"/>
        <v>42075.807395833333</v>
      </c>
      <c r="R2900" s="9">
        <f t="shared" si="182"/>
        <v>42491.596273148149</v>
      </c>
      <c r="S2900">
        <f t="shared" si="183"/>
        <v>2015</v>
      </c>
    </row>
    <row r="2901" spans="1:19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8283</v>
      </c>
      <c r="O2901" t="s">
        <v>8286</v>
      </c>
      <c r="P2901">
        <f t="shared" si="184"/>
        <v>31.375</v>
      </c>
      <c r="Q2901" s="9">
        <f t="shared" si="181"/>
        <v>42509.814108796301</v>
      </c>
      <c r="R2901" s="9">
        <f t="shared" si="182"/>
        <v>42105.807395833333</v>
      </c>
      <c r="S2901">
        <f t="shared" si="183"/>
        <v>2016</v>
      </c>
    </row>
    <row r="2902" spans="1:19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8283</v>
      </c>
      <c r="O2902" t="s">
        <v>8286</v>
      </c>
      <c r="P2902">
        <f t="shared" si="184"/>
        <v>50.2</v>
      </c>
      <c r="Q2902" s="9">
        <f t="shared" si="181"/>
        <v>42239.441412037035</v>
      </c>
      <c r="R2902" s="9">
        <f t="shared" si="182"/>
        <v>42539.814108796301</v>
      </c>
      <c r="S2902">
        <f t="shared" si="183"/>
        <v>2015</v>
      </c>
    </row>
    <row r="2903" spans="1:19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8281</v>
      </c>
      <c r="O2903" t="s">
        <v>8285</v>
      </c>
      <c r="P2903">
        <f t="shared" si="184"/>
        <v>83.333299999999994</v>
      </c>
      <c r="Q2903" s="9">
        <f t="shared" si="181"/>
        <v>42106.666018518517</v>
      </c>
      <c r="R2903" s="9">
        <f t="shared" si="182"/>
        <v>42279.441412037035</v>
      </c>
      <c r="S2903">
        <f t="shared" si="183"/>
        <v>2015</v>
      </c>
    </row>
    <row r="2904" spans="1:19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8281</v>
      </c>
      <c r="O2904" t="s">
        <v>8285</v>
      </c>
      <c r="P2904">
        <f t="shared" si="184"/>
        <v>125</v>
      </c>
      <c r="Q2904" s="9">
        <f t="shared" si="181"/>
        <v>42297.110300925924</v>
      </c>
      <c r="R2904" s="9">
        <f t="shared" si="182"/>
        <v>42155.395138888889</v>
      </c>
      <c r="S2904">
        <f t="shared" si="183"/>
        <v>2015</v>
      </c>
    </row>
    <row r="2905" spans="1:19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8281</v>
      </c>
      <c r="O2905" t="s">
        <v>8285</v>
      </c>
      <c r="P2905">
        <f t="shared" si="184"/>
        <v>50</v>
      </c>
      <c r="Q2905" s="9">
        <f t="shared" si="181"/>
        <v>41466.552314814813</v>
      </c>
      <c r="R2905" s="9">
        <f t="shared" si="182"/>
        <v>42316.5</v>
      </c>
      <c r="S2905">
        <f t="shared" si="183"/>
        <v>2013</v>
      </c>
    </row>
    <row r="2906" spans="1:19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8281</v>
      </c>
      <c r="O2906" t="s">
        <v>8299</v>
      </c>
      <c r="P2906">
        <f t="shared" si="184"/>
        <v>250</v>
      </c>
      <c r="Q2906" s="9">
        <f t="shared" si="181"/>
        <v>41946.232175925928</v>
      </c>
      <c r="R2906" s="9">
        <f t="shared" si="182"/>
        <v>41496.552314814813</v>
      </c>
      <c r="S2906">
        <f t="shared" si="183"/>
        <v>2014</v>
      </c>
    </row>
    <row r="2907" spans="1:19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8268</v>
      </c>
      <c r="O2907" t="s">
        <v>8302</v>
      </c>
      <c r="P2907">
        <f t="shared" si="184"/>
        <v>250</v>
      </c>
      <c r="Q2907" s="9">
        <f t="shared" si="181"/>
        <v>42702.809201388889</v>
      </c>
      <c r="R2907" s="9">
        <f t="shared" si="182"/>
        <v>41976.232175925921</v>
      </c>
      <c r="S2907">
        <f t="shared" si="183"/>
        <v>2016</v>
      </c>
    </row>
    <row r="2908" spans="1:19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8268</v>
      </c>
      <c r="O2908" t="s">
        <v>8270</v>
      </c>
      <c r="P2908">
        <f t="shared" si="184"/>
        <v>250</v>
      </c>
      <c r="Q2908" s="9">
        <f t="shared" si="181"/>
        <v>42579.708437499998</v>
      </c>
      <c r="R2908" s="9">
        <f t="shared" si="182"/>
        <v>42732.809201388889</v>
      </c>
      <c r="S2908">
        <f t="shared" si="183"/>
        <v>2016</v>
      </c>
    </row>
    <row r="2909" spans="1:19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8306</v>
      </c>
      <c r="O2909" t="s">
        <v>8307</v>
      </c>
      <c r="P2909">
        <f t="shared" si="184"/>
        <v>250</v>
      </c>
      <c r="Q2909" s="9">
        <f t="shared" si="181"/>
        <v>42449.341678240744</v>
      </c>
      <c r="R2909" s="9">
        <f t="shared" si="182"/>
        <v>42609.708437499998</v>
      </c>
      <c r="S2909">
        <f t="shared" si="183"/>
        <v>2016</v>
      </c>
    </row>
    <row r="2910" spans="1:19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8279</v>
      </c>
      <c r="O2910" t="s">
        <v>8305</v>
      </c>
      <c r="P2910">
        <f t="shared" si="184"/>
        <v>62.5</v>
      </c>
      <c r="Q2910" s="9">
        <f t="shared" si="181"/>
        <v>42242.988680555558</v>
      </c>
      <c r="R2910" s="9">
        <f t="shared" si="182"/>
        <v>42509.341678240744</v>
      </c>
      <c r="S2910">
        <f t="shared" si="183"/>
        <v>2015</v>
      </c>
    </row>
    <row r="2911" spans="1:19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8283</v>
      </c>
      <c r="O2911" t="s">
        <v>8295</v>
      </c>
      <c r="P2911">
        <f t="shared" si="184"/>
        <v>41.666699999999999</v>
      </c>
      <c r="Q2911" s="9">
        <f t="shared" si="181"/>
        <v>42437.398680555561</v>
      </c>
      <c r="R2911" s="9">
        <f t="shared" si="182"/>
        <v>42272.988680555558</v>
      </c>
      <c r="S2911">
        <f t="shared" si="183"/>
        <v>2016</v>
      </c>
    </row>
    <row r="2912" spans="1:19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8283</v>
      </c>
      <c r="O2912" t="s">
        <v>8286</v>
      </c>
      <c r="P2912">
        <f t="shared" si="184"/>
        <v>27.777799999999999</v>
      </c>
      <c r="Q2912" s="9">
        <f t="shared" si="181"/>
        <v>42124.841111111105</v>
      </c>
      <c r="R2912" s="9">
        <f t="shared" si="182"/>
        <v>42465.35701388889</v>
      </c>
      <c r="S2912">
        <f t="shared" si="183"/>
        <v>2015</v>
      </c>
    </row>
    <row r="2913" spans="1:19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8283</v>
      </c>
      <c r="O2913" t="s">
        <v>8286</v>
      </c>
      <c r="P2913">
        <f t="shared" si="184"/>
        <v>31.25</v>
      </c>
      <c r="Q2913" s="9">
        <f t="shared" si="181"/>
        <v>41971.881076388891</v>
      </c>
      <c r="R2913" s="9">
        <f t="shared" si="182"/>
        <v>42154.841111111105</v>
      </c>
      <c r="S2913">
        <f t="shared" si="183"/>
        <v>2014</v>
      </c>
    </row>
    <row r="2914" spans="1:19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8283</v>
      </c>
      <c r="O2914" t="s">
        <v>8286</v>
      </c>
      <c r="P2914">
        <f t="shared" si="184"/>
        <v>11.3636</v>
      </c>
      <c r="Q2914" s="9">
        <f t="shared" si="181"/>
        <v>42151.237685185188</v>
      </c>
      <c r="R2914" s="9">
        <f t="shared" si="182"/>
        <v>41996.881076388891</v>
      </c>
      <c r="S2914">
        <f t="shared" si="183"/>
        <v>2015</v>
      </c>
    </row>
    <row r="2915" spans="1:19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8283</v>
      </c>
      <c r="O2915" t="s">
        <v>8286</v>
      </c>
      <c r="P2915">
        <f t="shared" si="184"/>
        <v>62.5</v>
      </c>
      <c r="Q2915" s="9">
        <f t="shared" si="181"/>
        <v>41866.640648148146</v>
      </c>
      <c r="R2915" s="9">
        <f t="shared" si="182"/>
        <v>42211.237685185188</v>
      </c>
      <c r="S2915">
        <f t="shared" si="183"/>
        <v>2014</v>
      </c>
    </row>
    <row r="2916" spans="1:19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8283</v>
      </c>
      <c r="O2916" t="s">
        <v>8286</v>
      </c>
      <c r="P2916">
        <f t="shared" si="184"/>
        <v>35.714300000000001</v>
      </c>
      <c r="Q2916" s="9">
        <f t="shared" si="181"/>
        <v>42348.9215625</v>
      </c>
      <c r="R2916" s="9">
        <f t="shared" si="182"/>
        <v>41898.125</v>
      </c>
      <c r="S2916">
        <f t="shared" si="183"/>
        <v>2015</v>
      </c>
    </row>
    <row r="2917" spans="1:19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8268</v>
      </c>
      <c r="O2917" t="s">
        <v>8302</v>
      </c>
      <c r="P2917">
        <f t="shared" si="184"/>
        <v>49</v>
      </c>
      <c r="Q2917" s="9">
        <f t="shared" si="181"/>
        <v>42479.22210648148</v>
      </c>
      <c r="R2917" s="9">
        <f t="shared" si="182"/>
        <v>42385.458333333328</v>
      </c>
      <c r="S2917">
        <f t="shared" si="183"/>
        <v>2016</v>
      </c>
    </row>
    <row r="2918" spans="1:19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8276</v>
      </c>
      <c r="O2918" t="s">
        <v>8294</v>
      </c>
      <c r="P2918">
        <f t="shared" si="184"/>
        <v>16.2</v>
      </c>
      <c r="Q2918" s="9">
        <f t="shared" si="181"/>
        <v>41409.040011574078</v>
      </c>
      <c r="R2918" s="9">
        <f t="shared" si="182"/>
        <v>42539.22210648148</v>
      </c>
      <c r="S2918">
        <f t="shared" si="183"/>
        <v>2013</v>
      </c>
    </row>
    <row r="2919" spans="1:19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8287</v>
      </c>
      <c r="O2919" t="s">
        <v>8314</v>
      </c>
      <c r="P2919">
        <f t="shared" si="184"/>
        <v>30.125</v>
      </c>
      <c r="Q2919" s="9">
        <f t="shared" si="181"/>
        <v>42032.510243055556</v>
      </c>
      <c r="R2919" s="9">
        <f t="shared" si="182"/>
        <v>41467.910416666666</v>
      </c>
      <c r="S2919">
        <f t="shared" si="183"/>
        <v>2015</v>
      </c>
    </row>
    <row r="2920" spans="1:19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8271</v>
      </c>
      <c r="O2920" t="s">
        <v>8308</v>
      </c>
      <c r="P2920">
        <f t="shared" si="184"/>
        <v>48.2</v>
      </c>
      <c r="Q2920" s="9">
        <f t="shared" si="181"/>
        <v>42142.514016203699</v>
      </c>
      <c r="R2920" s="9">
        <f t="shared" si="182"/>
        <v>42057.510243055556</v>
      </c>
      <c r="S2920">
        <f t="shared" si="183"/>
        <v>2015</v>
      </c>
    </row>
    <row r="2921" spans="1:19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8283</v>
      </c>
      <c r="O2921" t="s">
        <v>8286</v>
      </c>
      <c r="P2921">
        <f t="shared" si="184"/>
        <v>20.083300000000001</v>
      </c>
      <c r="Q2921" s="9">
        <f t="shared" si="181"/>
        <v>42303.878414351857</v>
      </c>
      <c r="R2921" s="9">
        <f t="shared" si="182"/>
        <v>42155.958333333328</v>
      </c>
      <c r="S2921">
        <f t="shared" si="183"/>
        <v>2015</v>
      </c>
    </row>
    <row r="2922" spans="1:19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8268</v>
      </c>
      <c r="O2922" t="s">
        <v>8270</v>
      </c>
      <c r="P2922">
        <f t="shared" si="184"/>
        <v>40</v>
      </c>
      <c r="Q2922" s="9">
        <f t="shared" si="181"/>
        <v>42122.732499999998</v>
      </c>
      <c r="R2922" s="9">
        <f t="shared" si="182"/>
        <v>42333.920081018514</v>
      </c>
      <c r="S2922">
        <f t="shared" si="183"/>
        <v>2015</v>
      </c>
    </row>
    <row r="2923" spans="1:19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8283</v>
      </c>
      <c r="O2923" t="s">
        <v>8286</v>
      </c>
      <c r="P2923">
        <f t="shared" si="184"/>
        <v>30</v>
      </c>
      <c r="Q2923" s="9">
        <f t="shared" si="181"/>
        <v>42113.875567129624</v>
      </c>
      <c r="R2923" s="9">
        <f t="shared" si="182"/>
        <v>42155.732638888891</v>
      </c>
      <c r="S2923">
        <f t="shared" si="183"/>
        <v>2015</v>
      </c>
    </row>
    <row r="2924" spans="1:19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8268</v>
      </c>
      <c r="O2924" t="s">
        <v>8278</v>
      </c>
      <c r="P2924">
        <f t="shared" si="184"/>
        <v>29.625</v>
      </c>
      <c r="Q2924" s="9">
        <f t="shared" si="181"/>
        <v>41926.482731481483</v>
      </c>
      <c r="R2924" s="9">
        <f t="shared" si="182"/>
        <v>42143.875567129624</v>
      </c>
      <c r="S2924">
        <f t="shared" si="183"/>
        <v>2014</v>
      </c>
    </row>
    <row r="2925" spans="1:19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8273</v>
      </c>
      <c r="O2925" t="s">
        <v>8313</v>
      </c>
      <c r="P2925">
        <f t="shared" si="184"/>
        <v>33.714300000000001</v>
      </c>
      <c r="Q2925" s="9">
        <f t="shared" si="181"/>
        <v>42409.024305555555</v>
      </c>
      <c r="R2925" s="9">
        <f t="shared" si="182"/>
        <v>41956.524398148147</v>
      </c>
      <c r="S2925">
        <f t="shared" si="183"/>
        <v>2016</v>
      </c>
    </row>
    <row r="2926" spans="1:19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8276</v>
      </c>
      <c r="O2926" t="s">
        <v>8294</v>
      </c>
      <c r="P2926">
        <f t="shared" si="184"/>
        <v>19.666699999999999</v>
      </c>
      <c r="Q2926" s="9">
        <f t="shared" si="181"/>
        <v>41642.751458333332</v>
      </c>
      <c r="R2926" s="9">
        <f t="shared" si="182"/>
        <v>42439.024305555555</v>
      </c>
      <c r="S2926">
        <f t="shared" si="183"/>
        <v>2014</v>
      </c>
    </row>
    <row r="2927" spans="1:19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8271</v>
      </c>
      <c r="O2927" t="s">
        <v>8312</v>
      </c>
      <c r="P2927">
        <f t="shared" si="184"/>
        <v>39.166699999999999</v>
      </c>
      <c r="Q2927" s="9">
        <f t="shared" si="181"/>
        <v>41977.040185185186</v>
      </c>
      <c r="R2927" s="9">
        <f t="shared" si="182"/>
        <v>41672.751458333332</v>
      </c>
      <c r="S2927">
        <f t="shared" si="183"/>
        <v>2014</v>
      </c>
    </row>
    <row r="2928" spans="1:19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8268</v>
      </c>
      <c r="O2928" t="s">
        <v>8270</v>
      </c>
      <c r="P2928">
        <f t="shared" si="184"/>
        <v>29.25</v>
      </c>
      <c r="Q2928" s="9">
        <f t="shared" si="181"/>
        <v>42639.441932870366</v>
      </c>
      <c r="R2928" s="9">
        <f t="shared" si="182"/>
        <v>41985.299305555556</v>
      </c>
      <c r="S2928">
        <f t="shared" si="183"/>
        <v>2016</v>
      </c>
    </row>
    <row r="2929" spans="1:19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8271</v>
      </c>
      <c r="O2929" t="s">
        <v>8316</v>
      </c>
      <c r="P2929">
        <f t="shared" si="184"/>
        <v>39</v>
      </c>
      <c r="Q2929" s="9">
        <f t="shared" si="181"/>
        <v>42665.451736111107</v>
      </c>
      <c r="R2929" s="9">
        <f t="shared" si="182"/>
        <v>42653.441932870366</v>
      </c>
      <c r="S2929">
        <f t="shared" si="183"/>
        <v>2016</v>
      </c>
    </row>
    <row r="2930" spans="1:19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8283</v>
      </c>
      <c r="O2930" t="s">
        <v>8286</v>
      </c>
      <c r="P2930">
        <f t="shared" si="184"/>
        <v>26</v>
      </c>
      <c r="Q2930" s="9">
        <f t="shared" si="181"/>
        <v>42660.552465277782</v>
      </c>
      <c r="R2930" s="9">
        <f t="shared" si="182"/>
        <v>42725.493402777778</v>
      </c>
      <c r="S2930">
        <f t="shared" si="183"/>
        <v>2016</v>
      </c>
    </row>
    <row r="2931" spans="1:19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8268</v>
      </c>
      <c r="O2931" t="s">
        <v>8270</v>
      </c>
      <c r="P2931">
        <f t="shared" si="184"/>
        <v>33.285699999999999</v>
      </c>
      <c r="Q2931" s="9">
        <f t="shared" si="181"/>
        <v>42042.676226851851</v>
      </c>
      <c r="R2931" s="9">
        <f t="shared" si="182"/>
        <v>42691.594131944439</v>
      </c>
      <c r="S2931">
        <f t="shared" si="183"/>
        <v>2015</v>
      </c>
    </row>
    <row r="2932" spans="1:19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8279</v>
      </c>
      <c r="O2932" t="s">
        <v>8305</v>
      </c>
      <c r="P2932">
        <f t="shared" si="184"/>
        <v>29.125</v>
      </c>
      <c r="Q2932" s="9">
        <f t="shared" si="181"/>
        <v>40956.553530092591</v>
      </c>
      <c r="R2932" s="9">
        <f t="shared" si="182"/>
        <v>42094.551388888889</v>
      </c>
      <c r="S2932">
        <f t="shared" si="183"/>
        <v>2012</v>
      </c>
    </row>
    <row r="2933" spans="1:19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8281</v>
      </c>
      <c r="O2933" t="s">
        <v>8299</v>
      </c>
      <c r="P2933">
        <f t="shared" si="184"/>
        <v>57.5</v>
      </c>
      <c r="Q2933" s="9">
        <f t="shared" si="181"/>
        <v>42328.727141203708</v>
      </c>
      <c r="R2933" s="9">
        <f t="shared" si="182"/>
        <v>40986.511863425927</v>
      </c>
      <c r="S2933">
        <f t="shared" si="183"/>
        <v>2015</v>
      </c>
    </row>
    <row r="2934" spans="1:19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8283</v>
      </c>
      <c r="O2934" t="s">
        <v>8286</v>
      </c>
      <c r="P2934">
        <f t="shared" si="184"/>
        <v>13.529400000000001</v>
      </c>
      <c r="Q2934" s="9">
        <f t="shared" si="181"/>
        <v>42111.709027777775</v>
      </c>
      <c r="R2934" s="9">
        <f t="shared" si="182"/>
        <v>42358.499305555553</v>
      </c>
      <c r="S2934">
        <f t="shared" si="183"/>
        <v>2015</v>
      </c>
    </row>
    <row r="2935" spans="1:19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8268</v>
      </c>
      <c r="O2935" t="s">
        <v>8270</v>
      </c>
      <c r="P2935">
        <f t="shared" si="184"/>
        <v>45.2</v>
      </c>
      <c r="Q2935" s="9">
        <f t="shared" si="181"/>
        <v>41922.783229166671</v>
      </c>
      <c r="R2935" s="9">
        <f t="shared" si="182"/>
        <v>42156.709027777775</v>
      </c>
      <c r="S2935">
        <f t="shared" si="183"/>
        <v>2014</v>
      </c>
    </row>
    <row r="2936" spans="1:19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8287</v>
      </c>
      <c r="O2936" t="s">
        <v>8290</v>
      </c>
      <c r="P2936">
        <f t="shared" si="184"/>
        <v>28.125</v>
      </c>
      <c r="Q2936" s="9">
        <f t="shared" si="181"/>
        <v>40332.886712962965</v>
      </c>
      <c r="R2936" s="9">
        <f t="shared" si="182"/>
        <v>41952.824895833335</v>
      </c>
      <c r="S2936">
        <f t="shared" si="183"/>
        <v>2010</v>
      </c>
    </row>
    <row r="2937" spans="1:19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8276</v>
      </c>
      <c r="O2937" t="s">
        <v>8294</v>
      </c>
      <c r="P2937">
        <f t="shared" si="184"/>
        <v>45</v>
      </c>
      <c r="Q2937" s="9">
        <f t="shared" si="181"/>
        <v>42800.720127314817</v>
      </c>
      <c r="R2937" s="9">
        <f t="shared" si="182"/>
        <v>40380.791666666664</v>
      </c>
      <c r="S2937">
        <f t="shared" si="183"/>
        <v>2017</v>
      </c>
    </row>
    <row r="2938" spans="1:19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8283</v>
      </c>
      <c r="O2938" t="s">
        <v>8286</v>
      </c>
      <c r="P2938">
        <f t="shared" si="184"/>
        <v>18.75</v>
      </c>
      <c r="Q2938" s="9">
        <f t="shared" si="181"/>
        <v>42503.740868055553</v>
      </c>
      <c r="R2938" s="9">
        <f t="shared" si="182"/>
        <v>42821.678460648152</v>
      </c>
      <c r="S2938">
        <f t="shared" si="183"/>
        <v>2016</v>
      </c>
    </row>
    <row r="2939" spans="1:19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8283</v>
      </c>
      <c r="O2939" t="s">
        <v>8286</v>
      </c>
      <c r="P2939">
        <f t="shared" si="184"/>
        <v>75</v>
      </c>
      <c r="Q2939" s="9">
        <f t="shared" si="181"/>
        <v>42074.219699074078</v>
      </c>
      <c r="R2939" s="9">
        <f t="shared" si="182"/>
        <v>42517.740868055553</v>
      </c>
      <c r="S2939">
        <f t="shared" si="183"/>
        <v>2015</v>
      </c>
    </row>
    <row r="2940" spans="1:19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8283</v>
      </c>
      <c r="O2940" t="s">
        <v>8286</v>
      </c>
      <c r="P2940">
        <f t="shared" si="184"/>
        <v>56.25</v>
      </c>
      <c r="Q2940" s="9">
        <f t="shared" si="181"/>
        <v>42377.554756944446</v>
      </c>
      <c r="R2940" s="9">
        <f t="shared" si="182"/>
        <v>42104.208333333328</v>
      </c>
      <c r="S2940">
        <f t="shared" si="183"/>
        <v>2016</v>
      </c>
    </row>
    <row r="2941" spans="1:19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8268</v>
      </c>
      <c r="O2941" t="s">
        <v>8302</v>
      </c>
      <c r="P2941">
        <f t="shared" si="184"/>
        <v>24.777799999999999</v>
      </c>
      <c r="Q2941" s="9">
        <f t="shared" si="181"/>
        <v>42786.000023148154</v>
      </c>
      <c r="R2941" s="9">
        <f t="shared" si="182"/>
        <v>42408.542361111111</v>
      </c>
      <c r="S2941">
        <f t="shared" si="183"/>
        <v>2017</v>
      </c>
    </row>
    <row r="2942" spans="1:19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8271</v>
      </c>
      <c r="O2942" t="s">
        <v>8309</v>
      </c>
      <c r="P2942">
        <f t="shared" si="184"/>
        <v>74.333299999999994</v>
      </c>
      <c r="Q2942" s="9">
        <f t="shared" si="181"/>
        <v>42561.829421296294</v>
      </c>
      <c r="R2942" s="9">
        <f t="shared" si="182"/>
        <v>42826.165972222225</v>
      </c>
      <c r="S2942">
        <f t="shared" si="183"/>
        <v>2016</v>
      </c>
    </row>
    <row r="2943" spans="1:19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8268</v>
      </c>
      <c r="O2943" t="s">
        <v>8270</v>
      </c>
      <c r="P2943">
        <f t="shared" si="184"/>
        <v>55</v>
      </c>
      <c r="Q2943" s="9">
        <f t="shared" si="181"/>
        <v>42806.863946759258</v>
      </c>
      <c r="R2943" s="9">
        <f t="shared" si="182"/>
        <v>42618.124305555553</v>
      </c>
      <c r="S2943">
        <f t="shared" si="183"/>
        <v>2017</v>
      </c>
    </row>
    <row r="2944" spans="1:19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8287</v>
      </c>
      <c r="O2944" t="s">
        <v>8290</v>
      </c>
      <c r="P2944">
        <f t="shared" si="184"/>
        <v>54</v>
      </c>
      <c r="Q2944" s="9">
        <f t="shared" si="181"/>
        <v>42053.672824074078</v>
      </c>
      <c r="R2944" s="9">
        <f t="shared" si="182"/>
        <v>42836.863946759258</v>
      </c>
      <c r="S2944">
        <f t="shared" si="183"/>
        <v>2015</v>
      </c>
    </row>
    <row r="2945" spans="1:19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8283</v>
      </c>
      <c r="O2945" t="s">
        <v>8295</v>
      </c>
      <c r="P2945">
        <f t="shared" si="184"/>
        <v>108</v>
      </c>
      <c r="Q2945" s="9">
        <f t="shared" si="181"/>
        <v>41990.612546296295</v>
      </c>
      <c r="R2945" s="9">
        <f t="shared" si="182"/>
        <v>42113.631157407406</v>
      </c>
      <c r="S2945">
        <f t="shared" si="183"/>
        <v>2014</v>
      </c>
    </row>
    <row r="2946" spans="1:19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8283</v>
      </c>
      <c r="O2946" t="s">
        <v>8286</v>
      </c>
      <c r="P2946">
        <f t="shared" si="184"/>
        <v>72</v>
      </c>
      <c r="Q2946" s="9">
        <f t="shared" si="181"/>
        <v>40882.481666666667</v>
      </c>
      <c r="R2946" s="9">
        <f t="shared" si="182"/>
        <v>42020.434722222228</v>
      </c>
      <c r="S2946">
        <f t="shared" si="183"/>
        <v>2011</v>
      </c>
    </row>
    <row r="2947" spans="1:19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8281</v>
      </c>
      <c r="O2947" t="s">
        <v>8299</v>
      </c>
      <c r="P2947">
        <f t="shared" si="184"/>
        <v>71.666700000000006</v>
      </c>
      <c r="Q2947" s="9">
        <f t="shared" ref="Q2947:Q3010" si="185">(((J2948/60)/60)/24)+DATE(1970,1,1)</f>
        <v>40247.886006944449</v>
      </c>
      <c r="R2947" s="9">
        <f t="shared" ref="R2947:R3010" si="186">(((I2947/60)/60)/24)+DATE(1970,1,1)</f>
        <v>40913.481249999997</v>
      </c>
      <c r="S2947">
        <f t="shared" ref="S2947:S3010" si="187">YEAR(Q2947)</f>
        <v>2010</v>
      </c>
    </row>
    <row r="2948" spans="1:19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8281</v>
      </c>
      <c r="O2948" t="s">
        <v>8299</v>
      </c>
      <c r="P2948">
        <f t="shared" si="184"/>
        <v>53.75</v>
      </c>
      <c r="Q2948" s="9">
        <f t="shared" si="185"/>
        <v>42768.97084490741</v>
      </c>
      <c r="R2948" s="9">
        <f t="shared" si="186"/>
        <v>40306.927777777775</v>
      </c>
      <c r="S2948">
        <f t="shared" si="187"/>
        <v>2017</v>
      </c>
    </row>
    <row r="2949" spans="1:19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8283</v>
      </c>
      <c r="O2949" t="s">
        <v>8286</v>
      </c>
      <c r="P2949">
        <f t="shared" ref="P2949:P3012" si="188">IFERROR(ROUND(E2949/L2949,4),0)</f>
        <v>30.714300000000001</v>
      </c>
      <c r="Q2949" s="9">
        <f t="shared" si="185"/>
        <v>41975.642974537041</v>
      </c>
      <c r="R2949" s="9">
        <f t="shared" si="186"/>
        <v>42789.041666666672</v>
      </c>
      <c r="S2949">
        <f t="shared" si="187"/>
        <v>2014</v>
      </c>
    </row>
    <row r="2950" spans="1:19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8283</v>
      </c>
      <c r="O2950" t="s">
        <v>8286</v>
      </c>
      <c r="P2950">
        <f t="shared" si="188"/>
        <v>26.75</v>
      </c>
      <c r="Q2950" s="9">
        <f t="shared" si="185"/>
        <v>42538.75680555556</v>
      </c>
      <c r="R2950" s="9">
        <f t="shared" si="186"/>
        <v>42035.642974537041</v>
      </c>
      <c r="S2950">
        <f t="shared" si="187"/>
        <v>2016</v>
      </c>
    </row>
    <row r="2951" spans="1:19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8268</v>
      </c>
      <c r="O2951" t="s">
        <v>8270</v>
      </c>
      <c r="P2951">
        <f t="shared" si="188"/>
        <v>30.285699999999999</v>
      </c>
      <c r="Q2951" s="9">
        <f t="shared" si="185"/>
        <v>42598.053113425922</v>
      </c>
      <c r="R2951" s="9">
        <f t="shared" si="186"/>
        <v>42563.785416666666</v>
      </c>
      <c r="S2951">
        <f t="shared" si="187"/>
        <v>2016</v>
      </c>
    </row>
    <row r="2952" spans="1:19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8306</v>
      </c>
      <c r="O2952" t="s">
        <v>8307</v>
      </c>
      <c r="P2952">
        <f t="shared" si="188"/>
        <v>53</v>
      </c>
      <c r="Q2952" s="9">
        <f t="shared" si="185"/>
        <v>42155.129652777774</v>
      </c>
      <c r="R2952" s="9">
        <f t="shared" si="186"/>
        <v>42638.053113425922</v>
      </c>
      <c r="S2952">
        <f t="shared" si="187"/>
        <v>2015</v>
      </c>
    </row>
    <row r="2953" spans="1:19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8276</v>
      </c>
      <c r="O2953" t="s">
        <v>8304</v>
      </c>
      <c r="P2953">
        <f t="shared" si="188"/>
        <v>16.307700000000001</v>
      </c>
      <c r="Q2953" s="9">
        <f t="shared" si="185"/>
        <v>42601.854699074072</v>
      </c>
      <c r="R2953" s="9">
        <f t="shared" si="186"/>
        <v>42185.129652777774</v>
      </c>
      <c r="S2953">
        <f t="shared" si="187"/>
        <v>2016</v>
      </c>
    </row>
    <row r="2954" spans="1:19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8283</v>
      </c>
      <c r="O2954" t="s">
        <v>8286</v>
      </c>
      <c r="P2954">
        <f t="shared" si="188"/>
        <v>35.166699999999999</v>
      </c>
      <c r="Q2954" s="9">
        <f t="shared" si="185"/>
        <v>41981.067523148144</v>
      </c>
      <c r="R2954" s="9">
        <f t="shared" si="186"/>
        <v>42611.163194444445</v>
      </c>
      <c r="S2954">
        <f t="shared" si="187"/>
        <v>2014</v>
      </c>
    </row>
    <row r="2955" spans="1:19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8283</v>
      </c>
      <c r="O2955" t="s">
        <v>8286</v>
      </c>
      <c r="P2955">
        <f t="shared" si="188"/>
        <v>26.375</v>
      </c>
      <c r="Q2955" s="9">
        <f t="shared" si="185"/>
        <v>41583.135405092595</v>
      </c>
      <c r="R2955" s="9">
        <f t="shared" si="186"/>
        <v>42041.067523148144</v>
      </c>
      <c r="S2955">
        <f t="shared" si="187"/>
        <v>2013</v>
      </c>
    </row>
    <row r="2956" spans="1:19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8287</v>
      </c>
      <c r="O2956" t="s">
        <v>8314</v>
      </c>
      <c r="P2956">
        <f t="shared" si="188"/>
        <v>35</v>
      </c>
      <c r="Q2956" s="9">
        <f t="shared" si="185"/>
        <v>41854.389780092592</v>
      </c>
      <c r="R2956" s="9">
        <f t="shared" si="186"/>
        <v>41623.135405092595</v>
      </c>
      <c r="S2956">
        <f t="shared" si="187"/>
        <v>2014</v>
      </c>
    </row>
    <row r="2957" spans="1:19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8279</v>
      </c>
      <c r="O2957" t="s">
        <v>8317</v>
      </c>
      <c r="P2957">
        <f t="shared" si="188"/>
        <v>52.5</v>
      </c>
      <c r="Q2957" s="9">
        <f t="shared" si="185"/>
        <v>42042.615613425922</v>
      </c>
      <c r="R2957" s="9">
        <f t="shared" si="186"/>
        <v>41871.389780092592</v>
      </c>
      <c r="S2957">
        <f t="shared" si="187"/>
        <v>2015</v>
      </c>
    </row>
    <row r="2958" spans="1:19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8281</v>
      </c>
      <c r="O2958" t="s">
        <v>8303</v>
      </c>
      <c r="P2958">
        <f t="shared" si="188"/>
        <v>15.7692</v>
      </c>
      <c r="Q2958" s="9">
        <f t="shared" si="185"/>
        <v>42738.615289351852</v>
      </c>
      <c r="R2958" s="9">
        <f t="shared" si="186"/>
        <v>42057.479166666672</v>
      </c>
      <c r="S2958">
        <f t="shared" si="187"/>
        <v>2017</v>
      </c>
    </row>
    <row r="2959" spans="1:19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8281</v>
      </c>
      <c r="O2959" t="s">
        <v>8299</v>
      </c>
      <c r="P2959">
        <f t="shared" si="188"/>
        <v>68.333299999999994</v>
      </c>
      <c r="Q2959" s="9">
        <f t="shared" si="185"/>
        <v>41838.840474537035</v>
      </c>
      <c r="R2959" s="9">
        <f t="shared" si="186"/>
        <v>42768.615289351852</v>
      </c>
      <c r="S2959">
        <f t="shared" si="187"/>
        <v>2014</v>
      </c>
    </row>
    <row r="2960" spans="1:19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8268</v>
      </c>
      <c r="O2960" t="s">
        <v>8270</v>
      </c>
      <c r="P2960">
        <f t="shared" si="188"/>
        <v>68.333299999999994</v>
      </c>
      <c r="Q2960" s="9">
        <f t="shared" si="185"/>
        <v>42603.870520833334</v>
      </c>
      <c r="R2960" s="9">
        <f t="shared" si="186"/>
        <v>41883.840474537035</v>
      </c>
      <c r="S2960">
        <f t="shared" si="187"/>
        <v>2016</v>
      </c>
    </row>
    <row r="2961" spans="1:19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8287</v>
      </c>
      <c r="O2961" t="s">
        <v>8288</v>
      </c>
      <c r="P2961">
        <f t="shared" si="188"/>
        <v>29.285699999999999</v>
      </c>
      <c r="Q2961" s="9">
        <f t="shared" si="185"/>
        <v>40399.065868055557</v>
      </c>
      <c r="R2961" s="9">
        <f t="shared" si="186"/>
        <v>42628.870520833334</v>
      </c>
      <c r="S2961">
        <f t="shared" si="187"/>
        <v>2010</v>
      </c>
    </row>
    <row r="2962" spans="1:19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8271</v>
      </c>
      <c r="O2962" t="s">
        <v>8309</v>
      </c>
      <c r="P2962">
        <f t="shared" si="188"/>
        <v>51.25</v>
      </c>
      <c r="Q2962" s="9">
        <f t="shared" si="185"/>
        <v>42445.712754629625</v>
      </c>
      <c r="R2962" s="9">
        <f t="shared" si="186"/>
        <v>40423.083333333336</v>
      </c>
      <c r="S2962">
        <f t="shared" si="187"/>
        <v>2016</v>
      </c>
    </row>
    <row r="2963" spans="1:19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8273</v>
      </c>
      <c r="O2963" t="s">
        <v>8311</v>
      </c>
      <c r="P2963">
        <f t="shared" si="188"/>
        <v>20.5</v>
      </c>
      <c r="Q2963" s="9">
        <f t="shared" si="185"/>
        <v>41990.506377314814</v>
      </c>
      <c r="R2963" s="9">
        <f t="shared" si="186"/>
        <v>42505.681249999994</v>
      </c>
      <c r="S2963">
        <f t="shared" si="187"/>
        <v>2014</v>
      </c>
    </row>
    <row r="2964" spans="1:19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8283</v>
      </c>
      <c r="O2964" t="s">
        <v>8286</v>
      </c>
      <c r="P2964">
        <f t="shared" si="188"/>
        <v>25.5</v>
      </c>
      <c r="Q2964" s="9">
        <f t="shared" si="185"/>
        <v>40934.376145833332</v>
      </c>
      <c r="R2964" s="9">
        <f t="shared" si="186"/>
        <v>42020.506377314814</v>
      </c>
      <c r="S2964">
        <f t="shared" si="187"/>
        <v>2012</v>
      </c>
    </row>
    <row r="2965" spans="1:19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8281</v>
      </c>
      <c r="O2965" t="s">
        <v>8299</v>
      </c>
      <c r="P2965">
        <f t="shared" si="188"/>
        <v>40.78</v>
      </c>
      <c r="Q2965" s="9">
        <f t="shared" si="185"/>
        <v>42399.882615740738</v>
      </c>
      <c r="R2965" s="9">
        <f t="shared" si="186"/>
        <v>40994.334479166668</v>
      </c>
      <c r="S2965">
        <f t="shared" si="187"/>
        <v>2016</v>
      </c>
    </row>
    <row r="2966" spans="1:19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8279</v>
      </c>
      <c r="O2966" t="s">
        <v>8305</v>
      </c>
      <c r="P2966">
        <f t="shared" si="188"/>
        <v>16.833300000000001</v>
      </c>
      <c r="Q2966" s="9">
        <f t="shared" si="185"/>
        <v>42621.389340277776</v>
      </c>
      <c r="R2966" s="9">
        <f t="shared" si="186"/>
        <v>42459.840949074074</v>
      </c>
      <c r="S2966">
        <f t="shared" si="187"/>
        <v>2016</v>
      </c>
    </row>
    <row r="2967" spans="1:19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8283</v>
      </c>
      <c r="O2967" t="s">
        <v>8286</v>
      </c>
      <c r="P2967">
        <f t="shared" si="188"/>
        <v>202</v>
      </c>
      <c r="Q2967" s="9">
        <f t="shared" si="185"/>
        <v>42374.822870370372</v>
      </c>
      <c r="R2967" s="9">
        <f t="shared" si="186"/>
        <v>42651.389340277776</v>
      </c>
      <c r="S2967">
        <f t="shared" si="187"/>
        <v>2016</v>
      </c>
    </row>
    <row r="2968" spans="1:19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8279</v>
      </c>
      <c r="O2968" t="s">
        <v>8305</v>
      </c>
      <c r="P2968">
        <f t="shared" si="188"/>
        <v>22.333300000000001</v>
      </c>
      <c r="Q2968" s="9">
        <f t="shared" si="185"/>
        <v>42101.828819444447</v>
      </c>
      <c r="R2968" s="9">
        <f t="shared" si="186"/>
        <v>42434.822870370372</v>
      </c>
      <c r="S2968">
        <f t="shared" si="187"/>
        <v>2015</v>
      </c>
    </row>
    <row r="2969" spans="1:19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8283</v>
      </c>
      <c r="O2969" t="s">
        <v>8286</v>
      </c>
      <c r="P2969">
        <f t="shared" si="188"/>
        <v>18.2727</v>
      </c>
      <c r="Q2969" s="9">
        <f t="shared" si="185"/>
        <v>42020.587349537032</v>
      </c>
      <c r="R2969" s="9">
        <f t="shared" si="186"/>
        <v>42123.958333333328</v>
      </c>
      <c r="S2969">
        <f t="shared" si="187"/>
        <v>2015</v>
      </c>
    </row>
    <row r="2970" spans="1:19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8283</v>
      </c>
      <c r="O2970" t="s">
        <v>8286</v>
      </c>
      <c r="P2970">
        <f t="shared" si="188"/>
        <v>100.5</v>
      </c>
      <c r="Q2970" s="9">
        <f t="shared" si="185"/>
        <v>42403.080497685187</v>
      </c>
      <c r="R2970" s="9">
        <f t="shared" si="186"/>
        <v>42050.587349537032</v>
      </c>
      <c r="S2970">
        <f t="shared" si="187"/>
        <v>2016</v>
      </c>
    </row>
    <row r="2971" spans="1:19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8281</v>
      </c>
      <c r="O2971" t="s">
        <v>8285</v>
      </c>
      <c r="P2971">
        <f t="shared" si="188"/>
        <v>100</v>
      </c>
      <c r="Q2971" s="9">
        <f t="shared" si="185"/>
        <v>42345.860150462962</v>
      </c>
      <c r="R2971" s="9">
        <f t="shared" si="186"/>
        <v>42433.080497685187</v>
      </c>
      <c r="S2971">
        <f t="shared" si="187"/>
        <v>2015</v>
      </c>
    </row>
    <row r="2972" spans="1:19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8268</v>
      </c>
      <c r="O2972" t="s">
        <v>8302</v>
      </c>
      <c r="P2972">
        <f t="shared" si="188"/>
        <v>200</v>
      </c>
      <c r="Q2972" s="9">
        <f t="shared" si="185"/>
        <v>42065.897719907407</v>
      </c>
      <c r="R2972" s="9">
        <f t="shared" si="186"/>
        <v>42375.860150462962</v>
      </c>
      <c r="S2972">
        <f t="shared" si="187"/>
        <v>2015</v>
      </c>
    </row>
    <row r="2973" spans="1:19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8287</v>
      </c>
      <c r="O2973" t="s">
        <v>8288</v>
      </c>
      <c r="P2973">
        <f t="shared" si="188"/>
        <v>40</v>
      </c>
      <c r="Q2973" s="9">
        <f t="shared" si="185"/>
        <v>42396.8440625</v>
      </c>
      <c r="R2973" s="9">
        <f t="shared" si="186"/>
        <v>42095.856053240743</v>
      </c>
      <c r="S2973">
        <f t="shared" si="187"/>
        <v>2016</v>
      </c>
    </row>
    <row r="2974" spans="1:19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8271</v>
      </c>
      <c r="O2974" t="s">
        <v>8293</v>
      </c>
      <c r="P2974">
        <f t="shared" si="188"/>
        <v>40</v>
      </c>
      <c r="Q2974" s="9">
        <f t="shared" si="185"/>
        <v>42013.915613425925</v>
      </c>
      <c r="R2974" s="9">
        <f t="shared" si="186"/>
        <v>42415.332638888889</v>
      </c>
      <c r="S2974">
        <f t="shared" si="187"/>
        <v>2015</v>
      </c>
    </row>
    <row r="2975" spans="1:19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8271</v>
      </c>
      <c r="O2975" t="s">
        <v>8308</v>
      </c>
      <c r="P2975">
        <f t="shared" si="188"/>
        <v>100</v>
      </c>
      <c r="Q2975" s="9">
        <f t="shared" si="185"/>
        <v>42226.938414351855</v>
      </c>
      <c r="R2975" s="9">
        <f t="shared" si="186"/>
        <v>42043.915613425925</v>
      </c>
      <c r="S2975">
        <f t="shared" si="187"/>
        <v>2015</v>
      </c>
    </row>
    <row r="2976" spans="1:19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8283</v>
      </c>
      <c r="O2976" t="s">
        <v>8284</v>
      </c>
      <c r="P2976">
        <f t="shared" si="188"/>
        <v>200</v>
      </c>
      <c r="Q2976" s="9">
        <f t="shared" si="185"/>
        <v>42467.144166666665</v>
      </c>
      <c r="R2976" s="9">
        <f t="shared" si="186"/>
        <v>42256.938414351855</v>
      </c>
      <c r="S2976">
        <f t="shared" si="187"/>
        <v>2016</v>
      </c>
    </row>
    <row r="2977" spans="1:19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8283</v>
      </c>
      <c r="O2977" t="s">
        <v>8286</v>
      </c>
      <c r="P2977">
        <f t="shared" si="188"/>
        <v>22.222200000000001</v>
      </c>
      <c r="Q2977" s="9">
        <f t="shared" si="185"/>
        <v>42067.947337962964</v>
      </c>
      <c r="R2977" s="9">
        <f t="shared" si="186"/>
        <v>42477.979166666672</v>
      </c>
      <c r="S2977">
        <f t="shared" si="187"/>
        <v>2015</v>
      </c>
    </row>
    <row r="2978" spans="1:19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8283</v>
      </c>
      <c r="O2978" t="s">
        <v>8286</v>
      </c>
      <c r="P2978">
        <f t="shared" si="188"/>
        <v>100</v>
      </c>
      <c r="Q2978" s="9">
        <f t="shared" si="185"/>
        <v>42496.529305555552</v>
      </c>
      <c r="R2978" s="9">
        <f t="shared" si="186"/>
        <v>42097.905671296292</v>
      </c>
      <c r="S2978">
        <f t="shared" si="187"/>
        <v>2016</v>
      </c>
    </row>
    <row r="2979" spans="1:19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8268</v>
      </c>
      <c r="O2979" t="s">
        <v>8270</v>
      </c>
      <c r="P2979">
        <f t="shared" si="188"/>
        <v>199</v>
      </c>
      <c r="Q2979" s="9">
        <f t="shared" si="185"/>
        <v>40507.239884259259</v>
      </c>
      <c r="R2979" s="9">
        <f t="shared" si="186"/>
        <v>42526.529305555552</v>
      </c>
      <c r="S2979">
        <f t="shared" si="187"/>
        <v>2010</v>
      </c>
    </row>
    <row r="2980" spans="1:19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8287</v>
      </c>
      <c r="O2980" t="s">
        <v>8310</v>
      </c>
      <c r="P2980">
        <f t="shared" si="188"/>
        <v>32.666699999999999</v>
      </c>
      <c r="Q2980" s="9">
        <f t="shared" si="185"/>
        <v>41944.916215277779</v>
      </c>
      <c r="R2980" s="9">
        <f t="shared" si="186"/>
        <v>40567.239884259259</v>
      </c>
      <c r="S2980">
        <f t="shared" si="187"/>
        <v>2014</v>
      </c>
    </row>
    <row r="2981" spans="1:19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8287</v>
      </c>
      <c r="O2981" t="s">
        <v>8310</v>
      </c>
      <c r="P2981">
        <f t="shared" si="188"/>
        <v>19.600000000000001</v>
      </c>
      <c r="Q2981" s="9">
        <f t="shared" si="185"/>
        <v>40431.127650462964</v>
      </c>
      <c r="R2981" s="9">
        <f t="shared" si="186"/>
        <v>41974.957881944443</v>
      </c>
      <c r="S2981">
        <f t="shared" si="187"/>
        <v>2010</v>
      </c>
    </row>
    <row r="2982" spans="1:19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8287</v>
      </c>
      <c r="O2982" t="s">
        <v>8288</v>
      </c>
      <c r="P2982">
        <f t="shared" si="188"/>
        <v>27.857099999999999</v>
      </c>
      <c r="Q2982" s="9">
        <f t="shared" si="185"/>
        <v>42662.021539351852</v>
      </c>
      <c r="R2982" s="9">
        <f t="shared" si="186"/>
        <v>40476.127650462964</v>
      </c>
      <c r="S2982">
        <f t="shared" si="187"/>
        <v>2016</v>
      </c>
    </row>
    <row r="2983" spans="1:19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8283</v>
      </c>
      <c r="O2983" t="s">
        <v>8286</v>
      </c>
      <c r="P2983">
        <f t="shared" si="188"/>
        <v>16.25</v>
      </c>
      <c r="Q2983" s="9">
        <f t="shared" si="185"/>
        <v>42031.833587962959</v>
      </c>
      <c r="R2983" s="9">
        <f t="shared" si="186"/>
        <v>42676.021539351852</v>
      </c>
      <c r="S2983">
        <f t="shared" si="187"/>
        <v>2015</v>
      </c>
    </row>
    <row r="2984" spans="1:19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8283</v>
      </c>
      <c r="O2984" t="s">
        <v>8286</v>
      </c>
      <c r="P2984">
        <f t="shared" si="188"/>
        <v>39</v>
      </c>
      <c r="Q2984" s="9">
        <f t="shared" si="185"/>
        <v>42409.040231481486</v>
      </c>
      <c r="R2984" s="9">
        <f t="shared" si="186"/>
        <v>42063.333333333328</v>
      </c>
      <c r="S2984">
        <f t="shared" si="187"/>
        <v>2016</v>
      </c>
    </row>
    <row r="2985" spans="1:19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8268</v>
      </c>
      <c r="O2985" t="s">
        <v>8270</v>
      </c>
      <c r="P2985">
        <f t="shared" si="188"/>
        <v>19.399999999999999</v>
      </c>
      <c r="Q2985" s="9">
        <f t="shared" si="185"/>
        <v>42067.62431712963</v>
      </c>
      <c r="R2985" s="9">
        <f t="shared" si="186"/>
        <v>42423.040231481486</v>
      </c>
      <c r="S2985">
        <f t="shared" si="187"/>
        <v>2015</v>
      </c>
    </row>
    <row r="2986" spans="1:19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8281</v>
      </c>
      <c r="O2986" t="s">
        <v>8297</v>
      </c>
      <c r="P2986">
        <f t="shared" si="188"/>
        <v>47.5</v>
      </c>
      <c r="Q2986" s="9">
        <f t="shared" si="185"/>
        <v>42556.807187500002</v>
      </c>
      <c r="R2986" s="9">
        <f t="shared" si="186"/>
        <v>42097.582650462966</v>
      </c>
      <c r="S2986">
        <f t="shared" si="187"/>
        <v>2016</v>
      </c>
    </row>
    <row r="2987" spans="1:19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8306</v>
      </c>
      <c r="O2987" t="s">
        <v>8307</v>
      </c>
      <c r="P2987">
        <f t="shared" si="188"/>
        <v>47.5</v>
      </c>
      <c r="Q2987" s="9">
        <f t="shared" si="185"/>
        <v>41885.221550925926</v>
      </c>
      <c r="R2987" s="9">
        <f t="shared" si="186"/>
        <v>42563.807187500002</v>
      </c>
      <c r="S2987">
        <f t="shared" si="187"/>
        <v>2014</v>
      </c>
    </row>
    <row r="2988" spans="1:19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8283</v>
      </c>
      <c r="O2988" t="s">
        <v>8286</v>
      </c>
      <c r="P2988">
        <f t="shared" si="188"/>
        <v>23.625</v>
      </c>
      <c r="Q2988" s="9">
        <f t="shared" si="185"/>
        <v>41835.763981481483</v>
      </c>
      <c r="R2988" s="9">
        <f t="shared" si="186"/>
        <v>41916.290972222225</v>
      </c>
      <c r="S2988">
        <f t="shared" si="187"/>
        <v>2014</v>
      </c>
    </row>
    <row r="2989" spans="1:19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8279</v>
      </c>
      <c r="O2989" t="s">
        <v>8305</v>
      </c>
      <c r="P2989">
        <f t="shared" si="188"/>
        <v>23.5</v>
      </c>
      <c r="Q2989" s="9">
        <f t="shared" si="185"/>
        <v>41849.560694444444</v>
      </c>
      <c r="R2989" s="9">
        <f t="shared" si="186"/>
        <v>41865.763981481483</v>
      </c>
      <c r="S2989">
        <f t="shared" si="187"/>
        <v>2014</v>
      </c>
    </row>
    <row r="2990" spans="1:19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8273</v>
      </c>
      <c r="O2990" t="s">
        <v>8274</v>
      </c>
      <c r="P2990">
        <f t="shared" si="188"/>
        <v>12.466699999999999</v>
      </c>
      <c r="Q2990" s="9">
        <f t="shared" si="185"/>
        <v>42325.19358796296</v>
      </c>
      <c r="R2990" s="9">
        <f t="shared" si="186"/>
        <v>41909.560694444444</v>
      </c>
      <c r="S2990">
        <f t="shared" si="187"/>
        <v>2015</v>
      </c>
    </row>
    <row r="2991" spans="1:19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8276</v>
      </c>
      <c r="O2991" t="s">
        <v>8304</v>
      </c>
      <c r="P2991">
        <f t="shared" si="188"/>
        <v>23.25</v>
      </c>
      <c r="Q2991" s="9">
        <f t="shared" si="185"/>
        <v>41948.727256944447</v>
      </c>
      <c r="R2991" s="9">
        <f t="shared" si="186"/>
        <v>42355.19358796296</v>
      </c>
      <c r="S2991">
        <f t="shared" si="187"/>
        <v>2014</v>
      </c>
    </row>
    <row r="2992" spans="1:19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8283</v>
      </c>
      <c r="O2992" t="s">
        <v>8286</v>
      </c>
      <c r="P2992">
        <f t="shared" si="188"/>
        <v>46.25</v>
      </c>
      <c r="Q2992" s="9">
        <f t="shared" si="185"/>
        <v>42224.756909722222</v>
      </c>
      <c r="R2992" s="9">
        <f t="shared" si="186"/>
        <v>41978.727256944447</v>
      </c>
      <c r="S2992">
        <f t="shared" si="187"/>
        <v>2015</v>
      </c>
    </row>
    <row r="2993" spans="1:19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8283</v>
      </c>
      <c r="O2993" t="s">
        <v>8286</v>
      </c>
      <c r="P2993">
        <f t="shared" si="188"/>
        <v>61.666699999999999</v>
      </c>
      <c r="Q2993" s="9">
        <f t="shared" si="185"/>
        <v>42070.047754629632</v>
      </c>
      <c r="R2993" s="9">
        <f t="shared" si="186"/>
        <v>42254.756909722222</v>
      </c>
      <c r="S2993">
        <f t="shared" si="187"/>
        <v>2015</v>
      </c>
    </row>
    <row r="2994" spans="1:19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8281</v>
      </c>
      <c r="O2994" t="s">
        <v>8285</v>
      </c>
      <c r="P2994">
        <f t="shared" si="188"/>
        <v>25.714300000000001</v>
      </c>
      <c r="Q2994" s="9">
        <f t="shared" si="185"/>
        <v>42040.829872685179</v>
      </c>
      <c r="R2994" s="9">
        <f t="shared" si="186"/>
        <v>42087.00608796296</v>
      </c>
      <c r="S2994">
        <f t="shared" si="187"/>
        <v>2015</v>
      </c>
    </row>
    <row r="2995" spans="1:19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8271</v>
      </c>
      <c r="O2995" t="s">
        <v>8308</v>
      </c>
      <c r="P2995">
        <f t="shared" si="188"/>
        <v>30</v>
      </c>
      <c r="Q2995" s="9">
        <f t="shared" si="185"/>
        <v>41153.066400462965</v>
      </c>
      <c r="R2995" s="9">
        <f t="shared" si="186"/>
        <v>42070.829872685179</v>
      </c>
      <c r="S2995">
        <f t="shared" si="187"/>
        <v>2012</v>
      </c>
    </row>
    <row r="2996" spans="1:19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8287</v>
      </c>
      <c r="O2996" t="s">
        <v>8291</v>
      </c>
      <c r="P2996">
        <f t="shared" si="188"/>
        <v>22.5</v>
      </c>
      <c r="Q2996" s="9">
        <f t="shared" si="185"/>
        <v>42088.069108796291</v>
      </c>
      <c r="R2996" s="9">
        <f t="shared" si="186"/>
        <v>41167.066400462965</v>
      </c>
      <c r="S2996">
        <f t="shared" si="187"/>
        <v>2015</v>
      </c>
    </row>
    <row r="2997" spans="1:19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8268</v>
      </c>
      <c r="O2997" t="s">
        <v>8302</v>
      </c>
      <c r="P2997">
        <f t="shared" si="188"/>
        <v>30</v>
      </c>
      <c r="Q2997" s="9">
        <f t="shared" si="185"/>
        <v>42477.729780092588</v>
      </c>
      <c r="R2997" s="9">
        <f t="shared" si="186"/>
        <v>42118.069108796291</v>
      </c>
      <c r="S2997">
        <f t="shared" si="187"/>
        <v>2016</v>
      </c>
    </row>
    <row r="2998" spans="1:19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8283</v>
      </c>
      <c r="O2998" t="s">
        <v>8286</v>
      </c>
      <c r="P2998">
        <f t="shared" si="188"/>
        <v>12</v>
      </c>
      <c r="Q2998" s="9">
        <f t="shared" si="185"/>
        <v>41009.847314814811</v>
      </c>
      <c r="R2998" s="9">
        <f t="shared" si="186"/>
        <v>42500.875</v>
      </c>
      <c r="S2998">
        <f t="shared" si="187"/>
        <v>2012</v>
      </c>
    </row>
    <row r="2999" spans="1:19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8276</v>
      </c>
      <c r="O2999" t="s">
        <v>8294</v>
      </c>
      <c r="P2999">
        <f t="shared" si="188"/>
        <v>17.852</v>
      </c>
      <c r="Q2999" s="9">
        <f t="shared" si="185"/>
        <v>40731.61037037037</v>
      </c>
      <c r="R2999" s="9">
        <f t="shared" si="186"/>
        <v>41069.847314814811</v>
      </c>
      <c r="S2999">
        <f t="shared" si="187"/>
        <v>2011</v>
      </c>
    </row>
    <row r="3000" spans="1:19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8287</v>
      </c>
      <c r="O3000" t="s">
        <v>8314</v>
      </c>
      <c r="P3000">
        <f t="shared" si="188"/>
        <v>59.333300000000001</v>
      </c>
      <c r="Q3000" s="9">
        <f t="shared" si="185"/>
        <v>42115.143634259264</v>
      </c>
      <c r="R3000" s="9">
        <f t="shared" si="186"/>
        <v>40761.61037037037</v>
      </c>
      <c r="S3000">
        <f t="shared" si="187"/>
        <v>2015</v>
      </c>
    </row>
    <row r="3001" spans="1:19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8271</v>
      </c>
      <c r="O3001" t="s">
        <v>8312</v>
      </c>
      <c r="P3001">
        <f t="shared" si="188"/>
        <v>59</v>
      </c>
      <c r="Q3001" s="9">
        <f t="shared" si="185"/>
        <v>42540.593530092592</v>
      </c>
      <c r="R3001" s="9">
        <f t="shared" si="186"/>
        <v>42145.143634259264</v>
      </c>
      <c r="S3001">
        <f t="shared" si="187"/>
        <v>2016</v>
      </c>
    </row>
    <row r="3002" spans="1:19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8283</v>
      </c>
      <c r="O3002" t="s">
        <v>8286</v>
      </c>
      <c r="P3002">
        <f t="shared" si="188"/>
        <v>35.4</v>
      </c>
      <c r="Q3002" s="9">
        <f t="shared" si="185"/>
        <v>41968.852118055554</v>
      </c>
      <c r="R3002" s="9">
        <f t="shared" si="186"/>
        <v>42570.593530092592</v>
      </c>
      <c r="S3002">
        <f t="shared" si="187"/>
        <v>2014</v>
      </c>
    </row>
    <row r="3003" spans="1:19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8268</v>
      </c>
      <c r="O3003" t="s">
        <v>8302</v>
      </c>
      <c r="P3003">
        <f t="shared" si="188"/>
        <v>35</v>
      </c>
      <c r="Q3003" s="9">
        <f t="shared" si="185"/>
        <v>42263.691574074073</v>
      </c>
      <c r="R3003" s="9">
        <f t="shared" si="186"/>
        <v>41998.852118055554</v>
      </c>
      <c r="S3003">
        <f t="shared" si="187"/>
        <v>2015</v>
      </c>
    </row>
    <row r="3004" spans="1:19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8283</v>
      </c>
      <c r="O3004" t="s">
        <v>8284</v>
      </c>
      <c r="P3004">
        <f t="shared" si="188"/>
        <v>87.5</v>
      </c>
      <c r="Q3004" s="9">
        <f t="shared" si="185"/>
        <v>42124.623877314814</v>
      </c>
      <c r="R3004" s="9">
        <f t="shared" si="186"/>
        <v>42293.691574074073</v>
      </c>
      <c r="S3004">
        <f t="shared" si="187"/>
        <v>2015</v>
      </c>
    </row>
    <row r="3005" spans="1:19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8283</v>
      </c>
      <c r="O3005" t="s">
        <v>8286</v>
      </c>
      <c r="P3005">
        <f t="shared" si="188"/>
        <v>24.714300000000001</v>
      </c>
      <c r="Q3005" s="9">
        <f t="shared" si="185"/>
        <v>40863.060127314813</v>
      </c>
      <c r="R3005" s="9">
        <f t="shared" si="186"/>
        <v>42166.958333333328</v>
      </c>
      <c r="S3005">
        <f t="shared" si="187"/>
        <v>2011</v>
      </c>
    </row>
    <row r="3006" spans="1:19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8271</v>
      </c>
      <c r="O3006" t="s">
        <v>8312</v>
      </c>
      <c r="P3006">
        <f t="shared" si="188"/>
        <v>34</v>
      </c>
      <c r="Q3006" s="9">
        <f t="shared" si="185"/>
        <v>41559.5549537037</v>
      </c>
      <c r="R3006" s="9">
        <f t="shared" si="186"/>
        <v>40893.060127314813</v>
      </c>
      <c r="S3006">
        <f t="shared" si="187"/>
        <v>2013</v>
      </c>
    </row>
    <row r="3007" spans="1:19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8287</v>
      </c>
      <c r="O3007" t="s">
        <v>8310</v>
      </c>
      <c r="P3007">
        <f t="shared" si="188"/>
        <v>42.5</v>
      </c>
      <c r="Q3007" s="9">
        <f t="shared" si="185"/>
        <v>42281.136099537034</v>
      </c>
      <c r="R3007" s="9">
        <f t="shared" si="186"/>
        <v>41589.596620370372</v>
      </c>
      <c r="S3007">
        <f t="shared" si="187"/>
        <v>2015</v>
      </c>
    </row>
    <row r="3008" spans="1:19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8273</v>
      </c>
      <c r="O3008" t="s">
        <v>8315</v>
      </c>
      <c r="P3008">
        <f t="shared" si="188"/>
        <v>28.333300000000001</v>
      </c>
      <c r="Q3008" s="9">
        <f t="shared" si="185"/>
        <v>41793.191875000004</v>
      </c>
      <c r="R3008" s="9">
        <f t="shared" si="186"/>
        <v>42311.177766203706</v>
      </c>
      <c r="S3008">
        <f t="shared" si="187"/>
        <v>2014</v>
      </c>
    </row>
    <row r="3009" spans="1:19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8283</v>
      </c>
      <c r="O3009" t="s">
        <v>8286</v>
      </c>
      <c r="P3009">
        <f t="shared" si="188"/>
        <v>42.5</v>
      </c>
      <c r="Q3009" s="9">
        <f t="shared" si="185"/>
        <v>42132.809953703705</v>
      </c>
      <c r="R3009" s="9">
        <f t="shared" si="186"/>
        <v>41807.191875000004</v>
      </c>
      <c r="S3009">
        <f t="shared" si="187"/>
        <v>2015</v>
      </c>
    </row>
    <row r="3010" spans="1:19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8283</v>
      </c>
      <c r="O3010" t="s">
        <v>8286</v>
      </c>
      <c r="P3010">
        <f t="shared" si="188"/>
        <v>34</v>
      </c>
      <c r="Q3010" s="9">
        <f t="shared" si="185"/>
        <v>40973.740451388891</v>
      </c>
      <c r="R3010" s="9">
        <f t="shared" si="186"/>
        <v>42192.809953703705</v>
      </c>
      <c r="S3010">
        <f t="shared" si="187"/>
        <v>2012</v>
      </c>
    </row>
    <row r="3011" spans="1:19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8276</v>
      </c>
      <c r="O3011" t="s">
        <v>8294</v>
      </c>
      <c r="P3011">
        <f t="shared" si="188"/>
        <v>23.571400000000001</v>
      </c>
      <c r="Q3011" s="9">
        <f t="shared" ref="Q3011:Q3074" si="189">(((J3012/60)/60)/24)+DATE(1970,1,1)</f>
        <v>42031.666898148149</v>
      </c>
      <c r="R3011" s="9">
        <f t="shared" ref="R3011:R3074" si="190">(((I3011/60)/60)/24)+DATE(1970,1,1)</f>
        <v>41003.698784722219</v>
      </c>
      <c r="S3011">
        <f t="shared" ref="S3011:S3074" si="191">YEAR(Q3011)</f>
        <v>2015</v>
      </c>
    </row>
    <row r="3012" spans="1:19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8283</v>
      </c>
      <c r="O3012" t="s">
        <v>8286</v>
      </c>
      <c r="P3012">
        <f t="shared" si="188"/>
        <v>27.5</v>
      </c>
      <c r="Q3012" s="9">
        <f t="shared" si="189"/>
        <v>42807.151863425926</v>
      </c>
      <c r="R3012" s="9">
        <f t="shared" si="190"/>
        <v>42064.125</v>
      </c>
      <c r="S3012">
        <f t="shared" si="191"/>
        <v>2017</v>
      </c>
    </row>
    <row r="3013" spans="1:19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8283</v>
      </c>
      <c r="O3013" t="s">
        <v>8286</v>
      </c>
      <c r="P3013">
        <f t="shared" ref="P3013:P3076" si="192">IFERROR(ROUND(E3013/L3013,4),0)</f>
        <v>23.142900000000001</v>
      </c>
      <c r="Q3013" s="9">
        <f t="shared" si="189"/>
        <v>41149.796064814815</v>
      </c>
      <c r="R3013" s="9">
        <f t="shared" si="190"/>
        <v>42829.151863425926</v>
      </c>
      <c r="S3013">
        <f t="shared" si="191"/>
        <v>2012</v>
      </c>
    </row>
    <row r="3014" spans="1:19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8287</v>
      </c>
      <c r="O3014" t="s">
        <v>8310</v>
      </c>
      <c r="P3014">
        <f t="shared" si="192"/>
        <v>40</v>
      </c>
      <c r="Q3014" s="9">
        <f t="shared" si="189"/>
        <v>41575.880914351852</v>
      </c>
      <c r="R3014" s="9">
        <f t="shared" si="190"/>
        <v>41175.100694444445</v>
      </c>
      <c r="S3014">
        <f t="shared" si="191"/>
        <v>2013</v>
      </c>
    </row>
    <row r="3015" spans="1:19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8287</v>
      </c>
      <c r="O3015" t="s">
        <v>8310</v>
      </c>
      <c r="P3015">
        <f t="shared" si="192"/>
        <v>32</v>
      </c>
      <c r="Q3015" s="9">
        <f t="shared" si="189"/>
        <v>41990.438043981485</v>
      </c>
      <c r="R3015" s="9">
        <f t="shared" si="190"/>
        <v>41605.922581018516</v>
      </c>
      <c r="S3015">
        <f t="shared" si="191"/>
        <v>2014</v>
      </c>
    </row>
    <row r="3016" spans="1:19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8268</v>
      </c>
      <c r="O3016" t="s">
        <v>8270</v>
      </c>
      <c r="P3016">
        <f t="shared" si="192"/>
        <v>39</v>
      </c>
      <c r="Q3016" s="9">
        <f t="shared" si="189"/>
        <v>42209.567824074074</v>
      </c>
      <c r="R3016" s="9">
        <f t="shared" si="190"/>
        <v>42020.438043981485</v>
      </c>
      <c r="S3016">
        <f t="shared" si="191"/>
        <v>2015</v>
      </c>
    </row>
    <row r="3017" spans="1:19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8273</v>
      </c>
      <c r="O3017" t="s">
        <v>8274</v>
      </c>
      <c r="P3017">
        <f t="shared" si="192"/>
        <v>51.666699999999999</v>
      </c>
      <c r="Q3017" s="9">
        <f t="shared" si="189"/>
        <v>41400.92627314815</v>
      </c>
      <c r="R3017" s="9">
        <f t="shared" si="190"/>
        <v>42259.567824074074</v>
      </c>
      <c r="S3017">
        <f t="shared" si="191"/>
        <v>2013</v>
      </c>
    </row>
    <row r="3018" spans="1:19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8281</v>
      </c>
      <c r="O3018" t="s">
        <v>8299</v>
      </c>
      <c r="P3018">
        <f t="shared" si="192"/>
        <v>11.7692</v>
      </c>
      <c r="Q3018" s="9">
        <f t="shared" si="189"/>
        <v>42793.700821759259</v>
      </c>
      <c r="R3018" s="9">
        <f t="shared" si="190"/>
        <v>41430.92627314815</v>
      </c>
      <c r="S3018">
        <f t="shared" si="191"/>
        <v>2017</v>
      </c>
    </row>
    <row r="3019" spans="1:19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8287</v>
      </c>
      <c r="O3019" t="s">
        <v>8291</v>
      </c>
      <c r="P3019">
        <f t="shared" si="192"/>
        <v>21.857099999999999</v>
      </c>
      <c r="Q3019" s="9">
        <f t="shared" si="189"/>
        <v>41906.819513888891</v>
      </c>
      <c r="R3019" s="9">
        <f t="shared" si="190"/>
        <v>42796.700821759259</v>
      </c>
      <c r="S3019">
        <f t="shared" si="191"/>
        <v>2014</v>
      </c>
    </row>
    <row r="3020" spans="1:19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8283</v>
      </c>
      <c r="O3020" t="s">
        <v>8286</v>
      </c>
      <c r="P3020">
        <f t="shared" si="192"/>
        <v>38.25</v>
      </c>
      <c r="Q3020" s="9">
        <f t="shared" si="189"/>
        <v>41904.781990740739</v>
      </c>
      <c r="R3020" s="9">
        <f t="shared" si="190"/>
        <v>41938.838888888888</v>
      </c>
      <c r="S3020">
        <f t="shared" si="191"/>
        <v>2014</v>
      </c>
    </row>
    <row r="3021" spans="1:19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8281</v>
      </c>
      <c r="O3021" t="s">
        <v>8297</v>
      </c>
      <c r="P3021">
        <f t="shared" si="192"/>
        <v>25.166699999999999</v>
      </c>
      <c r="Q3021" s="9">
        <f t="shared" si="189"/>
        <v>42342.080289351856</v>
      </c>
      <c r="R3021" s="9">
        <f t="shared" si="190"/>
        <v>41940.916666666664</v>
      </c>
      <c r="S3021">
        <f t="shared" si="191"/>
        <v>2015</v>
      </c>
    </row>
    <row r="3022" spans="1:19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8287</v>
      </c>
      <c r="O3022" t="s">
        <v>8310</v>
      </c>
      <c r="P3022">
        <f t="shared" si="192"/>
        <v>50.333300000000001</v>
      </c>
      <c r="Q3022" s="9">
        <f t="shared" si="189"/>
        <v>41918.628240740742</v>
      </c>
      <c r="R3022" s="9">
        <f t="shared" si="190"/>
        <v>42372.080289351856</v>
      </c>
      <c r="S3022">
        <f t="shared" si="191"/>
        <v>2014</v>
      </c>
    </row>
    <row r="3023" spans="1:19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8279</v>
      </c>
      <c r="O3023" t="s">
        <v>8305</v>
      </c>
      <c r="P3023">
        <f t="shared" si="192"/>
        <v>50.333300000000001</v>
      </c>
      <c r="Q3023" s="9">
        <f t="shared" si="189"/>
        <v>42211.732430555552</v>
      </c>
      <c r="R3023" s="9">
        <f t="shared" si="190"/>
        <v>41978.669907407413</v>
      </c>
      <c r="S3023">
        <f t="shared" si="191"/>
        <v>2015</v>
      </c>
    </row>
    <row r="3024" spans="1:19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8279</v>
      </c>
      <c r="O3024" t="s">
        <v>8305</v>
      </c>
      <c r="P3024">
        <f t="shared" si="192"/>
        <v>50.333300000000001</v>
      </c>
      <c r="Q3024" s="9">
        <f t="shared" si="189"/>
        <v>42538.755428240736</v>
      </c>
      <c r="R3024" s="9">
        <f t="shared" si="190"/>
        <v>42241.732430555552</v>
      </c>
      <c r="S3024">
        <f t="shared" si="191"/>
        <v>2016</v>
      </c>
    </row>
    <row r="3025" spans="1:19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8283</v>
      </c>
      <c r="O3025" t="s">
        <v>8295</v>
      </c>
      <c r="P3025">
        <f t="shared" si="192"/>
        <v>37.75</v>
      </c>
      <c r="Q3025" s="9">
        <f t="shared" si="189"/>
        <v>41765.92465277778</v>
      </c>
      <c r="R3025" s="9">
        <f t="shared" si="190"/>
        <v>42598.755428240736</v>
      </c>
      <c r="S3025">
        <f t="shared" si="191"/>
        <v>2014</v>
      </c>
    </row>
    <row r="3026" spans="1:19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8283</v>
      </c>
      <c r="O3026" t="s">
        <v>8286</v>
      </c>
      <c r="P3026">
        <f t="shared" si="192"/>
        <v>11.615399999999999</v>
      </c>
      <c r="Q3026" s="9">
        <f t="shared" si="189"/>
        <v>41340.303032407406</v>
      </c>
      <c r="R3026" s="9">
        <f t="shared" si="190"/>
        <v>41775.92465277778</v>
      </c>
      <c r="S3026">
        <f t="shared" si="191"/>
        <v>2013</v>
      </c>
    </row>
    <row r="3027" spans="1:19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8281</v>
      </c>
      <c r="O3027" t="s">
        <v>8299</v>
      </c>
      <c r="P3027">
        <f t="shared" si="192"/>
        <v>30</v>
      </c>
      <c r="Q3027" s="9">
        <f t="shared" si="189"/>
        <v>42130.795983796299</v>
      </c>
      <c r="R3027" s="9">
        <f t="shared" si="190"/>
        <v>41370.261365740742</v>
      </c>
      <c r="S3027">
        <f t="shared" si="191"/>
        <v>2015</v>
      </c>
    </row>
    <row r="3028" spans="1:19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8271</v>
      </c>
      <c r="O3028" t="s">
        <v>8312</v>
      </c>
      <c r="P3028">
        <f t="shared" si="192"/>
        <v>50</v>
      </c>
      <c r="Q3028" s="9">
        <f t="shared" si="189"/>
        <v>42673.577534722222</v>
      </c>
      <c r="R3028" s="9">
        <f t="shared" si="190"/>
        <v>42175.795983796299</v>
      </c>
      <c r="S3028">
        <f t="shared" si="191"/>
        <v>2016</v>
      </c>
    </row>
    <row r="3029" spans="1:19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8287</v>
      </c>
      <c r="O3029" t="s">
        <v>8290</v>
      </c>
      <c r="P3029">
        <f t="shared" si="192"/>
        <v>50</v>
      </c>
      <c r="Q3029" s="9">
        <f t="shared" si="189"/>
        <v>40863.013356481482</v>
      </c>
      <c r="R3029" s="9">
        <f t="shared" si="190"/>
        <v>42713.619201388887</v>
      </c>
      <c r="S3029">
        <f t="shared" si="191"/>
        <v>2011</v>
      </c>
    </row>
    <row r="3030" spans="1:19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8271</v>
      </c>
      <c r="O3030" t="s">
        <v>8316</v>
      </c>
      <c r="P3030">
        <f t="shared" si="192"/>
        <v>75</v>
      </c>
      <c r="Q3030" s="9">
        <f t="shared" si="189"/>
        <v>42297.691006944442</v>
      </c>
      <c r="R3030" s="9">
        <f t="shared" si="190"/>
        <v>40893.013356481482</v>
      </c>
      <c r="S3030">
        <f t="shared" si="191"/>
        <v>2015</v>
      </c>
    </row>
    <row r="3031" spans="1:19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8283</v>
      </c>
      <c r="O3031" t="s">
        <v>8286</v>
      </c>
      <c r="P3031">
        <f t="shared" si="192"/>
        <v>37.5</v>
      </c>
      <c r="Q3031" s="9">
        <f t="shared" si="189"/>
        <v>42272.93949074074</v>
      </c>
      <c r="R3031" s="9">
        <f t="shared" si="190"/>
        <v>42320.290972222225</v>
      </c>
      <c r="S3031">
        <f t="shared" si="191"/>
        <v>2015</v>
      </c>
    </row>
    <row r="3032" spans="1:19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8281</v>
      </c>
      <c r="O3032" t="s">
        <v>8299</v>
      </c>
      <c r="P3032">
        <f t="shared" si="192"/>
        <v>13.545500000000001</v>
      </c>
      <c r="Q3032" s="9">
        <f t="shared" si="189"/>
        <v>42165.037581018521</v>
      </c>
      <c r="R3032" s="9">
        <f t="shared" si="190"/>
        <v>42313.981157407412</v>
      </c>
      <c r="S3032">
        <f t="shared" si="191"/>
        <v>2015</v>
      </c>
    </row>
    <row r="3033" spans="1:19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8283</v>
      </c>
      <c r="O3033" t="s">
        <v>8286</v>
      </c>
      <c r="P3033">
        <f t="shared" si="192"/>
        <v>24.333300000000001</v>
      </c>
      <c r="Q3033" s="9">
        <f t="shared" si="189"/>
        <v>42708.668576388889</v>
      </c>
      <c r="R3033" s="9">
        <f t="shared" si="190"/>
        <v>42224.898611111115</v>
      </c>
      <c r="S3033">
        <f t="shared" si="191"/>
        <v>2016</v>
      </c>
    </row>
    <row r="3034" spans="1:19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8271</v>
      </c>
      <c r="O3034" t="s">
        <v>8308</v>
      </c>
      <c r="P3034">
        <f t="shared" si="192"/>
        <v>48.333300000000001</v>
      </c>
      <c r="Q3034" s="9">
        <f t="shared" si="189"/>
        <v>42234.105462962965</v>
      </c>
      <c r="R3034" s="9">
        <f t="shared" si="190"/>
        <v>42738.668576388889</v>
      </c>
      <c r="S3034">
        <f t="shared" si="191"/>
        <v>2015</v>
      </c>
    </row>
    <row r="3035" spans="1:19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8279</v>
      </c>
      <c r="O3035" t="s">
        <v>8305</v>
      </c>
      <c r="P3035">
        <f t="shared" si="192"/>
        <v>72.5</v>
      </c>
      <c r="Q3035" s="9">
        <f t="shared" si="189"/>
        <v>41755.476724537039</v>
      </c>
      <c r="R3035" s="9">
        <f t="shared" si="190"/>
        <v>42264.105462962965</v>
      </c>
      <c r="S3035">
        <f t="shared" si="191"/>
        <v>2014</v>
      </c>
    </row>
    <row r="3036" spans="1:19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8283</v>
      </c>
      <c r="O3036" t="s">
        <v>8286</v>
      </c>
      <c r="P3036">
        <f t="shared" si="192"/>
        <v>20.714300000000001</v>
      </c>
      <c r="Q3036" s="9">
        <f t="shared" si="189"/>
        <v>42388.798252314817</v>
      </c>
      <c r="R3036" s="9">
        <f t="shared" si="190"/>
        <v>41778.476724537039</v>
      </c>
      <c r="S3036">
        <f t="shared" si="191"/>
        <v>2016</v>
      </c>
    </row>
    <row r="3037" spans="1:19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8268</v>
      </c>
      <c r="O3037" t="s">
        <v>8302</v>
      </c>
      <c r="P3037">
        <f t="shared" si="192"/>
        <v>142</v>
      </c>
      <c r="Q3037" s="9">
        <f t="shared" si="189"/>
        <v>41844.922662037039</v>
      </c>
      <c r="R3037" s="9">
        <f t="shared" si="190"/>
        <v>42418.798252314817</v>
      </c>
      <c r="S3037">
        <f t="shared" si="191"/>
        <v>2014</v>
      </c>
    </row>
    <row r="3038" spans="1:19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8281</v>
      </c>
      <c r="O3038" t="s">
        <v>8299</v>
      </c>
      <c r="P3038">
        <f t="shared" si="192"/>
        <v>28.2</v>
      </c>
      <c r="Q3038" s="9">
        <f t="shared" si="189"/>
        <v>41957.833726851852</v>
      </c>
      <c r="R3038" s="9">
        <f t="shared" si="190"/>
        <v>41874.922662037039</v>
      </c>
      <c r="S3038">
        <f t="shared" si="191"/>
        <v>2014</v>
      </c>
    </row>
    <row r="3039" spans="1:19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8283</v>
      </c>
      <c r="O3039" t="s">
        <v>8284</v>
      </c>
      <c r="P3039">
        <f t="shared" si="192"/>
        <v>20.142900000000001</v>
      </c>
      <c r="Q3039" s="9">
        <f t="shared" si="189"/>
        <v>42113.550821759258</v>
      </c>
      <c r="R3039" s="9">
        <f t="shared" si="190"/>
        <v>41987.833726851852</v>
      </c>
      <c r="S3039">
        <f t="shared" si="191"/>
        <v>2015</v>
      </c>
    </row>
    <row r="3040" spans="1:19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8281</v>
      </c>
      <c r="O3040" t="s">
        <v>8297</v>
      </c>
      <c r="P3040">
        <f t="shared" si="192"/>
        <v>28</v>
      </c>
      <c r="Q3040" s="9">
        <f t="shared" si="189"/>
        <v>41969.858090277776</v>
      </c>
      <c r="R3040" s="9">
        <f t="shared" si="190"/>
        <v>42173.550821759258</v>
      </c>
      <c r="S3040">
        <f t="shared" si="191"/>
        <v>2014</v>
      </c>
    </row>
    <row r="3041" spans="1:19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8268</v>
      </c>
      <c r="O3041" t="s">
        <v>8302</v>
      </c>
      <c r="P3041">
        <f t="shared" si="192"/>
        <v>23.333300000000001</v>
      </c>
      <c r="Q3041" s="9">
        <f t="shared" si="189"/>
        <v>42167.89335648148</v>
      </c>
      <c r="R3041" s="9">
        <f t="shared" si="190"/>
        <v>41999.858090277776</v>
      </c>
      <c r="S3041">
        <f t="shared" si="191"/>
        <v>2015</v>
      </c>
    </row>
    <row r="3042" spans="1:19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8273</v>
      </c>
      <c r="O3042" t="s">
        <v>8313</v>
      </c>
      <c r="P3042">
        <f t="shared" si="192"/>
        <v>46.666699999999999</v>
      </c>
      <c r="Q3042" s="9">
        <f t="shared" si="189"/>
        <v>41044.64811342593</v>
      </c>
      <c r="R3042" s="9">
        <f t="shared" si="190"/>
        <v>42188.89335648148</v>
      </c>
      <c r="S3042">
        <f t="shared" si="191"/>
        <v>2012</v>
      </c>
    </row>
    <row r="3043" spans="1:19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8271</v>
      </c>
      <c r="O3043" t="s">
        <v>8316</v>
      </c>
      <c r="P3043">
        <f t="shared" si="192"/>
        <v>35</v>
      </c>
      <c r="Q3043" s="9">
        <f t="shared" si="189"/>
        <v>41801.120069444441</v>
      </c>
      <c r="R3043" s="9">
        <f t="shared" si="190"/>
        <v>41076.131944444445</v>
      </c>
      <c r="S3043">
        <f t="shared" si="191"/>
        <v>2014</v>
      </c>
    </row>
    <row r="3044" spans="1:19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8281</v>
      </c>
      <c r="O3044" t="s">
        <v>8299</v>
      </c>
      <c r="P3044">
        <f t="shared" si="192"/>
        <v>17.25</v>
      </c>
      <c r="Q3044" s="9">
        <f t="shared" si="189"/>
        <v>42475.848067129627</v>
      </c>
      <c r="R3044" s="9">
        <f t="shared" si="190"/>
        <v>41817.120069444441</v>
      </c>
      <c r="S3044">
        <f t="shared" si="191"/>
        <v>2016</v>
      </c>
    </row>
    <row r="3045" spans="1:19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8283</v>
      </c>
      <c r="O3045" t="s">
        <v>8286</v>
      </c>
      <c r="P3045">
        <f t="shared" si="192"/>
        <v>22.833300000000001</v>
      </c>
      <c r="Q3045" s="9">
        <f t="shared" si="189"/>
        <v>41811.536180555559</v>
      </c>
      <c r="R3045" s="9">
        <f t="shared" si="190"/>
        <v>42505.848067129627</v>
      </c>
      <c r="S3045">
        <f t="shared" si="191"/>
        <v>2014</v>
      </c>
    </row>
    <row r="3046" spans="1:19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8283</v>
      </c>
      <c r="O3046" t="s">
        <v>8286</v>
      </c>
      <c r="P3046">
        <f t="shared" si="192"/>
        <v>22.666699999999999</v>
      </c>
      <c r="Q3046" s="9">
        <f t="shared" si="189"/>
        <v>42136.092488425929</v>
      </c>
      <c r="R3046" s="9">
        <f t="shared" si="190"/>
        <v>41841.536180555559</v>
      </c>
      <c r="S3046">
        <f t="shared" si="191"/>
        <v>2015</v>
      </c>
    </row>
    <row r="3047" spans="1:19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8283</v>
      </c>
      <c r="O3047" t="s">
        <v>8286</v>
      </c>
      <c r="P3047">
        <f t="shared" si="192"/>
        <v>27</v>
      </c>
      <c r="Q3047" s="9">
        <f t="shared" si="189"/>
        <v>41863.359282407408</v>
      </c>
      <c r="R3047" s="9">
        <f t="shared" si="190"/>
        <v>42166.092488425929</v>
      </c>
      <c r="S3047">
        <f t="shared" si="191"/>
        <v>2014</v>
      </c>
    </row>
    <row r="3048" spans="1:19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8283</v>
      </c>
      <c r="O3048" t="s">
        <v>8286</v>
      </c>
      <c r="P3048">
        <f t="shared" si="192"/>
        <v>33.75</v>
      </c>
      <c r="Q3048" s="9">
        <f t="shared" si="189"/>
        <v>42657.38726851852</v>
      </c>
      <c r="R3048" s="9">
        <f t="shared" si="190"/>
        <v>41893.359282407408</v>
      </c>
      <c r="S3048">
        <f t="shared" si="191"/>
        <v>2016</v>
      </c>
    </row>
    <row r="3049" spans="1:19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8283</v>
      </c>
      <c r="O3049" t="s">
        <v>8286</v>
      </c>
      <c r="P3049">
        <f t="shared" si="192"/>
        <v>45</v>
      </c>
      <c r="Q3049" s="9">
        <f t="shared" si="189"/>
        <v>41787.681527777779</v>
      </c>
      <c r="R3049" s="9">
        <f t="shared" si="190"/>
        <v>42687.428935185191</v>
      </c>
      <c r="S3049">
        <f t="shared" si="191"/>
        <v>2014</v>
      </c>
    </row>
    <row r="3050" spans="1:19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8283</v>
      </c>
      <c r="O3050" t="s">
        <v>8286</v>
      </c>
      <c r="P3050">
        <f t="shared" si="192"/>
        <v>15</v>
      </c>
      <c r="Q3050" s="9">
        <f t="shared" si="189"/>
        <v>42400.711967592593</v>
      </c>
      <c r="R3050" s="9">
        <f t="shared" si="190"/>
        <v>41817.681527777779</v>
      </c>
      <c r="S3050">
        <f t="shared" si="191"/>
        <v>2016</v>
      </c>
    </row>
    <row r="3051" spans="1:19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8281</v>
      </c>
      <c r="O3051" t="s">
        <v>8299</v>
      </c>
      <c r="P3051">
        <f t="shared" si="192"/>
        <v>16.625</v>
      </c>
      <c r="Q3051" s="9">
        <f t="shared" si="189"/>
        <v>41509.905995370369</v>
      </c>
      <c r="R3051" s="9">
        <f t="shared" si="190"/>
        <v>42430.711967592593</v>
      </c>
      <c r="S3051">
        <f t="shared" si="191"/>
        <v>2013</v>
      </c>
    </row>
    <row r="3052" spans="1:19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8287</v>
      </c>
      <c r="O3052" t="s">
        <v>8314</v>
      </c>
      <c r="P3052">
        <f t="shared" si="192"/>
        <v>44</v>
      </c>
      <c r="Q3052" s="9">
        <f t="shared" si="189"/>
        <v>42033.001087962963</v>
      </c>
      <c r="R3052" s="9">
        <f t="shared" si="190"/>
        <v>41569.905995370369</v>
      </c>
      <c r="S3052">
        <f t="shared" si="191"/>
        <v>2015</v>
      </c>
    </row>
    <row r="3053" spans="1:19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8268</v>
      </c>
      <c r="O3053" t="s">
        <v>8300</v>
      </c>
      <c r="P3053">
        <f t="shared" si="192"/>
        <v>44</v>
      </c>
      <c r="Q3053" s="9">
        <f t="shared" si="189"/>
        <v>42194.357731481476</v>
      </c>
      <c r="R3053" s="9">
        <f t="shared" si="190"/>
        <v>42063.001087962963</v>
      </c>
      <c r="S3053">
        <f t="shared" si="191"/>
        <v>2015</v>
      </c>
    </row>
    <row r="3054" spans="1:19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8268</v>
      </c>
      <c r="O3054" t="s">
        <v>8302</v>
      </c>
      <c r="P3054">
        <f t="shared" si="192"/>
        <v>16.375</v>
      </c>
      <c r="Q3054" s="9">
        <f t="shared" si="189"/>
        <v>41680.359976851854</v>
      </c>
      <c r="R3054" s="9">
        <f t="shared" si="190"/>
        <v>42239.357731481476</v>
      </c>
      <c r="S3054">
        <f t="shared" si="191"/>
        <v>2014</v>
      </c>
    </row>
    <row r="3055" spans="1:19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8287</v>
      </c>
      <c r="O3055" t="s">
        <v>8310</v>
      </c>
      <c r="P3055">
        <f t="shared" si="192"/>
        <v>18.714300000000001</v>
      </c>
      <c r="Q3055" s="9">
        <f t="shared" si="189"/>
        <v>41968.677465277782</v>
      </c>
      <c r="R3055" s="9">
        <f t="shared" si="190"/>
        <v>41714.916666666664</v>
      </c>
      <c r="S3055">
        <f t="shared" si="191"/>
        <v>2014</v>
      </c>
    </row>
    <row r="3056" spans="1:19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8283</v>
      </c>
      <c r="O3056" t="s">
        <v>8286</v>
      </c>
      <c r="P3056">
        <f t="shared" si="192"/>
        <v>32.75</v>
      </c>
      <c r="Q3056" s="9">
        <f t="shared" si="189"/>
        <v>42031.769884259258</v>
      </c>
      <c r="R3056" s="9">
        <f t="shared" si="190"/>
        <v>42028.5</v>
      </c>
      <c r="S3056">
        <f t="shared" si="191"/>
        <v>2015</v>
      </c>
    </row>
    <row r="3057" spans="1:19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8281</v>
      </c>
      <c r="O3057" t="s">
        <v>8285</v>
      </c>
      <c r="P3057">
        <f t="shared" si="192"/>
        <v>65</v>
      </c>
      <c r="Q3057" s="9">
        <f t="shared" si="189"/>
        <v>41599.855682870373</v>
      </c>
      <c r="R3057" s="9">
        <f t="shared" si="190"/>
        <v>42090.110416666663</v>
      </c>
      <c r="S3057">
        <f t="shared" si="191"/>
        <v>2013</v>
      </c>
    </row>
    <row r="3058" spans="1:19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8276</v>
      </c>
      <c r="O3058" t="s">
        <v>8294</v>
      </c>
      <c r="P3058">
        <f t="shared" si="192"/>
        <v>13</v>
      </c>
      <c r="Q3058" s="9">
        <f t="shared" si="189"/>
        <v>42047.07640046296</v>
      </c>
      <c r="R3058" s="9">
        <f t="shared" si="190"/>
        <v>41629.855682870373</v>
      </c>
      <c r="S3058">
        <f t="shared" si="191"/>
        <v>2015</v>
      </c>
    </row>
    <row r="3059" spans="1:19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8283</v>
      </c>
      <c r="O3059" t="s">
        <v>8286</v>
      </c>
      <c r="P3059">
        <f t="shared" si="192"/>
        <v>26</v>
      </c>
      <c r="Q3059" s="9">
        <f t="shared" si="189"/>
        <v>42144.415532407409</v>
      </c>
      <c r="R3059" s="9">
        <f t="shared" si="190"/>
        <v>42077.034733796296</v>
      </c>
      <c r="S3059">
        <f t="shared" si="191"/>
        <v>2015</v>
      </c>
    </row>
    <row r="3060" spans="1:19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8283</v>
      </c>
      <c r="O3060" t="s">
        <v>8295</v>
      </c>
      <c r="P3060">
        <f t="shared" si="192"/>
        <v>14.4444</v>
      </c>
      <c r="Q3060" s="9">
        <f t="shared" si="189"/>
        <v>42620.91097222222</v>
      </c>
      <c r="R3060" s="9">
        <f t="shared" si="190"/>
        <v>42165.415532407409</v>
      </c>
      <c r="S3060">
        <f t="shared" si="191"/>
        <v>2016</v>
      </c>
    </row>
    <row r="3061" spans="1:19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8283</v>
      </c>
      <c r="O3061" t="s">
        <v>8286</v>
      </c>
      <c r="P3061">
        <f t="shared" si="192"/>
        <v>32.5</v>
      </c>
      <c r="Q3061" s="9">
        <f t="shared" si="189"/>
        <v>41877.886620370373</v>
      </c>
      <c r="R3061" s="9">
        <f t="shared" si="190"/>
        <v>42650.91097222222</v>
      </c>
      <c r="S3061">
        <f t="shared" si="191"/>
        <v>2014</v>
      </c>
    </row>
    <row r="3062" spans="1:19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8283</v>
      </c>
      <c r="O3062" t="s">
        <v>8295</v>
      </c>
      <c r="P3062">
        <f t="shared" si="192"/>
        <v>43</v>
      </c>
      <c r="Q3062" s="9">
        <f t="shared" si="189"/>
        <v>41557.013182870374</v>
      </c>
      <c r="R3062" s="9">
        <f t="shared" si="190"/>
        <v>41907.886620370373</v>
      </c>
      <c r="S3062">
        <f t="shared" si="191"/>
        <v>2013</v>
      </c>
    </row>
    <row r="3063" spans="1:19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8276</v>
      </c>
      <c r="O3063" t="s">
        <v>8294</v>
      </c>
      <c r="P3063">
        <f t="shared" si="192"/>
        <v>10.666700000000001</v>
      </c>
      <c r="Q3063" s="9">
        <f t="shared" si="189"/>
        <v>42435.942083333335</v>
      </c>
      <c r="R3063" s="9">
        <f t="shared" si="190"/>
        <v>41587.054849537039</v>
      </c>
      <c r="S3063">
        <f t="shared" si="191"/>
        <v>2016</v>
      </c>
    </row>
    <row r="3064" spans="1:19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8283</v>
      </c>
      <c r="O3064" t="s">
        <v>8284</v>
      </c>
      <c r="P3064">
        <f t="shared" si="192"/>
        <v>12.8</v>
      </c>
      <c r="Q3064" s="9">
        <f t="shared" si="189"/>
        <v>41999.164340277777</v>
      </c>
      <c r="R3064" s="9">
        <f t="shared" si="190"/>
        <v>42495.900416666671</v>
      </c>
      <c r="S3064">
        <f t="shared" si="191"/>
        <v>2014</v>
      </c>
    </row>
    <row r="3065" spans="1:19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8268</v>
      </c>
      <c r="O3065" t="s">
        <v>8270</v>
      </c>
      <c r="P3065">
        <f t="shared" si="192"/>
        <v>25.2</v>
      </c>
      <c r="Q3065" s="9">
        <f t="shared" si="189"/>
        <v>41981.57230324074</v>
      </c>
      <c r="R3065" s="9">
        <f t="shared" si="190"/>
        <v>42029.164340277777</v>
      </c>
      <c r="S3065">
        <f t="shared" si="191"/>
        <v>2014</v>
      </c>
    </row>
    <row r="3066" spans="1:19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8283</v>
      </c>
      <c r="O3066" t="s">
        <v>8284</v>
      </c>
      <c r="P3066">
        <f t="shared" si="192"/>
        <v>42</v>
      </c>
      <c r="Q3066" s="9">
        <f t="shared" si="189"/>
        <v>42053.722060185188</v>
      </c>
      <c r="R3066" s="9">
        <f t="shared" si="190"/>
        <v>42012.570138888885</v>
      </c>
      <c r="S3066">
        <f t="shared" si="191"/>
        <v>2015</v>
      </c>
    </row>
    <row r="3067" spans="1:19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8283</v>
      </c>
      <c r="O3067" t="s">
        <v>8286</v>
      </c>
      <c r="P3067">
        <f t="shared" si="192"/>
        <v>42</v>
      </c>
      <c r="Q3067" s="9">
        <f t="shared" si="189"/>
        <v>41576.834513888891</v>
      </c>
      <c r="R3067" s="9">
        <f t="shared" si="190"/>
        <v>42113.680393518516</v>
      </c>
      <c r="S3067">
        <f t="shared" si="191"/>
        <v>2013</v>
      </c>
    </row>
    <row r="3068" spans="1:19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8281</v>
      </c>
      <c r="O3068" t="s">
        <v>8299</v>
      </c>
      <c r="P3068">
        <f t="shared" si="192"/>
        <v>62.5</v>
      </c>
      <c r="Q3068" s="9">
        <f t="shared" si="189"/>
        <v>41569.698831018519</v>
      </c>
      <c r="R3068" s="9">
        <f t="shared" si="190"/>
        <v>41609.876180555555</v>
      </c>
      <c r="S3068">
        <f t="shared" si="191"/>
        <v>2013</v>
      </c>
    </row>
    <row r="3069" spans="1:19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8287</v>
      </c>
      <c r="O3069" t="s">
        <v>8288</v>
      </c>
      <c r="P3069">
        <f t="shared" si="192"/>
        <v>31.25</v>
      </c>
      <c r="Q3069" s="9">
        <f t="shared" si="189"/>
        <v>42736.9066087963</v>
      </c>
      <c r="R3069" s="9">
        <f t="shared" si="190"/>
        <v>41599.740497685183</v>
      </c>
      <c r="S3069">
        <f t="shared" si="191"/>
        <v>2017</v>
      </c>
    </row>
    <row r="3070" spans="1:19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8276</v>
      </c>
      <c r="O3070" t="s">
        <v>8304</v>
      </c>
      <c r="P3070">
        <f t="shared" si="192"/>
        <v>31.25</v>
      </c>
      <c r="Q3070" s="9">
        <f t="shared" si="189"/>
        <v>42404.033090277779</v>
      </c>
      <c r="R3070" s="9">
        <f t="shared" si="190"/>
        <v>42756.9066087963</v>
      </c>
      <c r="S3070">
        <f t="shared" si="191"/>
        <v>2016</v>
      </c>
    </row>
    <row r="3071" spans="1:19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8271</v>
      </c>
      <c r="O3071" t="s">
        <v>8309</v>
      </c>
      <c r="P3071">
        <f t="shared" si="192"/>
        <v>41.666699999999999</v>
      </c>
      <c r="Q3071" s="9">
        <f t="shared" si="189"/>
        <v>42742.246493055558</v>
      </c>
      <c r="R3071" s="9">
        <f t="shared" si="190"/>
        <v>42428.999305555553</v>
      </c>
      <c r="S3071">
        <f t="shared" si="191"/>
        <v>2017</v>
      </c>
    </row>
    <row r="3072" spans="1:19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8276</v>
      </c>
      <c r="O3072" t="s">
        <v>8304</v>
      </c>
      <c r="P3072">
        <f t="shared" si="192"/>
        <v>62.5</v>
      </c>
      <c r="Q3072" s="9">
        <f t="shared" si="189"/>
        <v>42665.150347222225</v>
      </c>
      <c r="R3072" s="9">
        <f t="shared" si="190"/>
        <v>42795.166666666672</v>
      </c>
      <c r="S3072">
        <f t="shared" si="191"/>
        <v>2016</v>
      </c>
    </row>
    <row r="3073" spans="1:19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8283</v>
      </c>
      <c r="O3073" t="s">
        <v>8284</v>
      </c>
      <c r="P3073">
        <f t="shared" si="192"/>
        <v>62.5</v>
      </c>
      <c r="Q3073" s="9">
        <f t="shared" si="189"/>
        <v>41843.775011574071</v>
      </c>
      <c r="R3073" s="9">
        <f t="shared" si="190"/>
        <v>42725.192013888889</v>
      </c>
      <c r="S3073">
        <f t="shared" si="191"/>
        <v>2014</v>
      </c>
    </row>
    <row r="3074" spans="1:19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8283</v>
      </c>
      <c r="O3074" t="s">
        <v>8286</v>
      </c>
      <c r="P3074">
        <f t="shared" si="192"/>
        <v>62.5</v>
      </c>
      <c r="Q3074" s="9">
        <f t="shared" si="189"/>
        <v>41878.911550925928</v>
      </c>
      <c r="R3074" s="9">
        <f t="shared" si="190"/>
        <v>41863.775011574071</v>
      </c>
      <c r="S3074">
        <f t="shared" si="191"/>
        <v>2014</v>
      </c>
    </row>
    <row r="3075" spans="1:19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8283</v>
      </c>
      <c r="O3075" t="s">
        <v>8286</v>
      </c>
      <c r="P3075">
        <f t="shared" si="192"/>
        <v>62.5</v>
      </c>
      <c r="Q3075" s="9">
        <f t="shared" ref="Q3075:Q3138" si="193">(((J3076/60)/60)/24)+DATE(1970,1,1)</f>
        <v>42341.99700231482</v>
      </c>
      <c r="R3075" s="9">
        <f t="shared" ref="R3075:R3138" si="194">(((I3075/60)/60)/24)+DATE(1970,1,1)</f>
        <v>41938.911550925928</v>
      </c>
      <c r="S3075">
        <f t="shared" ref="S3075:S3138" si="195">YEAR(Q3075)</f>
        <v>2015</v>
      </c>
    </row>
    <row r="3076" spans="1:19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8268</v>
      </c>
      <c r="O3076" t="s">
        <v>8275</v>
      </c>
      <c r="P3076">
        <f t="shared" si="192"/>
        <v>41.333300000000001</v>
      </c>
      <c r="Q3076" s="9">
        <f t="shared" si="193"/>
        <v>42067.011643518519</v>
      </c>
      <c r="R3076" s="9">
        <f t="shared" si="194"/>
        <v>42401.99700231482</v>
      </c>
      <c r="S3076">
        <f t="shared" si="195"/>
        <v>2015</v>
      </c>
    </row>
    <row r="3077" spans="1:19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8283</v>
      </c>
      <c r="O3077" t="s">
        <v>8286</v>
      </c>
      <c r="P3077">
        <f t="shared" ref="P3077:P3140" si="196">IFERROR(ROUND(E3077/L3077,4),0)</f>
        <v>8.8571000000000009</v>
      </c>
      <c r="Q3077" s="9">
        <f t="shared" si="193"/>
        <v>41927.71980324074</v>
      </c>
      <c r="R3077" s="9">
        <f t="shared" si="194"/>
        <v>42094.957638888889</v>
      </c>
      <c r="S3077">
        <f t="shared" si="195"/>
        <v>2014</v>
      </c>
    </row>
    <row r="3078" spans="1:19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8268</v>
      </c>
      <c r="O3078" t="s">
        <v>8302</v>
      </c>
      <c r="P3078">
        <f t="shared" si="196"/>
        <v>20.5</v>
      </c>
      <c r="Q3078" s="9">
        <f t="shared" si="193"/>
        <v>42737.545358796298</v>
      </c>
      <c r="R3078" s="9">
        <f t="shared" si="194"/>
        <v>41957.761469907404</v>
      </c>
      <c r="S3078">
        <f t="shared" si="195"/>
        <v>2017</v>
      </c>
    </row>
    <row r="3079" spans="1:19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8287</v>
      </c>
      <c r="O3079" t="s">
        <v>8310</v>
      </c>
      <c r="P3079">
        <f t="shared" si="196"/>
        <v>24.6</v>
      </c>
      <c r="Q3079" s="9">
        <f t="shared" si="193"/>
        <v>41711.169085648151</v>
      </c>
      <c r="R3079" s="9">
        <f t="shared" si="194"/>
        <v>42797.545358796298</v>
      </c>
      <c r="S3079">
        <f t="shared" si="195"/>
        <v>2014</v>
      </c>
    </row>
    <row r="3080" spans="1:19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8287</v>
      </c>
      <c r="O3080" t="s">
        <v>8310</v>
      </c>
      <c r="P3080">
        <f t="shared" si="196"/>
        <v>60</v>
      </c>
      <c r="Q3080" s="9">
        <f t="shared" si="193"/>
        <v>42807.755173611105</v>
      </c>
      <c r="R3080" s="9">
        <f t="shared" si="194"/>
        <v>41771.169085648151</v>
      </c>
      <c r="S3080">
        <f t="shared" si="195"/>
        <v>2017</v>
      </c>
    </row>
    <row r="3081" spans="1:19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8279</v>
      </c>
      <c r="O3081" t="s">
        <v>8280</v>
      </c>
      <c r="P3081">
        <f t="shared" si="196"/>
        <v>30</v>
      </c>
      <c r="Q3081" s="9">
        <f t="shared" si="193"/>
        <v>41954.688310185185</v>
      </c>
      <c r="R3081" s="9">
        <f t="shared" si="194"/>
        <v>42814.755173611105</v>
      </c>
      <c r="S3081">
        <f t="shared" si="195"/>
        <v>2014</v>
      </c>
    </row>
    <row r="3082" spans="1:19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8268</v>
      </c>
      <c r="O3082" t="s">
        <v>8302</v>
      </c>
      <c r="P3082">
        <f t="shared" si="196"/>
        <v>60</v>
      </c>
      <c r="Q3082" s="9">
        <f t="shared" si="193"/>
        <v>42087.878912037035</v>
      </c>
      <c r="R3082" s="9">
        <f t="shared" si="194"/>
        <v>41984.688310185185</v>
      </c>
      <c r="S3082">
        <f t="shared" si="195"/>
        <v>2015</v>
      </c>
    </row>
    <row r="3083" spans="1:19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8279</v>
      </c>
      <c r="O3083" t="s">
        <v>8305</v>
      </c>
      <c r="P3083">
        <f t="shared" si="196"/>
        <v>60</v>
      </c>
      <c r="Q3083" s="9">
        <f t="shared" si="193"/>
        <v>42425.730671296296</v>
      </c>
      <c r="R3083" s="9">
        <f t="shared" si="194"/>
        <v>42117.878912037035</v>
      </c>
      <c r="S3083">
        <f t="shared" si="195"/>
        <v>2016</v>
      </c>
    </row>
    <row r="3084" spans="1:19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8283</v>
      </c>
      <c r="O3084" t="s">
        <v>8286</v>
      </c>
      <c r="P3084">
        <f t="shared" si="196"/>
        <v>8.5714000000000006</v>
      </c>
      <c r="Q3084" s="9">
        <f t="shared" si="193"/>
        <v>41843.664618055554</v>
      </c>
      <c r="R3084" s="9">
        <f t="shared" si="194"/>
        <v>42442.5</v>
      </c>
      <c r="S3084">
        <f t="shared" si="195"/>
        <v>2014</v>
      </c>
    </row>
    <row r="3085" spans="1:19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8283</v>
      </c>
      <c r="O3085" t="s">
        <v>8286</v>
      </c>
      <c r="P3085">
        <f t="shared" si="196"/>
        <v>40</v>
      </c>
      <c r="Q3085" s="9">
        <f t="shared" si="193"/>
        <v>42520.847384259265</v>
      </c>
      <c r="R3085" s="9">
        <f t="shared" si="194"/>
        <v>41855.666666666664</v>
      </c>
      <c r="S3085">
        <f t="shared" si="195"/>
        <v>2016</v>
      </c>
    </row>
    <row r="3086" spans="1:19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8276</v>
      </c>
      <c r="O3086" t="s">
        <v>8294</v>
      </c>
      <c r="P3086">
        <f t="shared" si="196"/>
        <v>19.666699999999999</v>
      </c>
      <c r="Q3086" s="9">
        <f t="shared" si="193"/>
        <v>41977.004976851851</v>
      </c>
      <c r="R3086" s="9">
        <f t="shared" si="194"/>
        <v>42550.847384259265</v>
      </c>
      <c r="S3086">
        <f t="shared" si="195"/>
        <v>2014</v>
      </c>
    </row>
    <row r="3087" spans="1:19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8283</v>
      </c>
      <c r="O3087" t="s">
        <v>8286</v>
      </c>
      <c r="P3087">
        <f t="shared" si="196"/>
        <v>13.1111</v>
      </c>
      <c r="Q3087" s="9">
        <f t="shared" si="193"/>
        <v>40939.948773148149</v>
      </c>
      <c r="R3087" s="9">
        <f t="shared" si="194"/>
        <v>42008.976388888885</v>
      </c>
      <c r="S3087">
        <f t="shared" si="195"/>
        <v>2012</v>
      </c>
    </row>
    <row r="3088" spans="1:19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8287</v>
      </c>
      <c r="O3088" t="s">
        <v>8314</v>
      </c>
      <c r="P3088">
        <f t="shared" si="196"/>
        <v>19.333300000000001</v>
      </c>
      <c r="Q3088" s="9">
        <f t="shared" si="193"/>
        <v>42678.932083333333</v>
      </c>
      <c r="R3088" s="9">
        <f t="shared" si="194"/>
        <v>40960.948773148149</v>
      </c>
      <c r="S3088">
        <f t="shared" si="195"/>
        <v>2016</v>
      </c>
    </row>
    <row r="3089" spans="1:19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8283</v>
      </c>
      <c r="O3089" t="s">
        <v>8284</v>
      </c>
      <c r="P3089">
        <f t="shared" si="196"/>
        <v>58</v>
      </c>
      <c r="Q3089" s="9">
        <f t="shared" si="193"/>
        <v>42138.798819444448</v>
      </c>
      <c r="R3089" s="9">
        <f t="shared" si="194"/>
        <v>42683.973750000005</v>
      </c>
      <c r="S3089">
        <f t="shared" si="195"/>
        <v>2015</v>
      </c>
    </row>
    <row r="3090" spans="1:19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8283</v>
      </c>
      <c r="O3090" t="s">
        <v>8295</v>
      </c>
      <c r="P3090">
        <f t="shared" si="196"/>
        <v>29</v>
      </c>
      <c r="Q3090" s="9">
        <f t="shared" si="193"/>
        <v>42693.016180555554</v>
      </c>
      <c r="R3090" s="9">
        <f t="shared" si="194"/>
        <v>42170.798819444448</v>
      </c>
      <c r="S3090">
        <f t="shared" si="195"/>
        <v>2016</v>
      </c>
    </row>
    <row r="3091" spans="1:19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8281</v>
      </c>
      <c r="O3091" t="s">
        <v>8297</v>
      </c>
      <c r="P3091">
        <f t="shared" si="196"/>
        <v>38.333300000000001</v>
      </c>
      <c r="Q3091" s="9">
        <f t="shared" si="193"/>
        <v>42070.677604166667</v>
      </c>
      <c r="R3091" s="9">
        <f t="shared" si="194"/>
        <v>42753.016180555554</v>
      </c>
      <c r="S3091">
        <f t="shared" si="195"/>
        <v>2015</v>
      </c>
    </row>
    <row r="3092" spans="1:19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8268</v>
      </c>
      <c r="O3092" t="s">
        <v>8302</v>
      </c>
      <c r="P3092">
        <f t="shared" si="196"/>
        <v>16.428599999999999</v>
      </c>
      <c r="Q3092" s="9">
        <f t="shared" si="193"/>
        <v>40464.028182870366</v>
      </c>
      <c r="R3092" s="9">
        <f t="shared" si="194"/>
        <v>42100.635937500003</v>
      </c>
      <c r="S3092">
        <f t="shared" si="195"/>
        <v>2010</v>
      </c>
    </row>
    <row r="3093" spans="1:19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8276</v>
      </c>
      <c r="O3093" t="s">
        <v>8294</v>
      </c>
      <c r="P3093">
        <f t="shared" si="196"/>
        <v>23</v>
      </c>
      <c r="Q3093" s="9">
        <f t="shared" si="193"/>
        <v>42430.747511574074</v>
      </c>
      <c r="R3093" s="9">
        <f t="shared" si="194"/>
        <v>40512.208333333336</v>
      </c>
      <c r="S3093">
        <f t="shared" si="195"/>
        <v>2016</v>
      </c>
    </row>
    <row r="3094" spans="1:19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8276</v>
      </c>
      <c r="O3094" t="s">
        <v>8294</v>
      </c>
      <c r="P3094">
        <f t="shared" si="196"/>
        <v>23</v>
      </c>
      <c r="Q3094" s="9">
        <f t="shared" si="193"/>
        <v>41991.526655092588</v>
      </c>
      <c r="R3094" s="9">
        <f t="shared" si="194"/>
        <v>42460.70584490741</v>
      </c>
      <c r="S3094">
        <f t="shared" si="195"/>
        <v>2014</v>
      </c>
    </row>
    <row r="3095" spans="1:19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8281</v>
      </c>
      <c r="O3095" t="s">
        <v>8299</v>
      </c>
      <c r="P3095">
        <f t="shared" si="196"/>
        <v>12.666700000000001</v>
      </c>
      <c r="Q3095" s="9">
        <f t="shared" si="193"/>
        <v>41179.32104166667</v>
      </c>
      <c r="R3095" s="9">
        <f t="shared" si="194"/>
        <v>42021.526655092588</v>
      </c>
      <c r="S3095">
        <f t="shared" si="195"/>
        <v>2012</v>
      </c>
    </row>
    <row r="3096" spans="1:19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8287</v>
      </c>
      <c r="O3096" t="s">
        <v>8288</v>
      </c>
      <c r="P3096">
        <f t="shared" si="196"/>
        <v>14.125</v>
      </c>
      <c r="Q3096" s="9">
        <f t="shared" si="193"/>
        <v>42032.82576388889</v>
      </c>
      <c r="R3096" s="9">
        <f t="shared" si="194"/>
        <v>41212.32104166667</v>
      </c>
      <c r="S3096">
        <f t="shared" si="195"/>
        <v>2015</v>
      </c>
    </row>
    <row r="3097" spans="1:19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8281</v>
      </c>
      <c r="O3097" t="s">
        <v>8285</v>
      </c>
      <c r="P3097">
        <f t="shared" si="196"/>
        <v>15.7143</v>
      </c>
      <c r="Q3097" s="9">
        <f t="shared" si="193"/>
        <v>42559.814178240747</v>
      </c>
      <c r="R3097" s="9">
        <f t="shared" si="194"/>
        <v>42062.82576388889</v>
      </c>
      <c r="S3097">
        <f t="shared" si="195"/>
        <v>2016</v>
      </c>
    </row>
    <row r="3098" spans="1:19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8287</v>
      </c>
      <c r="O3098" t="s">
        <v>8290</v>
      </c>
      <c r="P3098">
        <f t="shared" si="196"/>
        <v>55</v>
      </c>
      <c r="Q3098" s="9">
        <f t="shared" si="193"/>
        <v>42068.799039351856</v>
      </c>
      <c r="R3098" s="9">
        <f t="shared" si="194"/>
        <v>42589.814178240747</v>
      </c>
      <c r="S3098">
        <f t="shared" si="195"/>
        <v>2015</v>
      </c>
    </row>
    <row r="3099" spans="1:19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8271</v>
      </c>
      <c r="O3099" t="s">
        <v>8316</v>
      </c>
      <c r="P3099">
        <f t="shared" si="196"/>
        <v>55</v>
      </c>
      <c r="Q3099" s="9">
        <f t="shared" si="193"/>
        <v>42013.424502314811</v>
      </c>
      <c r="R3099" s="9">
        <f t="shared" si="194"/>
        <v>42098.757372685184</v>
      </c>
      <c r="S3099">
        <f t="shared" si="195"/>
        <v>2015</v>
      </c>
    </row>
    <row r="3100" spans="1:19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8283</v>
      </c>
      <c r="O3100" t="s">
        <v>8295</v>
      </c>
      <c r="P3100">
        <f t="shared" si="196"/>
        <v>36.666699999999999</v>
      </c>
      <c r="Q3100" s="9">
        <f t="shared" si="193"/>
        <v>42069.903437500005</v>
      </c>
      <c r="R3100" s="9">
        <f t="shared" si="194"/>
        <v>42051.424502314811</v>
      </c>
      <c r="S3100">
        <f t="shared" si="195"/>
        <v>2015</v>
      </c>
    </row>
    <row r="3101" spans="1:19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8283</v>
      </c>
      <c r="O3101" t="s">
        <v>8286</v>
      </c>
      <c r="P3101">
        <f t="shared" si="196"/>
        <v>18.333300000000001</v>
      </c>
      <c r="Q3101" s="9">
        <f t="shared" si="193"/>
        <v>41991.022488425922</v>
      </c>
      <c r="R3101" s="9">
        <f t="shared" si="194"/>
        <v>42092.833333333328</v>
      </c>
      <c r="S3101">
        <f t="shared" si="195"/>
        <v>2014</v>
      </c>
    </row>
    <row r="3102" spans="1:19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8283</v>
      </c>
      <c r="O3102" t="s">
        <v>8286</v>
      </c>
      <c r="P3102">
        <f t="shared" si="196"/>
        <v>27.5</v>
      </c>
      <c r="Q3102" s="9">
        <f t="shared" si="193"/>
        <v>41928.690138888887</v>
      </c>
      <c r="R3102" s="9">
        <f t="shared" si="194"/>
        <v>42015.041666666672</v>
      </c>
      <c r="S3102">
        <f t="shared" si="195"/>
        <v>2014</v>
      </c>
    </row>
    <row r="3103" spans="1:19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8283</v>
      </c>
      <c r="O3103" t="s">
        <v>8286</v>
      </c>
      <c r="P3103">
        <f t="shared" si="196"/>
        <v>55</v>
      </c>
      <c r="Q3103" s="9">
        <f t="shared" si="193"/>
        <v>41704.16642361111</v>
      </c>
      <c r="R3103" s="9">
        <f t="shared" si="194"/>
        <v>41958.833333333328</v>
      </c>
      <c r="S3103">
        <f t="shared" si="195"/>
        <v>2014</v>
      </c>
    </row>
    <row r="3104" spans="1:19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8276</v>
      </c>
      <c r="O3104" t="s">
        <v>8294</v>
      </c>
      <c r="P3104">
        <f t="shared" si="196"/>
        <v>36.333300000000001</v>
      </c>
      <c r="Q3104" s="9">
        <f t="shared" si="193"/>
        <v>42804.034120370372</v>
      </c>
      <c r="R3104" s="9">
        <f t="shared" si="194"/>
        <v>41734.124756944446</v>
      </c>
      <c r="S3104">
        <f t="shared" si="195"/>
        <v>2017</v>
      </c>
    </row>
    <row r="3105" spans="1:19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8279</v>
      </c>
      <c r="O3105" t="s">
        <v>8280</v>
      </c>
      <c r="P3105">
        <f t="shared" si="196"/>
        <v>108</v>
      </c>
      <c r="Q3105" s="9">
        <f t="shared" si="193"/>
        <v>42094.101145833338</v>
      </c>
      <c r="R3105" s="9">
        <f t="shared" si="194"/>
        <v>42855.708333333328</v>
      </c>
      <c r="S3105">
        <f t="shared" si="195"/>
        <v>2015</v>
      </c>
    </row>
    <row r="3106" spans="1:19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8268</v>
      </c>
      <c r="O3106" t="s">
        <v>8302</v>
      </c>
      <c r="P3106">
        <f t="shared" si="196"/>
        <v>15.428599999999999</v>
      </c>
      <c r="Q3106" s="9">
        <f t="shared" si="193"/>
        <v>41973.740335648152</v>
      </c>
      <c r="R3106" s="9">
        <f t="shared" si="194"/>
        <v>42124.101145833338</v>
      </c>
      <c r="S3106">
        <f t="shared" si="195"/>
        <v>2014</v>
      </c>
    </row>
    <row r="3107" spans="1:19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8273</v>
      </c>
      <c r="O3107" t="s">
        <v>8274</v>
      </c>
      <c r="P3107">
        <f t="shared" si="196"/>
        <v>26.75</v>
      </c>
      <c r="Q3107" s="9">
        <f t="shared" si="193"/>
        <v>42192.816238425927</v>
      </c>
      <c r="R3107" s="9">
        <f t="shared" si="194"/>
        <v>42033.740335648152</v>
      </c>
      <c r="S3107">
        <f t="shared" si="195"/>
        <v>2015</v>
      </c>
    </row>
    <row r="3108" spans="1:19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8268</v>
      </c>
      <c r="O3108" t="s">
        <v>8302</v>
      </c>
      <c r="P3108">
        <f t="shared" si="196"/>
        <v>53</v>
      </c>
      <c r="Q3108" s="9">
        <f t="shared" si="193"/>
        <v>41836.847615740742</v>
      </c>
      <c r="R3108" s="9">
        <f t="shared" si="194"/>
        <v>42212.165972222225</v>
      </c>
      <c r="S3108">
        <f t="shared" si="195"/>
        <v>2014</v>
      </c>
    </row>
    <row r="3109" spans="1:19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8268</v>
      </c>
      <c r="O3109" t="s">
        <v>8270</v>
      </c>
      <c r="P3109">
        <f t="shared" si="196"/>
        <v>26.5</v>
      </c>
      <c r="Q3109" s="9">
        <f t="shared" si="193"/>
        <v>42061.11583333333</v>
      </c>
      <c r="R3109" s="9">
        <f t="shared" si="194"/>
        <v>41866.847615740742</v>
      </c>
      <c r="S3109">
        <f t="shared" si="195"/>
        <v>2015</v>
      </c>
    </row>
    <row r="3110" spans="1:19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8268</v>
      </c>
      <c r="O3110" t="s">
        <v>8270</v>
      </c>
      <c r="P3110">
        <f t="shared" si="196"/>
        <v>35.333300000000001</v>
      </c>
      <c r="Q3110" s="9">
        <f t="shared" si="193"/>
        <v>42115.656539351854</v>
      </c>
      <c r="R3110" s="9">
        <f t="shared" si="194"/>
        <v>42091.074166666673</v>
      </c>
      <c r="S3110">
        <f t="shared" si="195"/>
        <v>2015</v>
      </c>
    </row>
    <row r="3111" spans="1:19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8268</v>
      </c>
      <c r="O3111" t="s">
        <v>8270</v>
      </c>
      <c r="P3111">
        <f t="shared" si="196"/>
        <v>26.5</v>
      </c>
      <c r="Q3111" s="9">
        <f t="shared" si="193"/>
        <v>42141.762800925921</v>
      </c>
      <c r="R3111" s="9">
        <f t="shared" si="194"/>
        <v>42145.656539351854</v>
      </c>
      <c r="S3111">
        <f t="shared" si="195"/>
        <v>2015</v>
      </c>
    </row>
    <row r="3112" spans="1:19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8287</v>
      </c>
      <c r="O3112" t="s">
        <v>8291</v>
      </c>
      <c r="P3112">
        <f t="shared" si="196"/>
        <v>21.2</v>
      </c>
      <c r="Q3112" s="9">
        <f t="shared" si="193"/>
        <v>42408.714814814812</v>
      </c>
      <c r="R3112" s="9">
        <f t="shared" si="194"/>
        <v>42164.083333333328</v>
      </c>
      <c r="S3112">
        <f t="shared" si="195"/>
        <v>2016</v>
      </c>
    </row>
    <row r="3113" spans="1:19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8268</v>
      </c>
      <c r="O3113" t="s">
        <v>8275</v>
      </c>
      <c r="P3113">
        <f t="shared" si="196"/>
        <v>17.666699999999999</v>
      </c>
      <c r="Q3113" s="9">
        <f t="shared" si="193"/>
        <v>42384.680925925932</v>
      </c>
      <c r="R3113" s="9">
        <f t="shared" si="194"/>
        <v>42438.714814814812</v>
      </c>
      <c r="S3113">
        <f t="shared" si="195"/>
        <v>2016</v>
      </c>
    </row>
    <row r="3114" spans="1:19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8268</v>
      </c>
      <c r="O3114" t="s">
        <v>8270</v>
      </c>
      <c r="P3114">
        <f t="shared" si="196"/>
        <v>26.25</v>
      </c>
      <c r="Q3114" s="9">
        <f t="shared" si="193"/>
        <v>41941.680567129632</v>
      </c>
      <c r="R3114" s="9">
        <f t="shared" si="194"/>
        <v>42414.680925925932</v>
      </c>
      <c r="S3114">
        <f t="shared" si="195"/>
        <v>2014</v>
      </c>
    </row>
    <row r="3115" spans="1:19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8271</v>
      </c>
      <c r="O3115" t="s">
        <v>8308</v>
      </c>
      <c r="P3115">
        <f t="shared" si="196"/>
        <v>6.1764999999999999</v>
      </c>
      <c r="Q3115" s="9">
        <f t="shared" si="193"/>
        <v>41550.922974537039</v>
      </c>
      <c r="R3115" s="9">
        <f t="shared" si="194"/>
        <v>41971.722233796296</v>
      </c>
      <c r="S3115">
        <f t="shared" si="195"/>
        <v>2013</v>
      </c>
    </row>
    <row r="3116" spans="1:19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8271</v>
      </c>
      <c r="O3116" t="s">
        <v>8312</v>
      </c>
      <c r="P3116">
        <f t="shared" si="196"/>
        <v>17.5</v>
      </c>
      <c r="Q3116" s="9">
        <f t="shared" si="193"/>
        <v>42524.36650462963</v>
      </c>
      <c r="R3116" s="9">
        <f t="shared" si="194"/>
        <v>41580.922974537039</v>
      </c>
      <c r="S3116">
        <f t="shared" si="195"/>
        <v>2016</v>
      </c>
    </row>
    <row r="3117" spans="1:19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8271</v>
      </c>
      <c r="O3117" t="s">
        <v>8316</v>
      </c>
      <c r="P3117">
        <f t="shared" si="196"/>
        <v>52.5</v>
      </c>
      <c r="Q3117" s="9">
        <f t="shared" si="193"/>
        <v>42766.956921296296</v>
      </c>
      <c r="R3117" s="9">
        <f t="shared" si="194"/>
        <v>42567.36650462963</v>
      </c>
      <c r="S3117">
        <f t="shared" si="195"/>
        <v>2017</v>
      </c>
    </row>
    <row r="3118" spans="1:19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8283</v>
      </c>
      <c r="O3118" t="s">
        <v>8284</v>
      </c>
      <c r="P3118">
        <f t="shared" si="196"/>
        <v>52.5</v>
      </c>
      <c r="Q3118" s="9">
        <f t="shared" si="193"/>
        <v>41856.672152777777</v>
      </c>
      <c r="R3118" s="9">
        <f t="shared" si="194"/>
        <v>42796.956921296296</v>
      </c>
      <c r="S3118">
        <f t="shared" si="195"/>
        <v>2014</v>
      </c>
    </row>
    <row r="3119" spans="1:19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8283</v>
      </c>
      <c r="O3119" t="s">
        <v>8286</v>
      </c>
      <c r="P3119">
        <f t="shared" si="196"/>
        <v>52.5</v>
      </c>
      <c r="Q3119" s="9">
        <f t="shared" si="193"/>
        <v>41361.886469907404</v>
      </c>
      <c r="R3119" s="9">
        <f t="shared" si="194"/>
        <v>41886.672152777777</v>
      </c>
      <c r="S3119">
        <f t="shared" si="195"/>
        <v>2013</v>
      </c>
    </row>
    <row r="3120" spans="1:19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8276</v>
      </c>
      <c r="O3120" t="s">
        <v>8294</v>
      </c>
      <c r="P3120">
        <f t="shared" si="196"/>
        <v>34.666699999999999</v>
      </c>
      <c r="Q3120" s="9">
        <f t="shared" si="193"/>
        <v>42656.717303240745</v>
      </c>
      <c r="R3120" s="9">
        <f t="shared" si="194"/>
        <v>41391.886469907404</v>
      </c>
      <c r="S3120">
        <f t="shared" si="195"/>
        <v>2016</v>
      </c>
    </row>
    <row r="3121" spans="1:19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8268</v>
      </c>
      <c r="O3121" t="s">
        <v>8278</v>
      </c>
      <c r="P3121">
        <f t="shared" si="196"/>
        <v>17</v>
      </c>
      <c r="Q3121" s="9">
        <f t="shared" si="193"/>
        <v>42018.94049768518</v>
      </c>
      <c r="R3121" s="9">
        <f t="shared" si="194"/>
        <v>42681.758969907409</v>
      </c>
      <c r="S3121">
        <f t="shared" si="195"/>
        <v>2015</v>
      </c>
    </row>
    <row r="3122" spans="1:19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8283</v>
      </c>
      <c r="O3122" t="s">
        <v>8295</v>
      </c>
      <c r="P3122">
        <f t="shared" si="196"/>
        <v>12.75</v>
      </c>
      <c r="Q3122" s="9">
        <f t="shared" si="193"/>
        <v>42683.420312500006</v>
      </c>
      <c r="R3122" s="9">
        <f t="shared" si="194"/>
        <v>42063.916666666672</v>
      </c>
      <c r="S3122">
        <f t="shared" si="195"/>
        <v>2016</v>
      </c>
    </row>
    <row r="3123" spans="1:19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8268</v>
      </c>
      <c r="O3123" t="s">
        <v>8270</v>
      </c>
      <c r="P3123">
        <f t="shared" si="196"/>
        <v>50.5</v>
      </c>
      <c r="Q3123" s="9">
        <f t="shared" si="193"/>
        <v>42599.965324074074</v>
      </c>
      <c r="R3123" s="9">
        <f t="shared" si="194"/>
        <v>42698.958333333328</v>
      </c>
      <c r="S3123">
        <f t="shared" si="195"/>
        <v>2016</v>
      </c>
    </row>
    <row r="3124" spans="1:19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8287</v>
      </c>
      <c r="O3124" t="s">
        <v>8310</v>
      </c>
      <c r="P3124">
        <f t="shared" si="196"/>
        <v>50.5</v>
      </c>
      <c r="Q3124" s="9">
        <f t="shared" si="193"/>
        <v>42472.449467592596</v>
      </c>
      <c r="R3124" s="9">
        <f t="shared" si="194"/>
        <v>42629.965324074074</v>
      </c>
      <c r="S3124">
        <f t="shared" si="195"/>
        <v>2016</v>
      </c>
    </row>
    <row r="3125" spans="1:19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8273</v>
      </c>
      <c r="O3125" t="s">
        <v>8315</v>
      </c>
      <c r="P3125">
        <f t="shared" si="196"/>
        <v>14.428599999999999</v>
      </c>
      <c r="Q3125" s="9">
        <f t="shared" si="193"/>
        <v>42615.142870370371</v>
      </c>
      <c r="R3125" s="9">
        <f t="shared" si="194"/>
        <v>42502.449467592596</v>
      </c>
      <c r="S3125">
        <f t="shared" si="195"/>
        <v>2016</v>
      </c>
    </row>
    <row r="3126" spans="1:19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8283</v>
      </c>
      <c r="O3126" t="s">
        <v>8286</v>
      </c>
      <c r="P3126">
        <f t="shared" si="196"/>
        <v>50.5</v>
      </c>
      <c r="Q3126" s="9">
        <f t="shared" si="193"/>
        <v>42079.628344907411</v>
      </c>
      <c r="R3126" s="9">
        <f t="shared" si="194"/>
        <v>42645.142870370371</v>
      </c>
      <c r="S3126">
        <f t="shared" si="195"/>
        <v>2015</v>
      </c>
    </row>
    <row r="3127" spans="1:19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8281</v>
      </c>
      <c r="O3127" t="s">
        <v>8285</v>
      </c>
      <c r="P3127">
        <f t="shared" si="196"/>
        <v>100</v>
      </c>
      <c r="Q3127" s="9">
        <f t="shared" si="193"/>
        <v>42073.798171296294</v>
      </c>
      <c r="R3127" s="9">
        <f t="shared" si="194"/>
        <v>42139.628344907411</v>
      </c>
      <c r="S3127">
        <f t="shared" si="195"/>
        <v>2015</v>
      </c>
    </row>
    <row r="3128" spans="1:19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8268</v>
      </c>
      <c r="O3128" t="s">
        <v>8302</v>
      </c>
      <c r="P3128">
        <f t="shared" si="196"/>
        <v>100</v>
      </c>
      <c r="Q3128" s="9">
        <f t="shared" si="193"/>
        <v>41227.641724537039</v>
      </c>
      <c r="R3128" s="9">
        <f t="shared" si="194"/>
        <v>42133.798171296294</v>
      </c>
      <c r="S3128">
        <f t="shared" si="195"/>
        <v>2012</v>
      </c>
    </row>
    <row r="3129" spans="1:19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8287</v>
      </c>
      <c r="O3129" t="s">
        <v>8310</v>
      </c>
      <c r="P3129">
        <f t="shared" si="196"/>
        <v>100</v>
      </c>
      <c r="Q3129" s="9">
        <f t="shared" si="193"/>
        <v>42384.110775462963</v>
      </c>
      <c r="R3129" s="9">
        <f t="shared" si="194"/>
        <v>41262.641724537039</v>
      </c>
      <c r="S3129">
        <f t="shared" si="195"/>
        <v>2016</v>
      </c>
    </row>
    <row r="3130" spans="1:19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8276</v>
      </c>
      <c r="O3130" t="s">
        <v>8294</v>
      </c>
      <c r="P3130">
        <f t="shared" si="196"/>
        <v>10</v>
      </c>
      <c r="Q3130" s="9">
        <f t="shared" si="193"/>
        <v>41854.747592592597</v>
      </c>
      <c r="R3130" s="9">
        <f t="shared" si="194"/>
        <v>42414.110775462963</v>
      </c>
      <c r="S3130">
        <f t="shared" si="195"/>
        <v>2014</v>
      </c>
    </row>
    <row r="3131" spans="1:19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8279</v>
      </c>
      <c r="O3131" t="s">
        <v>8305</v>
      </c>
      <c r="P3131">
        <f t="shared" si="196"/>
        <v>100</v>
      </c>
      <c r="Q3131" s="9">
        <f t="shared" si="193"/>
        <v>42124.893182870372</v>
      </c>
      <c r="R3131" s="9">
        <f t="shared" si="194"/>
        <v>41914.747592592597</v>
      </c>
      <c r="S3131">
        <f t="shared" si="195"/>
        <v>2015</v>
      </c>
    </row>
    <row r="3132" spans="1:19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8279</v>
      </c>
      <c r="O3132" t="s">
        <v>8305</v>
      </c>
      <c r="P3132">
        <f t="shared" si="196"/>
        <v>50</v>
      </c>
      <c r="Q3132" s="9">
        <f t="shared" si="193"/>
        <v>42656.86137731481</v>
      </c>
      <c r="R3132" s="9">
        <f t="shared" si="194"/>
        <v>42154.893182870372</v>
      </c>
      <c r="S3132">
        <f t="shared" si="195"/>
        <v>2016</v>
      </c>
    </row>
    <row r="3133" spans="1:19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8279</v>
      </c>
      <c r="O3133" t="s">
        <v>8305</v>
      </c>
      <c r="P3133">
        <f t="shared" si="196"/>
        <v>33.333300000000001</v>
      </c>
      <c r="Q3133" s="9">
        <f t="shared" si="193"/>
        <v>42172.816423611104</v>
      </c>
      <c r="R3133" s="9">
        <f t="shared" si="194"/>
        <v>42676.165972222225</v>
      </c>
      <c r="S3133">
        <f t="shared" si="195"/>
        <v>2015</v>
      </c>
    </row>
    <row r="3134" spans="1:19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8268</v>
      </c>
      <c r="O3134" t="s">
        <v>8270</v>
      </c>
      <c r="P3134">
        <f t="shared" si="196"/>
        <v>100</v>
      </c>
      <c r="Q3134" s="9">
        <f t="shared" si="193"/>
        <v>42360.437152777777</v>
      </c>
      <c r="R3134" s="9">
        <f t="shared" si="194"/>
        <v>42202.816423611104</v>
      </c>
      <c r="S3134">
        <f t="shared" si="195"/>
        <v>2015</v>
      </c>
    </row>
    <row r="3135" spans="1:19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8271</v>
      </c>
      <c r="O3135" t="s">
        <v>8308</v>
      </c>
      <c r="P3135">
        <f t="shared" si="196"/>
        <v>100</v>
      </c>
      <c r="Q3135" s="9">
        <f t="shared" si="193"/>
        <v>42340.360312500001</v>
      </c>
      <c r="R3135" s="9">
        <f t="shared" si="194"/>
        <v>42420.437152777777</v>
      </c>
      <c r="S3135">
        <f t="shared" si="195"/>
        <v>2015</v>
      </c>
    </row>
    <row r="3136" spans="1:19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8271</v>
      </c>
      <c r="O3136" t="s">
        <v>8308</v>
      </c>
      <c r="P3136">
        <f t="shared" si="196"/>
        <v>100</v>
      </c>
      <c r="Q3136" s="9">
        <f t="shared" si="193"/>
        <v>41991.713460648149</v>
      </c>
      <c r="R3136" s="9">
        <f t="shared" si="194"/>
        <v>42370.360312500001</v>
      </c>
      <c r="S3136">
        <f t="shared" si="195"/>
        <v>2014</v>
      </c>
    </row>
    <row r="3137" spans="1:19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8271</v>
      </c>
      <c r="O3137" t="s">
        <v>8312</v>
      </c>
      <c r="P3137">
        <f t="shared" si="196"/>
        <v>100</v>
      </c>
      <c r="Q3137" s="9">
        <f t="shared" si="193"/>
        <v>41871.65315972222</v>
      </c>
      <c r="R3137" s="9">
        <f t="shared" si="194"/>
        <v>42050.651388888888</v>
      </c>
      <c r="S3137">
        <f t="shared" si="195"/>
        <v>2014</v>
      </c>
    </row>
    <row r="3138" spans="1:19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8273</v>
      </c>
      <c r="O3138" t="s">
        <v>8315</v>
      </c>
      <c r="P3138">
        <f t="shared" si="196"/>
        <v>100</v>
      </c>
      <c r="Q3138" s="9">
        <f t="shared" si="193"/>
        <v>40672.729872685188</v>
      </c>
      <c r="R3138" s="9">
        <f t="shared" si="194"/>
        <v>41902.65315972222</v>
      </c>
      <c r="S3138">
        <f t="shared" si="195"/>
        <v>2011</v>
      </c>
    </row>
    <row r="3139" spans="1:19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8271</v>
      </c>
      <c r="O3139" t="s">
        <v>8309</v>
      </c>
      <c r="P3139">
        <f t="shared" si="196"/>
        <v>100</v>
      </c>
      <c r="Q3139" s="9">
        <f t="shared" ref="Q3139:Q3202" si="197">(((J3140/60)/60)/24)+DATE(1970,1,1)</f>
        <v>42063.721817129626</v>
      </c>
      <c r="R3139" s="9">
        <f t="shared" ref="R3139:R3202" si="198">(((I3139/60)/60)/24)+DATE(1970,1,1)</f>
        <v>40702.729872685188</v>
      </c>
      <c r="S3139">
        <f t="shared" ref="S3139:S3202" si="199">YEAR(Q3139)</f>
        <v>2015</v>
      </c>
    </row>
    <row r="3140" spans="1:19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8268</v>
      </c>
      <c r="O3140" t="s">
        <v>8302</v>
      </c>
      <c r="P3140">
        <f t="shared" si="196"/>
        <v>50</v>
      </c>
      <c r="Q3140" s="9">
        <f t="shared" si="197"/>
        <v>42440.650335648148</v>
      </c>
      <c r="R3140" s="9">
        <f t="shared" si="198"/>
        <v>42108.680150462969</v>
      </c>
      <c r="S3140">
        <f t="shared" si="199"/>
        <v>2016</v>
      </c>
    </row>
    <row r="3141" spans="1:19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8279</v>
      </c>
      <c r="O3141" t="s">
        <v>8305</v>
      </c>
      <c r="P3141">
        <f t="shared" ref="P3141:P3204" si="200">IFERROR(ROUND(E3141/L3141,4),0)</f>
        <v>100</v>
      </c>
      <c r="Q3141" s="9">
        <f t="shared" si="197"/>
        <v>40736.668032407404</v>
      </c>
      <c r="R3141" s="9">
        <f t="shared" si="198"/>
        <v>42499.868055555555</v>
      </c>
      <c r="S3141">
        <f t="shared" si="199"/>
        <v>2011</v>
      </c>
    </row>
    <row r="3142" spans="1:19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8271</v>
      </c>
      <c r="O3142" t="s">
        <v>8316</v>
      </c>
      <c r="P3142">
        <f t="shared" si="200"/>
        <v>25</v>
      </c>
      <c r="Q3142" s="9">
        <f t="shared" si="197"/>
        <v>42132.9143287037</v>
      </c>
      <c r="R3142" s="9">
        <f t="shared" si="198"/>
        <v>40766.668032407404</v>
      </c>
      <c r="S3142">
        <f t="shared" si="199"/>
        <v>2015</v>
      </c>
    </row>
    <row r="3143" spans="1:19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8283</v>
      </c>
      <c r="O3143" t="s">
        <v>8284</v>
      </c>
      <c r="P3143">
        <f t="shared" si="200"/>
        <v>100</v>
      </c>
      <c r="Q3143" s="9">
        <f t="shared" si="197"/>
        <v>42649.54923611111</v>
      </c>
      <c r="R3143" s="9">
        <f t="shared" si="198"/>
        <v>42162.9143287037</v>
      </c>
      <c r="S3143">
        <f t="shared" si="199"/>
        <v>2016</v>
      </c>
    </row>
    <row r="3144" spans="1:19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8283</v>
      </c>
      <c r="O3144" t="s">
        <v>8286</v>
      </c>
      <c r="P3144">
        <f t="shared" si="200"/>
        <v>20</v>
      </c>
      <c r="Q3144" s="9">
        <f t="shared" si="197"/>
        <v>41946.936909722222</v>
      </c>
      <c r="R3144" s="9">
        <f t="shared" si="198"/>
        <v>42709.590902777782</v>
      </c>
      <c r="S3144">
        <f t="shared" si="199"/>
        <v>2014</v>
      </c>
    </row>
    <row r="3145" spans="1:19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8283</v>
      </c>
      <c r="O3145" t="s">
        <v>8295</v>
      </c>
      <c r="P3145">
        <f t="shared" si="200"/>
        <v>100</v>
      </c>
      <c r="Q3145" s="9">
        <f t="shared" si="197"/>
        <v>42203.677766203706</v>
      </c>
      <c r="R3145" s="9">
        <f t="shared" si="198"/>
        <v>41966.936909722222</v>
      </c>
      <c r="S3145">
        <f t="shared" si="199"/>
        <v>2015</v>
      </c>
    </row>
    <row r="3146" spans="1:19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8283</v>
      </c>
      <c r="O3146" t="s">
        <v>8286</v>
      </c>
      <c r="P3146">
        <f t="shared" si="200"/>
        <v>100</v>
      </c>
      <c r="Q3146" s="9">
        <f t="shared" si="197"/>
        <v>41858.214629629627</v>
      </c>
      <c r="R3146" s="9">
        <f t="shared" si="198"/>
        <v>42233.677766203706</v>
      </c>
      <c r="S3146">
        <f t="shared" si="199"/>
        <v>2014</v>
      </c>
    </row>
    <row r="3147" spans="1:19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8283</v>
      </c>
      <c r="O3147" t="s">
        <v>8286</v>
      </c>
      <c r="P3147">
        <f t="shared" si="200"/>
        <v>25</v>
      </c>
      <c r="Q3147" s="9">
        <f t="shared" si="197"/>
        <v>41914.590011574073</v>
      </c>
      <c r="R3147" s="9">
        <f t="shared" si="198"/>
        <v>41888.214629629627</v>
      </c>
      <c r="S3147">
        <f t="shared" si="199"/>
        <v>2014</v>
      </c>
    </row>
    <row r="3148" spans="1:19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8283</v>
      </c>
      <c r="O3148" t="s">
        <v>8286</v>
      </c>
      <c r="P3148">
        <f t="shared" si="200"/>
        <v>100</v>
      </c>
      <c r="Q3148" s="9">
        <f t="shared" si="197"/>
        <v>42125.644467592589</v>
      </c>
      <c r="R3148" s="9">
        <f t="shared" si="198"/>
        <v>41955.907638888893</v>
      </c>
      <c r="S3148">
        <f t="shared" si="199"/>
        <v>2015</v>
      </c>
    </row>
    <row r="3149" spans="1:19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8283</v>
      </c>
      <c r="O3149" t="s">
        <v>8286</v>
      </c>
      <c r="P3149">
        <f t="shared" si="200"/>
        <v>100</v>
      </c>
      <c r="Q3149" s="9">
        <f t="shared" si="197"/>
        <v>42057.190960648149</v>
      </c>
      <c r="R3149" s="9">
        <f t="shared" si="198"/>
        <v>42155.644467592589</v>
      </c>
      <c r="S3149">
        <f t="shared" si="199"/>
        <v>2015</v>
      </c>
    </row>
    <row r="3150" spans="1:19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8283</v>
      </c>
      <c r="O3150" t="s">
        <v>8286</v>
      </c>
      <c r="P3150">
        <f t="shared" si="200"/>
        <v>33.333300000000001</v>
      </c>
      <c r="Q3150" s="9">
        <f t="shared" si="197"/>
        <v>42188.83293981482</v>
      </c>
      <c r="R3150" s="9">
        <f t="shared" si="198"/>
        <v>42087.149293981478</v>
      </c>
      <c r="S3150">
        <f t="shared" si="199"/>
        <v>2015</v>
      </c>
    </row>
    <row r="3151" spans="1:19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8283</v>
      </c>
      <c r="O3151" t="s">
        <v>8286</v>
      </c>
      <c r="P3151">
        <f t="shared" si="200"/>
        <v>16.666699999999999</v>
      </c>
      <c r="Q3151" s="9">
        <f t="shared" si="197"/>
        <v>42802.718784722223</v>
      </c>
      <c r="R3151" s="9">
        <f t="shared" si="198"/>
        <v>42242.772222222222</v>
      </c>
      <c r="S3151">
        <f t="shared" si="199"/>
        <v>2017</v>
      </c>
    </row>
    <row r="3152" spans="1:19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8283</v>
      </c>
      <c r="O3152" t="s">
        <v>8286</v>
      </c>
      <c r="P3152">
        <f t="shared" si="200"/>
        <v>24</v>
      </c>
      <c r="Q3152" s="9">
        <f t="shared" si="197"/>
        <v>42636.645358796297</v>
      </c>
      <c r="R3152" s="9">
        <f t="shared" si="198"/>
        <v>42832.677118055552</v>
      </c>
      <c r="S3152">
        <f t="shared" si="199"/>
        <v>2016</v>
      </c>
    </row>
    <row r="3153" spans="1:19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8268</v>
      </c>
      <c r="O3153" t="s">
        <v>8270</v>
      </c>
      <c r="P3153">
        <f t="shared" si="200"/>
        <v>10.5556</v>
      </c>
      <c r="Q3153" s="9">
        <f t="shared" si="197"/>
        <v>41781.045173611114</v>
      </c>
      <c r="R3153" s="9">
        <f t="shared" si="198"/>
        <v>42666.645358796297</v>
      </c>
      <c r="S3153">
        <f t="shared" si="199"/>
        <v>2014</v>
      </c>
    </row>
    <row r="3154" spans="1:19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8283</v>
      </c>
      <c r="O3154" t="s">
        <v>8286</v>
      </c>
      <c r="P3154">
        <f t="shared" si="200"/>
        <v>15.833299999999999</v>
      </c>
      <c r="Q3154" s="9">
        <f t="shared" si="197"/>
        <v>41920.963472222218</v>
      </c>
      <c r="R3154" s="9">
        <f t="shared" si="198"/>
        <v>41811.045173611114</v>
      </c>
      <c r="S3154">
        <f t="shared" si="199"/>
        <v>2014</v>
      </c>
    </row>
    <row r="3155" spans="1:19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8283</v>
      </c>
      <c r="O3155" t="s">
        <v>8286</v>
      </c>
      <c r="P3155">
        <f t="shared" si="200"/>
        <v>9.5</v>
      </c>
      <c r="Q3155" s="9">
        <f t="shared" si="197"/>
        <v>42446.060694444444</v>
      </c>
      <c r="R3155" s="9">
        <f t="shared" si="198"/>
        <v>41951</v>
      </c>
      <c r="S3155">
        <f t="shared" si="199"/>
        <v>2016</v>
      </c>
    </row>
    <row r="3156" spans="1:19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8283</v>
      </c>
      <c r="O3156" t="s">
        <v>8286</v>
      </c>
      <c r="P3156">
        <f t="shared" si="200"/>
        <v>23.75</v>
      </c>
      <c r="Q3156" s="9">
        <f t="shared" si="197"/>
        <v>41936.020752314813</v>
      </c>
      <c r="R3156" s="9">
        <f t="shared" si="198"/>
        <v>42461.165972222225</v>
      </c>
      <c r="S3156">
        <f t="shared" si="199"/>
        <v>2014</v>
      </c>
    </row>
    <row r="3157" spans="1:19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8273</v>
      </c>
      <c r="O3157" t="s">
        <v>8315</v>
      </c>
      <c r="P3157">
        <f t="shared" si="200"/>
        <v>23.5</v>
      </c>
      <c r="Q3157" s="9">
        <f t="shared" si="197"/>
        <v>42029.135879629626</v>
      </c>
      <c r="R3157" s="9">
        <f t="shared" si="198"/>
        <v>41956.062418981484</v>
      </c>
      <c r="S3157">
        <f t="shared" si="199"/>
        <v>2015</v>
      </c>
    </row>
    <row r="3158" spans="1:19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8283</v>
      </c>
      <c r="O3158" t="s">
        <v>8286</v>
      </c>
      <c r="P3158">
        <f t="shared" si="200"/>
        <v>15.666700000000001</v>
      </c>
      <c r="Q3158" s="9">
        <f t="shared" si="197"/>
        <v>42246.789965277778</v>
      </c>
      <c r="R3158" s="9">
        <f t="shared" si="198"/>
        <v>42059.135879629626</v>
      </c>
      <c r="S3158">
        <f t="shared" si="199"/>
        <v>2015</v>
      </c>
    </row>
    <row r="3159" spans="1:19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8273</v>
      </c>
      <c r="O3159" t="s">
        <v>8311</v>
      </c>
      <c r="P3159">
        <f t="shared" si="200"/>
        <v>31</v>
      </c>
      <c r="Q3159" s="9">
        <f t="shared" si="197"/>
        <v>41968.172106481477</v>
      </c>
      <c r="R3159" s="9">
        <f t="shared" si="198"/>
        <v>42303.888888888891</v>
      </c>
      <c r="S3159">
        <f t="shared" si="199"/>
        <v>2014</v>
      </c>
    </row>
    <row r="3160" spans="1:19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8281</v>
      </c>
      <c r="O3160" t="s">
        <v>8297</v>
      </c>
      <c r="P3160">
        <f t="shared" si="200"/>
        <v>15.333299999999999</v>
      </c>
      <c r="Q3160" s="9">
        <f t="shared" si="197"/>
        <v>42551.884189814817</v>
      </c>
      <c r="R3160" s="9">
        <f t="shared" si="198"/>
        <v>41998.333333333328</v>
      </c>
      <c r="S3160">
        <f t="shared" si="199"/>
        <v>2016</v>
      </c>
    </row>
    <row r="3161" spans="1:19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8268</v>
      </c>
      <c r="O3161" t="s">
        <v>8275</v>
      </c>
      <c r="P3161">
        <f t="shared" si="200"/>
        <v>22.75</v>
      </c>
      <c r="Q3161" s="9">
        <f t="shared" si="197"/>
        <v>42384.306840277779</v>
      </c>
      <c r="R3161" s="9">
        <f t="shared" si="198"/>
        <v>42581.884189814817</v>
      </c>
      <c r="S3161">
        <f t="shared" si="199"/>
        <v>2016</v>
      </c>
    </row>
    <row r="3162" spans="1:19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8268</v>
      </c>
      <c r="O3162" t="s">
        <v>8302</v>
      </c>
      <c r="P3162">
        <f t="shared" si="200"/>
        <v>90</v>
      </c>
      <c r="Q3162" s="9">
        <f t="shared" si="197"/>
        <v>42752.845451388886</v>
      </c>
      <c r="R3162" s="9">
        <f t="shared" si="198"/>
        <v>42443.958333333328</v>
      </c>
      <c r="S3162">
        <f t="shared" si="199"/>
        <v>2017</v>
      </c>
    </row>
    <row r="3163" spans="1:19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8268</v>
      </c>
      <c r="O3163" t="s">
        <v>8270</v>
      </c>
      <c r="P3163">
        <f t="shared" si="200"/>
        <v>22.5</v>
      </c>
      <c r="Q3163" s="9">
        <f t="shared" si="197"/>
        <v>40921.117662037039</v>
      </c>
      <c r="R3163" s="9">
        <f t="shared" si="198"/>
        <v>42784.249305555553</v>
      </c>
      <c r="S3163">
        <f t="shared" si="199"/>
        <v>2012</v>
      </c>
    </row>
    <row r="3164" spans="1:19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8287</v>
      </c>
      <c r="O3164" t="s">
        <v>8310</v>
      </c>
      <c r="P3164">
        <f t="shared" si="200"/>
        <v>18</v>
      </c>
      <c r="Q3164" s="9">
        <f t="shared" si="197"/>
        <v>41829.965532407405</v>
      </c>
      <c r="R3164" s="9">
        <f t="shared" si="198"/>
        <v>40951.117662037039</v>
      </c>
      <c r="S3164">
        <f t="shared" si="199"/>
        <v>2014</v>
      </c>
    </row>
    <row r="3165" spans="1:19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8287</v>
      </c>
      <c r="O3165" t="s">
        <v>8310</v>
      </c>
      <c r="P3165">
        <f t="shared" si="200"/>
        <v>30</v>
      </c>
      <c r="Q3165" s="9">
        <f t="shared" si="197"/>
        <v>41809.754016203704</v>
      </c>
      <c r="R3165" s="9">
        <f t="shared" si="198"/>
        <v>41881.645833333336</v>
      </c>
      <c r="S3165">
        <f t="shared" si="199"/>
        <v>2014</v>
      </c>
    </row>
    <row r="3166" spans="1:19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8279</v>
      </c>
      <c r="O3166" t="s">
        <v>8305</v>
      </c>
      <c r="P3166">
        <f t="shared" si="200"/>
        <v>18</v>
      </c>
      <c r="Q3166" s="9">
        <f t="shared" si="197"/>
        <v>41373.579675925925</v>
      </c>
      <c r="R3166" s="9">
        <f t="shared" si="198"/>
        <v>41854.754016203704</v>
      </c>
      <c r="S3166">
        <f t="shared" si="199"/>
        <v>2013</v>
      </c>
    </row>
    <row r="3167" spans="1:19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8271</v>
      </c>
      <c r="O3167" t="s">
        <v>8316</v>
      </c>
      <c r="P3167">
        <f t="shared" si="200"/>
        <v>30</v>
      </c>
      <c r="Q3167" s="9">
        <f t="shared" si="197"/>
        <v>42358.684872685189</v>
      </c>
      <c r="R3167" s="9">
        <f t="shared" si="198"/>
        <v>41418.579675925925</v>
      </c>
      <c r="S3167">
        <f t="shared" si="199"/>
        <v>2015</v>
      </c>
    </row>
    <row r="3168" spans="1:19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8283</v>
      </c>
      <c r="O3168" t="s">
        <v>8286</v>
      </c>
      <c r="P3168">
        <f t="shared" si="200"/>
        <v>30</v>
      </c>
      <c r="Q3168" s="9">
        <f t="shared" si="197"/>
        <v>41858.825439814813</v>
      </c>
      <c r="R3168" s="9">
        <f t="shared" si="198"/>
        <v>42387</v>
      </c>
      <c r="S3168">
        <f t="shared" si="199"/>
        <v>2014</v>
      </c>
    </row>
    <row r="3169" spans="1:19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8279</v>
      </c>
      <c r="O3169" t="s">
        <v>8317</v>
      </c>
      <c r="P3169">
        <f t="shared" si="200"/>
        <v>17.2</v>
      </c>
      <c r="Q3169" s="9">
        <f t="shared" si="197"/>
        <v>42512.626747685179</v>
      </c>
      <c r="R3169" s="9">
        <f t="shared" si="198"/>
        <v>41903.825439814813</v>
      </c>
      <c r="S3169">
        <f t="shared" si="199"/>
        <v>2016</v>
      </c>
    </row>
    <row r="3170" spans="1:19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8283</v>
      </c>
      <c r="O3170" t="s">
        <v>8286</v>
      </c>
      <c r="P3170">
        <f t="shared" si="200"/>
        <v>14.333299999999999</v>
      </c>
      <c r="Q3170" s="9">
        <f t="shared" si="197"/>
        <v>41652.742488425924</v>
      </c>
      <c r="R3170" s="9">
        <f t="shared" si="198"/>
        <v>42572.626747685179</v>
      </c>
      <c r="S3170">
        <f t="shared" si="199"/>
        <v>2014</v>
      </c>
    </row>
    <row r="3171" spans="1:19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8271</v>
      </c>
      <c r="O3171" t="s">
        <v>8309</v>
      </c>
      <c r="P3171">
        <f t="shared" si="200"/>
        <v>42.5</v>
      </c>
      <c r="Q3171" s="9">
        <f t="shared" si="197"/>
        <v>41841.56381944444</v>
      </c>
      <c r="R3171" s="9">
        <f t="shared" si="198"/>
        <v>41712.700821759259</v>
      </c>
      <c r="S3171">
        <f t="shared" si="199"/>
        <v>2014</v>
      </c>
    </row>
    <row r="3172" spans="1:19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8287</v>
      </c>
      <c r="O3172" t="s">
        <v>8290</v>
      </c>
      <c r="P3172">
        <f t="shared" si="200"/>
        <v>21.25</v>
      </c>
      <c r="Q3172" s="9">
        <f t="shared" si="197"/>
        <v>41767.587094907409</v>
      </c>
      <c r="R3172" s="9">
        <f t="shared" si="198"/>
        <v>41882.818749999999</v>
      </c>
      <c r="S3172">
        <f t="shared" si="199"/>
        <v>2014</v>
      </c>
    </row>
    <row r="3173" spans="1:19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8268</v>
      </c>
      <c r="O3173" t="s">
        <v>8278</v>
      </c>
      <c r="P3173">
        <f t="shared" si="200"/>
        <v>21.25</v>
      </c>
      <c r="Q3173" s="9">
        <f t="shared" si="197"/>
        <v>41832.086377314816</v>
      </c>
      <c r="R3173" s="9">
        <f t="shared" si="198"/>
        <v>41782.587094907409</v>
      </c>
      <c r="S3173">
        <f t="shared" si="199"/>
        <v>2014</v>
      </c>
    </row>
    <row r="3174" spans="1:19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8276</v>
      </c>
      <c r="O3174" t="s">
        <v>8294</v>
      </c>
      <c r="P3174">
        <f t="shared" si="200"/>
        <v>21.25</v>
      </c>
      <c r="Q3174" s="9">
        <f t="shared" si="197"/>
        <v>41018.711863425924</v>
      </c>
      <c r="R3174" s="9">
        <f t="shared" si="198"/>
        <v>41867.086377314816</v>
      </c>
      <c r="S3174">
        <f t="shared" si="199"/>
        <v>2012</v>
      </c>
    </row>
    <row r="3175" spans="1:19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8276</v>
      </c>
      <c r="O3175" t="s">
        <v>8294</v>
      </c>
      <c r="P3175">
        <f t="shared" si="200"/>
        <v>5.3125</v>
      </c>
      <c r="Q3175" s="9">
        <f t="shared" si="197"/>
        <v>42804.895474537043</v>
      </c>
      <c r="R3175" s="9">
        <f t="shared" si="198"/>
        <v>41048.711863425924</v>
      </c>
      <c r="S3175">
        <f t="shared" si="199"/>
        <v>2017</v>
      </c>
    </row>
    <row r="3176" spans="1:19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8279</v>
      </c>
      <c r="O3176" t="s">
        <v>8280</v>
      </c>
      <c r="P3176">
        <f t="shared" si="200"/>
        <v>21.25</v>
      </c>
      <c r="Q3176" s="9">
        <f t="shared" si="197"/>
        <v>42510.341631944444</v>
      </c>
      <c r="R3176" s="9">
        <f t="shared" si="198"/>
        <v>42834.853807870371</v>
      </c>
      <c r="S3176">
        <f t="shared" si="199"/>
        <v>2016</v>
      </c>
    </row>
    <row r="3177" spans="1:19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8279</v>
      </c>
      <c r="O3177" t="s">
        <v>8305</v>
      </c>
      <c r="P3177">
        <f t="shared" si="200"/>
        <v>12.142899999999999</v>
      </c>
      <c r="Q3177" s="9">
        <f t="shared" si="197"/>
        <v>42333.598530092597</v>
      </c>
      <c r="R3177" s="9">
        <f t="shared" si="198"/>
        <v>42540.341631944444</v>
      </c>
      <c r="S3177">
        <f t="shared" si="199"/>
        <v>2015</v>
      </c>
    </row>
    <row r="3178" spans="1:19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8276</v>
      </c>
      <c r="O3178" t="s">
        <v>8294</v>
      </c>
      <c r="P3178">
        <f t="shared" si="200"/>
        <v>10.375</v>
      </c>
      <c r="Q3178" s="9">
        <f t="shared" si="197"/>
        <v>41753.758043981477</v>
      </c>
      <c r="R3178" s="9">
        <f t="shared" si="198"/>
        <v>42363.598530092597</v>
      </c>
      <c r="S3178">
        <f t="shared" si="199"/>
        <v>2014</v>
      </c>
    </row>
    <row r="3179" spans="1:19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8281</v>
      </c>
      <c r="O3179" t="s">
        <v>8299</v>
      </c>
      <c r="P3179">
        <f t="shared" si="200"/>
        <v>20.502500000000001</v>
      </c>
      <c r="Q3179" s="9">
        <f t="shared" si="197"/>
        <v>41938.717256944445</v>
      </c>
      <c r="R3179" s="9">
        <f t="shared" si="198"/>
        <v>41773.758043981477</v>
      </c>
      <c r="S3179">
        <f t="shared" si="199"/>
        <v>2014</v>
      </c>
    </row>
    <row r="3180" spans="1:19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8281</v>
      </c>
      <c r="O3180" t="s">
        <v>8299</v>
      </c>
      <c r="P3180">
        <f t="shared" si="200"/>
        <v>16.399999999999999</v>
      </c>
      <c r="Q3180" s="9">
        <f t="shared" si="197"/>
        <v>41961.18913194444</v>
      </c>
      <c r="R3180" s="9">
        <f t="shared" si="198"/>
        <v>41969.551388888889</v>
      </c>
      <c r="S3180">
        <f t="shared" si="199"/>
        <v>2014</v>
      </c>
    </row>
    <row r="3181" spans="1:19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8268</v>
      </c>
      <c r="O3181" t="s">
        <v>8302</v>
      </c>
      <c r="P3181">
        <f t="shared" si="200"/>
        <v>20.5</v>
      </c>
      <c r="Q3181" s="9">
        <f t="shared" si="197"/>
        <v>42168.559432870374</v>
      </c>
      <c r="R3181" s="9">
        <f t="shared" si="198"/>
        <v>41991.18913194444</v>
      </c>
      <c r="S3181">
        <f t="shared" si="199"/>
        <v>2015</v>
      </c>
    </row>
    <row r="3182" spans="1:19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8281</v>
      </c>
      <c r="O3182" t="s">
        <v>8297</v>
      </c>
      <c r="P3182">
        <f t="shared" si="200"/>
        <v>20.25</v>
      </c>
      <c r="Q3182" s="9">
        <f t="shared" si="197"/>
        <v>41661.381041666667</v>
      </c>
      <c r="R3182" s="9">
        <f t="shared" si="198"/>
        <v>42208.559432870374</v>
      </c>
      <c r="S3182">
        <f t="shared" si="199"/>
        <v>2014</v>
      </c>
    </row>
    <row r="3183" spans="1:19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8276</v>
      </c>
      <c r="O3183" t="s">
        <v>8294</v>
      </c>
      <c r="P3183">
        <f t="shared" si="200"/>
        <v>16.2</v>
      </c>
      <c r="Q3183" s="9">
        <f t="shared" si="197"/>
        <v>42632.443368055552</v>
      </c>
      <c r="R3183" s="9">
        <f t="shared" si="198"/>
        <v>41689.381041666667</v>
      </c>
      <c r="S3183">
        <f t="shared" si="199"/>
        <v>2016</v>
      </c>
    </row>
    <row r="3184" spans="1:19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8268</v>
      </c>
      <c r="O3184" t="s">
        <v>8302</v>
      </c>
      <c r="P3184">
        <f t="shared" si="200"/>
        <v>20</v>
      </c>
      <c r="Q3184" s="9">
        <f t="shared" si="197"/>
        <v>42144.769479166673</v>
      </c>
      <c r="R3184" s="9">
        <f t="shared" si="198"/>
        <v>42662.443368055552</v>
      </c>
      <c r="S3184">
        <f t="shared" si="199"/>
        <v>2015</v>
      </c>
    </row>
    <row r="3185" spans="1:19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8271</v>
      </c>
      <c r="O3185" t="s">
        <v>8309</v>
      </c>
      <c r="P3185">
        <f t="shared" si="200"/>
        <v>20</v>
      </c>
      <c r="Q3185" s="9">
        <f t="shared" si="197"/>
        <v>42794.022349537037</v>
      </c>
      <c r="R3185" s="9">
        <f t="shared" si="198"/>
        <v>42174.769479166673</v>
      </c>
      <c r="S3185">
        <f t="shared" si="199"/>
        <v>2017</v>
      </c>
    </row>
    <row r="3186" spans="1:19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8279</v>
      </c>
      <c r="O3186" t="s">
        <v>8280</v>
      </c>
      <c r="P3186">
        <f t="shared" si="200"/>
        <v>11.428599999999999</v>
      </c>
      <c r="Q3186" s="9">
        <f t="shared" si="197"/>
        <v>42257.590833333335</v>
      </c>
      <c r="R3186" s="9">
        <f t="shared" si="198"/>
        <v>42823.980682870373</v>
      </c>
      <c r="S3186">
        <f t="shared" si="199"/>
        <v>2015</v>
      </c>
    </row>
    <row r="3187" spans="1:19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8283</v>
      </c>
      <c r="O3187" t="s">
        <v>8286</v>
      </c>
      <c r="P3187">
        <f t="shared" si="200"/>
        <v>26.666699999999999</v>
      </c>
      <c r="Q3187" s="9">
        <f t="shared" si="197"/>
        <v>42497.070775462969</v>
      </c>
      <c r="R3187" s="9">
        <f t="shared" si="198"/>
        <v>42271.590833333335</v>
      </c>
      <c r="S3187">
        <f t="shared" si="199"/>
        <v>2016</v>
      </c>
    </row>
    <row r="3188" spans="1:19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8283</v>
      </c>
      <c r="O3188" t="s">
        <v>8286</v>
      </c>
      <c r="P3188">
        <f t="shared" si="200"/>
        <v>40</v>
      </c>
      <c r="Q3188" s="9">
        <f t="shared" si="197"/>
        <v>42181.902037037042</v>
      </c>
      <c r="R3188" s="9">
        <f t="shared" si="198"/>
        <v>42514.600694444445</v>
      </c>
      <c r="S3188">
        <f t="shared" si="199"/>
        <v>2015</v>
      </c>
    </row>
    <row r="3189" spans="1:19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8273</v>
      </c>
      <c r="O3189" t="s">
        <v>8313</v>
      </c>
      <c r="P3189">
        <f t="shared" si="200"/>
        <v>26</v>
      </c>
      <c r="Q3189" s="9">
        <f t="shared" si="197"/>
        <v>42391.35019675926</v>
      </c>
      <c r="R3189" s="9">
        <f t="shared" si="198"/>
        <v>42201.902037037042</v>
      </c>
      <c r="S3189">
        <f t="shared" si="199"/>
        <v>2016</v>
      </c>
    </row>
    <row r="3190" spans="1:19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8271</v>
      </c>
      <c r="O3190" t="s">
        <v>8308</v>
      </c>
      <c r="P3190">
        <f t="shared" si="200"/>
        <v>38.5</v>
      </c>
      <c r="Q3190" s="9">
        <f t="shared" si="197"/>
        <v>41129.942870370374</v>
      </c>
      <c r="R3190" s="9">
        <f t="shared" si="198"/>
        <v>42421.35019675926</v>
      </c>
      <c r="S3190">
        <f t="shared" si="199"/>
        <v>2012</v>
      </c>
    </row>
    <row r="3191" spans="1:19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8281</v>
      </c>
      <c r="O3191" t="s">
        <v>8299</v>
      </c>
      <c r="P3191">
        <f t="shared" si="200"/>
        <v>15.2</v>
      </c>
      <c r="Q3191" s="9">
        <f t="shared" si="197"/>
        <v>41913.94840277778</v>
      </c>
      <c r="R3191" s="9">
        <f t="shared" si="198"/>
        <v>41159.942870370374</v>
      </c>
      <c r="S3191">
        <f t="shared" si="199"/>
        <v>2014</v>
      </c>
    </row>
    <row r="3192" spans="1:19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8273</v>
      </c>
      <c r="O3192" t="s">
        <v>8274</v>
      </c>
      <c r="P3192">
        <f t="shared" si="200"/>
        <v>19</v>
      </c>
      <c r="Q3192" s="9">
        <f t="shared" si="197"/>
        <v>41946.898090277777</v>
      </c>
      <c r="R3192" s="9">
        <f t="shared" si="198"/>
        <v>41943.94840277778</v>
      </c>
      <c r="S3192">
        <f t="shared" si="199"/>
        <v>2014</v>
      </c>
    </row>
    <row r="3193" spans="1:19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8268</v>
      </c>
      <c r="O3193" t="s">
        <v>8270</v>
      </c>
      <c r="P3193">
        <f t="shared" si="200"/>
        <v>75</v>
      </c>
      <c r="Q3193" s="9">
        <f t="shared" si="197"/>
        <v>42507.71025462963</v>
      </c>
      <c r="R3193" s="9">
        <f t="shared" si="198"/>
        <v>41991.898090277777</v>
      </c>
      <c r="S3193">
        <f t="shared" si="199"/>
        <v>2016</v>
      </c>
    </row>
    <row r="3194" spans="1:19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8279</v>
      </c>
      <c r="O3194" t="s">
        <v>8305</v>
      </c>
      <c r="P3194">
        <f t="shared" si="200"/>
        <v>37.5</v>
      </c>
      <c r="Q3194" s="9">
        <f t="shared" si="197"/>
        <v>42529.730717592596</v>
      </c>
      <c r="R3194" s="9">
        <f t="shared" si="198"/>
        <v>42537.71025462963</v>
      </c>
      <c r="S3194">
        <f t="shared" si="199"/>
        <v>2016</v>
      </c>
    </row>
    <row r="3195" spans="1:19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8271</v>
      </c>
      <c r="O3195" t="s">
        <v>8308</v>
      </c>
      <c r="P3195">
        <f t="shared" si="200"/>
        <v>25</v>
      </c>
      <c r="Q3195" s="9">
        <f t="shared" si="197"/>
        <v>41941.430196759262</v>
      </c>
      <c r="R3195" s="9">
        <f t="shared" si="198"/>
        <v>42559.730717592596</v>
      </c>
      <c r="S3195">
        <f t="shared" si="199"/>
        <v>2014</v>
      </c>
    </row>
    <row r="3196" spans="1:19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8273</v>
      </c>
      <c r="O3196" t="s">
        <v>8311</v>
      </c>
      <c r="P3196">
        <f t="shared" si="200"/>
        <v>25</v>
      </c>
      <c r="Q3196" s="9">
        <f t="shared" si="197"/>
        <v>42460.610520833332</v>
      </c>
      <c r="R3196" s="9">
        <f t="shared" si="198"/>
        <v>41986.471863425926</v>
      </c>
      <c r="S3196">
        <f t="shared" si="199"/>
        <v>2016</v>
      </c>
    </row>
    <row r="3197" spans="1:19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8287</v>
      </c>
      <c r="O3197" t="s">
        <v>8290</v>
      </c>
      <c r="P3197">
        <f t="shared" si="200"/>
        <v>37.5</v>
      </c>
      <c r="Q3197" s="9">
        <f t="shared" si="197"/>
        <v>42195.187534722223</v>
      </c>
      <c r="R3197" s="9">
        <f t="shared" si="198"/>
        <v>42504.207638888889</v>
      </c>
      <c r="S3197">
        <f t="shared" si="199"/>
        <v>2015</v>
      </c>
    </row>
    <row r="3198" spans="1:19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8268</v>
      </c>
      <c r="O3198" t="s">
        <v>8302</v>
      </c>
      <c r="P3198">
        <f t="shared" si="200"/>
        <v>37.5</v>
      </c>
      <c r="Q3198" s="9">
        <f t="shared" si="197"/>
        <v>42078.997361111105</v>
      </c>
      <c r="R3198" s="9">
        <f t="shared" si="198"/>
        <v>42220.187534722223</v>
      </c>
      <c r="S3198">
        <f t="shared" si="199"/>
        <v>2015</v>
      </c>
    </row>
    <row r="3199" spans="1:19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8279</v>
      </c>
      <c r="O3199" t="s">
        <v>8317</v>
      </c>
      <c r="P3199">
        <f t="shared" si="200"/>
        <v>37.5</v>
      </c>
      <c r="Q3199" s="9">
        <f t="shared" si="197"/>
        <v>42594.524756944447</v>
      </c>
      <c r="R3199" s="9">
        <f t="shared" si="198"/>
        <v>42138.997361111105</v>
      </c>
      <c r="S3199">
        <f t="shared" si="199"/>
        <v>2016</v>
      </c>
    </row>
    <row r="3200" spans="1:19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8279</v>
      </c>
      <c r="O3200" t="s">
        <v>8305</v>
      </c>
      <c r="P3200">
        <f t="shared" si="200"/>
        <v>25</v>
      </c>
      <c r="Q3200" s="9">
        <f t="shared" si="197"/>
        <v>42416.691655092596</v>
      </c>
      <c r="R3200" s="9">
        <f t="shared" si="198"/>
        <v>42654.524756944447</v>
      </c>
      <c r="S3200">
        <f t="shared" si="199"/>
        <v>2016</v>
      </c>
    </row>
    <row r="3201" spans="1:19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8283</v>
      </c>
      <c r="O3201" t="s">
        <v>8286</v>
      </c>
      <c r="P3201">
        <f t="shared" si="200"/>
        <v>25</v>
      </c>
      <c r="Q3201" s="9">
        <f t="shared" si="197"/>
        <v>41940.967951388891</v>
      </c>
      <c r="R3201" s="9">
        <f t="shared" si="198"/>
        <v>42432.791666666672</v>
      </c>
      <c r="S3201">
        <f t="shared" si="199"/>
        <v>2014</v>
      </c>
    </row>
    <row r="3202" spans="1:19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8283</v>
      </c>
      <c r="O3202" t="s">
        <v>8286</v>
      </c>
      <c r="P3202">
        <f t="shared" si="200"/>
        <v>18.75</v>
      </c>
      <c r="Q3202" s="9">
        <f t="shared" si="197"/>
        <v>42122.670069444444</v>
      </c>
      <c r="R3202" s="9">
        <f t="shared" si="198"/>
        <v>41952.5</v>
      </c>
      <c r="S3202">
        <f t="shared" si="199"/>
        <v>2015</v>
      </c>
    </row>
    <row r="3203" spans="1:19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8283</v>
      </c>
      <c r="O3203" t="s">
        <v>8284</v>
      </c>
      <c r="P3203">
        <f t="shared" si="200"/>
        <v>37.5</v>
      </c>
      <c r="Q3203" s="9">
        <f t="shared" ref="Q3203:Q3266" si="201">(((J3204/60)/60)/24)+DATE(1970,1,1)</f>
        <v>41851.700925925928</v>
      </c>
      <c r="R3203" s="9">
        <f t="shared" ref="R3203:R3266" si="202">(((I3203/60)/60)/24)+DATE(1970,1,1)</f>
        <v>42152.665972222225</v>
      </c>
      <c r="S3203">
        <f t="shared" ref="S3203:S3266" si="203">YEAR(Q3203)</f>
        <v>2014</v>
      </c>
    </row>
    <row r="3204" spans="1:19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8283</v>
      </c>
      <c r="O3204" t="s">
        <v>8286</v>
      </c>
      <c r="P3204">
        <f t="shared" si="200"/>
        <v>25</v>
      </c>
      <c r="Q3204" s="9">
        <f t="shared" si="201"/>
        <v>42028.118865740747</v>
      </c>
      <c r="R3204" s="9">
        <f t="shared" si="202"/>
        <v>41891.700925925928</v>
      </c>
      <c r="S3204">
        <f t="shared" si="203"/>
        <v>2015</v>
      </c>
    </row>
    <row r="3205" spans="1:19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8279</v>
      </c>
      <c r="O3205" t="s">
        <v>8305</v>
      </c>
      <c r="P3205">
        <f t="shared" ref="P3205:P3268" si="204">IFERROR(ROUND(E3205/L3205,4),0)</f>
        <v>5.2857000000000003</v>
      </c>
      <c r="Q3205" s="9">
        <f t="shared" si="201"/>
        <v>42675.171076388884</v>
      </c>
      <c r="R3205" s="9">
        <f t="shared" si="202"/>
        <v>42059.125</v>
      </c>
      <c r="S3205">
        <f t="shared" si="203"/>
        <v>2016</v>
      </c>
    </row>
    <row r="3206" spans="1:19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8279</v>
      </c>
      <c r="O3206" t="s">
        <v>8305</v>
      </c>
      <c r="P3206">
        <f t="shared" si="204"/>
        <v>24.333300000000001</v>
      </c>
      <c r="Q3206" s="9">
        <f t="shared" si="201"/>
        <v>40751.753298611111</v>
      </c>
      <c r="R3206" s="9">
        <f t="shared" si="202"/>
        <v>42705.212743055556</v>
      </c>
      <c r="S3206">
        <f t="shared" si="203"/>
        <v>2011</v>
      </c>
    </row>
    <row r="3207" spans="1:19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8287</v>
      </c>
      <c r="O3207" t="s">
        <v>8288</v>
      </c>
      <c r="P3207">
        <f t="shared" si="204"/>
        <v>18</v>
      </c>
      <c r="Q3207" s="9">
        <f t="shared" si="201"/>
        <v>42291.872175925921</v>
      </c>
      <c r="R3207" s="9">
        <f t="shared" si="202"/>
        <v>40787.25</v>
      </c>
      <c r="S3207">
        <f t="shared" si="203"/>
        <v>2015</v>
      </c>
    </row>
    <row r="3208" spans="1:19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8271</v>
      </c>
      <c r="O3208" t="s">
        <v>8308</v>
      </c>
      <c r="P3208">
        <f t="shared" si="204"/>
        <v>12</v>
      </c>
      <c r="Q3208" s="9">
        <f t="shared" si="201"/>
        <v>42048.181921296295</v>
      </c>
      <c r="R3208" s="9">
        <f t="shared" si="202"/>
        <v>42321.913842592592</v>
      </c>
      <c r="S3208">
        <f t="shared" si="203"/>
        <v>2015</v>
      </c>
    </row>
    <row r="3209" spans="1:19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8279</v>
      </c>
      <c r="O3209" t="s">
        <v>8305</v>
      </c>
      <c r="P3209">
        <f t="shared" si="204"/>
        <v>23.666699999999999</v>
      </c>
      <c r="Q3209" s="9">
        <f t="shared" si="201"/>
        <v>42031.138831018514</v>
      </c>
      <c r="R3209" s="9">
        <f t="shared" si="202"/>
        <v>42108.14025462963</v>
      </c>
      <c r="S3209">
        <f t="shared" si="203"/>
        <v>2015</v>
      </c>
    </row>
    <row r="3210" spans="1:19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8283</v>
      </c>
      <c r="O3210" t="s">
        <v>8284</v>
      </c>
      <c r="P3210">
        <f t="shared" si="204"/>
        <v>23.666699999999999</v>
      </c>
      <c r="Q3210" s="9">
        <f t="shared" si="201"/>
        <v>42709.993981481486</v>
      </c>
      <c r="R3210" s="9">
        <f t="shared" si="202"/>
        <v>42061.138831018514</v>
      </c>
      <c r="S3210">
        <f t="shared" si="203"/>
        <v>2016</v>
      </c>
    </row>
    <row r="3211" spans="1:19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8281</v>
      </c>
      <c r="O3211" t="s">
        <v>8297</v>
      </c>
      <c r="P3211">
        <f t="shared" si="204"/>
        <v>11.666700000000001</v>
      </c>
      <c r="Q3211" s="9">
        <f t="shared" si="201"/>
        <v>41914.092152777775</v>
      </c>
      <c r="R3211" s="9">
        <f t="shared" si="202"/>
        <v>42769.993981481486</v>
      </c>
      <c r="S3211">
        <f t="shared" si="203"/>
        <v>2014</v>
      </c>
    </row>
    <row r="3212" spans="1:19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8268</v>
      </c>
      <c r="O3212" t="s">
        <v>8302</v>
      </c>
      <c r="P3212">
        <f t="shared" si="204"/>
        <v>35</v>
      </c>
      <c r="Q3212" s="9">
        <f t="shared" si="201"/>
        <v>40878.758217592593</v>
      </c>
      <c r="R3212" s="9">
        <f t="shared" si="202"/>
        <v>41944.092152777775</v>
      </c>
      <c r="S3212">
        <f t="shared" si="203"/>
        <v>2011</v>
      </c>
    </row>
    <row r="3213" spans="1:19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8287</v>
      </c>
      <c r="O3213" t="s">
        <v>8288</v>
      </c>
      <c r="P3213">
        <f t="shared" si="204"/>
        <v>35</v>
      </c>
      <c r="Q3213" s="9">
        <f t="shared" si="201"/>
        <v>41163.011828703704</v>
      </c>
      <c r="R3213" s="9">
        <f t="shared" si="202"/>
        <v>40923.758217592593</v>
      </c>
      <c r="S3213">
        <f t="shared" si="203"/>
        <v>2012</v>
      </c>
    </row>
    <row r="3214" spans="1:19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8276</v>
      </c>
      <c r="O3214" t="s">
        <v>8294</v>
      </c>
      <c r="P3214">
        <f t="shared" si="204"/>
        <v>35</v>
      </c>
      <c r="Q3214" s="9">
        <f t="shared" si="201"/>
        <v>41870.87467592593</v>
      </c>
      <c r="R3214" s="9">
        <f t="shared" si="202"/>
        <v>41183.011828703704</v>
      </c>
      <c r="S3214">
        <f t="shared" si="203"/>
        <v>2014</v>
      </c>
    </row>
    <row r="3215" spans="1:19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8279</v>
      </c>
      <c r="O3215" t="s">
        <v>8305</v>
      </c>
      <c r="P3215">
        <f t="shared" si="204"/>
        <v>17.5</v>
      </c>
      <c r="Q3215" s="9">
        <f t="shared" si="201"/>
        <v>42123.648831018523</v>
      </c>
      <c r="R3215" s="9">
        <f t="shared" si="202"/>
        <v>41900.87467592593</v>
      </c>
      <c r="S3215">
        <f t="shared" si="203"/>
        <v>2015</v>
      </c>
    </row>
    <row r="3216" spans="1:19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8283</v>
      </c>
      <c r="O3216" t="s">
        <v>8286</v>
      </c>
      <c r="P3216">
        <f t="shared" si="204"/>
        <v>23.333300000000001</v>
      </c>
      <c r="Q3216" s="9">
        <f t="shared" si="201"/>
        <v>42493.597013888888</v>
      </c>
      <c r="R3216" s="9">
        <f t="shared" si="202"/>
        <v>42153.648831018523</v>
      </c>
      <c r="S3216">
        <f t="shared" si="203"/>
        <v>2016</v>
      </c>
    </row>
    <row r="3217" spans="1:19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8283</v>
      </c>
      <c r="O3217" t="s">
        <v>8286</v>
      </c>
      <c r="P3217">
        <f t="shared" si="204"/>
        <v>23.333300000000001</v>
      </c>
      <c r="Q3217" s="9">
        <f t="shared" si="201"/>
        <v>42019.683761574073</v>
      </c>
      <c r="R3217" s="9">
        <f t="shared" si="202"/>
        <v>42505.958333333328</v>
      </c>
      <c r="S3217">
        <f t="shared" si="203"/>
        <v>2015</v>
      </c>
    </row>
    <row r="3218" spans="1:19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8283</v>
      </c>
      <c r="O3218" t="s">
        <v>8286</v>
      </c>
      <c r="P3218">
        <f t="shared" si="204"/>
        <v>17.5</v>
      </c>
      <c r="Q3218" s="9">
        <f t="shared" si="201"/>
        <v>41869.872685185182</v>
      </c>
      <c r="R3218" s="9">
        <f t="shared" si="202"/>
        <v>42049.477083333331</v>
      </c>
      <c r="S3218">
        <f t="shared" si="203"/>
        <v>2014</v>
      </c>
    </row>
    <row r="3219" spans="1:19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8283</v>
      </c>
      <c r="O3219" t="s">
        <v>8286</v>
      </c>
      <c r="P3219">
        <f t="shared" si="204"/>
        <v>10</v>
      </c>
      <c r="Q3219" s="9">
        <f t="shared" si="201"/>
        <v>41934.842685185184</v>
      </c>
      <c r="R3219" s="9">
        <f t="shared" si="202"/>
        <v>41899.872685185182</v>
      </c>
      <c r="S3219">
        <f t="shared" si="203"/>
        <v>2014</v>
      </c>
    </row>
    <row r="3220" spans="1:19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8273</v>
      </c>
      <c r="O3220" t="s">
        <v>8274</v>
      </c>
      <c r="P3220">
        <f t="shared" si="204"/>
        <v>11.638299999999999</v>
      </c>
      <c r="Q3220" s="9">
        <f t="shared" si="201"/>
        <v>42401.672372685185</v>
      </c>
      <c r="R3220" s="9">
        <f t="shared" si="202"/>
        <v>41954.884351851855</v>
      </c>
      <c r="S3220">
        <f t="shared" si="203"/>
        <v>2016</v>
      </c>
    </row>
    <row r="3221" spans="1:19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8283</v>
      </c>
      <c r="O3221" t="s">
        <v>8286</v>
      </c>
      <c r="P3221">
        <f t="shared" si="204"/>
        <v>23</v>
      </c>
      <c r="Q3221" s="9">
        <f t="shared" si="201"/>
        <v>42163.636828703704</v>
      </c>
      <c r="R3221" s="9">
        <f t="shared" si="202"/>
        <v>42431.672372685185</v>
      </c>
      <c r="S3221">
        <f t="shared" si="203"/>
        <v>2015</v>
      </c>
    </row>
    <row r="3222" spans="1:19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8268</v>
      </c>
      <c r="O3222" t="s">
        <v>8302</v>
      </c>
      <c r="P3222">
        <f t="shared" si="204"/>
        <v>8.5</v>
      </c>
      <c r="Q3222" s="9">
        <f t="shared" si="201"/>
        <v>42022.069988425923</v>
      </c>
      <c r="R3222" s="9">
        <f t="shared" si="202"/>
        <v>42193.636828703704</v>
      </c>
      <c r="S3222">
        <f t="shared" si="203"/>
        <v>2015</v>
      </c>
    </row>
    <row r="3223" spans="1:19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8268</v>
      </c>
      <c r="O3223" t="s">
        <v>8302</v>
      </c>
      <c r="P3223">
        <f t="shared" si="204"/>
        <v>34</v>
      </c>
      <c r="Q3223" s="9">
        <f t="shared" si="201"/>
        <v>41555.041701388887</v>
      </c>
      <c r="R3223" s="9">
        <f t="shared" si="202"/>
        <v>42052.069988425923</v>
      </c>
      <c r="S3223">
        <f t="shared" si="203"/>
        <v>2013</v>
      </c>
    </row>
    <row r="3224" spans="1:19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8271</v>
      </c>
      <c r="O3224" t="s">
        <v>8309</v>
      </c>
      <c r="P3224">
        <f t="shared" si="204"/>
        <v>67</v>
      </c>
      <c r="Q3224" s="9">
        <f t="shared" si="201"/>
        <v>40567.825543981482</v>
      </c>
      <c r="R3224" s="9">
        <f t="shared" si="202"/>
        <v>41585.083368055559</v>
      </c>
      <c r="S3224">
        <f t="shared" si="203"/>
        <v>2011</v>
      </c>
    </row>
    <row r="3225" spans="1:19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8287</v>
      </c>
      <c r="O3225" t="s">
        <v>8310</v>
      </c>
      <c r="P3225">
        <f t="shared" si="204"/>
        <v>32.5</v>
      </c>
      <c r="Q3225" s="9">
        <f t="shared" si="201"/>
        <v>40505.232916666668</v>
      </c>
      <c r="R3225" s="9">
        <f t="shared" si="202"/>
        <v>40612.825543981482</v>
      </c>
      <c r="S3225">
        <f t="shared" si="203"/>
        <v>2010</v>
      </c>
    </row>
    <row r="3226" spans="1:19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8287</v>
      </c>
      <c r="O3226" t="s">
        <v>8310</v>
      </c>
      <c r="P3226">
        <f t="shared" si="204"/>
        <v>32.5</v>
      </c>
      <c r="Q3226" s="9">
        <f t="shared" si="201"/>
        <v>41817.866435185184</v>
      </c>
      <c r="R3226" s="9">
        <f t="shared" si="202"/>
        <v>40535.232916666668</v>
      </c>
      <c r="S3226">
        <f t="shared" si="203"/>
        <v>2014</v>
      </c>
    </row>
    <row r="3227" spans="1:19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8268</v>
      </c>
      <c r="O3227" t="s">
        <v>8270</v>
      </c>
      <c r="P3227">
        <f t="shared" si="204"/>
        <v>13</v>
      </c>
      <c r="Q3227" s="9">
        <f t="shared" si="201"/>
        <v>41941.10297453704</v>
      </c>
      <c r="R3227" s="9">
        <f t="shared" si="202"/>
        <v>41847.643750000003</v>
      </c>
      <c r="S3227">
        <f t="shared" si="203"/>
        <v>2014</v>
      </c>
    </row>
    <row r="3228" spans="1:19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8268</v>
      </c>
      <c r="O3228" t="s">
        <v>8270</v>
      </c>
      <c r="P3228">
        <f t="shared" si="204"/>
        <v>8.125</v>
      </c>
      <c r="Q3228" s="9">
        <f t="shared" si="201"/>
        <v>41809.155138888891</v>
      </c>
      <c r="R3228" s="9">
        <f t="shared" si="202"/>
        <v>41971.144641203704</v>
      </c>
      <c r="S3228">
        <f t="shared" si="203"/>
        <v>2014</v>
      </c>
    </row>
    <row r="3229" spans="1:19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8279</v>
      </c>
      <c r="O3229" t="s">
        <v>8317</v>
      </c>
      <c r="P3229">
        <f t="shared" si="204"/>
        <v>16.25</v>
      </c>
      <c r="Q3229" s="9">
        <f t="shared" si="201"/>
        <v>42432.701724537037</v>
      </c>
      <c r="R3229" s="9">
        <f t="shared" si="202"/>
        <v>41839.155138888891</v>
      </c>
      <c r="S3229">
        <f t="shared" si="203"/>
        <v>2016</v>
      </c>
    </row>
    <row r="3230" spans="1:19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8283</v>
      </c>
      <c r="O3230" t="s">
        <v>8286</v>
      </c>
      <c r="P3230">
        <f t="shared" si="204"/>
        <v>21.666699999999999</v>
      </c>
      <c r="Q3230" s="9">
        <f t="shared" si="201"/>
        <v>41834.135370370372</v>
      </c>
      <c r="R3230" s="9">
        <f t="shared" si="202"/>
        <v>42457.660057870366</v>
      </c>
      <c r="S3230">
        <f t="shared" si="203"/>
        <v>2014</v>
      </c>
    </row>
    <row r="3231" spans="1:19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8283</v>
      </c>
      <c r="O3231" t="s">
        <v>8286</v>
      </c>
      <c r="P3231">
        <f t="shared" si="204"/>
        <v>16.25</v>
      </c>
      <c r="Q3231" s="9">
        <f t="shared" si="201"/>
        <v>41486.424317129626</v>
      </c>
      <c r="R3231" s="9">
        <f t="shared" si="202"/>
        <v>41849.135370370372</v>
      </c>
      <c r="S3231">
        <f t="shared" si="203"/>
        <v>2013</v>
      </c>
    </row>
    <row r="3232" spans="1:19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8271</v>
      </c>
      <c r="O3232" t="s">
        <v>8293</v>
      </c>
      <c r="P3232">
        <f t="shared" si="204"/>
        <v>4.9230999999999998</v>
      </c>
      <c r="Q3232" s="9">
        <f t="shared" si="201"/>
        <v>42128.615682870368</v>
      </c>
      <c r="R3232" s="9">
        <f t="shared" si="202"/>
        <v>41546.424317129626</v>
      </c>
      <c r="S3232">
        <f t="shared" si="203"/>
        <v>2015</v>
      </c>
    </row>
    <row r="3233" spans="1:19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8283</v>
      </c>
      <c r="O3233" t="s">
        <v>8286</v>
      </c>
      <c r="P3233">
        <f t="shared" si="204"/>
        <v>15.75</v>
      </c>
      <c r="Q3233" s="9">
        <f t="shared" si="201"/>
        <v>41488.022256944445</v>
      </c>
      <c r="R3233" s="9">
        <f t="shared" si="202"/>
        <v>42188.615682870368</v>
      </c>
      <c r="S3233">
        <f t="shared" si="203"/>
        <v>2013</v>
      </c>
    </row>
    <row r="3234" spans="1:19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8287</v>
      </c>
      <c r="O3234" t="s">
        <v>8310</v>
      </c>
      <c r="P3234">
        <f t="shared" si="204"/>
        <v>12.4</v>
      </c>
      <c r="Q3234" s="9">
        <f t="shared" si="201"/>
        <v>41547.694456018515</v>
      </c>
      <c r="R3234" s="9">
        <f t="shared" si="202"/>
        <v>41518.022256944445</v>
      </c>
      <c r="S3234">
        <f t="shared" si="203"/>
        <v>2013</v>
      </c>
    </row>
    <row r="3235" spans="1:19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8281</v>
      </c>
      <c r="O3235" t="s">
        <v>8299</v>
      </c>
      <c r="P3235">
        <f t="shared" si="204"/>
        <v>20.333300000000001</v>
      </c>
      <c r="Q3235" s="9">
        <f t="shared" si="201"/>
        <v>42177.543171296296</v>
      </c>
      <c r="R3235" s="9">
        <f t="shared" si="202"/>
        <v>41569.165972222225</v>
      </c>
      <c r="S3235">
        <f t="shared" si="203"/>
        <v>2015</v>
      </c>
    </row>
    <row r="3236" spans="1:19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8268</v>
      </c>
      <c r="O3236" t="s">
        <v>8302</v>
      </c>
      <c r="P3236">
        <f t="shared" si="204"/>
        <v>30.5</v>
      </c>
      <c r="Q3236" s="9">
        <f t="shared" si="201"/>
        <v>41948.041192129633</v>
      </c>
      <c r="R3236" s="9">
        <f t="shared" si="202"/>
        <v>42207.543171296296</v>
      </c>
      <c r="S3236">
        <f t="shared" si="203"/>
        <v>2014</v>
      </c>
    </row>
    <row r="3237" spans="1:19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8268</v>
      </c>
      <c r="O3237" t="s">
        <v>8270</v>
      </c>
      <c r="P3237">
        <f t="shared" si="204"/>
        <v>30.5</v>
      </c>
      <c r="Q3237" s="9">
        <f t="shared" si="201"/>
        <v>42020.768634259264</v>
      </c>
      <c r="R3237" s="9">
        <f t="shared" si="202"/>
        <v>41978.041192129633</v>
      </c>
      <c r="S3237">
        <f t="shared" si="203"/>
        <v>2015</v>
      </c>
    </row>
    <row r="3238" spans="1:19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8283</v>
      </c>
      <c r="O3238" t="s">
        <v>8286</v>
      </c>
      <c r="P3238">
        <f t="shared" si="204"/>
        <v>10.166700000000001</v>
      </c>
      <c r="Q3238" s="9">
        <f t="shared" si="201"/>
        <v>42129.777210648142</v>
      </c>
      <c r="R3238" s="9">
        <f t="shared" si="202"/>
        <v>42065.958333333328</v>
      </c>
      <c r="S3238">
        <f t="shared" si="203"/>
        <v>2015</v>
      </c>
    </row>
    <row r="3239" spans="1:19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8281</v>
      </c>
      <c r="O3239" t="s">
        <v>8285</v>
      </c>
      <c r="P3239">
        <f t="shared" si="204"/>
        <v>30</v>
      </c>
      <c r="Q3239" s="9">
        <f t="shared" si="201"/>
        <v>42087.343090277776</v>
      </c>
      <c r="R3239" s="9">
        <f t="shared" si="202"/>
        <v>42159.777210648142</v>
      </c>
      <c r="S3239">
        <f t="shared" si="203"/>
        <v>2015</v>
      </c>
    </row>
    <row r="3240" spans="1:19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8268</v>
      </c>
      <c r="O3240" t="s">
        <v>8302</v>
      </c>
      <c r="P3240">
        <f t="shared" si="204"/>
        <v>20</v>
      </c>
      <c r="Q3240" s="9">
        <f t="shared" si="201"/>
        <v>42286.88217592593</v>
      </c>
      <c r="R3240" s="9">
        <f t="shared" si="202"/>
        <v>42132.343090277776</v>
      </c>
      <c r="S3240">
        <f t="shared" si="203"/>
        <v>2015</v>
      </c>
    </row>
    <row r="3241" spans="1:19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8273</v>
      </c>
      <c r="O3241" t="s">
        <v>8315</v>
      </c>
      <c r="P3241">
        <f t="shared" si="204"/>
        <v>60</v>
      </c>
      <c r="Q3241" s="9">
        <f t="shared" si="201"/>
        <v>41929.174456018518</v>
      </c>
      <c r="R3241" s="9">
        <f t="shared" si="202"/>
        <v>42316.923842592587</v>
      </c>
      <c r="S3241">
        <f t="shared" si="203"/>
        <v>2014</v>
      </c>
    </row>
    <row r="3242" spans="1:19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8268</v>
      </c>
      <c r="O3242" t="s">
        <v>8278</v>
      </c>
      <c r="P3242">
        <f t="shared" si="204"/>
        <v>30</v>
      </c>
      <c r="Q3242" s="9">
        <f t="shared" si="201"/>
        <v>42295.891828703709</v>
      </c>
      <c r="R3242" s="9">
        <f t="shared" si="202"/>
        <v>41944.165972222225</v>
      </c>
      <c r="S3242">
        <f t="shared" si="203"/>
        <v>2015</v>
      </c>
    </row>
    <row r="3243" spans="1:19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8283</v>
      </c>
      <c r="O3243" t="s">
        <v>8286</v>
      </c>
      <c r="P3243">
        <f t="shared" si="204"/>
        <v>20</v>
      </c>
      <c r="Q3243" s="9">
        <f t="shared" si="201"/>
        <v>42177.964201388888</v>
      </c>
      <c r="R3243" s="9">
        <f t="shared" si="202"/>
        <v>42325.933495370366</v>
      </c>
      <c r="S3243">
        <f t="shared" si="203"/>
        <v>2015</v>
      </c>
    </row>
    <row r="3244" spans="1:19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8283</v>
      </c>
      <c r="O3244" t="s">
        <v>8286</v>
      </c>
      <c r="P3244">
        <f t="shared" si="204"/>
        <v>15</v>
      </c>
      <c r="Q3244" s="9">
        <f t="shared" si="201"/>
        <v>42178.815891203703</v>
      </c>
      <c r="R3244" s="9">
        <f t="shared" si="202"/>
        <v>42207.964201388888</v>
      </c>
      <c r="S3244">
        <f t="shared" si="203"/>
        <v>2015</v>
      </c>
    </row>
    <row r="3245" spans="1:19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8283</v>
      </c>
      <c r="O3245" t="s">
        <v>8286</v>
      </c>
      <c r="P3245">
        <f t="shared" si="204"/>
        <v>15</v>
      </c>
      <c r="Q3245" s="9">
        <f t="shared" si="201"/>
        <v>42744.903182870374</v>
      </c>
      <c r="R3245" s="9">
        <f t="shared" si="202"/>
        <v>42238.815891203703</v>
      </c>
      <c r="S3245">
        <f t="shared" si="203"/>
        <v>2017</v>
      </c>
    </row>
    <row r="3246" spans="1:19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8279</v>
      </c>
      <c r="O3246" t="s">
        <v>8305</v>
      </c>
      <c r="P3246">
        <f t="shared" si="204"/>
        <v>29.5</v>
      </c>
      <c r="Q3246" s="9">
        <f t="shared" si="201"/>
        <v>42767.031678240746</v>
      </c>
      <c r="R3246" s="9">
        <f t="shared" si="202"/>
        <v>42774.903182870374</v>
      </c>
      <c r="S3246">
        <f t="shared" si="203"/>
        <v>2017</v>
      </c>
    </row>
    <row r="3247" spans="1:19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8283</v>
      </c>
      <c r="O3247" t="s">
        <v>8286</v>
      </c>
      <c r="P3247">
        <f t="shared" si="204"/>
        <v>59</v>
      </c>
      <c r="Q3247" s="9">
        <f t="shared" si="201"/>
        <v>41840.983541666668</v>
      </c>
      <c r="R3247" s="9">
        <f t="shared" si="202"/>
        <v>42797.208333333328</v>
      </c>
      <c r="S3247">
        <f t="shared" si="203"/>
        <v>2014</v>
      </c>
    </row>
    <row r="3248" spans="1:19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8271</v>
      </c>
      <c r="O3248" t="s">
        <v>8312</v>
      </c>
      <c r="P3248">
        <f t="shared" si="204"/>
        <v>19</v>
      </c>
      <c r="Q3248" s="9">
        <f t="shared" si="201"/>
        <v>42020.854247685187</v>
      </c>
      <c r="R3248" s="9">
        <f t="shared" si="202"/>
        <v>41885.983541666668</v>
      </c>
      <c r="S3248">
        <f t="shared" si="203"/>
        <v>2015</v>
      </c>
    </row>
    <row r="3249" spans="1:19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8268</v>
      </c>
      <c r="O3249" t="s">
        <v>8302</v>
      </c>
      <c r="P3249">
        <f t="shared" si="204"/>
        <v>14</v>
      </c>
      <c r="Q3249" s="9">
        <f t="shared" si="201"/>
        <v>41101.906111111115</v>
      </c>
      <c r="R3249" s="9">
        <f t="shared" si="202"/>
        <v>42050.854247685187</v>
      </c>
      <c r="S3249">
        <f t="shared" si="203"/>
        <v>2012</v>
      </c>
    </row>
    <row r="3250" spans="1:19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8276</v>
      </c>
      <c r="O3250" t="s">
        <v>8294</v>
      </c>
      <c r="P3250">
        <f t="shared" si="204"/>
        <v>18.666699999999999</v>
      </c>
      <c r="Q3250" s="9">
        <f t="shared" si="201"/>
        <v>41853.563402777778</v>
      </c>
      <c r="R3250" s="9">
        <f t="shared" si="202"/>
        <v>41131.906111111115</v>
      </c>
      <c r="S3250">
        <f t="shared" si="203"/>
        <v>2014</v>
      </c>
    </row>
    <row r="3251" spans="1:19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8283</v>
      </c>
      <c r="O3251" t="s">
        <v>8284</v>
      </c>
      <c r="P3251">
        <f t="shared" si="204"/>
        <v>18.666699999999999</v>
      </c>
      <c r="Q3251" s="9">
        <f t="shared" si="201"/>
        <v>42268.658715277779</v>
      </c>
      <c r="R3251" s="9">
        <f t="shared" si="202"/>
        <v>41883.208333333336</v>
      </c>
      <c r="S3251">
        <f t="shared" si="203"/>
        <v>2015</v>
      </c>
    </row>
    <row r="3252" spans="1:19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8268</v>
      </c>
      <c r="O3252" t="s">
        <v>8302</v>
      </c>
      <c r="P3252">
        <f t="shared" si="204"/>
        <v>27.5</v>
      </c>
      <c r="Q3252" s="9">
        <f t="shared" si="201"/>
        <v>42232.15016203704</v>
      </c>
      <c r="R3252" s="9">
        <f t="shared" si="202"/>
        <v>42303.658715277779</v>
      </c>
      <c r="S3252">
        <f t="shared" si="203"/>
        <v>2015</v>
      </c>
    </row>
    <row r="3253" spans="1:19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8271</v>
      </c>
      <c r="O3253" t="s">
        <v>8308</v>
      </c>
      <c r="P3253">
        <f t="shared" si="204"/>
        <v>27.5</v>
      </c>
      <c r="Q3253" s="9">
        <f t="shared" si="201"/>
        <v>41054.847777777781</v>
      </c>
      <c r="R3253" s="9">
        <f t="shared" si="202"/>
        <v>42262.465972222228</v>
      </c>
      <c r="S3253">
        <f t="shared" si="203"/>
        <v>2012</v>
      </c>
    </row>
    <row r="3254" spans="1:19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8271</v>
      </c>
      <c r="O3254" t="s">
        <v>8309</v>
      </c>
      <c r="P3254">
        <f t="shared" si="204"/>
        <v>27.5</v>
      </c>
      <c r="Q3254" s="9">
        <f t="shared" si="201"/>
        <v>42096.918240740735</v>
      </c>
      <c r="R3254" s="9">
        <f t="shared" si="202"/>
        <v>41114.847777777781</v>
      </c>
      <c r="S3254">
        <f t="shared" si="203"/>
        <v>2015</v>
      </c>
    </row>
    <row r="3255" spans="1:19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8268</v>
      </c>
      <c r="O3255" t="s">
        <v>8302</v>
      </c>
      <c r="P3255">
        <f t="shared" si="204"/>
        <v>27.5</v>
      </c>
      <c r="Q3255" s="9">
        <f t="shared" si="201"/>
        <v>42248.793310185181</v>
      </c>
      <c r="R3255" s="9">
        <f t="shared" si="202"/>
        <v>42126.918240740735</v>
      </c>
      <c r="S3255">
        <f t="shared" si="203"/>
        <v>2015</v>
      </c>
    </row>
    <row r="3256" spans="1:19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8268</v>
      </c>
      <c r="O3256" t="s">
        <v>8302</v>
      </c>
      <c r="P3256">
        <f t="shared" si="204"/>
        <v>18.333300000000001</v>
      </c>
      <c r="Q3256" s="9">
        <f t="shared" si="201"/>
        <v>41805.895254629628</v>
      </c>
      <c r="R3256" s="9">
        <f t="shared" si="202"/>
        <v>42278.793310185181</v>
      </c>
      <c r="S3256">
        <f t="shared" si="203"/>
        <v>2014</v>
      </c>
    </row>
    <row r="3257" spans="1:19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8279</v>
      </c>
      <c r="O3257" t="s">
        <v>8305</v>
      </c>
      <c r="P3257">
        <f t="shared" si="204"/>
        <v>27.5</v>
      </c>
      <c r="Q3257" s="9">
        <f t="shared" si="201"/>
        <v>41784.789687500001</v>
      </c>
      <c r="R3257" s="9">
        <f t="shared" si="202"/>
        <v>41830.895254629628</v>
      </c>
      <c r="S3257">
        <f t="shared" si="203"/>
        <v>2014</v>
      </c>
    </row>
    <row r="3258" spans="1:19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8283</v>
      </c>
      <c r="O3258" t="s">
        <v>8286</v>
      </c>
      <c r="P3258">
        <f t="shared" si="204"/>
        <v>18.333300000000001</v>
      </c>
      <c r="Q3258" s="9">
        <f t="shared" si="201"/>
        <v>42104.781597222223</v>
      </c>
      <c r="R3258" s="9">
        <f t="shared" si="202"/>
        <v>41814.789687500001</v>
      </c>
      <c r="S3258">
        <f t="shared" si="203"/>
        <v>2015</v>
      </c>
    </row>
    <row r="3259" spans="1:19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8283</v>
      </c>
      <c r="O3259" t="s">
        <v>8295</v>
      </c>
      <c r="P3259">
        <f t="shared" si="204"/>
        <v>18.333300000000001</v>
      </c>
      <c r="Q3259" s="9">
        <f t="shared" si="201"/>
        <v>42778.765300925923</v>
      </c>
      <c r="R3259" s="9">
        <f t="shared" si="202"/>
        <v>42134.781597222223</v>
      </c>
      <c r="S3259">
        <f t="shared" si="203"/>
        <v>2017</v>
      </c>
    </row>
    <row r="3260" spans="1:19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8268</v>
      </c>
      <c r="O3260" t="s">
        <v>8270</v>
      </c>
      <c r="P3260">
        <f t="shared" si="204"/>
        <v>13.25</v>
      </c>
      <c r="Q3260" s="9">
        <f t="shared" si="201"/>
        <v>42429.695543981477</v>
      </c>
      <c r="R3260" s="9">
        <f t="shared" si="202"/>
        <v>42808.723634259266</v>
      </c>
      <c r="S3260">
        <f t="shared" si="203"/>
        <v>2016</v>
      </c>
    </row>
    <row r="3261" spans="1:19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8276</v>
      </c>
      <c r="O3261" t="s">
        <v>8294</v>
      </c>
      <c r="P3261">
        <f t="shared" si="204"/>
        <v>13.25</v>
      </c>
      <c r="Q3261" s="9">
        <f t="shared" si="201"/>
        <v>42585.7106712963</v>
      </c>
      <c r="R3261" s="9">
        <f t="shared" si="202"/>
        <v>42459.653877314813</v>
      </c>
      <c r="S3261">
        <f t="shared" si="203"/>
        <v>2016</v>
      </c>
    </row>
    <row r="3262" spans="1:19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8271</v>
      </c>
      <c r="O3262" t="s">
        <v>8316</v>
      </c>
      <c r="P3262">
        <f t="shared" si="204"/>
        <v>13.25</v>
      </c>
      <c r="Q3262" s="9">
        <f t="shared" si="201"/>
        <v>42300.585891203707</v>
      </c>
      <c r="R3262" s="9">
        <f t="shared" si="202"/>
        <v>42615.7106712963</v>
      </c>
      <c r="S3262">
        <f t="shared" si="203"/>
        <v>2015</v>
      </c>
    </row>
    <row r="3263" spans="1:19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8271</v>
      </c>
      <c r="O3263" t="s">
        <v>8316</v>
      </c>
      <c r="P3263">
        <f t="shared" si="204"/>
        <v>53</v>
      </c>
      <c r="Q3263" s="9">
        <f t="shared" si="201"/>
        <v>42318.098217592589</v>
      </c>
      <c r="R3263" s="9">
        <f t="shared" si="202"/>
        <v>42330.627557870372</v>
      </c>
      <c r="S3263">
        <f t="shared" si="203"/>
        <v>2015</v>
      </c>
    </row>
    <row r="3264" spans="1:19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8281</v>
      </c>
      <c r="O3264" t="s">
        <v>8299</v>
      </c>
      <c r="P3264">
        <f t="shared" si="204"/>
        <v>3.7143000000000002</v>
      </c>
      <c r="Q3264" s="9">
        <f t="shared" si="201"/>
        <v>42249.667997685188</v>
      </c>
      <c r="R3264" s="9">
        <f t="shared" si="202"/>
        <v>42363.098217592589</v>
      </c>
      <c r="S3264">
        <f t="shared" si="203"/>
        <v>2015</v>
      </c>
    </row>
    <row r="3265" spans="1:19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8268</v>
      </c>
      <c r="O3265" t="s">
        <v>8302</v>
      </c>
      <c r="P3265">
        <f t="shared" si="204"/>
        <v>26</v>
      </c>
      <c r="Q3265" s="9">
        <f t="shared" si="201"/>
        <v>42107.679756944446</v>
      </c>
      <c r="R3265" s="9">
        <f t="shared" si="202"/>
        <v>42294.667997685188</v>
      </c>
      <c r="S3265">
        <f t="shared" si="203"/>
        <v>2015</v>
      </c>
    </row>
    <row r="3266" spans="1:19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8279</v>
      </c>
      <c r="O3266" t="s">
        <v>8305</v>
      </c>
      <c r="P3266">
        <f t="shared" si="204"/>
        <v>52</v>
      </c>
      <c r="Q3266" s="9">
        <f t="shared" si="201"/>
        <v>41825.791226851856</v>
      </c>
      <c r="R3266" s="9">
        <f t="shared" si="202"/>
        <v>42137.679756944446</v>
      </c>
      <c r="S3266">
        <f t="shared" si="203"/>
        <v>2014</v>
      </c>
    </row>
    <row r="3267" spans="1:19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8281</v>
      </c>
      <c r="O3267" t="s">
        <v>8285</v>
      </c>
      <c r="P3267">
        <f t="shared" si="204"/>
        <v>25.5</v>
      </c>
      <c r="Q3267" s="9">
        <f t="shared" ref="Q3267:Q3330" si="205">(((J3268/60)/60)/24)+DATE(1970,1,1)</f>
        <v>41605.167696759258</v>
      </c>
      <c r="R3267" s="9">
        <f t="shared" ref="R3267:R3330" si="206">(((I3267/60)/60)/24)+DATE(1970,1,1)</f>
        <v>41883.165972222225</v>
      </c>
      <c r="S3267">
        <f t="shared" ref="S3267:S3330" si="207">YEAR(Q3267)</f>
        <v>2013</v>
      </c>
    </row>
    <row r="3268" spans="1:19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8281</v>
      </c>
      <c r="O3268" t="s">
        <v>8299</v>
      </c>
      <c r="P3268">
        <f t="shared" si="204"/>
        <v>25.5</v>
      </c>
      <c r="Q3268" s="9">
        <f t="shared" si="205"/>
        <v>41645.832141203704</v>
      </c>
      <c r="R3268" s="9">
        <f t="shared" si="206"/>
        <v>41655.166666666664</v>
      </c>
      <c r="S3268">
        <f t="shared" si="207"/>
        <v>2014</v>
      </c>
    </row>
    <row r="3269" spans="1:19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8276</v>
      </c>
      <c r="O3269" t="s">
        <v>8294</v>
      </c>
      <c r="P3269">
        <f t="shared" ref="P3269:P3332" si="208">IFERROR(ROUND(E3269/L3269,4),0)</f>
        <v>12.75</v>
      </c>
      <c r="Q3269" s="9">
        <f t="shared" si="205"/>
        <v>42187.281678240746</v>
      </c>
      <c r="R3269" s="9">
        <f t="shared" si="206"/>
        <v>41675.832141203704</v>
      </c>
      <c r="S3269">
        <f t="shared" si="207"/>
        <v>2015</v>
      </c>
    </row>
    <row r="3270" spans="1:19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8287</v>
      </c>
      <c r="O3270" t="s">
        <v>8290</v>
      </c>
      <c r="P3270">
        <f t="shared" si="208"/>
        <v>25.5</v>
      </c>
      <c r="Q3270" s="9">
        <f t="shared" si="205"/>
        <v>42528.899398148147</v>
      </c>
      <c r="R3270" s="9">
        <f t="shared" si="206"/>
        <v>42247.281678240746</v>
      </c>
      <c r="S3270">
        <f t="shared" si="207"/>
        <v>2016</v>
      </c>
    </row>
    <row r="3271" spans="1:19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8276</v>
      </c>
      <c r="O3271" t="s">
        <v>8304</v>
      </c>
      <c r="P3271">
        <f t="shared" si="208"/>
        <v>17</v>
      </c>
      <c r="Q3271" s="9">
        <f t="shared" si="205"/>
        <v>42555.698738425926</v>
      </c>
      <c r="R3271" s="9">
        <f t="shared" si="206"/>
        <v>42588.899398148147</v>
      </c>
      <c r="S3271">
        <f t="shared" si="207"/>
        <v>2016</v>
      </c>
    </row>
    <row r="3272" spans="1:19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8273</v>
      </c>
      <c r="O3272" t="s">
        <v>8313</v>
      </c>
      <c r="P3272">
        <f t="shared" si="208"/>
        <v>12.75</v>
      </c>
      <c r="Q3272" s="9">
        <f t="shared" si="205"/>
        <v>42110.326423611114</v>
      </c>
      <c r="R3272" s="9">
        <f t="shared" si="206"/>
        <v>42584.958333333328</v>
      </c>
      <c r="S3272">
        <f t="shared" si="207"/>
        <v>2015</v>
      </c>
    </row>
    <row r="3273" spans="1:19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8279</v>
      </c>
      <c r="O3273" t="s">
        <v>8305</v>
      </c>
      <c r="P3273">
        <f t="shared" si="208"/>
        <v>25.5</v>
      </c>
      <c r="Q3273" s="9">
        <f t="shared" si="205"/>
        <v>42055.600995370376</v>
      </c>
      <c r="R3273" s="9">
        <f t="shared" si="206"/>
        <v>42140.125</v>
      </c>
      <c r="S3273">
        <f t="shared" si="207"/>
        <v>2015</v>
      </c>
    </row>
    <row r="3274" spans="1:19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8268</v>
      </c>
      <c r="O3274" t="s">
        <v>8275</v>
      </c>
      <c r="P3274">
        <f t="shared" si="208"/>
        <v>8.5</v>
      </c>
      <c r="Q3274" s="9">
        <f t="shared" si="205"/>
        <v>41826.61954861111</v>
      </c>
      <c r="R3274" s="9">
        <f t="shared" si="206"/>
        <v>42115.559328703705</v>
      </c>
      <c r="S3274">
        <f t="shared" si="207"/>
        <v>2014</v>
      </c>
    </row>
    <row r="3275" spans="1:19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8283</v>
      </c>
      <c r="O3275" t="s">
        <v>8286</v>
      </c>
      <c r="P3275">
        <f t="shared" si="208"/>
        <v>8.5</v>
      </c>
      <c r="Q3275" s="9">
        <f t="shared" si="205"/>
        <v>42527.650995370372</v>
      </c>
      <c r="R3275" s="9">
        <f t="shared" si="206"/>
        <v>41856.61954861111</v>
      </c>
      <c r="S3275">
        <f t="shared" si="207"/>
        <v>2016</v>
      </c>
    </row>
    <row r="3276" spans="1:19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8281</v>
      </c>
      <c r="O3276" t="s">
        <v>8285</v>
      </c>
      <c r="P3276">
        <f t="shared" si="208"/>
        <v>50</v>
      </c>
      <c r="Q3276" s="9">
        <f t="shared" si="205"/>
        <v>42377.577187499999</v>
      </c>
      <c r="R3276" s="9">
        <f t="shared" si="206"/>
        <v>42537.650995370372</v>
      </c>
      <c r="S3276">
        <f t="shared" si="207"/>
        <v>2016</v>
      </c>
    </row>
    <row r="3277" spans="1:19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8281</v>
      </c>
      <c r="O3277" t="s">
        <v>8285</v>
      </c>
      <c r="P3277">
        <f t="shared" si="208"/>
        <v>50</v>
      </c>
      <c r="Q3277" s="9">
        <f t="shared" si="205"/>
        <v>40894.906956018516</v>
      </c>
      <c r="R3277" s="9">
        <f t="shared" si="206"/>
        <v>42437.577187499999</v>
      </c>
      <c r="S3277">
        <f t="shared" si="207"/>
        <v>2011</v>
      </c>
    </row>
    <row r="3278" spans="1:19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8281</v>
      </c>
      <c r="O3278" t="s">
        <v>8299</v>
      </c>
      <c r="P3278">
        <f t="shared" si="208"/>
        <v>50</v>
      </c>
      <c r="Q3278" s="9">
        <f t="shared" si="205"/>
        <v>41761.94258101852</v>
      </c>
      <c r="R3278" s="9">
        <f t="shared" si="206"/>
        <v>40954.906956018516</v>
      </c>
      <c r="S3278">
        <f t="shared" si="207"/>
        <v>2014</v>
      </c>
    </row>
    <row r="3279" spans="1:19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8281</v>
      </c>
      <c r="O3279" t="s">
        <v>8299</v>
      </c>
      <c r="P3279">
        <f t="shared" si="208"/>
        <v>50</v>
      </c>
      <c r="Q3279" s="9">
        <f t="shared" si="205"/>
        <v>41830.613969907405</v>
      </c>
      <c r="R3279" s="9">
        <f t="shared" si="206"/>
        <v>41791.94258101852</v>
      </c>
      <c r="S3279">
        <f t="shared" si="207"/>
        <v>2014</v>
      </c>
    </row>
    <row r="3280" spans="1:19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8281</v>
      </c>
      <c r="O3280" t="s">
        <v>8299</v>
      </c>
      <c r="P3280">
        <f t="shared" si="208"/>
        <v>16.666699999999999</v>
      </c>
      <c r="Q3280" s="9">
        <f t="shared" si="205"/>
        <v>42321.283101851848</v>
      </c>
      <c r="R3280" s="9">
        <f t="shared" si="206"/>
        <v>41860.613969907405</v>
      </c>
      <c r="S3280">
        <f t="shared" si="207"/>
        <v>2015</v>
      </c>
    </row>
    <row r="3281" spans="1:19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8268</v>
      </c>
      <c r="O3281" t="s">
        <v>8302</v>
      </c>
      <c r="P3281">
        <f t="shared" si="208"/>
        <v>50</v>
      </c>
      <c r="Q3281" s="9">
        <f t="shared" si="205"/>
        <v>40068.056932870371</v>
      </c>
      <c r="R3281" s="9">
        <f t="shared" si="206"/>
        <v>42351.283101851848</v>
      </c>
      <c r="S3281">
        <f t="shared" si="207"/>
        <v>2009</v>
      </c>
    </row>
    <row r="3282" spans="1:19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8271</v>
      </c>
      <c r="O3282" t="s">
        <v>8312</v>
      </c>
      <c r="P3282">
        <f t="shared" si="208"/>
        <v>50</v>
      </c>
      <c r="Q3282" s="9">
        <f t="shared" si="205"/>
        <v>41616.027754629627</v>
      </c>
      <c r="R3282" s="9">
        <f t="shared" si="206"/>
        <v>40118.165972222225</v>
      </c>
      <c r="S3282">
        <f t="shared" si="207"/>
        <v>2013</v>
      </c>
    </row>
    <row r="3283" spans="1:19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8287</v>
      </c>
      <c r="O3283" t="s">
        <v>8310</v>
      </c>
      <c r="P3283">
        <f t="shared" si="208"/>
        <v>50</v>
      </c>
      <c r="Q3283" s="9">
        <f t="shared" si="205"/>
        <v>42368.333668981482</v>
      </c>
      <c r="R3283" s="9">
        <f t="shared" si="206"/>
        <v>41646.027754629627</v>
      </c>
      <c r="S3283">
        <f t="shared" si="207"/>
        <v>2015</v>
      </c>
    </row>
    <row r="3284" spans="1:19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8287</v>
      </c>
      <c r="O3284" t="s">
        <v>8310</v>
      </c>
      <c r="P3284">
        <f t="shared" si="208"/>
        <v>25</v>
      </c>
      <c r="Q3284" s="9">
        <f t="shared" si="205"/>
        <v>42079.913113425922</v>
      </c>
      <c r="R3284" s="9">
        <f t="shared" si="206"/>
        <v>42398.333668981482</v>
      </c>
      <c r="S3284">
        <f t="shared" si="207"/>
        <v>2015</v>
      </c>
    </row>
    <row r="3285" spans="1:19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8306</v>
      </c>
      <c r="O3285" t="s">
        <v>8307</v>
      </c>
      <c r="P3285">
        <f t="shared" si="208"/>
        <v>50</v>
      </c>
      <c r="Q3285" s="9">
        <f t="shared" si="205"/>
        <v>42558.989513888882</v>
      </c>
      <c r="R3285" s="9">
        <f t="shared" si="206"/>
        <v>42109.913113425922</v>
      </c>
      <c r="S3285">
        <f t="shared" si="207"/>
        <v>2016</v>
      </c>
    </row>
    <row r="3286" spans="1:19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8276</v>
      </c>
      <c r="O3286" t="s">
        <v>8304</v>
      </c>
      <c r="P3286">
        <f t="shared" si="208"/>
        <v>50</v>
      </c>
      <c r="Q3286" s="9">
        <f t="shared" si="205"/>
        <v>42143.714178240742</v>
      </c>
      <c r="R3286" s="9">
        <f t="shared" si="206"/>
        <v>42588.989513888882</v>
      </c>
      <c r="S3286">
        <f t="shared" si="207"/>
        <v>2015</v>
      </c>
    </row>
    <row r="3287" spans="1:19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8279</v>
      </c>
      <c r="O3287" t="s">
        <v>8305</v>
      </c>
      <c r="P3287">
        <f t="shared" si="208"/>
        <v>50</v>
      </c>
      <c r="Q3287" s="9">
        <f t="shared" si="205"/>
        <v>42548.192997685182</v>
      </c>
      <c r="R3287" s="9">
        <f t="shared" si="206"/>
        <v>42173.714178240742</v>
      </c>
      <c r="S3287">
        <f t="shared" si="207"/>
        <v>2016</v>
      </c>
    </row>
    <row r="3288" spans="1:19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8271</v>
      </c>
      <c r="O3288" t="s">
        <v>8312</v>
      </c>
      <c r="P3288">
        <f t="shared" si="208"/>
        <v>25</v>
      </c>
      <c r="Q3288" s="9">
        <f t="shared" si="205"/>
        <v>42108.05322916666</v>
      </c>
      <c r="R3288" s="9">
        <f t="shared" si="206"/>
        <v>42573.192997685182</v>
      </c>
      <c r="S3288">
        <f t="shared" si="207"/>
        <v>2015</v>
      </c>
    </row>
    <row r="3289" spans="1:19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8273</v>
      </c>
      <c r="O3289" t="s">
        <v>8315</v>
      </c>
      <c r="P3289">
        <f t="shared" si="208"/>
        <v>50</v>
      </c>
      <c r="Q3289" s="9">
        <f t="shared" si="205"/>
        <v>41887.801064814819</v>
      </c>
      <c r="R3289" s="9">
        <f t="shared" si="206"/>
        <v>42123.05322916666</v>
      </c>
      <c r="S3289">
        <f t="shared" si="207"/>
        <v>2014</v>
      </c>
    </row>
    <row r="3290" spans="1:19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8287</v>
      </c>
      <c r="O3290" t="s">
        <v>8290</v>
      </c>
      <c r="P3290">
        <f t="shared" si="208"/>
        <v>50</v>
      </c>
      <c r="Q3290" s="9">
        <f t="shared" si="205"/>
        <v>42326.685428240744</v>
      </c>
      <c r="R3290" s="9">
        <f t="shared" si="206"/>
        <v>41917.801064814819</v>
      </c>
      <c r="S3290">
        <f t="shared" si="207"/>
        <v>2015</v>
      </c>
    </row>
    <row r="3291" spans="1:19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8268</v>
      </c>
      <c r="O3291" t="s">
        <v>8278</v>
      </c>
      <c r="P3291">
        <f t="shared" si="208"/>
        <v>25</v>
      </c>
      <c r="Q3291" s="9">
        <f t="shared" si="205"/>
        <v>42685.680648148147</v>
      </c>
      <c r="R3291" s="9">
        <f t="shared" si="206"/>
        <v>42371.685428240744</v>
      </c>
      <c r="S3291">
        <f t="shared" si="207"/>
        <v>2016</v>
      </c>
    </row>
    <row r="3292" spans="1:19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8273</v>
      </c>
      <c r="O3292" t="s">
        <v>8313</v>
      </c>
      <c r="P3292">
        <f t="shared" si="208"/>
        <v>50</v>
      </c>
      <c r="Q3292" s="9">
        <f t="shared" si="205"/>
        <v>40198.424849537041</v>
      </c>
      <c r="R3292" s="9">
        <f t="shared" si="206"/>
        <v>42715.680648148147</v>
      </c>
      <c r="S3292">
        <f t="shared" si="207"/>
        <v>2010</v>
      </c>
    </row>
    <row r="3293" spans="1:19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8276</v>
      </c>
      <c r="O3293" t="s">
        <v>8294</v>
      </c>
      <c r="P3293">
        <f t="shared" si="208"/>
        <v>10</v>
      </c>
      <c r="Q3293" s="9">
        <f t="shared" si="205"/>
        <v>41683.832280092596</v>
      </c>
      <c r="R3293" s="9">
        <f t="shared" si="206"/>
        <v>40252.290972222225</v>
      </c>
      <c r="S3293">
        <f t="shared" si="207"/>
        <v>2014</v>
      </c>
    </row>
    <row r="3294" spans="1:19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8276</v>
      </c>
      <c r="O3294" t="s">
        <v>8294</v>
      </c>
      <c r="P3294">
        <f t="shared" si="208"/>
        <v>12.5</v>
      </c>
      <c r="Q3294" s="9">
        <f t="shared" si="205"/>
        <v>42215.662314814821</v>
      </c>
      <c r="R3294" s="9">
        <f t="shared" si="206"/>
        <v>41713.790613425925</v>
      </c>
      <c r="S3294">
        <f t="shared" si="207"/>
        <v>2015</v>
      </c>
    </row>
    <row r="3295" spans="1:19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8268</v>
      </c>
      <c r="O3295" t="s">
        <v>8302</v>
      </c>
      <c r="P3295">
        <f t="shared" si="208"/>
        <v>50</v>
      </c>
      <c r="Q3295" s="9">
        <f t="shared" si="205"/>
        <v>42194.648344907408</v>
      </c>
      <c r="R3295" s="9">
        <f t="shared" si="206"/>
        <v>42245.662314814821</v>
      </c>
      <c r="S3295">
        <f t="shared" si="207"/>
        <v>2015</v>
      </c>
    </row>
    <row r="3296" spans="1:19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8268</v>
      </c>
      <c r="O3296" t="s">
        <v>8302</v>
      </c>
      <c r="P3296">
        <f t="shared" si="208"/>
        <v>50</v>
      </c>
      <c r="Q3296" s="9">
        <f t="shared" si="205"/>
        <v>42285.91506944444</v>
      </c>
      <c r="R3296" s="9">
        <f t="shared" si="206"/>
        <v>42224.648344907408</v>
      </c>
      <c r="S3296">
        <f t="shared" si="207"/>
        <v>2015</v>
      </c>
    </row>
    <row r="3297" spans="1:19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8279</v>
      </c>
      <c r="O3297" t="s">
        <v>8305</v>
      </c>
      <c r="P3297">
        <f t="shared" si="208"/>
        <v>50</v>
      </c>
      <c r="Q3297" s="9">
        <f t="shared" si="205"/>
        <v>42584.666597222225</v>
      </c>
      <c r="R3297" s="9">
        <f t="shared" si="206"/>
        <v>42345.956736111111</v>
      </c>
      <c r="S3297">
        <f t="shared" si="207"/>
        <v>2016</v>
      </c>
    </row>
    <row r="3298" spans="1:19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8279</v>
      </c>
      <c r="O3298" t="s">
        <v>8305</v>
      </c>
      <c r="P3298">
        <f t="shared" si="208"/>
        <v>50</v>
      </c>
      <c r="Q3298" s="9">
        <f t="shared" si="205"/>
        <v>41795.963333333333</v>
      </c>
      <c r="R3298" s="9">
        <f t="shared" si="206"/>
        <v>42614.666597222225</v>
      </c>
      <c r="S3298">
        <f t="shared" si="207"/>
        <v>2014</v>
      </c>
    </row>
    <row r="3299" spans="1:19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8279</v>
      </c>
      <c r="O3299" t="s">
        <v>8305</v>
      </c>
      <c r="P3299">
        <f t="shared" si="208"/>
        <v>50</v>
      </c>
      <c r="Q3299" s="9">
        <f t="shared" si="205"/>
        <v>41887.801168981481</v>
      </c>
      <c r="R3299" s="9">
        <f t="shared" si="206"/>
        <v>41825.963333333333</v>
      </c>
      <c r="S3299">
        <f t="shared" si="207"/>
        <v>2014</v>
      </c>
    </row>
    <row r="3300" spans="1:19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8279</v>
      </c>
      <c r="O3300" t="s">
        <v>8305</v>
      </c>
      <c r="P3300">
        <f t="shared" si="208"/>
        <v>50</v>
      </c>
      <c r="Q3300" s="9">
        <f t="shared" si="205"/>
        <v>42173.67082175926</v>
      </c>
      <c r="R3300" s="9">
        <f t="shared" si="206"/>
        <v>41917.801168981481</v>
      </c>
      <c r="S3300">
        <f t="shared" si="207"/>
        <v>2015</v>
      </c>
    </row>
    <row r="3301" spans="1:19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8283</v>
      </c>
      <c r="O3301" t="s">
        <v>8284</v>
      </c>
      <c r="P3301">
        <f t="shared" si="208"/>
        <v>16.666699999999999</v>
      </c>
      <c r="Q3301" s="9">
        <f t="shared" si="205"/>
        <v>42523.025231481486</v>
      </c>
      <c r="R3301" s="9">
        <f t="shared" si="206"/>
        <v>42233.67082175926</v>
      </c>
      <c r="S3301">
        <f t="shared" si="207"/>
        <v>2016</v>
      </c>
    </row>
    <row r="3302" spans="1:19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8283</v>
      </c>
      <c r="O3302" t="s">
        <v>8284</v>
      </c>
      <c r="P3302">
        <f t="shared" si="208"/>
        <v>50</v>
      </c>
      <c r="Q3302" s="9">
        <f t="shared" si="205"/>
        <v>42807.885057870371</v>
      </c>
      <c r="R3302" s="9">
        <f t="shared" si="206"/>
        <v>42583.025231481486</v>
      </c>
      <c r="S3302">
        <f t="shared" si="207"/>
        <v>2017</v>
      </c>
    </row>
    <row r="3303" spans="1:19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8283</v>
      </c>
      <c r="O3303" t="s">
        <v>8286</v>
      </c>
      <c r="P3303">
        <f t="shared" si="208"/>
        <v>50</v>
      </c>
      <c r="Q3303" s="9">
        <f t="shared" si="205"/>
        <v>42132.58048611111</v>
      </c>
      <c r="R3303" s="9">
        <f t="shared" si="206"/>
        <v>42858.8</v>
      </c>
      <c r="S3303">
        <f t="shared" si="207"/>
        <v>2015</v>
      </c>
    </row>
    <row r="3304" spans="1:19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8283</v>
      </c>
      <c r="O3304" t="s">
        <v>8295</v>
      </c>
      <c r="P3304">
        <f t="shared" si="208"/>
        <v>50</v>
      </c>
      <c r="Q3304" s="9">
        <f t="shared" si="205"/>
        <v>42032.250208333338</v>
      </c>
      <c r="R3304" s="9">
        <f t="shared" si="206"/>
        <v>42162.58048611111</v>
      </c>
      <c r="S3304">
        <f t="shared" si="207"/>
        <v>2015</v>
      </c>
    </row>
    <row r="3305" spans="1:19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8283</v>
      </c>
      <c r="O3305" t="s">
        <v>8286</v>
      </c>
      <c r="P3305">
        <f t="shared" si="208"/>
        <v>50</v>
      </c>
      <c r="Q3305" s="9">
        <f t="shared" si="205"/>
        <v>41940.587233796294</v>
      </c>
      <c r="R3305" s="9">
        <f t="shared" si="206"/>
        <v>42063.250208333338</v>
      </c>
      <c r="S3305">
        <f t="shared" si="207"/>
        <v>2014</v>
      </c>
    </row>
    <row r="3306" spans="1:19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8283</v>
      </c>
      <c r="O3306" t="s">
        <v>8286</v>
      </c>
      <c r="P3306">
        <f t="shared" si="208"/>
        <v>25</v>
      </c>
      <c r="Q3306" s="9">
        <f t="shared" si="205"/>
        <v>42570.850381944445</v>
      </c>
      <c r="R3306" s="9">
        <f t="shared" si="206"/>
        <v>41968.041666666672</v>
      </c>
      <c r="S3306">
        <f t="shared" si="207"/>
        <v>2016</v>
      </c>
    </row>
    <row r="3307" spans="1:19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8283</v>
      </c>
      <c r="O3307" t="s">
        <v>8286</v>
      </c>
      <c r="P3307">
        <f t="shared" si="208"/>
        <v>50</v>
      </c>
      <c r="Q3307" s="9">
        <f t="shared" si="205"/>
        <v>42032.168530092589</v>
      </c>
      <c r="R3307" s="9">
        <f t="shared" si="206"/>
        <v>42615.850381944445</v>
      </c>
      <c r="S3307">
        <f t="shared" si="207"/>
        <v>2015</v>
      </c>
    </row>
    <row r="3308" spans="1:19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8271</v>
      </c>
      <c r="O3308" t="s">
        <v>8312</v>
      </c>
      <c r="P3308">
        <f t="shared" si="208"/>
        <v>16</v>
      </c>
      <c r="Q3308" s="9">
        <f t="shared" si="205"/>
        <v>41536.509097222224</v>
      </c>
      <c r="R3308" s="9">
        <f t="shared" si="206"/>
        <v>42062.168530092589</v>
      </c>
      <c r="S3308">
        <f t="shared" si="207"/>
        <v>2013</v>
      </c>
    </row>
    <row r="3309" spans="1:19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8276</v>
      </c>
      <c r="O3309" t="s">
        <v>8294</v>
      </c>
      <c r="P3309">
        <f t="shared" si="208"/>
        <v>11.922499999999999</v>
      </c>
      <c r="Q3309" s="9">
        <f t="shared" si="205"/>
        <v>41660.792557870373</v>
      </c>
      <c r="R3309" s="9">
        <f t="shared" si="206"/>
        <v>41566.509097222224</v>
      </c>
      <c r="S3309">
        <f t="shared" si="207"/>
        <v>2014</v>
      </c>
    </row>
    <row r="3310" spans="1:19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8276</v>
      </c>
      <c r="O3310" t="s">
        <v>8294</v>
      </c>
      <c r="P3310">
        <f t="shared" si="208"/>
        <v>6.7142999999999997</v>
      </c>
      <c r="Q3310" s="9">
        <f t="shared" si="205"/>
        <v>42304.940960648149</v>
      </c>
      <c r="R3310" s="9">
        <f t="shared" si="206"/>
        <v>41700.792557870373</v>
      </c>
      <c r="S3310">
        <f t="shared" si="207"/>
        <v>2015</v>
      </c>
    </row>
    <row r="3311" spans="1:19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8283</v>
      </c>
      <c r="O3311" t="s">
        <v>8286</v>
      </c>
      <c r="P3311">
        <f t="shared" si="208"/>
        <v>9.4</v>
      </c>
      <c r="Q3311" s="9">
        <f t="shared" si="205"/>
        <v>41534.568113425928</v>
      </c>
      <c r="R3311" s="9">
        <f t="shared" si="206"/>
        <v>42329.166666666672</v>
      </c>
      <c r="S3311">
        <f t="shared" si="207"/>
        <v>2013</v>
      </c>
    </row>
    <row r="3312" spans="1:19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8281</v>
      </c>
      <c r="O3312" t="s">
        <v>8299</v>
      </c>
      <c r="P3312">
        <f t="shared" si="208"/>
        <v>9</v>
      </c>
      <c r="Q3312" s="9">
        <f t="shared" si="205"/>
        <v>40971.002569444441</v>
      </c>
      <c r="R3312" s="9">
        <f t="shared" si="206"/>
        <v>41564.568113425928</v>
      </c>
      <c r="S3312">
        <f t="shared" si="207"/>
        <v>2012</v>
      </c>
    </row>
    <row r="3313" spans="1:19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8281</v>
      </c>
      <c r="O3313" t="s">
        <v>8299</v>
      </c>
      <c r="P3313">
        <f t="shared" si="208"/>
        <v>22.5</v>
      </c>
      <c r="Q3313" s="9">
        <f t="shared" si="205"/>
        <v>41230.77311342593</v>
      </c>
      <c r="R3313" s="9">
        <f t="shared" si="206"/>
        <v>41016.021527777775</v>
      </c>
      <c r="S3313">
        <f t="shared" si="207"/>
        <v>2012</v>
      </c>
    </row>
    <row r="3314" spans="1:19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8287</v>
      </c>
      <c r="O3314" t="s">
        <v>8310</v>
      </c>
      <c r="P3314">
        <f t="shared" si="208"/>
        <v>22.5</v>
      </c>
      <c r="Q3314" s="9">
        <f t="shared" si="205"/>
        <v>41184.167129629634</v>
      </c>
      <c r="R3314" s="9">
        <f t="shared" si="206"/>
        <v>41290.77311342593</v>
      </c>
      <c r="S3314">
        <f t="shared" si="207"/>
        <v>2012</v>
      </c>
    </row>
    <row r="3315" spans="1:19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8287</v>
      </c>
      <c r="O3315" t="s">
        <v>8310</v>
      </c>
      <c r="P3315">
        <f t="shared" si="208"/>
        <v>9</v>
      </c>
      <c r="Q3315" s="9">
        <f t="shared" si="205"/>
        <v>42440.371111111104</v>
      </c>
      <c r="R3315" s="9">
        <f t="shared" si="206"/>
        <v>41224.208796296298</v>
      </c>
      <c r="S3315">
        <f t="shared" si="207"/>
        <v>2016</v>
      </c>
    </row>
    <row r="3316" spans="1:19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8276</v>
      </c>
      <c r="O3316" t="s">
        <v>8294</v>
      </c>
      <c r="P3316">
        <f t="shared" si="208"/>
        <v>11.25</v>
      </c>
      <c r="Q3316" s="9">
        <f t="shared" si="205"/>
        <v>41005.904120370367</v>
      </c>
      <c r="R3316" s="9">
        <f t="shared" si="206"/>
        <v>42470.329444444447</v>
      </c>
      <c r="S3316">
        <f t="shared" si="207"/>
        <v>2012</v>
      </c>
    </row>
    <row r="3317" spans="1:19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8276</v>
      </c>
      <c r="O3317" t="s">
        <v>8294</v>
      </c>
      <c r="P3317">
        <f t="shared" si="208"/>
        <v>15</v>
      </c>
      <c r="Q3317" s="9">
        <f t="shared" si="205"/>
        <v>40701.195844907408</v>
      </c>
      <c r="R3317" s="9">
        <f t="shared" si="206"/>
        <v>41035.904120370367</v>
      </c>
      <c r="S3317">
        <f t="shared" si="207"/>
        <v>2011</v>
      </c>
    </row>
    <row r="3318" spans="1:19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8276</v>
      </c>
      <c r="O3318" t="s">
        <v>8294</v>
      </c>
      <c r="P3318">
        <f t="shared" si="208"/>
        <v>9</v>
      </c>
      <c r="Q3318" s="9">
        <f t="shared" si="205"/>
        <v>42662.752199074079</v>
      </c>
      <c r="R3318" s="9">
        <f t="shared" si="206"/>
        <v>40746.195844907408</v>
      </c>
      <c r="S3318">
        <f t="shared" si="207"/>
        <v>2016</v>
      </c>
    </row>
    <row r="3319" spans="1:19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8276</v>
      </c>
      <c r="O3319" t="s">
        <v>8294</v>
      </c>
      <c r="P3319">
        <f t="shared" si="208"/>
        <v>15</v>
      </c>
      <c r="Q3319" s="9">
        <f t="shared" si="205"/>
        <v>42432.379826388889</v>
      </c>
      <c r="R3319" s="9">
        <f t="shared" si="206"/>
        <v>42692.793865740736</v>
      </c>
      <c r="S3319">
        <f t="shared" si="207"/>
        <v>2016</v>
      </c>
    </row>
    <row r="3320" spans="1:19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8271</v>
      </c>
      <c r="O3320" t="s">
        <v>8308</v>
      </c>
      <c r="P3320">
        <f t="shared" si="208"/>
        <v>15</v>
      </c>
      <c r="Q3320" s="9">
        <f t="shared" si="205"/>
        <v>42338.615393518514</v>
      </c>
      <c r="R3320" s="9">
        <f t="shared" si="206"/>
        <v>42462.338159722218</v>
      </c>
      <c r="S3320">
        <f t="shared" si="207"/>
        <v>2015</v>
      </c>
    </row>
    <row r="3321" spans="1:19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8279</v>
      </c>
      <c r="O3321" t="s">
        <v>8305</v>
      </c>
      <c r="P3321">
        <f t="shared" si="208"/>
        <v>22.5</v>
      </c>
      <c r="Q3321" s="9">
        <f t="shared" si="205"/>
        <v>41030.292025462964</v>
      </c>
      <c r="R3321" s="9">
        <f t="shared" si="206"/>
        <v>42398.615393518514</v>
      </c>
      <c r="S3321">
        <f t="shared" si="207"/>
        <v>2012</v>
      </c>
    </row>
    <row r="3322" spans="1:19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8271</v>
      </c>
      <c r="O3322" t="s">
        <v>8316</v>
      </c>
      <c r="P3322">
        <f t="shared" si="208"/>
        <v>11.25</v>
      </c>
      <c r="Q3322" s="9">
        <f t="shared" si="205"/>
        <v>42627.955104166671</v>
      </c>
      <c r="R3322" s="9">
        <f t="shared" si="206"/>
        <v>41059.791666666664</v>
      </c>
      <c r="S3322">
        <f t="shared" si="207"/>
        <v>2016</v>
      </c>
    </row>
    <row r="3323" spans="1:19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8283</v>
      </c>
      <c r="O3323" t="s">
        <v>8286</v>
      </c>
      <c r="P3323">
        <f t="shared" si="208"/>
        <v>22.5</v>
      </c>
      <c r="Q3323" s="9">
        <f t="shared" si="205"/>
        <v>42783.513182870374</v>
      </c>
      <c r="R3323" s="9">
        <f t="shared" si="206"/>
        <v>42657.916666666672</v>
      </c>
      <c r="S3323">
        <f t="shared" si="207"/>
        <v>2017</v>
      </c>
    </row>
    <row r="3324" spans="1:19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8283</v>
      </c>
      <c r="O3324" t="s">
        <v>8286</v>
      </c>
      <c r="P3324">
        <f t="shared" si="208"/>
        <v>15</v>
      </c>
      <c r="Q3324" s="9">
        <f t="shared" si="205"/>
        <v>42342.845555555556</v>
      </c>
      <c r="R3324" s="9">
        <f t="shared" si="206"/>
        <v>42813.471516203703</v>
      </c>
      <c r="S3324">
        <f t="shared" si="207"/>
        <v>2015</v>
      </c>
    </row>
    <row r="3325" spans="1:19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8283</v>
      </c>
      <c r="O3325" t="s">
        <v>8286</v>
      </c>
      <c r="P3325">
        <f t="shared" si="208"/>
        <v>11.25</v>
      </c>
      <c r="Q3325" s="9">
        <f t="shared" si="205"/>
        <v>42311.621458333335</v>
      </c>
      <c r="R3325" s="9">
        <f t="shared" si="206"/>
        <v>42372.845555555556</v>
      </c>
      <c r="S3325">
        <f t="shared" si="207"/>
        <v>2015</v>
      </c>
    </row>
    <row r="3326" spans="1:19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8283</v>
      </c>
      <c r="O3326" t="s">
        <v>8286</v>
      </c>
      <c r="P3326">
        <f t="shared" si="208"/>
        <v>15</v>
      </c>
      <c r="Q3326" s="9">
        <f t="shared" si="205"/>
        <v>41801.711550925924</v>
      </c>
      <c r="R3326" s="9">
        <f t="shared" si="206"/>
        <v>42336.621458333335</v>
      </c>
      <c r="S3326">
        <f t="shared" si="207"/>
        <v>2014</v>
      </c>
    </row>
    <row r="3327" spans="1:19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8283</v>
      </c>
      <c r="O3327" t="s">
        <v>8286</v>
      </c>
      <c r="P3327">
        <f t="shared" si="208"/>
        <v>22.5</v>
      </c>
      <c r="Q3327" s="9">
        <f t="shared" si="205"/>
        <v>42396.973807870367</v>
      </c>
      <c r="R3327" s="9">
        <f t="shared" si="206"/>
        <v>41844.124305555553</v>
      </c>
      <c r="S3327">
        <f t="shared" si="207"/>
        <v>2016</v>
      </c>
    </row>
    <row r="3328" spans="1:19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8276</v>
      </c>
      <c r="O3328" t="s">
        <v>8294</v>
      </c>
      <c r="P3328">
        <f t="shared" si="208"/>
        <v>10.5625</v>
      </c>
      <c r="Q3328" s="9">
        <f t="shared" si="205"/>
        <v>42728.827407407407</v>
      </c>
      <c r="R3328" s="9">
        <f t="shared" si="206"/>
        <v>42411.973807870367</v>
      </c>
      <c r="S3328">
        <f t="shared" si="207"/>
        <v>2016</v>
      </c>
    </row>
    <row r="3329" spans="1:19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8279</v>
      </c>
      <c r="O3329" t="s">
        <v>8305</v>
      </c>
      <c r="P3329">
        <f t="shared" si="208"/>
        <v>10.5</v>
      </c>
      <c r="Q3329" s="9">
        <f t="shared" si="205"/>
        <v>41859.925856481481</v>
      </c>
      <c r="R3329" s="9">
        <f t="shared" si="206"/>
        <v>42747.695833333331</v>
      </c>
      <c r="S3329">
        <f t="shared" si="207"/>
        <v>2014</v>
      </c>
    </row>
    <row r="3330" spans="1:19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8268</v>
      </c>
      <c r="O3330" t="s">
        <v>8278</v>
      </c>
      <c r="P3330">
        <f t="shared" si="208"/>
        <v>10.5</v>
      </c>
      <c r="Q3330" s="9">
        <f t="shared" si="205"/>
        <v>42538.77243055556</v>
      </c>
      <c r="R3330" s="9">
        <f t="shared" si="206"/>
        <v>41889.925856481481</v>
      </c>
      <c r="S3330">
        <f t="shared" si="207"/>
        <v>2016</v>
      </c>
    </row>
    <row r="3331" spans="1:19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8276</v>
      </c>
      <c r="O3331" t="s">
        <v>8294</v>
      </c>
      <c r="P3331">
        <f t="shared" si="208"/>
        <v>6.8333000000000004</v>
      </c>
      <c r="Q3331" s="9">
        <f t="shared" ref="Q3331:Q3394" si="209">(((J3332/60)/60)/24)+DATE(1970,1,1)</f>
        <v>42241.429120370376</v>
      </c>
      <c r="R3331" s="9">
        <f t="shared" ref="R3331:R3394" si="210">(((I3331/60)/60)/24)+DATE(1970,1,1)</f>
        <v>42565.758333333331</v>
      </c>
      <c r="S3331">
        <f t="shared" ref="S3331:S3394" si="211">YEAR(Q3331)</f>
        <v>2015</v>
      </c>
    </row>
    <row r="3332" spans="1:19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8283</v>
      </c>
      <c r="O3332" t="s">
        <v>8284</v>
      </c>
      <c r="P3332">
        <f t="shared" si="208"/>
        <v>10.25</v>
      </c>
      <c r="Q3332" s="9">
        <f t="shared" si="209"/>
        <v>41883.916678240741</v>
      </c>
      <c r="R3332" s="9">
        <f t="shared" si="210"/>
        <v>42263.916666666672</v>
      </c>
      <c r="S3332">
        <f t="shared" si="211"/>
        <v>2014</v>
      </c>
    </row>
    <row r="3333" spans="1:19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8283</v>
      </c>
      <c r="O3333" t="s">
        <v>8286</v>
      </c>
      <c r="P3333">
        <f t="shared" ref="P3333:P3396" si="212">IFERROR(ROUND(E3333/L3333,4),0)</f>
        <v>10.25</v>
      </c>
      <c r="Q3333" s="9">
        <f t="shared" si="209"/>
        <v>42397.281666666662</v>
      </c>
      <c r="R3333" s="9">
        <f t="shared" si="210"/>
        <v>41906.916678240741</v>
      </c>
      <c r="S3333">
        <f t="shared" si="211"/>
        <v>2016</v>
      </c>
    </row>
    <row r="3334" spans="1:19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8281</v>
      </c>
      <c r="O3334" t="s">
        <v>8297</v>
      </c>
      <c r="P3334">
        <f t="shared" si="212"/>
        <v>20</v>
      </c>
      <c r="Q3334" s="9">
        <f t="shared" si="209"/>
        <v>42115.547395833331</v>
      </c>
      <c r="R3334" s="9">
        <f t="shared" si="210"/>
        <v>42427.281666666662</v>
      </c>
      <c r="S3334">
        <f t="shared" si="211"/>
        <v>2015</v>
      </c>
    </row>
    <row r="3335" spans="1:19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8281</v>
      </c>
      <c r="O3335" t="s">
        <v>8297</v>
      </c>
      <c r="P3335">
        <f t="shared" si="212"/>
        <v>13.333299999999999</v>
      </c>
      <c r="Q3335" s="9">
        <f t="shared" si="209"/>
        <v>41551.798113425924</v>
      </c>
      <c r="R3335" s="9">
        <f t="shared" si="210"/>
        <v>42158.547395833331</v>
      </c>
      <c r="S3335">
        <f t="shared" si="211"/>
        <v>2013</v>
      </c>
    </row>
    <row r="3336" spans="1:19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8287</v>
      </c>
      <c r="O3336" t="s">
        <v>8310</v>
      </c>
      <c r="P3336">
        <f t="shared" si="212"/>
        <v>20</v>
      </c>
      <c r="Q3336" s="9">
        <f t="shared" si="209"/>
        <v>41416.763171296298</v>
      </c>
      <c r="R3336" s="9">
        <f t="shared" si="210"/>
        <v>41581.839780092596</v>
      </c>
      <c r="S3336">
        <f t="shared" si="211"/>
        <v>2013</v>
      </c>
    </row>
    <row r="3337" spans="1:19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8287</v>
      </c>
      <c r="O3337" t="s">
        <v>8310</v>
      </c>
      <c r="P3337">
        <f t="shared" si="212"/>
        <v>20</v>
      </c>
      <c r="Q3337" s="9">
        <f t="shared" si="209"/>
        <v>41506.848032407412</v>
      </c>
      <c r="R3337" s="9">
        <f t="shared" si="210"/>
        <v>41455.831944444442</v>
      </c>
      <c r="S3337">
        <f t="shared" si="211"/>
        <v>2013</v>
      </c>
    </row>
    <row r="3338" spans="1:19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8287</v>
      </c>
      <c r="O3338" t="s">
        <v>8314</v>
      </c>
      <c r="P3338">
        <f t="shared" si="212"/>
        <v>40</v>
      </c>
      <c r="Q3338" s="9">
        <f t="shared" si="209"/>
        <v>41956.250034722223</v>
      </c>
      <c r="R3338" s="9">
        <f t="shared" si="210"/>
        <v>41553.848032407412</v>
      </c>
      <c r="S3338">
        <f t="shared" si="211"/>
        <v>2014</v>
      </c>
    </row>
    <row r="3339" spans="1:19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8273</v>
      </c>
      <c r="O3339" t="s">
        <v>8274</v>
      </c>
      <c r="P3339">
        <f t="shared" si="212"/>
        <v>10</v>
      </c>
      <c r="Q3339" s="9">
        <f t="shared" si="209"/>
        <v>41940.89166666667</v>
      </c>
      <c r="R3339" s="9">
        <f t="shared" si="210"/>
        <v>42016.250034722223</v>
      </c>
      <c r="S3339">
        <f t="shared" si="211"/>
        <v>2014</v>
      </c>
    </row>
    <row r="3340" spans="1:19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8273</v>
      </c>
      <c r="O3340" t="s">
        <v>8274</v>
      </c>
      <c r="P3340">
        <f t="shared" si="212"/>
        <v>20</v>
      </c>
      <c r="Q3340" s="9">
        <f t="shared" si="209"/>
        <v>41876.433680555558</v>
      </c>
      <c r="R3340" s="9">
        <f t="shared" si="210"/>
        <v>41970.933333333334</v>
      </c>
      <c r="S3340">
        <f t="shared" si="211"/>
        <v>2014</v>
      </c>
    </row>
    <row r="3341" spans="1:19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8273</v>
      </c>
      <c r="O3341" t="s">
        <v>8274</v>
      </c>
      <c r="P3341">
        <f t="shared" si="212"/>
        <v>1.5385</v>
      </c>
      <c r="Q3341" s="9">
        <f t="shared" si="209"/>
        <v>41834.138495370367</v>
      </c>
      <c r="R3341" s="9">
        <f t="shared" si="210"/>
        <v>41936.166666666664</v>
      </c>
      <c r="S3341">
        <f t="shared" si="211"/>
        <v>2014</v>
      </c>
    </row>
    <row r="3342" spans="1:19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8279</v>
      </c>
      <c r="O3342" t="s">
        <v>8305</v>
      </c>
      <c r="P3342">
        <f t="shared" si="212"/>
        <v>13.333299999999999</v>
      </c>
      <c r="Q3342" s="9">
        <f t="shared" si="209"/>
        <v>42172.613506944443</v>
      </c>
      <c r="R3342" s="9">
        <f t="shared" si="210"/>
        <v>41864.138495370367</v>
      </c>
      <c r="S3342">
        <f t="shared" si="211"/>
        <v>2015</v>
      </c>
    </row>
    <row r="3343" spans="1:19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8283</v>
      </c>
      <c r="O3343" t="s">
        <v>8286</v>
      </c>
      <c r="P3343">
        <f t="shared" si="212"/>
        <v>13.333299999999999</v>
      </c>
      <c r="Q3343" s="9">
        <f t="shared" si="209"/>
        <v>41862.761724537035</v>
      </c>
      <c r="R3343" s="9">
        <f t="shared" si="210"/>
        <v>42202.554166666669</v>
      </c>
      <c r="S3343">
        <f t="shared" si="211"/>
        <v>2014</v>
      </c>
    </row>
    <row r="3344" spans="1:19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8283</v>
      </c>
      <c r="O3344" t="s">
        <v>8284</v>
      </c>
      <c r="P3344">
        <f t="shared" si="212"/>
        <v>13.333299999999999</v>
      </c>
      <c r="Q3344" s="9">
        <f t="shared" si="209"/>
        <v>42763.780671296292</v>
      </c>
      <c r="R3344" s="9">
        <f t="shared" si="210"/>
        <v>41914.165972222225</v>
      </c>
      <c r="S3344">
        <f t="shared" si="211"/>
        <v>2017</v>
      </c>
    </row>
    <row r="3345" spans="1:19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8283</v>
      </c>
      <c r="O3345" t="s">
        <v>8295</v>
      </c>
      <c r="P3345">
        <f t="shared" si="212"/>
        <v>13.333299999999999</v>
      </c>
      <c r="Q3345" s="9">
        <f t="shared" si="209"/>
        <v>41872.807696759257</v>
      </c>
      <c r="R3345" s="9">
        <f t="shared" si="210"/>
        <v>42823.739004629635</v>
      </c>
      <c r="S3345">
        <f t="shared" si="211"/>
        <v>2014</v>
      </c>
    </row>
    <row r="3346" spans="1:19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8283</v>
      </c>
      <c r="O3346" t="s">
        <v>8286</v>
      </c>
      <c r="P3346">
        <f t="shared" si="212"/>
        <v>20</v>
      </c>
      <c r="Q3346" s="9">
        <f t="shared" si="209"/>
        <v>42615.79896990741</v>
      </c>
      <c r="R3346" s="9">
        <f t="shared" si="210"/>
        <v>41932.807696759257</v>
      </c>
      <c r="S3346">
        <f t="shared" si="211"/>
        <v>2016</v>
      </c>
    </row>
    <row r="3347" spans="1:19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8268</v>
      </c>
      <c r="O3347" t="s">
        <v>8302</v>
      </c>
      <c r="P3347">
        <f t="shared" si="212"/>
        <v>13</v>
      </c>
      <c r="Q3347" s="9">
        <f t="shared" si="209"/>
        <v>42196.166874999995</v>
      </c>
      <c r="R3347" s="9">
        <f t="shared" si="210"/>
        <v>42660.79896990741</v>
      </c>
      <c r="S3347">
        <f t="shared" si="211"/>
        <v>2015</v>
      </c>
    </row>
    <row r="3348" spans="1:19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8283</v>
      </c>
      <c r="O3348" t="s">
        <v>8286</v>
      </c>
      <c r="P3348">
        <f t="shared" si="212"/>
        <v>9.75</v>
      </c>
      <c r="Q3348" s="9">
        <f t="shared" si="209"/>
        <v>41975.124340277776</v>
      </c>
      <c r="R3348" s="9">
        <f t="shared" si="210"/>
        <v>42256.166874999995</v>
      </c>
      <c r="S3348">
        <f t="shared" si="211"/>
        <v>2014</v>
      </c>
    </row>
    <row r="3349" spans="1:19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8283</v>
      </c>
      <c r="O3349" t="s">
        <v>8286</v>
      </c>
      <c r="P3349">
        <f t="shared" si="212"/>
        <v>9.5</v>
      </c>
      <c r="Q3349" s="9">
        <f t="shared" si="209"/>
        <v>42078.34520833334</v>
      </c>
      <c r="R3349" s="9">
        <f t="shared" si="210"/>
        <v>42005.124340277776</v>
      </c>
      <c r="S3349">
        <f t="shared" si="211"/>
        <v>2015</v>
      </c>
    </row>
    <row r="3350" spans="1:19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8283</v>
      </c>
      <c r="O3350" t="s">
        <v>8286</v>
      </c>
      <c r="P3350">
        <f t="shared" si="212"/>
        <v>18.5</v>
      </c>
      <c r="Q3350" s="9">
        <f t="shared" si="209"/>
        <v>42164.615856481483</v>
      </c>
      <c r="R3350" s="9">
        <f t="shared" si="210"/>
        <v>42133.166666666672</v>
      </c>
      <c r="S3350">
        <f t="shared" si="211"/>
        <v>2015</v>
      </c>
    </row>
    <row r="3351" spans="1:19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8276</v>
      </c>
      <c r="O3351" t="s">
        <v>8304</v>
      </c>
      <c r="P3351">
        <f t="shared" si="212"/>
        <v>18</v>
      </c>
      <c r="Q3351" s="9">
        <f t="shared" si="209"/>
        <v>42200.261793981481</v>
      </c>
      <c r="R3351" s="9">
        <f t="shared" si="210"/>
        <v>42193.697916666672</v>
      </c>
      <c r="S3351">
        <f t="shared" si="211"/>
        <v>2015</v>
      </c>
    </row>
    <row r="3352" spans="1:19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8268</v>
      </c>
      <c r="O3352" t="s">
        <v>8275</v>
      </c>
      <c r="P3352">
        <f t="shared" si="212"/>
        <v>12</v>
      </c>
      <c r="Q3352" s="9">
        <f t="shared" si="209"/>
        <v>42034.75509259259</v>
      </c>
      <c r="R3352" s="9">
        <f t="shared" si="210"/>
        <v>42230.261793981481</v>
      </c>
      <c r="S3352">
        <f t="shared" si="211"/>
        <v>2015</v>
      </c>
    </row>
    <row r="3353" spans="1:19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8279</v>
      </c>
      <c r="O3353" t="s">
        <v>8305</v>
      </c>
      <c r="P3353">
        <f t="shared" si="212"/>
        <v>12</v>
      </c>
      <c r="Q3353" s="9">
        <f t="shared" si="209"/>
        <v>41247.063576388886</v>
      </c>
      <c r="R3353" s="9">
        <f t="shared" si="210"/>
        <v>42064.75509259259</v>
      </c>
      <c r="S3353">
        <f t="shared" si="211"/>
        <v>2012</v>
      </c>
    </row>
    <row r="3354" spans="1:19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8271</v>
      </c>
      <c r="O3354" t="s">
        <v>8316</v>
      </c>
      <c r="P3354">
        <f t="shared" si="212"/>
        <v>9</v>
      </c>
      <c r="Q3354" s="9">
        <f t="shared" si="209"/>
        <v>42753.678761574076</v>
      </c>
      <c r="R3354" s="9">
        <f t="shared" si="210"/>
        <v>41277.063576388886</v>
      </c>
      <c r="S3354">
        <f t="shared" si="211"/>
        <v>2017</v>
      </c>
    </row>
    <row r="3355" spans="1:19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8268</v>
      </c>
      <c r="O3355" t="s">
        <v>8302</v>
      </c>
      <c r="P3355">
        <f t="shared" si="212"/>
        <v>8.75</v>
      </c>
      <c r="Q3355" s="9">
        <f t="shared" si="209"/>
        <v>41952.09175925926</v>
      </c>
      <c r="R3355" s="9">
        <f t="shared" si="210"/>
        <v>42766.208333333328</v>
      </c>
      <c r="S3355">
        <f t="shared" si="211"/>
        <v>2014</v>
      </c>
    </row>
    <row r="3356" spans="1:19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8279</v>
      </c>
      <c r="O3356" t="s">
        <v>8305</v>
      </c>
      <c r="P3356">
        <f t="shared" si="212"/>
        <v>11.666700000000001</v>
      </c>
      <c r="Q3356" s="9">
        <f t="shared" si="209"/>
        <v>41876.683611111112</v>
      </c>
      <c r="R3356" s="9">
        <f t="shared" si="210"/>
        <v>41982.09175925926</v>
      </c>
      <c r="S3356">
        <f t="shared" si="211"/>
        <v>2014</v>
      </c>
    </row>
    <row r="3357" spans="1:19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8279</v>
      </c>
      <c r="O3357" t="s">
        <v>8305</v>
      </c>
      <c r="P3357">
        <f t="shared" si="212"/>
        <v>17.5</v>
      </c>
      <c r="Q3357" s="9">
        <f t="shared" si="209"/>
        <v>42185.397673611107</v>
      </c>
      <c r="R3357" s="9">
        <f t="shared" si="210"/>
        <v>41907.683611111112</v>
      </c>
      <c r="S3357">
        <f t="shared" si="211"/>
        <v>2015</v>
      </c>
    </row>
    <row r="3358" spans="1:19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8273</v>
      </c>
      <c r="O3358" t="s">
        <v>8315</v>
      </c>
      <c r="P3358">
        <f t="shared" si="212"/>
        <v>11.666700000000001</v>
      </c>
      <c r="Q3358" s="9">
        <f t="shared" si="209"/>
        <v>41869.534618055557</v>
      </c>
      <c r="R3358" s="9">
        <f t="shared" si="210"/>
        <v>42244.508333333331</v>
      </c>
      <c r="S3358">
        <f t="shared" si="211"/>
        <v>2014</v>
      </c>
    </row>
    <row r="3359" spans="1:19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8287</v>
      </c>
      <c r="O3359" t="s">
        <v>8290</v>
      </c>
      <c r="P3359">
        <f t="shared" si="212"/>
        <v>11.666700000000001</v>
      </c>
      <c r="Q3359" s="9">
        <f t="shared" si="209"/>
        <v>41912.932430555556</v>
      </c>
      <c r="R3359" s="9">
        <f t="shared" si="210"/>
        <v>41899.534618055557</v>
      </c>
      <c r="S3359">
        <f t="shared" si="211"/>
        <v>2014</v>
      </c>
    </row>
    <row r="3360" spans="1:19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8287</v>
      </c>
      <c r="O3360" t="s">
        <v>8290</v>
      </c>
      <c r="P3360">
        <f t="shared" si="212"/>
        <v>8.75</v>
      </c>
      <c r="Q3360" s="9">
        <f t="shared" si="209"/>
        <v>42089.724039351851</v>
      </c>
      <c r="R3360" s="9">
        <f t="shared" si="210"/>
        <v>41942.932430555556</v>
      </c>
      <c r="S3360">
        <f t="shared" si="211"/>
        <v>2015</v>
      </c>
    </row>
    <row r="3361" spans="1:19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8279</v>
      </c>
      <c r="O3361" t="s">
        <v>8305</v>
      </c>
      <c r="P3361">
        <f t="shared" si="212"/>
        <v>17.5</v>
      </c>
      <c r="Q3361" s="9">
        <f t="shared" si="209"/>
        <v>41911.657430555555</v>
      </c>
      <c r="R3361" s="9">
        <f t="shared" si="210"/>
        <v>42134.724039351851</v>
      </c>
      <c r="S3361">
        <f t="shared" si="211"/>
        <v>2014</v>
      </c>
    </row>
    <row r="3362" spans="1:19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8271</v>
      </c>
      <c r="O3362" t="s">
        <v>8316</v>
      </c>
      <c r="P3362">
        <f t="shared" si="212"/>
        <v>8.75</v>
      </c>
      <c r="Q3362" s="9">
        <f t="shared" si="209"/>
        <v>42233.362314814818</v>
      </c>
      <c r="R3362" s="9">
        <f t="shared" si="210"/>
        <v>41932.088194444441</v>
      </c>
      <c r="S3362">
        <f t="shared" si="211"/>
        <v>2015</v>
      </c>
    </row>
    <row r="3363" spans="1:19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8283</v>
      </c>
      <c r="O3363" t="s">
        <v>8286</v>
      </c>
      <c r="P3363">
        <f t="shared" si="212"/>
        <v>35</v>
      </c>
      <c r="Q3363" s="9">
        <f t="shared" si="209"/>
        <v>42170.447013888886</v>
      </c>
      <c r="R3363" s="9">
        <f t="shared" si="210"/>
        <v>42293.362314814818</v>
      </c>
      <c r="S3363">
        <f t="shared" si="211"/>
        <v>2015</v>
      </c>
    </row>
    <row r="3364" spans="1:19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8283</v>
      </c>
      <c r="O3364" t="s">
        <v>8295</v>
      </c>
      <c r="P3364">
        <f t="shared" si="212"/>
        <v>17.5</v>
      </c>
      <c r="Q3364" s="9">
        <f t="shared" si="209"/>
        <v>42079.857974537037</v>
      </c>
      <c r="R3364" s="9">
        <f t="shared" si="210"/>
        <v>42200.447013888886</v>
      </c>
      <c r="S3364">
        <f t="shared" si="211"/>
        <v>2015</v>
      </c>
    </row>
    <row r="3365" spans="1:19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8283</v>
      </c>
      <c r="O3365" t="s">
        <v>8295</v>
      </c>
      <c r="P3365">
        <f t="shared" si="212"/>
        <v>17.5</v>
      </c>
      <c r="Q3365" s="9">
        <f t="shared" si="209"/>
        <v>42718.963599537034</v>
      </c>
      <c r="R3365" s="9">
        <f t="shared" si="210"/>
        <v>42125.916666666672</v>
      </c>
      <c r="S3365">
        <f t="shared" si="211"/>
        <v>2016</v>
      </c>
    </row>
    <row r="3366" spans="1:19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8283</v>
      </c>
      <c r="O3366" t="s">
        <v>8286</v>
      </c>
      <c r="P3366">
        <f t="shared" si="212"/>
        <v>34.950000000000003</v>
      </c>
      <c r="Q3366" s="9">
        <f t="shared" si="209"/>
        <v>42341.59129629629</v>
      </c>
      <c r="R3366" s="9">
        <f t="shared" si="210"/>
        <v>42748.961805555555</v>
      </c>
      <c r="S3366">
        <f t="shared" si="211"/>
        <v>2015</v>
      </c>
    </row>
    <row r="3367" spans="1:19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8287</v>
      </c>
      <c r="O3367" t="s">
        <v>8290</v>
      </c>
      <c r="P3367">
        <f t="shared" si="212"/>
        <v>34</v>
      </c>
      <c r="Q3367" s="9">
        <f t="shared" si="209"/>
        <v>41974.911087962959</v>
      </c>
      <c r="R3367" s="9">
        <f t="shared" si="210"/>
        <v>42387.541666666672</v>
      </c>
      <c r="S3367">
        <f t="shared" si="211"/>
        <v>2014</v>
      </c>
    </row>
    <row r="3368" spans="1:19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8276</v>
      </c>
      <c r="O3368" t="s">
        <v>8294</v>
      </c>
      <c r="P3368">
        <f t="shared" si="212"/>
        <v>8.5</v>
      </c>
      <c r="Q3368" s="9">
        <f t="shared" si="209"/>
        <v>42172.958912037036</v>
      </c>
      <c r="R3368" s="9">
        <f t="shared" si="210"/>
        <v>42014.332638888889</v>
      </c>
      <c r="S3368">
        <f t="shared" si="211"/>
        <v>2015</v>
      </c>
    </row>
    <row r="3369" spans="1:19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8271</v>
      </c>
      <c r="O3369" t="s">
        <v>8316</v>
      </c>
      <c r="P3369">
        <f t="shared" si="212"/>
        <v>11.333299999999999</v>
      </c>
      <c r="Q3369" s="9">
        <f t="shared" si="209"/>
        <v>42100.735937499994</v>
      </c>
      <c r="R3369" s="9">
        <f t="shared" si="210"/>
        <v>42232.958912037036</v>
      </c>
      <c r="S3369">
        <f t="shared" si="211"/>
        <v>2015</v>
      </c>
    </row>
    <row r="3370" spans="1:19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8271</v>
      </c>
      <c r="O3370" t="s">
        <v>8312</v>
      </c>
      <c r="P3370">
        <f t="shared" si="212"/>
        <v>16</v>
      </c>
      <c r="Q3370" s="9">
        <f t="shared" si="209"/>
        <v>42230.08116898148</v>
      </c>
      <c r="R3370" s="9">
        <f t="shared" si="210"/>
        <v>42134.959027777775</v>
      </c>
      <c r="S3370">
        <f t="shared" si="211"/>
        <v>2015</v>
      </c>
    </row>
    <row r="3371" spans="1:19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8283</v>
      </c>
      <c r="O3371" t="s">
        <v>8286</v>
      </c>
      <c r="P3371">
        <f t="shared" si="212"/>
        <v>8</v>
      </c>
      <c r="Q3371" s="9">
        <f t="shared" si="209"/>
        <v>42209.67288194444</v>
      </c>
      <c r="R3371" s="9">
        <f t="shared" si="210"/>
        <v>42245.08116898148</v>
      </c>
      <c r="S3371">
        <f t="shared" si="211"/>
        <v>2015</v>
      </c>
    </row>
    <row r="3372" spans="1:19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8283</v>
      </c>
      <c r="O3372" t="s">
        <v>8286</v>
      </c>
      <c r="P3372">
        <f t="shared" si="212"/>
        <v>10.666700000000001</v>
      </c>
      <c r="Q3372" s="9">
        <f t="shared" si="209"/>
        <v>41799.830613425926</v>
      </c>
      <c r="R3372" s="9">
        <f t="shared" si="210"/>
        <v>42223.625</v>
      </c>
      <c r="S3372">
        <f t="shared" si="211"/>
        <v>2014</v>
      </c>
    </row>
    <row r="3373" spans="1:19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8281</v>
      </c>
      <c r="O3373" t="s">
        <v>8299</v>
      </c>
      <c r="P3373">
        <f t="shared" si="212"/>
        <v>10.333299999999999</v>
      </c>
      <c r="Q3373" s="9">
        <f t="shared" si="209"/>
        <v>42047.812523148154</v>
      </c>
      <c r="R3373" s="9">
        <f t="shared" si="210"/>
        <v>41823.125</v>
      </c>
      <c r="S3373">
        <f t="shared" si="211"/>
        <v>2015</v>
      </c>
    </row>
    <row r="3374" spans="1:19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8268</v>
      </c>
      <c r="O3374" t="s">
        <v>8302</v>
      </c>
      <c r="P3374">
        <f t="shared" si="212"/>
        <v>15.5</v>
      </c>
      <c r="Q3374" s="9">
        <f t="shared" si="209"/>
        <v>41875.077546296299</v>
      </c>
      <c r="R3374" s="9">
        <f t="shared" si="210"/>
        <v>42071.636111111111</v>
      </c>
      <c r="S3374">
        <f t="shared" si="211"/>
        <v>2014</v>
      </c>
    </row>
    <row r="3375" spans="1:19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8281</v>
      </c>
      <c r="O3375" t="s">
        <v>8297</v>
      </c>
      <c r="P3375">
        <f t="shared" si="212"/>
        <v>15</v>
      </c>
      <c r="Q3375" s="9">
        <f t="shared" si="209"/>
        <v>41945.037789351853</v>
      </c>
      <c r="R3375" s="9">
        <f t="shared" si="210"/>
        <v>41905.077546296299</v>
      </c>
      <c r="S3375">
        <f t="shared" si="211"/>
        <v>2014</v>
      </c>
    </row>
    <row r="3376" spans="1:19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8281</v>
      </c>
      <c r="O3376" t="s">
        <v>8299</v>
      </c>
      <c r="P3376">
        <f t="shared" si="212"/>
        <v>10</v>
      </c>
      <c r="Q3376" s="9">
        <f t="shared" si="209"/>
        <v>40877.25099537037</v>
      </c>
      <c r="R3376" s="9">
        <f t="shared" si="210"/>
        <v>41998.208333333328</v>
      </c>
      <c r="S3376">
        <f t="shared" si="211"/>
        <v>2011</v>
      </c>
    </row>
    <row r="3377" spans="1:19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8287</v>
      </c>
      <c r="O3377" t="s">
        <v>8288</v>
      </c>
      <c r="P3377">
        <f t="shared" si="212"/>
        <v>30</v>
      </c>
      <c r="Q3377" s="9">
        <f t="shared" si="209"/>
        <v>41194.109340277777</v>
      </c>
      <c r="R3377" s="9">
        <f t="shared" si="210"/>
        <v>40922.25099537037</v>
      </c>
      <c r="S3377">
        <f t="shared" si="211"/>
        <v>2012</v>
      </c>
    </row>
    <row r="3378" spans="1:19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8287</v>
      </c>
      <c r="O3378" t="s">
        <v>8310</v>
      </c>
      <c r="P3378">
        <f t="shared" si="212"/>
        <v>15</v>
      </c>
      <c r="Q3378" s="9">
        <f t="shared" si="209"/>
        <v>41802.94363425926</v>
      </c>
      <c r="R3378" s="9">
        <f t="shared" si="210"/>
        <v>41254.151006944441</v>
      </c>
      <c r="S3378">
        <f t="shared" si="211"/>
        <v>2014</v>
      </c>
    </row>
    <row r="3379" spans="1:19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8287</v>
      </c>
      <c r="O3379" t="s">
        <v>8310</v>
      </c>
      <c r="P3379">
        <f t="shared" si="212"/>
        <v>30</v>
      </c>
      <c r="Q3379" s="9">
        <f t="shared" si="209"/>
        <v>42184.185844907406</v>
      </c>
      <c r="R3379" s="9">
        <f t="shared" si="210"/>
        <v>41834.104166666664</v>
      </c>
      <c r="S3379">
        <f t="shared" si="211"/>
        <v>2015</v>
      </c>
    </row>
    <row r="3380" spans="1:19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8279</v>
      </c>
      <c r="O3380" t="s">
        <v>8305</v>
      </c>
      <c r="P3380">
        <f t="shared" si="212"/>
        <v>30</v>
      </c>
      <c r="Q3380" s="9">
        <f t="shared" si="209"/>
        <v>40682.884791666671</v>
      </c>
      <c r="R3380" s="9">
        <f t="shared" si="210"/>
        <v>42219.185844907406</v>
      </c>
      <c r="S3380">
        <f t="shared" si="211"/>
        <v>2011</v>
      </c>
    </row>
    <row r="3381" spans="1:19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8271</v>
      </c>
      <c r="O3381" t="s">
        <v>8312</v>
      </c>
      <c r="P3381">
        <f t="shared" si="212"/>
        <v>15</v>
      </c>
      <c r="Q3381" s="9">
        <f t="shared" si="209"/>
        <v>42252.788900462961</v>
      </c>
      <c r="R3381" s="9">
        <f t="shared" si="210"/>
        <v>40712.884791666671</v>
      </c>
      <c r="S3381">
        <f t="shared" si="211"/>
        <v>2015</v>
      </c>
    </row>
    <row r="3382" spans="1:19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8273</v>
      </c>
      <c r="O3382" t="s">
        <v>8274</v>
      </c>
      <c r="P3382">
        <f t="shared" si="212"/>
        <v>7.5</v>
      </c>
      <c r="Q3382" s="9">
        <f t="shared" si="209"/>
        <v>42179.653379629628</v>
      </c>
      <c r="R3382" s="9">
        <f t="shared" si="210"/>
        <v>42282.788900462961</v>
      </c>
      <c r="S3382">
        <f t="shared" si="211"/>
        <v>2015</v>
      </c>
    </row>
    <row r="3383" spans="1:19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8268</v>
      </c>
      <c r="O3383" t="s">
        <v>8302</v>
      </c>
      <c r="P3383">
        <f t="shared" si="212"/>
        <v>30</v>
      </c>
      <c r="Q3383" s="9">
        <f t="shared" si="209"/>
        <v>41919.140706018516</v>
      </c>
      <c r="R3383" s="9">
        <f t="shared" si="210"/>
        <v>42210.915972222225</v>
      </c>
      <c r="S3383">
        <f t="shared" si="211"/>
        <v>2014</v>
      </c>
    </row>
    <row r="3384" spans="1:19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8279</v>
      </c>
      <c r="O3384" t="s">
        <v>8305</v>
      </c>
      <c r="P3384">
        <f t="shared" si="212"/>
        <v>15</v>
      </c>
      <c r="Q3384" s="9">
        <f t="shared" si="209"/>
        <v>42258.297094907408</v>
      </c>
      <c r="R3384" s="9">
        <f t="shared" si="210"/>
        <v>41949.182372685187</v>
      </c>
      <c r="S3384">
        <f t="shared" si="211"/>
        <v>2015</v>
      </c>
    </row>
    <row r="3385" spans="1:19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8279</v>
      </c>
      <c r="O3385" t="s">
        <v>8317</v>
      </c>
      <c r="P3385">
        <f t="shared" si="212"/>
        <v>15</v>
      </c>
      <c r="Q3385" s="9">
        <f t="shared" si="209"/>
        <v>42709.546064814815</v>
      </c>
      <c r="R3385" s="9">
        <f t="shared" si="210"/>
        <v>42280.875</v>
      </c>
      <c r="S3385">
        <f t="shared" si="211"/>
        <v>2016</v>
      </c>
    </row>
    <row r="3386" spans="1:19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8283</v>
      </c>
      <c r="O3386" t="s">
        <v>8286</v>
      </c>
      <c r="P3386">
        <f t="shared" si="212"/>
        <v>30</v>
      </c>
      <c r="Q3386" s="9">
        <f t="shared" si="209"/>
        <v>42598.749155092592</v>
      </c>
      <c r="R3386" s="9">
        <f t="shared" si="210"/>
        <v>42739.546064814815</v>
      </c>
      <c r="S3386">
        <f t="shared" si="211"/>
        <v>2016</v>
      </c>
    </row>
    <row r="3387" spans="1:19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8283</v>
      </c>
      <c r="O3387" t="s">
        <v>8295</v>
      </c>
      <c r="P3387">
        <f t="shared" si="212"/>
        <v>15</v>
      </c>
      <c r="Q3387" s="9">
        <f t="shared" si="209"/>
        <v>42412.934212962966</v>
      </c>
      <c r="R3387" s="9">
        <f t="shared" si="210"/>
        <v>42643.749155092592</v>
      </c>
      <c r="S3387">
        <f t="shared" si="211"/>
        <v>2016</v>
      </c>
    </row>
    <row r="3388" spans="1:19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8276</v>
      </c>
      <c r="O3388" t="s">
        <v>8294</v>
      </c>
      <c r="P3388">
        <f t="shared" si="212"/>
        <v>5.8</v>
      </c>
      <c r="Q3388" s="9">
        <f t="shared" si="209"/>
        <v>41464.106087962966</v>
      </c>
      <c r="R3388" s="9">
        <f t="shared" si="210"/>
        <v>42442.892546296294</v>
      </c>
      <c r="S3388">
        <f t="shared" si="211"/>
        <v>2013</v>
      </c>
    </row>
    <row r="3389" spans="1:19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8287</v>
      </c>
      <c r="O3389" t="s">
        <v>8301</v>
      </c>
      <c r="P3389">
        <f t="shared" si="212"/>
        <v>7.25</v>
      </c>
      <c r="Q3389" s="9">
        <f t="shared" si="209"/>
        <v>42359.725243055553</v>
      </c>
      <c r="R3389" s="9">
        <f t="shared" si="210"/>
        <v>41485.106087962966</v>
      </c>
      <c r="S3389">
        <f t="shared" si="211"/>
        <v>2015</v>
      </c>
    </row>
    <row r="3390" spans="1:19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8283</v>
      </c>
      <c r="O3390" t="s">
        <v>8286</v>
      </c>
      <c r="P3390">
        <f t="shared" si="212"/>
        <v>29</v>
      </c>
      <c r="Q3390" s="9">
        <f t="shared" si="209"/>
        <v>42417.675879629634</v>
      </c>
      <c r="R3390" s="9">
        <f t="shared" si="210"/>
        <v>42389.725243055553</v>
      </c>
      <c r="S3390">
        <f t="shared" si="211"/>
        <v>2016</v>
      </c>
    </row>
    <row r="3391" spans="1:19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8283</v>
      </c>
      <c r="O3391" t="s">
        <v>8286</v>
      </c>
      <c r="P3391">
        <f t="shared" si="212"/>
        <v>7.25</v>
      </c>
      <c r="Q3391" s="9">
        <f t="shared" si="209"/>
        <v>42082.702800925923</v>
      </c>
      <c r="R3391" s="9">
        <f t="shared" si="210"/>
        <v>42475.686111111107</v>
      </c>
      <c r="S3391">
        <f t="shared" si="211"/>
        <v>2015</v>
      </c>
    </row>
    <row r="3392" spans="1:19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8268</v>
      </c>
      <c r="O3392" t="s">
        <v>8270</v>
      </c>
      <c r="P3392">
        <f t="shared" si="212"/>
        <v>28</v>
      </c>
      <c r="Q3392" s="9">
        <f t="shared" si="209"/>
        <v>41481.996423611112</v>
      </c>
      <c r="R3392" s="9">
        <f t="shared" si="210"/>
        <v>42112.702800925923</v>
      </c>
      <c r="S3392">
        <f t="shared" si="211"/>
        <v>2013</v>
      </c>
    </row>
    <row r="3393" spans="1:19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8271</v>
      </c>
      <c r="O3393" t="s">
        <v>8309</v>
      </c>
      <c r="P3393">
        <f t="shared" si="212"/>
        <v>14</v>
      </c>
      <c r="Q3393" s="9">
        <f t="shared" si="209"/>
        <v>41833.951516203706</v>
      </c>
      <c r="R3393" s="9">
        <f t="shared" si="210"/>
        <v>41514.996423611112</v>
      </c>
      <c r="S3393">
        <f t="shared" si="211"/>
        <v>2014</v>
      </c>
    </row>
    <row r="3394" spans="1:19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8283</v>
      </c>
      <c r="O3394" t="s">
        <v>8286</v>
      </c>
      <c r="P3394">
        <f t="shared" si="212"/>
        <v>6.75</v>
      </c>
      <c r="Q3394" s="9">
        <f t="shared" si="209"/>
        <v>41787.898240740738</v>
      </c>
      <c r="R3394" s="9">
        <f t="shared" si="210"/>
        <v>41863.951516203706</v>
      </c>
      <c r="S3394">
        <f t="shared" si="211"/>
        <v>2014</v>
      </c>
    </row>
    <row r="3395" spans="1:19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8279</v>
      </c>
      <c r="O3395" t="s">
        <v>8305</v>
      </c>
      <c r="P3395">
        <f t="shared" si="212"/>
        <v>13.005000000000001</v>
      </c>
      <c r="Q3395" s="9">
        <f t="shared" ref="Q3395:Q3458" si="213">(((J3396/60)/60)/24)+DATE(1970,1,1)</f>
        <v>42038.824988425928</v>
      </c>
      <c r="R3395" s="9">
        <f t="shared" ref="R3395:R3458" si="214">(((I3395/60)/60)/24)+DATE(1970,1,1)</f>
        <v>41817.898240740738</v>
      </c>
      <c r="S3395">
        <f t="shared" ref="S3395:S3458" si="215">YEAR(Q3395)</f>
        <v>2015</v>
      </c>
    </row>
    <row r="3396" spans="1:19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8281</v>
      </c>
      <c r="O3396" t="s">
        <v>8299</v>
      </c>
      <c r="P3396">
        <f t="shared" si="212"/>
        <v>13</v>
      </c>
      <c r="Q3396" s="9">
        <f t="shared" si="213"/>
        <v>42446.780162037037</v>
      </c>
      <c r="R3396" s="9">
        <f t="shared" si="214"/>
        <v>42054.824988425928</v>
      </c>
      <c r="S3396">
        <f t="shared" si="215"/>
        <v>2016</v>
      </c>
    </row>
    <row r="3397" spans="1:19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8268</v>
      </c>
      <c r="O3397" t="s">
        <v>8302</v>
      </c>
      <c r="P3397">
        <f t="shared" ref="P3397:P3460" si="216">IFERROR(ROUND(E3397/L3397,4),0)</f>
        <v>13</v>
      </c>
      <c r="Q3397" s="9">
        <f t="shared" si="213"/>
        <v>41855.784305555557</v>
      </c>
      <c r="R3397" s="9">
        <f t="shared" si="214"/>
        <v>42476.780162037037</v>
      </c>
      <c r="S3397">
        <f t="shared" si="215"/>
        <v>2014</v>
      </c>
    </row>
    <row r="3398" spans="1:19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8268</v>
      </c>
      <c r="O3398" t="s">
        <v>8270</v>
      </c>
      <c r="P3398">
        <f t="shared" si="216"/>
        <v>13</v>
      </c>
      <c r="Q3398" s="9">
        <f t="shared" si="213"/>
        <v>42604.239629629628</v>
      </c>
      <c r="R3398" s="9">
        <f t="shared" si="214"/>
        <v>41885.784305555557</v>
      </c>
      <c r="S3398">
        <f t="shared" si="215"/>
        <v>2016</v>
      </c>
    </row>
    <row r="3399" spans="1:19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8271</v>
      </c>
      <c r="O3399" t="s">
        <v>8308</v>
      </c>
      <c r="P3399">
        <f t="shared" si="216"/>
        <v>13</v>
      </c>
      <c r="Q3399" s="9">
        <f t="shared" si="213"/>
        <v>42529.969131944439</v>
      </c>
      <c r="R3399" s="9">
        <f t="shared" si="214"/>
        <v>42634.239629629628</v>
      </c>
      <c r="S3399">
        <f t="shared" si="215"/>
        <v>2016</v>
      </c>
    </row>
    <row r="3400" spans="1:19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8276</v>
      </c>
      <c r="O3400" t="s">
        <v>8304</v>
      </c>
      <c r="P3400">
        <f t="shared" si="216"/>
        <v>13</v>
      </c>
      <c r="Q3400" s="9">
        <f t="shared" si="213"/>
        <v>40710.731180555551</v>
      </c>
      <c r="R3400" s="9">
        <f t="shared" si="214"/>
        <v>42549.969131944439</v>
      </c>
      <c r="S3400">
        <f t="shared" si="215"/>
        <v>2011</v>
      </c>
    </row>
    <row r="3401" spans="1:19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8276</v>
      </c>
      <c r="O3401" t="s">
        <v>8294</v>
      </c>
      <c r="P3401">
        <f t="shared" si="216"/>
        <v>13</v>
      </c>
      <c r="Q3401" s="9">
        <f t="shared" si="213"/>
        <v>42180.18604166666</v>
      </c>
      <c r="R3401" s="9">
        <f t="shared" si="214"/>
        <v>40740.731180555551</v>
      </c>
      <c r="S3401">
        <f t="shared" si="215"/>
        <v>2015</v>
      </c>
    </row>
    <row r="3402" spans="1:19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8279</v>
      </c>
      <c r="O3402" t="s">
        <v>8305</v>
      </c>
      <c r="P3402">
        <f t="shared" si="216"/>
        <v>13</v>
      </c>
      <c r="Q3402" s="9">
        <f t="shared" si="213"/>
        <v>42382.906527777777</v>
      </c>
      <c r="R3402" s="9">
        <f t="shared" si="214"/>
        <v>42220.18604166666</v>
      </c>
      <c r="S3402">
        <f t="shared" si="215"/>
        <v>2016</v>
      </c>
    </row>
    <row r="3403" spans="1:19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8279</v>
      </c>
      <c r="O3403" t="s">
        <v>8305</v>
      </c>
      <c r="P3403">
        <f t="shared" si="216"/>
        <v>13</v>
      </c>
      <c r="Q3403" s="9">
        <f t="shared" si="213"/>
        <v>42062.680486111116</v>
      </c>
      <c r="R3403" s="9">
        <f t="shared" si="214"/>
        <v>42442.864861111113</v>
      </c>
      <c r="S3403">
        <f t="shared" si="215"/>
        <v>2015</v>
      </c>
    </row>
    <row r="3404" spans="1:19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8283</v>
      </c>
      <c r="O3404" t="s">
        <v>8284</v>
      </c>
      <c r="P3404">
        <f t="shared" si="216"/>
        <v>13</v>
      </c>
      <c r="Q3404" s="9">
        <f t="shared" si="213"/>
        <v>41977.780104166668</v>
      </c>
      <c r="R3404" s="9">
        <f t="shared" si="214"/>
        <v>42122.638819444444</v>
      </c>
      <c r="S3404">
        <f t="shared" si="215"/>
        <v>2014</v>
      </c>
    </row>
    <row r="3405" spans="1:19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8283</v>
      </c>
      <c r="O3405" t="s">
        <v>8284</v>
      </c>
      <c r="P3405">
        <f t="shared" si="216"/>
        <v>6.5</v>
      </c>
      <c r="Q3405" s="9">
        <f t="shared" si="213"/>
        <v>41848.84002314815</v>
      </c>
      <c r="R3405" s="9">
        <f t="shared" si="214"/>
        <v>42037.780104166668</v>
      </c>
      <c r="S3405">
        <f t="shared" si="215"/>
        <v>2014</v>
      </c>
    </row>
    <row r="3406" spans="1:19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8283</v>
      </c>
      <c r="O3406" t="s">
        <v>8286</v>
      </c>
      <c r="P3406">
        <f t="shared" si="216"/>
        <v>13</v>
      </c>
      <c r="Q3406" s="9">
        <f t="shared" si="213"/>
        <v>42021.301192129627</v>
      </c>
      <c r="R3406" s="9">
        <f t="shared" si="214"/>
        <v>41883.84002314815</v>
      </c>
      <c r="S3406">
        <f t="shared" si="215"/>
        <v>2015</v>
      </c>
    </row>
    <row r="3407" spans="1:19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8283</v>
      </c>
      <c r="O3407" t="s">
        <v>8286</v>
      </c>
      <c r="P3407">
        <f t="shared" si="216"/>
        <v>13</v>
      </c>
      <c r="Q3407" s="9">
        <f t="shared" si="213"/>
        <v>40800.6403587963</v>
      </c>
      <c r="R3407" s="9">
        <f t="shared" si="214"/>
        <v>42051.301192129627</v>
      </c>
      <c r="S3407">
        <f t="shared" si="215"/>
        <v>2011</v>
      </c>
    </row>
    <row r="3408" spans="1:19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8281</v>
      </c>
      <c r="O3408" t="s">
        <v>8299</v>
      </c>
      <c r="P3408">
        <f t="shared" si="216"/>
        <v>25</v>
      </c>
      <c r="Q3408" s="9">
        <f t="shared" si="213"/>
        <v>41759.542534722219</v>
      </c>
      <c r="R3408" s="9">
        <f t="shared" si="214"/>
        <v>40860.682025462964</v>
      </c>
      <c r="S3408">
        <f t="shared" si="215"/>
        <v>2014</v>
      </c>
    </row>
    <row r="3409" spans="1:19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8281</v>
      </c>
      <c r="O3409" t="s">
        <v>8299</v>
      </c>
      <c r="P3409">
        <f t="shared" si="216"/>
        <v>12.5</v>
      </c>
      <c r="Q3409" s="9">
        <f t="shared" si="213"/>
        <v>42276.046689814815</v>
      </c>
      <c r="R3409" s="9">
        <f t="shared" si="214"/>
        <v>41791.166666666664</v>
      </c>
      <c r="S3409">
        <f t="shared" si="215"/>
        <v>2015</v>
      </c>
    </row>
    <row r="3410" spans="1:19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8268</v>
      </c>
      <c r="O3410" t="s">
        <v>8302</v>
      </c>
      <c r="P3410">
        <f t="shared" si="216"/>
        <v>25</v>
      </c>
      <c r="Q3410" s="9">
        <f t="shared" si="213"/>
        <v>41124.479722222226</v>
      </c>
      <c r="R3410" s="9">
        <f t="shared" si="214"/>
        <v>42306.046689814815</v>
      </c>
      <c r="S3410">
        <f t="shared" si="215"/>
        <v>2012</v>
      </c>
    </row>
    <row r="3411" spans="1:19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8287</v>
      </c>
      <c r="O3411" t="s">
        <v>8310</v>
      </c>
      <c r="P3411">
        <f t="shared" si="216"/>
        <v>25</v>
      </c>
      <c r="Q3411" s="9">
        <f t="shared" si="213"/>
        <v>42440.820277777777</v>
      </c>
      <c r="R3411" s="9">
        <f t="shared" si="214"/>
        <v>41154.479722222226</v>
      </c>
      <c r="S3411">
        <f t="shared" si="215"/>
        <v>2016</v>
      </c>
    </row>
    <row r="3412" spans="1:19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8276</v>
      </c>
      <c r="O3412" t="s">
        <v>8294</v>
      </c>
      <c r="P3412">
        <f t="shared" si="216"/>
        <v>12.5</v>
      </c>
      <c r="Q3412" s="9">
        <f t="shared" si="213"/>
        <v>42107.836435185185</v>
      </c>
      <c r="R3412" s="9">
        <f t="shared" si="214"/>
        <v>42470.778611111105</v>
      </c>
      <c r="S3412">
        <f t="shared" si="215"/>
        <v>2015</v>
      </c>
    </row>
    <row r="3413" spans="1:19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8276</v>
      </c>
      <c r="O3413" t="s">
        <v>8294</v>
      </c>
      <c r="P3413">
        <f t="shared" si="216"/>
        <v>25</v>
      </c>
      <c r="Q3413" s="9">
        <f t="shared" si="213"/>
        <v>41938.804710648146</v>
      </c>
      <c r="R3413" s="9">
        <f t="shared" si="214"/>
        <v>42137.836435185185</v>
      </c>
      <c r="S3413">
        <f t="shared" si="215"/>
        <v>2014</v>
      </c>
    </row>
    <row r="3414" spans="1:19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8279</v>
      </c>
      <c r="O3414" t="s">
        <v>8305</v>
      </c>
      <c r="P3414">
        <f t="shared" si="216"/>
        <v>25</v>
      </c>
      <c r="Q3414" s="9">
        <f t="shared" si="213"/>
        <v>40985.459803240738</v>
      </c>
      <c r="R3414" s="9">
        <f t="shared" si="214"/>
        <v>41956.846377314811</v>
      </c>
      <c r="S3414">
        <f t="shared" si="215"/>
        <v>2012</v>
      </c>
    </row>
    <row r="3415" spans="1:19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8287</v>
      </c>
      <c r="O3415" t="s">
        <v>8314</v>
      </c>
      <c r="P3415">
        <f t="shared" si="216"/>
        <v>25</v>
      </c>
      <c r="Q3415" s="9">
        <f t="shared" si="213"/>
        <v>41820.752268518518</v>
      </c>
      <c r="R3415" s="9">
        <f t="shared" si="214"/>
        <v>41015.666666666664</v>
      </c>
      <c r="S3415">
        <f t="shared" si="215"/>
        <v>2014</v>
      </c>
    </row>
    <row r="3416" spans="1:19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8273</v>
      </c>
      <c r="O3416" t="s">
        <v>8274</v>
      </c>
      <c r="P3416">
        <f t="shared" si="216"/>
        <v>6.25</v>
      </c>
      <c r="Q3416" s="9">
        <f t="shared" si="213"/>
        <v>42206.763217592597</v>
      </c>
      <c r="R3416" s="9">
        <f t="shared" si="214"/>
        <v>41850.752268518518</v>
      </c>
      <c r="S3416">
        <f t="shared" si="215"/>
        <v>2015</v>
      </c>
    </row>
    <row r="3417" spans="1:19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8273</v>
      </c>
      <c r="O3417" t="s">
        <v>8313</v>
      </c>
      <c r="P3417">
        <f t="shared" si="216"/>
        <v>25</v>
      </c>
      <c r="Q3417" s="9">
        <f t="shared" si="213"/>
        <v>41843.772789351853</v>
      </c>
      <c r="R3417" s="9">
        <f t="shared" si="214"/>
        <v>42236.763217592597</v>
      </c>
      <c r="S3417">
        <f t="shared" si="215"/>
        <v>2014</v>
      </c>
    </row>
    <row r="3418" spans="1:19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8276</v>
      </c>
      <c r="O3418" t="s">
        <v>8294</v>
      </c>
      <c r="P3418">
        <f t="shared" si="216"/>
        <v>25</v>
      </c>
      <c r="Q3418" s="9">
        <f t="shared" si="213"/>
        <v>42167.207071759258</v>
      </c>
      <c r="R3418" s="9">
        <f t="shared" si="214"/>
        <v>41903.772789351853</v>
      </c>
      <c r="S3418">
        <f t="shared" si="215"/>
        <v>2015</v>
      </c>
    </row>
    <row r="3419" spans="1:19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8276</v>
      </c>
      <c r="O3419" t="s">
        <v>8294</v>
      </c>
      <c r="P3419">
        <f t="shared" si="216"/>
        <v>8.3332999999999995</v>
      </c>
      <c r="Q3419" s="9">
        <f t="shared" si="213"/>
        <v>41954.722916666666</v>
      </c>
      <c r="R3419" s="9">
        <f t="shared" si="214"/>
        <v>42197.207071759258</v>
      </c>
      <c r="S3419">
        <f t="shared" si="215"/>
        <v>2014</v>
      </c>
    </row>
    <row r="3420" spans="1:19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8268</v>
      </c>
      <c r="O3420" t="s">
        <v>8302</v>
      </c>
      <c r="P3420">
        <f t="shared" si="216"/>
        <v>25</v>
      </c>
      <c r="Q3420" s="9">
        <f t="shared" si="213"/>
        <v>42064.794490740736</v>
      </c>
      <c r="R3420" s="9">
        <f t="shared" si="214"/>
        <v>42014.722916666666</v>
      </c>
      <c r="S3420">
        <f t="shared" si="215"/>
        <v>2015</v>
      </c>
    </row>
    <row r="3421" spans="1:19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8268</v>
      </c>
      <c r="O3421" t="s">
        <v>8302</v>
      </c>
      <c r="P3421">
        <f t="shared" si="216"/>
        <v>25</v>
      </c>
      <c r="Q3421" s="9">
        <f t="shared" si="213"/>
        <v>41760.10974537037</v>
      </c>
      <c r="R3421" s="9">
        <f t="shared" si="214"/>
        <v>42094.752824074079</v>
      </c>
      <c r="S3421">
        <f t="shared" si="215"/>
        <v>2014</v>
      </c>
    </row>
    <row r="3422" spans="1:19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8279</v>
      </c>
      <c r="O3422" t="s">
        <v>8305</v>
      </c>
      <c r="P3422">
        <f t="shared" si="216"/>
        <v>8.3332999999999995</v>
      </c>
      <c r="Q3422" s="9">
        <f t="shared" si="213"/>
        <v>42058.334027777775</v>
      </c>
      <c r="R3422" s="9">
        <f t="shared" si="214"/>
        <v>41790.979166666664</v>
      </c>
      <c r="S3422">
        <f t="shared" si="215"/>
        <v>2015</v>
      </c>
    </row>
    <row r="3423" spans="1:19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8279</v>
      </c>
      <c r="O3423" t="s">
        <v>8305</v>
      </c>
      <c r="P3423">
        <f t="shared" si="216"/>
        <v>25</v>
      </c>
      <c r="Q3423" s="9">
        <f t="shared" si="213"/>
        <v>40927.036979166667</v>
      </c>
      <c r="R3423" s="9">
        <f t="shared" si="214"/>
        <v>42088.292361111111</v>
      </c>
      <c r="S3423">
        <f t="shared" si="215"/>
        <v>2012</v>
      </c>
    </row>
    <row r="3424" spans="1:19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8271</v>
      </c>
      <c r="O3424" t="s">
        <v>8316</v>
      </c>
      <c r="P3424">
        <f t="shared" si="216"/>
        <v>25</v>
      </c>
      <c r="Q3424" s="9">
        <f t="shared" si="213"/>
        <v>41953.773090277777</v>
      </c>
      <c r="R3424" s="9">
        <f t="shared" si="214"/>
        <v>40986.995312500003</v>
      </c>
      <c r="S3424">
        <f t="shared" si="215"/>
        <v>2014</v>
      </c>
    </row>
    <row r="3425" spans="1:19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8283</v>
      </c>
      <c r="O3425" t="s">
        <v>8286</v>
      </c>
      <c r="P3425">
        <f t="shared" si="216"/>
        <v>12.5</v>
      </c>
      <c r="Q3425" s="9">
        <f t="shared" si="213"/>
        <v>42210.439768518518</v>
      </c>
      <c r="R3425" s="9">
        <f t="shared" si="214"/>
        <v>42013.083333333328</v>
      </c>
      <c r="S3425">
        <f t="shared" si="215"/>
        <v>2015</v>
      </c>
    </row>
    <row r="3426" spans="1:19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8283</v>
      </c>
      <c r="O3426" t="s">
        <v>8286</v>
      </c>
      <c r="P3426">
        <f t="shared" si="216"/>
        <v>25</v>
      </c>
      <c r="Q3426" s="9">
        <f t="shared" si="213"/>
        <v>42297.823113425926</v>
      </c>
      <c r="R3426" s="9">
        <f t="shared" si="214"/>
        <v>42240.439768518518</v>
      </c>
      <c r="S3426">
        <f t="shared" si="215"/>
        <v>2015</v>
      </c>
    </row>
    <row r="3427" spans="1:19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8283</v>
      </c>
      <c r="O3427" t="s">
        <v>8284</v>
      </c>
      <c r="P3427">
        <f t="shared" si="216"/>
        <v>12.5</v>
      </c>
      <c r="Q3427" s="9">
        <f t="shared" si="213"/>
        <v>42207.795787037037</v>
      </c>
      <c r="R3427" s="9">
        <f t="shared" si="214"/>
        <v>42327.864780092597</v>
      </c>
      <c r="S3427">
        <f t="shared" si="215"/>
        <v>2015</v>
      </c>
    </row>
    <row r="3428" spans="1:19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8283</v>
      </c>
      <c r="O3428" t="s">
        <v>8284</v>
      </c>
      <c r="P3428">
        <f t="shared" si="216"/>
        <v>25</v>
      </c>
      <c r="Q3428" s="9">
        <f t="shared" si="213"/>
        <v>41861.767094907409</v>
      </c>
      <c r="R3428" s="9">
        <f t="shared" si="214"/>
        <v>42267.795787037037</v>
      </c>
      <c r="S3428">
        <f t="shared" si="215"/>
        <v>2014</v>
      </c>
    </row>
    <row r="3429" spans="1:19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8283</v>
      </c>
      <c r="O3429" t="s">
        <v>8295</v>
      </c>
      <c r="P3429">
        <f t="shared" si="216"/>
        <v>12.5</v>
      </c>
      <c r="Q3429" s="9">
        <f t="shared" si="213"/>
        <v>42164.299722222218</v>
      </c>
      <c r="R3429" s="9">
        <f t="shared" si="214"/>
        <v>41882.767094907409</v>
      </c>
      <c r="S3429">
        <f t="shared" si="215"/>
        <v>2015</v>
      </c>
    </row>
    <row r="3430" spans="1:19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8283</v>
      </c>
      <c r="O3430" t="s">
        <v>8286</v>
      </c>
      <c r="P3430">
        <f t="shared" si="216"/>
        <v>25</v>
      </c>
      <c r="Q3430" s="9">
        <f t="shared" si="213"/>
        <v>42059.970729166671</v>
      </c>
      <c r="R3430" s="9">
        <f t="shared" si="214"/>
        <v>42190.957638888889</v>
      </c>
      <c r="S3430">
        <f t="shared" si="215"/>
        <v>2015</v>
      </c>
    </row>
    <row r="3431" spans="1:19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8283</v>
      </c>
      <c r="O3431" t="s">
        <v>8286</v>
      </c>
      <c r="P3431">
        <f t="shared" si="216"/>
        <v>25</v>
      </c>
      <c r="Q3431" s="9">
        <f t="shared" si="213"/>
        <v>42756.018506944441</v>
      </c>
      <c r="R3431" s="9">
        <f t="shared" si="214"/>
        <v>42089.929062499999</v>
      </c>
      <c r="S3431">
        <f t="shared" si="215"/>
        <v>2017</v>
      </c>
    </row>
    <row r="3432" spans="1:19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8283</v>
      </c>
      <c r="O3432" t="s">
        <v>8295</v>
      </c>
      <c r="P3432">
        <f t="shared" si="216"/>
        <v>25</v>
      </c>
      <c r="Q3432" s="9">
        <f t="shared" si="213"/>
        <v>42317.826377314821</v>
      </c>
      <c r="R3432" s="9">
        <f t="shared" si="214"/>
        <v>42786.018506944441</v>
      </c>
      <c r="S3432">
        <f t="shared" si="215"/>
        <v>2015</v>
      </c>
    </row>
    <row r="3433" spans="1:19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8283</v>
      </c>
      <c r="O3433" t="s">
        <v>8286</v>
      </c>
      <c r="P3433">
        <f t="shared" si="216"/>
        <v>25</v>
      </c>
      <c r="Q3433" s="9">
        <f t="shared" si="213"/>
        <v>41830.267407407409</v>
      </c>
      <c r="R3433" s="9">
        <f t="shared" si="214"/>
        <v>42357.826377314821</v>
      </c>
      <c r="S3433">
        <f t="shared" si="215"/>
        <v>2014</v>
      </c>
    </row>
    <row r="3434" spans="1:19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8283</v>
      </c>
      <c r="O3434" t="s">
        <v>8286</v>
      </c>
      <c r="P3434">
        <f t="shared" si="216"/>
        <v>12.5</v>
      </c>
      <c r="Q3434" s="9">
        <f t="shared" si="213"/>
        <v>42439.702314814815</v>
      </c>
      <c r="R3434" s="9">
        <f t="shared" si="214"/>
        <v>41860.267407407409</v>
      </c>
      <c r="S3434">
        <f t="shared" si="215"/>
        <v>2016</v>
      </c>
    </row>
    <row r="3435" spans="1:19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8283</v>
      </c>
      <c r="O3435" t="s">
        <v>8286</v>
      </c>
      <c r="P3435">
        <f t="shared" si="216"/>
        <v>25</v>
      </c>
      <c r="Q3435" s="9">
        <f t="shared" si="213"/>
        <v>42243.790393518517</v>
      </c>
      <c r="R3435" s="9">
        <f t="shared" si="214"/>
        <v>42468.774305555555</v>
      </c>
      <c r="S3435">
        <f t="shared" si="215"/>
        <v>2015</v>
      </c>
    </row>
    <row r="3436" spans="1:19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8283</v>
      </c>
      <c r="O3436" t="s">
        <v>8286</v>
      </c>
      <c r="P3436">
        <f t="shared" si="216"/>
        <v>25</v>
      </c>
      <c r="Q3436" s="9">
        <f t="shared" si="213"/>
        <v>42479.039212962962</v>
      </c>
      <c r="R3436" s="9">
        <f t="shared" si="214"/>
        <v>42303.790393518517</v>
      </c>
      <c r="S3436">
        <f t="shared" si="215"/>
        <v>2016</v>
      </c>
    </row>
    <row r="3437" spans="1:19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8283</v>
      </c>
      <c r="O3437" t="s">
        <v>8286</v>
      </c>
      <c r="P3437">
        <f t="shared" si="216"/>
        <v>25</v>
      </c>
      <c r="Q3437" s="9">
        <f t="shared" si="213"/>
        <v>41513.107256944444</v>
      </c>
      <c r="R3437" s="9">
        <f t="shared" si="214"/>
        <v>42509.039212962962</v>
      </c>
      <c r="S3437">
        <f t="shared" si="215"/>
        <v>2013</v>
      </c>
    </row>
    <row r="3438" spans="1:19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8281</v>
      </c>
      <c r="O3438" t="s">
        <v>8299</v>
      </c>
      <c r="P3438">
        <f t="shared" si="216"/>
        <v>4.8</v>
      </c>
      <c r="Q3438" s="9">
        <f t="shared" si="213"/>
        <v>42097.649224537032</v>
      </c>
      <c r="R3438" s="9">
        <f t="shared" si="214"/>
        <v>41528.107256944444</v>
      </c>
      <c r="S3438">
        <f t="shared" si="215"/>
        <v>2015</v>
      </c>
    </row>
    <row r="3439" spans="1:19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8283</v>
      </c>
      <c r="O3439" t="s">
        <v>8284</v>
      </c>
      <c r="P3439">
        <f t="shared" si="216"/>
        <v>2.6667000000000001</v>
      </c>
      <c r="Q3439" s="9">
        <f t="shared" si="213"/>
        <v>41811.555462962962</v>
      </c>
      <c r="R3439" s="9">
        <f t="shared" si="214"/>
        <v>42157.649224537032</v>
      </c>
      <c r="S3439">
        <f t="shared" si="215"/>
        <v>2014</v>
      </c>
    </row>
    <row r="3440" spans="1:19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8283</v>
      </c>
      <c r="O3440" t="s">
        <v>8286</v>
      </c>
      <c r="P3440">
        <f t="shared" si="216"/>
        <v>5.75</v>
      </c>
      <c r="Q3440" s="9">
        <f t="shared" si="213"/>
        <v>41879.043530092589</v>
      </c>
      <c r="R3440" s="9">
        <f t="shared" si="214"/>
        <v>41812.875</v>
      </c>
      <c r="S3440">
        <f t="shared" si="215"/>
        <v>2014</v>
      </c>
    </row>
    <row r="3441" spans="1:19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8283</v>
      </c>
      <c r="O3441" t="s">
        <v>8286</v>
      </c>
      <c r="P3441">
        <f t="shared" si="216"/>
        <v>5.75</v>
      </c>
      <c r="Q3441" s="9">
        <f t="shared" si="213"/>
        <v>42286.861493055556</v>
      </c>
      <c r="R3441" s="9">
        <f t="shared" si="214"/>
        <v>41909.043530092589</v>
      </c>
      <c r="S3441">
        <f t="shared" si="215"/>
        <v>2015</v>
      </c>
    </row>
    <row r="3442" spans="1:19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8287</v>
      </c>
      <c r="O3442" t="s">
        <v>8290</v>
      </c>
      <c r="P3442">
        <f t="shared" si="216"/>
        <v>22</v>
      </c>
      <c r="Q3442" s="9">
        <f t="shared" si="213"/>
        <v>42409.571284722217</v>
      </c>
      <c r="R3442" s="9">
        <f t="shared" si="214"/>
        <v>42316.90315972222</v>
      </c>
      <c r="S3442">
        <f t="shared" si="215"/>
        <v>2016</v>
      </c>
    </row>
    <row r="3443" spans="1:19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8283</v>
      </c>
      <c r="O3443" t="s">
        <v>8284</v>
      </c>
      <c r="P3443">
        <f t="shared" si="216"/>
        <v>7.3333000000000004</v>
      </c>
      <c r="Q3443" s="9">
        <f t="shared" si="213"/>
        <v>41456.981215277774</v>
      </c>
      <c r="R3443" s="9">
        <f t="shared" si="214"/>
        <v>42439.571284722217</v>
      </c>
      <c r="S3443">
        <f t="shared" si="215"/>
        <v>2013</v>
      </c>
    </row>
    <row r="3444" spans="1:19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8271</v>
      </c>
      <c r="O3444" t="s">
        <v>8312</v>
      </c>
      <c r="P3444">
        <f t="shared" si="216"/>
        <v>7</v>
      </c>
      <c r="Q3444" s="9">
        <f t="shared" si="213"/>
        <v>42429.84956018519</v>
      </c>
      <c r="R3444" s="9">
        <f t="shared" si="214"/>
        <v>41486.981215277774</v>
      </c>
      <c r="S3444">
        <f t="shared" si="215"/>
        <v>2016</v>
      </c>
    </row>
    <row r="3445" spans="1:19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8287</v>
      </c>
      <c r="O3445" t="s">
        <v>8310</v>
      </c>
      <c r="P3445">
        <f t="shared" si="216"/>
        <v>10.5</v>
      </c>
      <c r="Q3445" s="9">
        <f t="shared" si="213"/>
        <v>41250.025902777779</v>
      </c>
      <c r="R3445" s="9">
        <f t="shared" si="214"/>
        <v>42459.807893518519</v>
      </c>
      <c r="S3445">
        <f t="shared" si="215"/>
        <v>2012</v>
      </c>
    </row>
    <row r="3446" spans="1:19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8276</v>
      </c>
      <c r="O3446" t="s">
        <v>8294</v>
      </c>
      <c r="P3446">
        <f t="shared" si="216"/>
        <v>3</v>
      </c>
      <c r="Q3446" s="9">
        <f t="shared" si="213"/>
        <v>42496.264965277776</v>
      </c>
      <c r="R3446" s="9">
        <f t="shared" si="214"/>
        <v>41280.025902777779</v>
      </c>
      <c r="S3446">
        <f t="shared" si="215"/>
        <v>2016</v>
      </c>
    </row>
    <row r="3447" spans="1:19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8276</v>
      </c>
      <c r="O3447" t="s">
        <v>8304</v>
      </c>
      <c r="P3447">
        <f t="shared" si="216"/>
        <v>10.5</v>
      </c>
      <c r="Q3447" s="9">
        <f t="shared" si="213"/>
        <v>42382.130833333329</v>
      </c>
      <c r="R3447" s="9">
        <f t="shared" si="214"/>
        <v>42526.264965277776</v>
      </c>
      <c r="S3447">
        <f t="shared" si="215"/>
        <v>2016</v>
      </c>
    </row>
    <row r="3448" spans="1:19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8279</v>
      </c>
      <c r="O3448" t="s">
        <v>8305</v>
      </c>
      <c r="P3448">
        <f t="shared" si="216"/>
        <v>10.5</v>
      </c>
      <c r="Q3448" s="9">
        <f t="shared" si="213"/>
        <v>41831.742962962962</v>
      </c>
      <c r="R3448" s="9">
        <f t="shared" si="214"/>
        <v>42412.130833333329</v>
      </c>
      <c r="S3448">
        <f t="shared" si="215"/>
        <v>2014</v>
      </c>
    </row>
    <row r="3449" spans="1:19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8283</v>
      </c>
      <c r="O3449" t="s">
        <v>8286</v>
      </c>
      <c r="P3449">
        <f t="shared" si="216"/>
        <v>7</v>
      </c>
      <c r="Q3449" s="9">
        <f t="shared" si="213"/>
        <v>41745.891319444447</v>
      </c>
      <c r="R3449" s="9">
        <f t="shared" si="214"/>
        <v>41860.125</v>
      </c>
      <c r="S3449">
        <f t="shared" si="215"/>
        <v>2014</v>
      </c>
    </row>
    <row r="3450" spans="1:19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8283</v>
      </c>
      <c r="O3450" t="s">
        <v>8286</v>
      </c>
      <c r="P3450">
        <f t="shared" si="216"/>
        <v>10.5</v>
      </c>
      <c r="Q3450" s="9">
        <f t="shared" si="213"/>
        <v>42559.474004629628</v>
      </c>
      <c r="R3450" s="9">
        <f t="shared" si="214"/>
        <v>41767.891319444447</v>
      </c>
      <c r="S3450">
        <f t="shared" si="215"/>
        <v>2016</v>
      </c>
    </row>
    <row r="3451" spans="1:19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8283</v>
      </c>
      <c r="O3451" t="s">
        <v>8286</v>
      </c>
      <c r="P3451">
        <f t="shared" si="216"/>
        <v>10.5</v>
      </c>
      <c r="Q3451" s="9">
        <f t="shared" si="213"/>
        <v>41995.084074074075</v>
      </c>
      <c r="R3451" s="9">
        <f t="shared" si="214"/>
        <v>42619.474004629628</v>
      </c>
      <c r="S3451">
        <f t="shared" si="215"/>
        <v>2014</v>
      </c>
    </row>
    <row r="3452" spans="1:19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8283</v>
      </c>
      <c r="O3452" t="s">
        <v>8286</v>
      </c>
      <c r="P3452">
        <f t="shared" si="216"/>
        <v>7</v>
      </c>
      <c r="Q3452" s="9">
        <f t="shared" si="213"/>
        <v>42202.594293981485</v>
      </c>
      <c r="R3452" s="9">
        <f t="shared" si="214"/>
        <v>42024.802777777775</v>
      </c>
      <c r="S3452">
        <f t="shared" si="215"/>
        <v>2015</v>
      </c>
    </row>
    <row r="3453" spans="1:19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8281</v>
      </c>
      <c r="O3453" t="s">
        <v>8285</v>
      </c>
      <c r="P3453">
        <f t="shared" si="216"/>
        <v>20</v>
      </c>
      <c r="Q3453" s="9">
        <f t="shared" si="213"/>
        <v>42340.847361111111</v>
      </c>
      <c r="R3453" s="9">
        <f t="shared" si="214"/>
        <v>42232.587974537033</v>
      </c>
      <c r="S3453">
        <f t="shared" si="215"/>
        <v>2015</v>
      </c>
    </row>
    <row r="3454" spans="1:19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8268</v>
      </c>
      <c r="O3454" t="s">
        <v>8302</v>
      </c>
      <c r="P3454">
        <f t="shared" si="216"/>
        <v>20</v>
      </c>
      <c r="Q3454" s="9">
        <f t="shared" si="213"/>
        <v>42545.705266203702</v>
      </c>
      <c r="R3454" s="9">
        <f t="shared" si="214"/>
        <v>42370.847361111111</v>
      </c>
      <c r="S3454">
        <f t="shared" si="215"/>
        <v>2016</v>
      </c>
    </row>
    <row r="3455" spans="1:19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8268</v>
      </c>
      <c r="O3455" t="s">
        <v>8302</v>
      </c>
      <c r="P3455">
        <f t="shared" si="216"/>
        <v>10</v>
      </c>
      <c r="Q3455" s="9">
        <f t="shared" si="213"/>
        <v>40981.802615740737</v>
      </c>
      <c r="R3455" s="9">
        <f t="shared" si="214"/>
        <v>42582.666666666672</v>
      </c>
      <c r="S3455">
        <f t="shared" si="215"/>
        <v>2012</v>
      </c>
    </row>
    <row r="3456" spans="1:19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8287</v>
      </c>
      <c r="O3456" t="s">
        <v>8288</v>
      </c>
      <c r="P3456">
        <f t="shared" si="216"/>
        <v>10</v>
      </c>
      <c r="Q3456" s="9">
        <f t="shared" si="213"/>
        <v>41821.407187500001</v>
      </c>
      <c r="R3456" s="9">
        <f t="shared" si="214"/>
        <v>41041.104861111111</v>
      </c>
      <c r="S3456">
        <f t="shared" si="215"/>
        <v>2014</v>
      </c>
    </row>
    <row r="3457" spans="1:19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8276</v>
      </c>
      <c r="O3457" t="s">
        <v>8304</v>
      </c>
      <c r="P3457">
        <f t="shared" si="216"/>
        <v>20</v>
      </c>
      <c r="Q3457" s="9">
        <f t="shared" si="213"/>
        <v>42170.996527777781</v>
      </c>
      <c r="R3457" s="9">
        <f t="shared" si="214"/>
        <v>41851.407187500001</v>
      </c>
      <c r="S3457">
        <f t="shared" si="215"/>
        <v>2015</v>
      </c>
    </row>
    <row r="3458" spans="1:19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8273</v>
      </c>
      <c r="O3458" t="s">
        <v>8315</v>
      </c>
      <c r="P3458">
        <f t="shared" si="216"/>
        <v>20</v>
      </c>
      <c r="Q3458" s="9">
        <f t="shared" si="213"/>
        <v>41884.874328703707</v>
      </c>
      <c r="R3458" s="9">
        <f t="shared" si="214"/>
        <v>42185.996527777781</v>
      </c>
      <c r="S3458">
        <f t="shared" si="215"/>
        <v>2014</v>
      </c>
    </row>
    <row r="3459" spans="1:19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8287</v>
      </c>
      <c r="O3459" t="s">
        <v>8290</v>
      </c>
      <c r="P3459">
        <f t="shared" si="216"/>
        <v>20</v>
      </c>
      <c r="Q3459" s="9">
        <f t="shared" ref="Q3459:Q3522" si="217">(((J3460/60)/60)/24)+DATE(1970,1,1)</f>
        <v>41831.675034722226</v>
      </c>
      <c r="R3459" s="9">
        <f t="shared" ref="R3459:R3522" si="218">(((I3459/60)/60)/24)+DATE(1970,1,1)</f>
        <v>41914.874328703707</v>
      </c>
      <c r="S3459">
        <f t="shared" ref="S3459:S3522" si="219">YEAR(Q3459)</f>
        <v>2014</v>
      </c>
    </row>
    <row r="3460" spans="1:19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8283</v>
      </c>
      <c r="O3460" t="s">
        <v>8286</v>
      </c>
      <c r="P3460">
        <f t="shared" si="216"/>
        <v>20</v>
      </c>
      <c r="Q3460" s="9">
        <f t="shared" si="217"/>
        <v>41929.266215277778</v>
      </c>
      <c r="R3460" s="9">
        <f t="shared" si="218"/>
        <v>41891.675034722226</v>
      </c>
      <c r="S3460">
        <f t="shared" si="219"/>
        <v>2014</v>
      </c>
    </row>
    <row r="3461" spans="1:19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8283</v>
      </c>
      <c r="O3461" t="s">
        <v>8286</v>
      </c>
      <c r="P3461">
        <f t="shared" ref="P3461:P3524" si="220">IFERROR(ROUND(E3461/L3461,4),0)</f>
        <v>20</v>
      </c>
      <c r="Q3461" s="9">
        <f t="shared" si="217"/>
        <v>42122.693159722221</v>
      </c>
      <c r="R3461" s="9">
        <f t="shared" si="218"/>
        <v>41968.823611111111</v>
      </c>
      <c r="S3461">
        <f t="shared" si="219"/>
        <v>2015</v>
      </c>
    </row>
    <row r="3462" spans="1:19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8283</v>
      </c>
      <c r="O3462" t="s">
        <v>8286</v>
      </c>
      <c r="P3462">
        <f t="shared" si="220"/>
        <v>10</v>
      </c>
      <c r="Q3462" s="9">
        <f t="shared" si="217"/>
        <v>42065.190694444449</v>
      </c>
      <c r="R3462" s="9">
        <f t="shared" si="218"/>
        <v>42152.693159722221</v>
      </c>
      <c r="S3462">
        <f t="shared" si="219"/>
        <v>2015</v>
      </c>
    </row>
    <row r="3463" spans="1:19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8283</v>
      </c>
      <c r="O3463" t="s">
        <v>8286</v>
      </c>
      <c r="P3463">
        <f t="shared" si="220"/>
        <v>10</v>
      </c>
      <c r="Q3463" s="9">
        <f t="shared" si="217"/>
        <v>42039.194988425923</v>
      </c>
      <c r="R3463" s="9">
        <f t="shared" si="218"/>
        <v>42090.149027777778</v>
      </c>
      <c r="S3463">
        <f t="shared" si="219"/>
        <v>2015</v>
      </c>
    </row>
    <row r="3464" spans="1:19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8283</v>
      </c>
      <c r="O3464" t="s">
        <v>8286</v>
      </c>
      <c r="P3464">
        <f t="shared" si="220"/>
        <v>20</v>
      </c>
      <c r="Q3464" s="9">
        <f t="shared" si="217"/>
        <v>42272.713171296295</v>
      </c>
      <c r="R3464" s="9">
        <f t="shared" si="218"/>
        <v>42099.153321759266</v>
      </c>
      <c r="S3464">
        <f t="shared" si="219"/>
        <v>2015</v>
      </c>
    </row>
    <row r="3465" spans="1:19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8268</v>
      </c>
      <c r="O3465" t="s">
        <v>8275</v>
      </c>
      <c r="P3465">
        <f t="shared" si="220"/>
        <v>3.8</v>
      </c>
      <c r="Q3465" s="9">
        <f t="shared" si="217"/>
        <v>42002.54488425926</v>
      </c>
      <c r="R3465" s="9">
        <f t="shared" si="218"/>
        <v>42332.754837962959</v>
      </c>
      <c r="S3465">
        <f t="shared" si="219"/>
        <v>2014</v>
      </c>
    </row>
    <row r="3466" spans="1:19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8283</v>
      </c>
      <c r="O3466" t="s">
        <v>8286</v>
      </c>
      <c r="P3466">
        <f t="shared" si="220"/>
        <v>4.75</v>
      </c>
      <c r="Q3466" s="9">
        <f t="shared" si="217"/>
        <v>42759.593310185184</v>
      </c>
      <c r="R3466" s="9">
        <f t="shared" si="218"/>
        <v>42032.54488425926</v>
      </c>
      <c r="S3466">
        <f t="shared" si="219"/>
        <v>2017</v>
      </c>
    </row>
    <row r="3467" spans="1:19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8268</v>
      </c>
      <c r="O3467" t="s">
        <v>8302</v>
      </c>
      <c r="P3467">
        <f t="shared" si="220"/>
        <v>3</v>
      </c>
      <c r="Q3467" s="9">
        <f t="shared" si="217"/>
        <v>42792.843969907408</v>
      </c>
      <c r="R3467" s="9">
        <f t="shared" si="218"/>
        <v>42819.55164351852</v>
      </c>
      <c r="S3467">
        <f t="shared" si="219"/>
        <v>2017</v>
      </c>
    </row>
    <row r="3468" spans="1:19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8287</v>
      </c>
      <c r="O3468" t="s">
        <v>8290</v>
      </c>
      <c r="P3468">
        <f t="shared" si="220"/>
        <v>18</v>
      </c>
      <c r="Q3468" s="9">
        <f t="shared" si="217"/>
        <v>41899.792037037041</v>
      </c>
      <c r="R3468" s="9">
        <f t="shared" si="218"/>
        <v>42852.802303240736</v>
      </c>
      <c r="S3468">
        <f t="shared" si="219"/>
        <v>2014</v>
      </c>
    </row>
    <row r="3469" spans="1:19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8281</v>
      </c>
      <c r="O3469" t="s">
        <v>8285</v>
      </c>
      <c r="P3469">
        <f t="shared" si="220"/>
        <v>5.6666999999999996</v>
      </c>
      <c r="Q3469" s="9">
        <f t="shared" si="217"/>
        <v>42027.353738425925</v>
      </c>
      <c r="R3469" s="9">
        <f t="shared" si="218"/>
        <v>41929.792037037041</v>
      </c>
      <c r="S3469">
        <f t="shared" si="219"/>
        <v>2015</v>
      </c>
    </row>
    <row r="3470" spans="1:19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8279</v>
      </c>
      <c r="O3470" t="s">
        <v>8305</v>
      </c>
      <c r="P3470">
        <f t="shared" si="220"/>
        <v>5.6666999999999996</v>
      </c>
      <c r="Q3470" s="9">
        <f t="shared" si="217"/>
        <v>40619.097210648149</v>
      </c>
      <c r="R3470" s="9">
        <f t="shared" si="218"/>
        <v>42057.353738425925</v>
      </c>
      <c r="S3470">
        <f t="shared" si="219"/>
        <v>2011</v>
      </c>
    </row>
    <row r="3471" spans="1:19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8276</v>
      </c>
      <c r="O3471" t="s">
        <v>8294</v>
      </c>
      <c r="P3471">
        <f t="shared" si="220"/>
        <v>5.3333000000000004</v>
      </c>
      <c r="Q3471" s="9">
        <f t="shared" si="217"/>
        <v>42169.958506944444</v>
      </c>
      <c r="R3471" s="9">
        <f t="shared" si="218"/>
        <v>40657.290972222225</v>
      </c>
      <c r="S3471">
        <f t="shared" si="219"/>
        <v>2015</v>
      </c>
    </row>
    <row r="3472" spans="1:19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8283</v>
      </c>
      <c r="O3472" t="s">
        <v>8286</v>
      </c>
      <c r="P3472">
        <f t="shared" si="220"/>
        <v>16</v>
      </c>
      <c r="Q3472" s="9">
        <f t="shared" si="217"/>
        <v>41803.116053240738</v>
      </c>
      <c r="R3472" s="9">
        <f t="shared" si="218"/>
        <v>42199.958506944444</v>
      </c>
      <c r="S3472">
        <f t="shared" si="219"/>
        <v>2014</v>
      </c>
    </row>
    <row r="3473" spans="1:19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8268</v>
      </c>
      <c r="O3473" t="s">
        <v>8270</v>
      </c>
      <c r="P3473">
        <f t="shared" si="220"/>
        <v>7.5</v>
      </c>
      <c r="Q3473" s="9">
        <f t="shared" si="217"/>
        <v>42775.172824074078</v>
      </c>
      <c r="R3473" s="9">
        <f t="shared" si="218"/>
        <v>41863.116053240738</v>
      </c>
      <c r="S3473">
        <f t="shared" si="219"/>
        <v>2017</v>
      </c>
    </row>
    <row r="3474" spans="1:19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8306</v>
      </c>
      <c r="O3474" t="s">
        <v>8307</v>
      </c>
      <c r="P3474">
        <f t="shared" si="220"/>
        <v>15</v>
      </c>
      <c r="Q3474" s="9">
        <f t="shared" si="217"/>
        <v>41845.866793981484</v>
      </c>
      <c r="R3474" s="9">
        <f t="shared" si="218"/>
        <v>42800.172824074078</v>
      </c>
      <c r="S3474">
        <f t="shared" si="219"/>
        <v>2014</v>
      </c>
    </row>
    <row r="3475" spans="1:19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8276</v>
      </c>
      <c r="O3475" t="s">
        <v>8294</v>
      </c>
      <c r="P3475">
        <f t="shared" si="220"/>
        <v>7.5</v>
      </c>
      <c r="Q3475" s="9">
        <f t="shared" si="217"/>
        <v>42297.432951388888</v>
      </c>
      <c r="R3475" s="9">
        <f t="shared" si="218"/>
        <v>41875.866793981484</v>
      </c>
      <c r="S3475">
        <f t="shared" si="219"/>
        <v>2015</v>
      </c>
    </row>
    <row r="3476" spans="1:19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8271</v>
      </c>
      <c r="O3476" t="s">
        <v>8308</v>
      </c>
      <c r="P3476">
        <f t="shared" si="220"/>
        <v>5</v>
      </c>
      <c r="Q3476" s="9">
        <f t="shared" si="217"/>
        <v>41838.536782407406</v>
      </c>
      <c r="R3476" s="9">
        <f t="shared" si="218"/>
        <v>42350.416666666672</v>
      </c>
      <c r="S3476">
        <f t="shared" si="219"/>
        <v>2014</v>
      </c>
    </row>
    <row r="3477" spans="1:19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8271</v>
      </c>
      <c r="O3477" t="s">
        <v>8308</v>
      </c>
      <c r="P3477">
        <f t="shared" si="220"/>
        <v>7.5</v>
      </c>
      <c r="Q3477" s="9">
        <f t="shared" si="217"/>
        <v>42258.780324074076</v>
      </c>
      <c r="R3477" s="9">
        <f t="shared" si="218"/>
        <v>41863.536782407406</v>
      </c>
      <c r="S3477">
        <f t="shared" si="219"/>
        <v>2015</v>
      </c>
    </row>
    <row r="3478" spans="1:19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8271</v>
      </c>
      <c r="O3478" t="s">
        <v>8308</v>
      </c>
      <c r="P3478">
        <f t="shared" si="220"/>
        <v>7.5</v>
      </c>
      <c r="Q3478" s="9">
        <f t="shared" si="217"/>
        <v>42463.866666666669</v>
      </c>
      <c r="R3478" s="9">
        <f t="shared" si="218"/>
        <v>42288.780324074076</v>
      </c>
      <c r="S3478">
        <f t="shared" si="219"/>
        <v>2016</v>
      </c>
    </row>
    <row r="3479" spans="1:19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8271</v>
      </c>
      <c r="O3479" t="s">
        <v>8308</v>
      </c>
      <c r="P3479">
        <f t="shared" si="220"/>
        <v>15</v>
      </c>
      <c r="Q3479" s="9">
        <f t="shared" si="217"/>
        <v>41877.904988425929</v>
      </c>
      <c r="R3479" s="9">
        <f t="shared" si="218"/>
        <v>42484.915972222225</v>
      </c>
      <c r="S3479">
        <f t="shared" si="219"/>
        <v>2014</v>
      </c>
    </row>
    <row r="3480" spans="1:19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8273</v>
      </c>
      <c r="O3480" t="s">
        <v>8311</v>
      </c>
      <c r="P3480">
        <f t="shared" si="220"/>
        <v>15</v>
      </c>
      <c r="Q3480" s="9">
        <f t="shared" si="217"/>
        <v>41860.91002314815</v>
      </c>
      <c r="R3480" s="9">
        <f t="shared" si="218"/>
        <v>41907.904988425929</v>
      </c>
      <c r="S3480">
        <f t="shared" si="219"/>
        <v>2014</v>
      </c>
    </row>
    <row r="3481" spans="1:19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8273</v>
      </c>
      <c r="O3481" t="s">
        <v>8274</v>
      </c>
      <c r="P3481">
        <f t="shared" si="220"/>
        <v>7.5</v>
      </c>
      <c r="Q3481" s="9">
        <f t="shared" si="217"/>
        <v>42577.607361111113</v>
      </c>
      <c r="R3481" s="9">
        <f t="shared" si="218"/>
        <v>41872.91002314815</v>
      </c>
      <c r="S3481">
        <f t="shared" si="219"/>
        <v>2016</v>
      </c>
    </row>
    <row r="3482" spans="1:19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8268</v>
      </c>
      <c r="O3482" t="s">
        <v>8302</v>
      </c>
      <c r="P3482">
        <f t="shared" si="220"/>
        <v>15</v>
      </c>
      <c r="Q3482" s="9">
        <f t="shared" si="217"/>
        <v>41880.827118055553</v>
      </c>
      <c r="R3482" s="9">
        <f t="shared" si="218"/>
        <v>42607.607361111113</v>
      </c>
      <c r="S3482">
        <f t="shared" si="219"/>
        <v>2014</v>
      </c>
    </row>
    <row r="3483" spans="1:19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8268</v>
      </c>
      <c r="O3483" t="s">
        <v>8275</v>
      </c>
      <c r="P3483">
        <f t="shared" si="220"/>
        <v>15</v>
      </c>
      <c r="Q3483" s="9">
        <f t="shared" si="217"/>
        <v>42297.816284722227</v>
      </c>
      <c r="R3483" s="9">
        <f t="shared" si="218"/>
        <v>41897.839583333334</v>
      </c>
      <c r="S3483">
        <f t="shared" si="219"/>
        <v>2015</v>
      </c>
    </row>
    <row r="3484" spans="1:19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8283</v>
      </c>
      <c r="O3484" t="s">
        <v>8295</v>
      </c>
      <c r="P3484">
        <f t="shared" si="220"/>
        <v>7.5</v>
      </c>
      <c r="Q3484" s="9">
        <f t="shared" si="217"/>
        <v>41820.870821759258</v>
      </c>
      <c r="R3484" s="9">
        <f t="shared" si="218"/>
        <v>42338.708333333328</v>
      </c>
      <c r="S3484">
        <f t="shared" si="219"/>
        <v>2014</v>
      </c>
    </row>
    <row r="3485" spans="1:19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8283</v>
      </c>
      <c r="O3485" t="s">
        <v>8286</v>
      </c>
      <c r="P3485">
        <f t="shared" si="220"/>
        <v>5</v>
      </c>
      <c r="Q3485" s="9">
        <f t="shared" si="217"/>
        <v>41970.085046296299</v>
      </c>
      <c r="R3485" s="9">
        <f t="shared" si="218"/>
        <v>41850.870821759258</v>
      </c>
      <c r="S3485">
        <f t="shared" si="219"/>
        <v>2014</v>
      </c>
    </row>
    <row r="3486" spans="1:19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8283</v>
      </c>
      <c r="O3486" t="s">
        <v>8286</v>
      </c>
      <c r="P3486">
        <f t="shared" si="220"/>
        <v>15</v>
      </c>
      <c r="Q3486" s="9">
        <f t="shared" si="217"/>
        <v>41682.23646990741</v>
      </c>
      <c r="R3486" s="9">
        <f t="shared" si="218"/>
        <v>42000.085046296299</v>
      </c>
      <c r="S3486">
        <f t="shared" si="219"/>
        <v>2014</v>
      </c>
    </row>
    <row r="3487" spans="1:19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8281</v>
      </c>
      <c r="O3487" t="s">
        <v>8299</v>
      </c>
      <c r="P3487">
        <f t="shared" si="220"/>
        <v>4.8333000000000004</v>
      </c>
      <c r="Q3487" s="9">
        <f t="shared" si="217"/>
        <v>42230.578622685185</v>
      </c>
      <c r="R3487" s="9">
        <f t="shared" si="218"/>
        <v>41712.194803240738</v>
      </c>
      <c r="S3487">
        <f t="shared" si="219"/>
        <v>2015</v>
      </c>
    </row>
    <row r="3488" spans="1:19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8268</v>
      </c>
      <c r="O3488" t="s">
        <v>8302</v>
      </c>
      <c r="P3488">
        <f t="shared" si="220"/>
        <v>2</v>
      </c>
      <c r="Q3488" s="9">
        <f t="shared" si="217"/>
        <v>42376.79206018518</v>
      </c>
      <c r="R3488" s="9">
        <f t="shared" si="218"/>
        <v>42254.578622685185</v>
      </c>
      <c r="S3488">
        <f t="shared" si="219"/>
        <v>2016</v>
      </c>
    </row>
    <row r="3489" spans="1:19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8281</v>
      </c>
      <c r="O3489" t="s">
        <v>8292</v>
      </c>
      <c r="P3489">
        <f t="shared" si="220"/>
        <v>13</v>
      </c>
      <c r="Q3489" s="9">
        <f t="shared" si="217"/>
        <v>42628.849120370374</v>
      </c>
      <c r="R3489" s="9">
        <f t="shared" si="218"/>
        <v>42394.79206018518</v>
      </c>
      <c r="S3489">
        <f t="shared" si="219"/>
        <v>2016</v>
      </c>
    </row>
    <row r="3490" spans="1:19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8283</v>
      </c>
      <c r="O3490" t="s">
        <v>8286</v>
      </c>
      <c r="P3490">
        <f t="shared" si="220"/>
        <v>3.25</v>
      </c>
      <c r="Q3490" s="9">
        <f t="shared" si="217"/>
        <v>41960.771354166667</v>
      </c>
      <c r="R3490" s="9">
        <f t="shared" si="218"/>
        <v>42656.849120370374</v>
      </c>
      <c r="S3490">
        <f t="shared" si="219"/>
        <v>2014</v>
      </c>
    </row>
    <row r="3491" spans="1:19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8268</v>
      </c>
      <c r="O3491" t="s">
        <v>8302</v>
      </c>
      <c r="P3491">
        <f t="shared" si="220"/>
        <v>4</v>
      </c>
      <c r="Q3491" s="9">
        <f t="shared" si="217"/>
        <v>42002.926990740743</v>
      </c>
      <c r="R3491" s="9">
        <f t="shared" si="218"/>
        <v>41990.771354166667</v>
      </c>
      <c r="S3491">
        <f t="shared" si="219"/>
        <v>2014</v>
      </c>
    </row>
    <row r="3492" spans="1:19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8276</v>
      </c>
      <c r="O3492" t="s">
        <v>8294</v>
      </c>
      <c r="P3492">
        <f t="shared" si="220"/>
        <v>3</v>
      </c>
      <c r="Q3492" s="9">
        <f t="shared" si="217"/>
        <v>42037.789895833332</v>
      </c>
      <c r="R3492" s="9">
        <f t="shared" si="218"/>
        <v>42032.926990740743</v>
      </c>
      <c r="S3492">
        <f t="shared" si="219"/>
        <v>2015</v>
      </c>
    </row>
    <row r="3493" spans="1:19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8268</v>
      </c>
      <c r="O3493" t="s">
        <v>8278</v>
      </c>
      <c r="P3493">
        <f t="shared" si="220"/>
        <v>4</v>
      </c>
      <c r="Q3493" s="9">
        <f t="shared" si="217"/>
        <v>42160.927488425921</v>
      </c>
      <c r="R3493" s="9">
        <f t="shared" si="218"/>
        <v>42067.789895833332</v>
      </c>
      <c r="S3493">
        <f t="shared" si="219"/>
        <v>2015</v>
      </c>
    </row>
    <row r="3494" spans="1:19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8281</v>
      </c>
      <c r="O3494" t="s">
        <v>8285</v>
      </c>
      <c r="P3494">
        <f t="shared" si="220"/>
        <v>5.5</v>
      </c>
      <c r="Q3494" s="9">
        <f t="shared" si="217"/>
        <v>42649.742210648154</v>
      </c>
      <c r="R3494" s="9">
        <f t="shared" si="218"/>
        <v>42220.927488425921</v>
      </c>
      <c r="S3494">
        <f t="shared" si="219"/>
        <v>2016</v>
      </c>
    </row>
    <row r="3495" spans="1:19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8281</v>
      </c>
      <c r="O3495" t="s">
        <v>8299</v>
      </c>
      <c r="P3495">
        <f t="shared" si="220"/>
        <v>5.5</v>
      </c>
      <c r="Q3495" s="9">
        <f t="shared" si="217"/>
        <v>41830.947013888886</v>
      </c>
      <c r="R3495" s="9">
        <f t="shared" si="218"/>
        <v>42694.783877314811</v>
      </c>
      <c r="S3495">
        <f t="shared" si="219"/>
        <v>2014</v>
      </c>
    </row>
    <row r="3496" spans="1:19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8268</v>
      </c>
      <c r="O3496" t="s">
        <v>8270</v>
      </c>
      <c r="P3496">
        <f t="shared" si="220"/>
        <v>2.75</v>
      </c>
      <c r="Q3496" s="9">
        <f t="shared" si="217"/>
        <v>41718.5237037037</v>
      </c>
      <c r="R3496" s="9">
        <f t="shared" si="218"/>
        <v>41860.947013888886</v>
      </c>
      <c r="S3496">
        <f t="shared" si="219"/>
        <v>2014</v>
      </c>
    </row>
    <row r="3497" spans="1:19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8276</v>
      </c>
      <c r="O3497" t="s">
        <v>8294</v>
      </c>
      <c r="P3497">
        <f t="shared" si="220"/>
        <v>3.6667000000000001</v>
      </c>
      <c r="Q3497" s="9">
        <f t="shared" si="217"/>
        <v>41908.996527777781</v>
      </c>
      <c r="R3497" s="9">
        <f t="shared" si="218"/>
        <v>41748.5237037037</v>
      </c>
      <c r="S3497">
        <f t="shared" si="219"/>
        <v>2014</v>
      </c>
    </row>
    <row r="3498" spans="1:19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8276</v>
      </c>
      <c r="O3498" t="s">
        <v>8304</v>
      </c>
      <c r="P3498">
        <f t="shared" si="220"/>
        <v>3.6667000000000001</v>
      </c>
      <c r="Q3498" s="9">
        <f t="shared" si="217"/>
        <v>42064.217418981483</v>
      </c>
      <c r="R3498" s="9">
        <f t="shared" si="218"/>
        <v>41969.038194444445</v>
      </c>
      <c r="S3498">
        <f t="shared" si="219"/>
        <v>2015</v>
      </c>
    </row>
    <row r="3499" spans="1:19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8287</v>
      </c>
      <c r="O3499" t="s">
        <v>8290</v>
      </c>
      <c r="P3499">
        <f t="shared" si="220"/>
        <v>5.5</v>
      </c>
      <c r="Q3499" s="9">
        <f t="shared" si="217"/>
        <v>42107.156319444446</v>
      </c>
      <c r="R3499" s="9">
        <f t="shared" si="218"/>
        <v>42094.140277777777</v>
      </c>
      <c r="S3499">
        <f t="shared" si="219"/>
        <v>2015</v>
      </c>
    </row>
    <row r="3500" spans="1:19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8283</v>
      </c>
      <c r="O3500" t="s">
        <v>8284</v>
      </c>
      <c r="P3500">
        <f t="shared" si="220"/>
        <v>5.5</v>
      </c>
      <c r="Q3500" s="9">
        <f t="shared" si="217"/>
        <v>42402.947002314817</v>
      </c>
      <c r="R3500" s="9">
        <f t="shared" si="218"/>
        <v>42167.156319444446</v>
      </c>
      <c r="S3500">
        <f t="shared" si="219"/>
        <v>2016</v>
      </c>
    </row>
    <row r="3501" spans="1:19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8283</v>
      </c>
      <c r="O3501" t="s">
        <v>8286</v>
      </c>
      <c r="P3501">
        <f t="shared" si="220"/>
        <v>5.5</v>
      </c>
      <c r="Q3501" s="9">
        <f t="shared" si="217"/>
        <v>41961.492488425924</v>
      </c>
      <c r="R3501" s="9">
        <f t="shared" si="218"/>
        <v>42452.145138888889</v>
      </c>
      <c r="S3501">
        <f t="shared" si="219"/>
        <v>2014</v>
      </c>
    </row>
    <row r="3502" spans="1:19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8283</v>
      </c>
      <c r="O3502" t="s">
        <v>8286</v>
      </c>
      <c r="P3502">
        <f t="shared" si="220"/>
        <v>5.5</v>
      </c>
      <c r="Q3502" s="9">
        <f t="shared" si="217"/>
        <v>42447.863553240735</v>
      </c>
      <c r="R3502" s="9">
        <f t="shared" si="218"/>
        <v>42006.492488425924</v>
      </c>
      <c r="S3502">
        <f t="shared" si="219"/>
        <v>2016</v>
      </c>
    </row>
    <row r="3503" spans="1:19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8283</v>
      </c>
      <c r="O3503" t="s">
        <v>8286</v>
      </c>
      <c r="P3503">
        <f t="shared" si="220"/>
        <v>5.5</v>
      </c>
      <c r="Q3503" s="9">
        <f t="shared" si="217"/>
        <v>42616.049849537041</v>
      </c>
      <c r="R3503" s="9">
        <f t="shared" si="218"/>
        <v>42477.863553240735</v>
      </c>
      <c r="S3503">
        <f t="shared" si="219"/>
        <v>2016</v>
      </c>
    </row>
    <row r="3504" spans="1:19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8281</v>
      </c>
      <c r="O3504" t="s">
        <v>8297</v>
      </c>
      <c r="P3504">
        <f t="shared" si="220"/>
        <v>10</v>
      </c>
      <c r="Q3504" s="9">
        <f t="shared" si="217"/>
        <v>41938.893263888887</v>
      </c>
      <c r="R3504" s="9">
        <f t="shared" si="218"/>
        <v>42646.049849537041</v>
      </c>
      <c r="S3504">
        <f t="shared" si="219"/>
        <v>2014</v>
      </c>
    </row>
    <row r="3505" spans="1:19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8281</v>
      </c>
      <c r="O3505" t="s">
        <v>8297</v>
      </c>
      <c r="P3505">
        <f t="shared" si="220"/>
        <v>10</v>
      </c>
      <c r="Q3505" s="9">
        <f t="shared" si="217"/>
        <v>42514.434548611112</v>
      </c>
      <c r="R3505" s="9">
        <f t="shared" si="218"/>
        <v>41959.934930555552</v>
      </c>
      <c r="S3505">
        <f t="shared" si="219"/>
        <v>2016</v>
      </c>
    </row>
    <row r="3506" spans="1:19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8281</v>
      </c>
      <c r="O3506" t="s">
        <v>8297</v>
      </c>
      <c r="P3506">
        <f t="shared" si="220"/>
        <v>10</v>
      </c>
      <c r="Q3506" s="9">
        <f t="shared" si="217"/>
        <v>42375.230115740742</v>
      </c>
      <c r="R3506" s="9">
        <f t="shared" si="218"/>
        <v>42554.434548611112</v>
      </c>
      <c r="S3506">
        <f t="shared" si="219"/>
        <v>2016</v>
      </c>
    </row>
    <row r="3507" spans="1:19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8281</v>
      </c>
      <c r="O3507" t="s">
        <v>8285</v>
      </c>
      <c r="P3507">
        <f t="shared" si="220"/>
        <v>10</v>
      </c>
      <c r="Q3507" s="9">
        <f t="shared" si="217"/>
        <v>41650.015057870369</v>
      </c>
      <c r="R3507" s="9">
        <f t="shared" si="218"/>
        <v>42417.999305555553</v>
      </c>
      <c r="S3507">
        <f t="shared" si="219"/>
        <v>2014</v>
      </c>
    </row>
    <row r="3508" spans="1:19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8281</v>
      </c>
      <c r="O3508" t="s">
        <v>8299</v>
      </c>
      <c r="P3508">
        <f t="shared" si="220"/>
        <v>5</v>
      </c>
      <c r="Q3508" s="9">
        <f t="shared" si="217"/>
        <v>42447.896875000006</v>
      </c>
      <c r="R3508" s="9">
        <f t="shared" si="218"/>
        <v>41680.015057870369</v>
      </c>
      <c r="S3508">
        <f t="shared" si="219"/>
        <v>2016</v>
      </c>
    </row>
    <row r="3509" spans="1:19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8281</v>
      </c>
      <c r="O3509" t="s">
        <v>8299</v>
      </c>
      <c r="P3509">
        <f t="shared" si="220"/>
        <v>10</v>
      </c>
      <c r="Q3509" s="9">
        <f t="shared" si="217"/>
        <v>42153.631597222222</v>
      </c>
      <c r="R3509" s="9">
        <f t="shared" si="218"/>
        <v>42474.606944444444</v>
      </c>
      <c r="S3509">
        <f t="shared" si="219"/>
        <v>2015</v>
      </c>
    </row>
    <row r="3510" spans="1:19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8281</v>
      </c>
      <c r="O3510" t="s">
        <v>8299</v>
      </c>
      <c r="P3510">
        <f t="shared" si="220"/>
        <v>10</v>
      </c>
      <c r="Q3510" s="9">
        <f t="shared" si="217"/>
        <v>42450.589143518519</v>
      </c>
      <c r="R3510" s="9">
        <f t="shared" si="218"/>
        <v>42183.631597222222</v>
      </c>
      <c r="S3510">
        <f t="shared" si="219"/>
        <v>2016</v>
      </c>
    </row>
    <row r="3511" spans="1:19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8268</v>
      </c>
      <c r="O3511" t="s">
        <v>8302</v>
      </c>
      <c r="P3511">
        <f t="shared" si="220"/>
        <v>10</v>
      </c>
      <c r="Q3511" s="9">
        <f t="shared" si="217"/>
        <v>42049.716620370367</v>
      </c>
      <c r="R3511" s="9">
        <f t="shared" si="218"/>
        <v>42510.589143518519</v>
      </c>
      <c r="S3511">
        <f t="shared" si="219"/>
        <v>2015</v>
      </c>
    </row>
    <row r="3512" spans="1:19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8268</v>
      </c>
      <c r="O3512" t="s">
        <v>8302</v>
      </c>
      <c r="P3512">
        <f t="shared" si="220"/>
        <v>5</v>
      </c>
      <c r="Q3512" s="9">
        <f t="shared" si="217"/>
        <v>42102.650567129633</v>
      </c>
      <c r="R3512" s="9">
        <f t="shared" si="218"/>
        <v>42079.674953703703</v>
      </c>
      <c r="S3512">
        <f t="shared" si="219"/>
        <v>2015</v>
      </c>
    </row>
    <row r="3513" spans="1:19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8268</v>
      </c>
      <c r="O3513" t="s">
        <v>8302</v>
      </c>
      <c r="P3513">
        <f t="shared" si="220"/>
        <v>10</v>
      </c>
      <c r="Q3513" s="9">
        <f t="shared" si="217"/>
        <v>42223.619456018518</v>
      </c>
      <c r="R3513" s="9">
        <f t="shared" si="218"/>
        <v>42148.625</v>
      </c>
      <c r="S3513">
        <f t="shared" si="219"/>
        <v>2015</v>
      </c>
    </row>
    <row r="3514" spans="1:19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8268</v>
      </c>
      <c r="O3514" t="s">
        <v>8302</v>
      </c>
      <c r="P3514">
        <f t="shared" si="220"/>
        <v>10</v>
      </c>
      <c r="Q3514" s="9">
        <f t="shared" si="217"/>
        <v>42349.824097222227</v>
      </c>
      <c r="R3514" s="9">
        <f t="shared" si="218"/>
        <v>42253.215277777781</v>
      </c>
      <c r="S3514">
        <f t="shared" si="219"/>
        <v>2015</v>
      </c>
    </row>
    <row r="3515" spans="1:19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8271</v>
      </c>
      <c r="O3515" t="s">
        <v>8312</v>
      </c>
      <c r="P3515">
        <f t="shared" si="220"/>
        <v>10</v>
      </c>
      <c r="Q3515" s="9">
        <f t="shared" si="217"/>
        <v>42165.79833333334</v>
      </c>
      <c r="R3515" s="9">
        <f t="shared" si="218"/>
        <v>42399.824097222227</v>
      </c>
      <c r="S3515">
        <f t="shared" si="219"/>
        <v>2015</v>
      </c>
    </row>
    <row r="3516" spans="1:19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8287</v>
      </c>
      <c r="O3516" t="s">
        <v>8296</v>
      </c>
      <c r="P3516">
        <f t="shared" si="220"/>
        <v>10</v>
      </c>
      <c r="Q3516" s="9">
        <f t="shared" si="217"/>
        <v>41851.696157407408</v>
      </c>
      <c r="R3516" s="9">
        <f t="shared" si="218"/>
        <v>42195.79833333334</v>
      </c>
      <c r="S3516">
        <f t="shared" si="219"/>
        <v>2014</v>
      </c>
    </row>
    <row r="3517" spans="1:19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8306</v>
      </c>
      <c r="O3517" t="s">
        <v>8307</v>
      </c>
      <c r="P3517">
        <f t="shared" si="220"/>
        <v>10</v>
      </c>
      <c r="Q3517" s="9">
        <f t="shared" si="217"/>
        <v>40802.964594907404</v>
      </c>
      <c r="R3517" s="9">
        <f t="shared" si="218"/>
        <v>41894.416666666664</v>
      </c>
      <c r="S3517">
        <f t="shared" si="219"/>
        <v>2011</v>
      </c>
    </row>
    <row r="3518" spans="1:19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8276</v>
      </c>
      <c r="O3518" t="s">
        <v>8294</v>
      </c>
      <c r="P3518">
        <f t="shared" si="220"/>
        <v>10</v>
      </c>
      <c r="Q3518" s="9">
        <f t="shared" si="217"/>
        <v>41526.345914351856</v>
      </c>
      <c r="R3518" s="9">
        <f t="shared" si="218"/>
        <v>40832.964594907404</v>
      </c>
      <c r="S3518">
        <f t="shared" si="219"/>
        <v>2013</v>
      </c>
    </row>
    <row r="3519" spans="1:19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8276</v>
      </c>
      <c r="O3519" t="s">
        <v>8294</v>
      </c>
      <c r="P3519">
        <f t="shared" si="220"/>
        <v>3.3332999999999999</v>
      </c>
      <c r="Q3519" s="9">
        <f t="shared" si="217"/>
        <v>42535.327476851846</v>
      </c>
      <c r="R3519" s="9">
        <f t="shared" si="218"/>
        <v>41556.345914351856</v>
      </c>
      <c r="S3519">
        <f t="shared" si="219"/>
        <v>2016</v>
      </c>
    </row>
    <row r="3520" spans="1:19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8276</v>
      </c>
      <c r="O3520" t="s">
        <v>8304</v>
      </c>
      <c r="P3520">
        <f t="shared" si="220"/>
        <v>5</v>
      </c>
      <c r="Q3520" s="9">
        <f t="shared" si="217"/>
        <v>42746.019652777773</v>
      </c>
      <c r="R3520" s="9">
        <f t="shared" si="218"/>
        <v>42565.327476851846</v>
      </c>
      <c r="S3520">
        <f t="shared" si="219"/>
        <v>2017</v>
      </c>
    </row>
    <row r="3521" spans="1:19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8279</v>
      </c>
      <c r="O3521" t="s">
        <v>8305</v>
      </c>
      <c r="P3521">
        <f t="shared" si="220"/>
        <v>10</v>
      </c>
      <c r="Q3521" s="9">
        <f t="shared" si="217"/>
        <v>41935.509652777779</v>
      </c>
      <c r="R3521" s="9">
        <f t="shared" si="218"/>
        <v>42800.541666666672</v>
      </c>
      <c r="S3521">
        <f t="shared" si="219"/>
        <v>2014</v>
      </c>
    </row>
    <row r="3522" spans="1:19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8273</v>
      </c>
      <c r="O3522" t="s">
        <v>8315</v>
      </c>
      <c r="P3522">
        <f t="shared" si="220"/>
        <v>10</v>
      </c>
      <c r="Q3522" s="9">
        <f t="shared" si="217"/>
        <v>42121.367002314815</v>
      </c>
      <c r="R3522" s="9">
        <f t="shared" si="218"/>
        <v>41965.551319444443</v>
      </c>
      <c r="S3522">
        <f t="shared" si="219"/>
        <v>2015</v>
      </c>
    </row>
    <row r="3523" spans="1:19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8271</v>
      </c>
      <c r="O3523" t="s">
        <v>8309</v>
      </c>
      <c r="P3523">
        <f t="shared" si="220"/>
        <v>10</v>
      </c>
      <c r="Q3523" s="9">
        <f t="shared" ref="Q3523:Q3586" si="221">(((J3524/60)/60)/24)+DATE(1970,1,1)</f>
        <v>41989.664409722223</v>
      </c>
      <c r="R3523" s="9">
        <f t="shared" ref="R3523:R3586" si="222">(((I3523/60)/60)/24)+DATE(1970,1,1)</f>
        <v>42152.836805555555</v>
      </c>
      <c r="S3523">
        <f t="shared" ref="S3523:S3586" si="223">YEAR(Q3523)</f>
        <v>2014</v>
      </c>
    </row>
    <row r="3524" spans="1:19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8287</v>
      </c>
      <c r="O3524" t="s">
        <v>8290</v>
      </c>
      <c r="P3524">
        <f t="shared" si="220"/>
        <v>5</v>
      </c>
      <c r="Q3524" s="9">
        <f t="shared" si="221"/>
        <v>41772.797280092593</v>
      </c>
      <c r="R3524" s="9">
        <f t="shared" si="222"/>
        <v>42019.664409722223</v>
      </c>
      <c r="S3524">
        <f t="shared" si="223"/>
        <v>2014</v>
      </c>
    </row>
    <row r="3525" spans="1:19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8276</v>
      </c>
      <c r="O3525" t="s">
        <v>8304</v>
      </c>
      <c r="P3525">
        <f t="shared" ref="P3525:P3588" si="224">IFERROR(ROUND(E3525/L3525,4),0)</f>
        <v>5</v>
      </c>
      <c r="Q3525" s="9">
        <f t="shared" si="221"/>
        <v>42649.924907407403</v>
      </c>
      <c r="R3525" s="9">
        <f t="shared" si="222"/>
        <v>41802.797280092593</v>
      </c>
      <c r="S3525">
        <f t="shared" si="223"/>
        <v>2016</v>
      </c>
    </row>
    <row r="3526" spans="1:19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8276</v>
      </c>
      <c r="O3526" t="s">
        <v>8304</v>
      </c>
      <c r="P3526">
        <f t="shared" si="224"/>
        <v>10</v>
      </c>
      <c r="Q3526" s="9">
        <f t="shared" si="221"/>
        <v>41830.033958333333</v>
      </c>
      <c r="R3526" s="9">
        <f t="shared" si="222"/>
        <v>42679.924907407403</v>
      </c>
      <c r="S3526">
        <f t="shared" si="223"/>
        <v>2014</v>
      </c>
    </row>
    <row r="3527" spans="1:19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8268</v>
      </c>
      <c r="O3527" t="s">
        <v>8278</v>
      </c>
      <c r="P3527">
        <f t="shared" si="224"/>
        <v>10</v>
      </c>
      <c r="Q3527" s="9">
        <f t="shared" si="221"/>
        <v>41951.973229166666</v>
      </c>
      <c r="R3527" s="9">
        <f t="shared" si="222"/>
        <v>41860.033958333333</v>
      </c>
      <c r="S3527">
        <f t="shared" si="223"/>
        <v>2014</v>
      </c>
    </row>
    <row r="3528" spans="1:19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8276</v>
      </c>
      <c r="O3528" t="s">
        <v>8294</v>
      </c>
      <c r="P3528">
        <f t="shared" si="224"/>
        <v>5</v>
      </c>
      <c r="Q3528" s="9">
        <f t="shared" si="221"/>
        <v>42109.826145833329</v>
      </c>
      <c r="R3528" s="9">
        <f t="shared" si="222"/>
        <v>41981.973229166666</v>
      </c>
      <c r="S3528">
        <f t="shared" si="223"/>
        <v>2015</v>
      </c>
    </row>
    <row r="3529" spans="1:19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8287</v>
      </c>
      <c r="O3529" t="s">
        <v>8289</v>
      </c>
      <c r="P3529">
        <f t="shared" si="224"/>
        <v>10</v>
      </c>
      <c r="Q3529" s="9">
        <f t="shared" si="221"/>
        <v>42017.843287037031</v>
      </c>
      <c r="R3529" s="9">
        <f t="shared" si="222"/>
        <v>42139.826145833329</v>
      </c>
      <c r="S3529">
        <f t="shared" si="223"/>
        <v>2015</v>
      </c>
    </row>
    <row r="3530" spans="1:19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8268</v>
      </c>
      <c r="O3530" t="s">
        <v>8302</v>
      </c>
      <c r="P3530">
        <f t="shared" si="224"/>
        <v>10</v>
      </c>
      <c r="Q3530" s="9">
        <f t="shared" si="221"/>
        <v>42262.849050925928</v>
      </c>
      <c r="R3530" s="9">
        <f t="shared" si="222"/>
        <v>42047.843287037031</v>
      </c>
      <c r="S3530">
        <f t="shared" si="223"/>
        <v>2015</v>
      </c>
    </row>
    <row r="3531" spans="1:19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8268</v>
      </c>
      <c r="O3531" t="s">
        <v>8302</v>
      </c>
      <c r="P3531">
        <f t="shared" si="224"/>
        <v>10</v>
      </c>
      <c r="Q3531" s="9">
        <f t="shared" si="221"/>
        <v>42383.899456018517</v>
      </c>
      <c r="R3531" s="9">
        <f t="shared" si="222"/>
        <v>42292.849050925928</v>
      </c>
      <c r="S3531">
        <f t="shared" si="223"/>
        <v>2016</v>
      </c>
    </row>
    <row r="3532" spans="1:19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8279</v>
      </c>
      <c r="O3532" t="s">
        <v>8305</v>
      </c>
      <c r="P3532">
        <f t="shared" si="224"/>
        <v>5</v>
      </c>
      <c r="Q3532" s="9">
        <f t="shared" si="221"/>
        <v>42061.69594907407</v>
      </c>
      <c r="R3532" s="9">
        <f t="shared" si="222"/>
        <v>42413.899456018517</v>
      </c>
      <c r="S3532">
        <f t="shared" si="223"/>
        <v>2015</v>
      </c>
    </row>
    <row r="3533" spans="1:19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8279</v>
      </c>
      <c r="O3533" t="s">
        <v>8305</v>
      </c>
      <c r="P3533">
        <f t="shared" si="224"/>
        <v>10</v>
      </c>
      <c r="Q3533" s="9">
        <f t="shared" si="221"/>
        <v>42573.65662037037</v>
      </c>
      <c r="R3533" s="9">
        <f t="shared" si="222"/>
        <v>42121.654282407413</v>
      </c>
      <c r="S3533">
        <f t="shared" si="223"/>
        <v>2016</v>
      </c>
    </row>
    <row r="3534" spans="1:19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8271</v>
      </c>
      <c r="O3534" t="s">
        <v>8316</v>
      </c>
      <c r="P3534">
        <f t="shared" si="224"/>
        <v>5</v>
      </c>
      <c r="Q3534" s="9">
        <f t="shared" si="221"/>
        <v>42172.669027777782</v>
      </c>
      <c r="R3534" s="9">
        <f t="shared" si="222"/>
        <v>42588.65662037037</v>
      </c>
      <c r="S3534">
        <f t="shared" si="223"/>
        <v>2015</v>
      </c>
    </row>
    <row r="3535" spans="1:19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8271</v>
      </c>
      <c r="O3535" t="s">
        <v>8316</v>
      </c>
      <c r="P3535">
        <f t="shared" si="224"/>
        <v>10</v>
      </c>
      <c r="Q3535" s="9">
        <f t="shared" si="221"/>
        <v>42291.739548611105</v>
      </c>
      <c r="R3535" s="9">
        <f t="shared" si="222"/>
        <v>42202.669027777782</v>
      </c>
      <c r="S3535">
        <f t="shared" si="223"/>
        <v>2015</v>
      </c>
    </row>
    <row r="3536" spans="1:19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8283</v>
      </c>
      <c r="O3536" t="s">
        <v>8286</v>
      </c>
      <c r="P3536">
        <f t="shared" si="224"/>
        <v>10</v>
      </c>
      <c r="Q3536" s="9">
        <f t="shared" si="221"/>
        <v>42261.632916666669</v>
      </c>
      <c r="R3536" s="9">
        <f t="shared" si="222"/>
        <v>42351.781215277777</v>
      </c>
      <c r="S3536">
        <f t="shared" si="223"/>
        <v>2015</v>
      </c>
    </row>
    <row r="3537" spans="1:19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8283</v>
      </c>
      <c r="O3537" t="s">
        <v>8286</v>
      </c>
      <c r="P3537">
        <f t="shared" si="224"/>
        <v>10</v>
      </c>
      <c r="Q3537" s="9">
        <f t="shared" si="221"/>
        <v>41825.055231481485</v>
      </c>
      <c r="R3537" s="9">
        <f t="shared" si="222"/>
        <v>42266.165972222225</v>
      </c>
      <c r="S3537">
        <f t="shared" si="223"/>
        <v>2014</v>
      </c>
    </row>
    <row r="3538" spans="1:19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8283</v>
      </c>
      <c r="O3538" t="s">
        <v>8284</v>
      </c>
      <c r="P3538">
        <f t="shared" si="224"/>
        <v>5</v>
      </c>
      <c r="Q3538" s="9">
        <f t="shared" si="221"/>
        <v>42745.031469907408</v>
      </c>
      <c r="R3538" s="9">
        <f t="shared" si="222"/>
        <v>41850.055231481485</v>
      </c>
      <c r="S3538">
        <f t="shared" si="223"/>
        <v>2017</v>
      </c>
    </row>
    <row r="3539" spans="1:19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8283</v>
      </c>
      <c r="O3539" t="s">
        <v>8284</v>
      </c>
      <c r="P3539">
        <f t="shared" si="224"/>
        <v>10</v>
      </c>
      <c r="Q3539" s="9">
        <f t="shared" si="221"/>
        <v>41848.679803240739</v>
      </c>
      <c r="R3539" s="9">
        <f t="shared" si="222"/>
        <v>42785.031469907408</v>
      </c>
      <c r="S3539">
        <f t="shared" si="223"/>
        <v>2014</v>
      </c>
    </row>
    <row r="3540" spans="1:19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8283</v>
      </c>
      <c r="O3540" t="s">
        <v>8284</v>
      </c>
      <c r="P3540">
        <f t="shared" si="224"/>
        <v>10</v>
      </c>
      <c r="Q3540" s="9">
        <f t="shared" si="221"/>
        <v>42803.842812499999</v>
      </c>
      <c r="R3540" s="9">
        <f t="shared" si="222"/>
        <v>41908.679803240739</v>
      </c>
      <c r="S3540">
        <f t="shared" si="223"/>
        <v>2017</v>
      </c>
    </row>
    <row r="3541" spans="1:19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8283</v>
      </c>
      <c r="O3541" t="s">
        <v>8286</v>
      </c>
      <c r="P3541">
        <f t="shared" si="224"/>
        <v>10</v>
      </c>
      <c r="Q3541" s="9">
        <f t="shared" si="221"/>
        <v>42786.350231481483</v>
      </c>
      <c r="R3541" s="9">
        <f t="shared" si="222"/>
        <v>42843.801145833335</v>
      </c>
      <c r="S3541">
        <f t="shared" si="223"/>
        <v>2017</v>
      </c>
    </row>
    <row r="3542" spans="1:19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8283</v>
      </c>
      <c r="O3542" t="s">
        <v>8286</v>
      </c>
      <c r="P3542">
        <f t="shared" si="224"/>
        <v>10</v>
      </c>
      <c r="Q3542" s="9">
        <f t="shared" si="221"/>
        <v>42048.711724537032</v>
      </c>
      <c r="R3542" s="9">
        <f t="shared" si="222"/>
        <v>42846.308564814812</v>
      </c>
      <c r="S3542">
        <f t="shared" si="223"/>
        <v>2015</v>
      </c>
    </row>
    <row r="3543" spans="1:19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8283</v>
      </c>
      <c r="O3543" t="s">
        <v>8286</v>
      </c>
      <c r="P3543">
        <f t="shared" si="224"/>
        <v>10</v>
      </c>
      <c r="Q3543" s="9">
        <f t="shared" si="221"/>
        <v>41831.697939814818</v>
      </c>
      <c r="R3543" s="9">
        <f t="shared" si="222"/>
        <v>42086.75</v>
      </c>
      <c r="S3543">
        <f t="shared" si="223"/>
        <v>2014</v>
      </c>
    </row>
    <row r="3544" spans="1:19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8283</v>
      </c>
      <c r="O3544" t="s">
        <v>8286</v>
      </c>
      <c r="P3544">
        <f t="shared" si="224"/>
        <v>10</v>
      </c>
      <c r="Q3544" s="9">
        <f t="shared" si="221"/>
        <v>42201.436226851853</v>
      </c>
      <c r="R3544" s="9">
        <f t="shared" si="222"/>
        <v>41861.697939814818</v>
      </c>
      <c r="S3544">
        <f t="shared" si="223"/>
        <v>2015</v>
      </c>
    </row>
    <row r="3545" spans="1:19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8283</v>
      </c>
      <c r="O3545" t="s">
        <v>8295</v>
      </c>
      <c r="P3545">
        <f t="shared" si="224"/>
        <v>5</v>
      </c>
      <c r="Q3545" s="9">
        <f t="shared" si="221"/>
        <v>42128.431064814817</v>
      </c>
      <c r="R3545" s="9">
        <f t="shared" si="222"/>
        <v>42244.9375</v>
      </c>
      <c r="S3545">
        <f t="shared" si="223"/>
        <v>2015</v>
      </c>
    </row>
    <row r="3546" spans="1:19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8283</v>
      </c>
      <c r="O3546" t="s">
        <v>8286</v>
      </c>
      <c r="P3546">
        <f t="shared" si="224"/>
        <v>10</v>
      </c>
      <c r="Q3546" s="9">
        <f t="shared" si="221"/>
        <v>41865.659780092588</v>
      </c>
      <c r="R3546" s="9">
        <f t="shared" si="222"/>
        <v>42146.875</v>
      </c>
      <c r="S3546">
        <f t="shared" si="223"/>
        <v>2014</v>
      </c>
    </row>
    <row r="3547" spans="1:19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8283</v>
      </c>
      <c r="O3547" t="s">
        <v>8295</v>
      </c>
      <c r="P3547">
        <f t="shared" si="224"/>
        <v>10</v>
      </c>
      <c r="Q3547" s="9">
        <f t="shared" si="221"/>
        <v>42154.818819444445</v>
      </c>
      <c r="R3547" s="9">
        <f t="shared" si="222"/>
        <v>41890.659780092588</v>
      </c>
      <c r="S3547">
        <f t="shared" si="223"/>
        <v>2015</v>
      </c>
    </row>
    <row r="3548" spans="1:19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8283</v>
      </c>
      <c r="O3548" t="s">
        <v>8295</v>
      </c>
      <c r="P3548">
        <f t="shared" si="224"/>
        <v>10</v>
      </c>
      <c r="Q3548" s="9">
        <f t="shared" si="221"/>
        <v>41863.527326388888</v>
      </c>
      <c r="R3548" s="9">
        <f t="shared" si="222"/>
        <v>42185.165972222225</v>
      </c>
      <c r="S3548">
        <f t="shared" si="223"/>
        <v>2014</v>
      </c>
    </row>
    <row r="3549" spans="1:19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8283</v>
      </c>
      <c r="O3549" t="s">
        <v>8286</v>
      </c>
      <c r="P3549">
        <f t="shared" si="224"/>
        <v>10</v>
      </c>
      <c r="Q3549" s="9">
        <f t="shared" si="221"/>
        <v>42437.64534722222</v>
      </c>
      <c r="R3549" s="9">
        <f t="shared" si="222"/>
        <v>41893.527326388888</v>
      </c>
      <c r="S3549">
        <f t="shared" si="223"/>
        <v>2016</v>
      </c>
    </row>
    <row r="3550" spans="1:19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8283</v>
      </c>
      <c r="O3550" t="s">
        <v>8286</v>
      </c>
      <c r="P3550">
        <f t="shared" si="224"/>
        <v>10</v>
      </c>
      <c r="Q3550" s="9">
        <f t="shared" si="221"/>
        <v>42217.670104166667</v>
      </c>
      <c r="R3550" s="9">
        <f t="shared" si="222"/>
        <v>42497.603680555556</v>
      </c>
      <c r="S3550">
        <f t="shared" si="223"/>
        <v>2015</v>
      </c>
    </row>
    <row r="3551" spans="1:19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8283</v>
      </c>
      <c r="O3551" t="s">
        <v>8286</v>
      </c>
      <c r="P3551">
        <f t="shared" si="224"/>
        <v>10</v>
      </c>
      <c r="Q3551" s="9">
        <f t="shared" si="221"/>
        <v>42622.436412037037</v>
      </c>
      <c r="R3551" s="9">
        <f t="shared" si="222"/>
        <v>42247.670104166667</v>
      </c>
      <c r="S3551">
        <f t="shared" si="223"/>
        <v>2016</v>
      </c>
    </row>
    <row r="3552" spans="1:19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8283</v>
      </c>
      <c r="O3552" t="s">
        <v>8286</v>
      </c>
      <c r="P3552">
        <f t="shared" si="224"/>
        <v>10</v>
      </c>
      <c r="Q3552" s="9">
        <f t="shared" si="221"/>
        <v>42058.603877314818</v>
      </c>
      <c r="R3552" s="9">
        <f t="shared" si="222"/>
        <v>42652.436412037037</v>
      </c>
      <c r="S3552">
        <f t="shared" si="223"/>
        <v>2015</v>
      </c>
    </row>
    <row r="3553" spans="1:19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8283</v>
      </c>
      <c r="O3553" t="s">
        <v>8286</v>
      </c>
      <c r="P3553">
        <f t="shared" si="224"/>
        <v>10</v>
      </c>
      <c r="Q3553" s="9">
        <f t="shared" si="221"/>
        <v>42276.903333333335</v>
      </c>
      <c r="R3553" s="9">
        <f t="shared" si="222"/>
        <v>42087.165972222225</v>
      </c>
      <c r="S3553">
        <f t="shared" si="223"/>
        <v>2015</v>
      </c>
    </row>
    <row r="3554" spans="1:19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8268</v>
      </c>
      <c r="O3554" t="s">
        <v>8302</v>
      </c>
      <c r="P3554">
        <f t="shared" si="224"/>
        <v>9</v>
      </c>
      <c r="Q3554" s="9">
        <f t="shared" si="221"/>
        <v>42396.911712962959</v>
      </c>
      <c r="R3554" s="9">
        <f t="shared" si="222"/>
        <v>42306.903333333335</v>
      </c>
      <c r="S3554">
        <f t="shared" si="223"/>
        <v>2016</v>
      </c>
    </row>
    <row r="3555" spans="1:19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8281</v>
      </c>
      <c r="O3555" t="s">
        <v>8297</v>
      </c>
      <c r="P3555">
        <f t="shared" si="224"/>
        <v>4</v>
      </c>
      <c r="Q3555" s="9">
        <f t="shared" si="221"/>
        <v>41838.832152777781</v>
      </c>
      <c r="R3555" s="9">
        <f t="shared" si="222"/>
        <v>42426.911712962959</v>
      </c>
      <c r="S3555">
        <f t="shared" si="223"/>
        <v>2014</v>
      </c>
    </row>
    <row r="3556" spans="1:19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8268</v>
      </c>
      <c r="O3556" t="s">
        <v>8270</v>
      </c>
      <c r="P3556">
        <f t="shared" si="224"/>
        <v>2</v>
      </c>
      <c r="Q3556" s="9">
        <f t="shared" si="221"/>
        <v>41864.04886574074</v>
      </c>
      <c r="R3556" s="9">
        <f t="shared" si="222"/>
        <v>41868.832152777781</v>
      </c>
      <c r="S3556">
        <f t="shared" si="223"/>
        <v>2014</v>
      </c>
    </row>
    <row r="3557" spans="1:19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8268</v>
      </c>
      <c r="O3557" t="s">
        <v>8278</v>
      </c>
      <c r="P3557">
        <f t="shared" si="224"/>
        <v>2</v>
      </c>
      <c r="Q3557" s="9">
        <f t="shared" si="221"/>
        <v>41927.067627314813</v>
      </c>
      <c r="R3557" s="9">
        <f t="shared" si="222"/>
        <v>41884.04886574074</v>
      </c>
      <c r="S3557">
        <f t="shared" si="223"/>
        <v>2014</v>
      </c>
    </row>
    <row r="3558" spans="1:19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8268</v>
      </c>
      <c r="O3558" t="s">
        <v>8302</v>
      </c>
      <c r="P3558">
        <f t="shared" si="224"/>
        <v>1</v>
      </c>
      <c r="Q3558" s="9">
        <f t="shared" si="221"/>
        <v>41974.704745370371</v>
      </c>
      <c r="R3558" s="9">
        <f t="shared" si="222"/>
        <v>41957.109293981484</v>
      </c>
      <c r="S3558">
        <f t="shared" si="223"/>
        <v>2014</v>
      </c>
    </row>
    <row r="3559" spans="1:19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8279</v>
      </c>
      <c r="O3559" t="s">
        <v>8305</v>
      </c>
      <c r="P3559">
        <f t="shared" si="224"/>
        <v>8</v>
      </c>
      <c r="Q3559" s="9">
        <f t="shared" si="221"/>
        <v>42013.059027777781</v>
      </c>
      <c r="R3559" s="9">
        <f t="shared" si="222"/>
        <v>42004.704745370371</v>
      </c>
      <c r="S3559">
        <f t="shared" si="223"/>
        <v>2015</v>
      </c>
    </row>
    <row r="3560" spans="1:19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8271</v>
      </c>
      <c r="O3560" t="s">
        <v>8308</v>
      </c>
      <c r="P3560">
        <f t="shared" si="224"/>
        <v>2.3332999999999999</v>
      </c>
      <c r="Q3560" s="9">
        <f t="shared" si="221"/>
        <v>42465.128391203703</v>
      </c>
      <c r="R3560" s="9">
        <f t="shared" si="222"/>
        <v>42041.059027777781</v>
      </c>
      <c r="S3560">
        <f t="shared" si="223"/>
        <v>2016</v>
      </c>
    </row>
    <row r="3561" spans="1:19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8283</v>
      </c>
      <c r="O3561" t="s">
        <v>8286</v>
      </c>
      <c r="P3561">
        <f t="shared" si="224"/>
        <v>2.3332999999999999</v>
      </c>
      <c r="Q3561" s="9">
        <f t="shared" si="221"/>
        <v>42513.976319444439</v>
      </c>
      <c r="R3561" s="9">
        <f t="shared" si="222"/>
        <v>42495.128391203703</v>
      </c>
      <c r="S3561">
        <f t="shared" si="223"/>
        <v>2016</v>
      </c>
    </row>
    <row r="3562" spans="1:19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8283</v>
      </c>
      <c r="O3562" t="s">
        <v>8286</v>
      </c>
      <c r="P3562">
        <f t="shared" si="224"/>
        <v>7</v>
      </c>
      <c r="Q3562" s="9">
        <f t="shared" si="221"/>
        <v>42275.861157407402</v>
      </c>
      <c r="R3562" s="9">
        <f t="shared" si="222"/>
        <v>42559.976319444439</v>
      </c>
      <c r="S3562">
        <f t="shared" si="223"/>
        <v>2015</v>
      </c>
    </row>
    <row r="3563" spans="1:19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8281</v>
      </c>
      <c r="O3563" t="s">
        <v>8299</v>
      </c>
      <c r="P3563">
        <f t="shared" si="224"/>
        <v>3</v>
      </c>
      <c r="Q3563" s="9">
        <f t="shared" si="221"/>
        <v>42525.656944444447</v>
      </c>
      <c r="R3563" s="9">
        <f t="shared" si="222"/>
        <v>42335.902824074074</v>
      </c>
      <c r="S3563">
        <f t="shared" si="223"/>
        <v>2016</v>
      </c>
    </row>
    <row r="3564" spans="1:19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8268</v>
      </c>
      <c r="O3564" t="s">
        <v>8302</v>
      </c>
      <c r="P3564">
        <f t="shared" si="224"/>
        <v>3</v>
      </c>
      <c r="Q3564" s="9">
        <f t="shared" si="221"/>
        <v>42646.896898148145</v>
      </c>
      <c r="R3564" s="9">
        <f t="shared" si="222"/>
        <v>42555.656944444447</v>
      </c>
      <c r="S3564">
        <f t="shared" si="223"/>
        <v>2016</v>
      </c>
    </row>
    <row r="3565" spans="1:19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8268</v>
      </c>
      <c r="O3565" t="s">
        <v>8302</v>
      </c>
      <c r="P3565">
        <f t="shared" si="224"/>
        <v>3</v>
      </c>
      <c r="Q3565" s="9">
        <f t="shared" si="221"/>
        <v>42011.925937499997</v>
      </c>
      <c r="R3565" s="9">
        <f t="shared" si="222"/>
        <v>42676.896898148145</v>
      </c>
      <c r="S3565">
        <f t="shared" si="223"/>
        <v>2015</v>
      </c>
    </row>
    <row r="3566" spans="1:19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8306</v>
      </c>
      <c r="O3566" t="s">
        <v>8307</v>
      </c>
      <c r="P3566">
        <f t="shared" si="224"/>
        <v>3</v>
      </c>
      <c r="Q3566" s="9">
        <f t="shared" si="221"/>
        <v>42395.456412037034</v>
      </c>
      <c r="R3566" s="9">
        <f t="shared" si="222"/>
        <v>42068.852083333331</v>
      </c>
      <c r="S3566">
        <f t="shared" si="223"/>
        <v>2016</v>
      </c>
    </row>
    <row r="3567" spans="1:19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8271</v>
      </c>
      <c r="O3567" t="s">
        <v>8308</v>
      </c>
      <c r="P3567">
        <f t="shared" si="224"/>
        <v>6</v>
      </c>
      <c r="Q3567" s="9">
        <f t="shared" si="221"/>
        <v>41974.712245370371</v>
      </c>
      <c r="R3567" s="9">
        <f t="shared" si="222"/>
        <v>42425.456412037034</v>
      </c>
      <c r="S3567">
        <f t="shared" si="223"/>
        <v>2014</v>
      </c>
    </row>
    <row r="3568" spans="1:19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8273</v>
      </c>
      <c r="O3568" t="s">
        <v>8315</v>
      </c>
      <c r="P3568">
        <f t="shared" si="224"/>
        <v>3</v>
      </c>
      <c r="Q3568" s="9">
        <f t="shared" si="221"/>
        <v>42413.649641203709</v>
      </c>
      <c r="R3568" s="9">
        <f t="shared" si="222"/>
        <v>42004.712245370371</v>
      </c>
      <c r="S3568">
        <f t="shared" si="223"/>
        <v>2016</v>
      </c>
    </row>
    <row r="3569" spans="1:19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8276</v>
      </c>
      <c r="O3569" t="s">
        <v>8304</v>
      </c>
      <c r="P3569">
        <f t="shared" si="224"/>
        <v>3</v>
      </c>
      <c r="Q3569" s="9">
        <f t="shared" si="221"/>
        <v>41982.904386574075</v>
      </c>
      <c r="R3569" s="9">
        <f t="shared" si="222"/>
        <v>42443.607974537037</v>
      </c>
      <c r="S3569">
        <f t="shared" si="223"/>
        <v>2014</v>
      </c>
    </row>
    <row r="3570" spans="1:19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8283</v>
      </c>
      <c r="O3570" t="s">
        <v>8286</v>
      </c>
      <c r="P3570">
        <f t="shared" si="224"/>
        <v>3</v>
      </c>
      <c r="Q3570" s="9">
        <f t="shared" si="221"/>
        <v>41792.687442129631</v>
      </c>
      <c r="R3570" s="9">
        <f t="shared" si="222"/>
        <v>42042.904386574075</v>
      </c>
      <c r="S3570">
        <f t="shared" si="223"/>
        <v>2014</v>
      </c>
    </row>
    <row r="3571" spans="1:19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8281</v>
      </c>
      <c r="O3571" t="s">
        <v>8285</v>
      </c>
      <c r="P3571">
        <f t="shared" si="224"/>
        <v>5</v>
      </c>
      <c r="Q3571" s="9">
        <f t="shared" si="221"/>
        <v>42423.985567129625</v>
      </c>
      <c r="R3571" s="9">
        <f t="shared" si="222"/>
        <v>41822.687442129631</v>
      </c>
      <c r="S3571">
        <f t="shared" si="223"/>
        <v>2016</v>
      </c>
    </row>
    <row r="3572" spans="1:19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8281</v>
      </c>
      <c r="O3572" t="s">
        <v>8299</v>
      </c>
      <c r="P3572">
        <f t="shared" si="224"/>
        <v>5</v>
      </c>
      <c r="Q3572" s="9">
        <f t="shared" si="221"/>
        <v>41331.555127314816</v>
      </c>
      <c r="R3572" s="9">
        <f t="shared" si="222"/>
        <v>42453.943900462968</v>
      </c>
      <c r="S3572">
        <f t="shared" si="223"/>
        <v>2013</v>
      </c>
    </row>
    <row r="3573" spans="1:19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8281</v>
      </c>
      <c r="O3573" t="s">
        <v>8299</v>
      </c>
      <c r="P3573">
        <f t="shared" si="224"/>
        <v>5</v>
      </c>
      <c r="Q3573" s="9">
        <f t="shared" si="221"/>
        <v>42307.034074074079</v>
      </c>
      <c r="R3573" s="9">
        <f t="shared" si="222"/>
        <v>41356.513460648144</v>
      </c>
      <c r="S3573">
        <f t="shared" si="223"/>
        <v>2015</v>
      </c>
    </row>
    <row r="3574" spans="1:19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8268</v>
      </c>
      <c r="O3574" t="s">
        <v>8302</v>
      </c>
      <c r="P3574">
        <f t="shared" si="224"/>
        <v>5</v>
      </c>
      <c r="Q3574" s="9">
        <f t="shared" si="221"/>
        <v>41471.446851851848</v>
      </c>
      <c r="R3574" s="9">
        <f t="shared" si="222"/>
        <v>42337.075740740736</v>
      </c>
      <c r="S3574">
        <f t="shared" si="223"/>
        <v>2013</v>
      </c>
    </row>
    <row r="3575" spans="1:19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8271</v>
      </c>
      <c r="O3575" t="s">
        <v>8312</v>
      </c>
      <c r="P3575">
        <f t="shared" si="224"/>
        <v>5</v>
      </c>
      <c r="Q3575" s="9">
        <f t="shared" si="221"/>
        <v>42123.185798611114</v>
      </c>
      <c r="R3575" s="9">
        <f t="shared" si="222"/>
        <v>41501.446851851848</v>
      </c>
      <c r="S3575">
        <f t="shared" si="223"/>
        <v>2015</v>
      </c>
    </row>
    <row r="3576" spans="1:19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8276</v>
      </c>
      <c r="O3576" t="s">
        <v>8294</v>
      </c>
      <c r="P3576">
        <f t="shared" si="224"/>
        <v>5</v>
      </c>
      <c r="Q3576" s="9">
        <f t="shared" si="221"/>
        <v>41835.977083333331</v>
      </c>
      <c r="R3576" s="9">
        <f t="shared" si="222"/>
        <v>42153.185798611114</v>
      </c>
      <c r="S3576">
        <f t="shared" si="223"/>
        <v>2014</v>
      </c>
    </row>
    <row r="3577" spans="1:19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8276</v>
      </c>
      <c r="O3577" t="s">
        <v>8294</v>
      </c>
      <c r="P3577">
        <f t="shared" si="224"/>
        <v>5</v>
      </c>
      <c r="Q3577" s="9">
        <f t="shared" si="221"/>
        <v>41722.792407407411</v>
      </c>
      <c r="R3577" s="9">
        <f t="shared" si="222"/>
        <v>41865.977083333331</v>
      </c>
      <c r="S3577">
        <f t="shared" si="223"/>
        <v>2014</v>
      </c>
    </row>
    <row r="3578" spans="1:19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8276</v>
      </c>
      <c r="O3578" t="s">
        <v>8294</v>
      </c>
      <c r="P3578">
        <f t="shared" si="224"/>
        <v>5</v>
      </c>
      <c r="Q3578" s="9">
        <f t="shared" si="221"/>
        <v>41975.347523148142</v>
      </c>
      <c r="R3578" s="9">
        <f t="shared" si="222"/>
        <v>41735.792407407411</v>
      </c>
      <c r="S3578">
        <f t="shared" si="223"/>
        <v>2014</v>
      </c>
    </row>
    <row r="3579" spans="1:19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8276</v>
      </c>
      <c r="O3579" t="s">
        <v>8304</v>
      </c>
      <c r="P3579">
        <f t="shared" si="224"/>
        <v>5</v>
      </c>
      <c r="Q3579" s="9">
        <f t="shared" si="221"/>
        <v>41837.905694444446</v>
      </c>
      <c r="R3579" s="9">
        <f t="shared" si="222"/>
        <v>42005.347523148142</v>
      </c>
      <c r="S3579">
        <f t="shared" si="223"/>
        <v>2014</v>
      </c>
    </row>
    <row r="3580" spans="1:19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8279</v>
      </c>
      <c r="O3580" t="s">
        <v>8305</v>
      </c>
      <c r="P3580">
        <f t="shared" si="224"/>
        <v>5</v>
      </c>
      <c r="Q3580" s="9">
        <f t="shared" si="221"/>
        <v>40782.165532407409</v>
      </c>
      <c r="R3580" s="9">
        <f t="shared" si="222"/>
        <v>41867.905694444446</v>
      </c>
      <c r="S3580">
        <f t="shared" si="223"/>
        <v>2011</v>
      </c>
    </row>
    <row r="3581" spans="1:19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8287</v>
      </c>
      <c r="O3581" t="s">
        <v>8314</v>
      </c>
      <c r="P3581">
        <f t="shared" si="224"/>
        <v>5</v>
      </c>
      <c r="Q3581" s="9">
        <f t="shared" si="221"/>
        <v>41136.85805555556</v>
      </c>
      <c r="R3581" s="9">
        <f t="shared" si="222"/>
        <v>40797.554166666669</v>
      </c>
      <c r="S3581">
        <f t="shared" si="223"/>
        <v>2012</v>
      </c>
    </row>
    <row r="3582" spans="1:19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8271</v>
      </c>
      <c r="O3582" t="s">
        <v>8312</v>
      </c>
      <c r="P3582">
        <f t="shared" si="224"/>
        <v>5</v>
      </c>
      <c r="Q3582" s="9">
        <f t="shared" si="221"/>
        <v>42527.007326388892</v>
      </c>
      <c r="R3582" s="9">
        <f t="shared" si="222"/>
        <v>41159.32708333333</v>
      </c>
      <c r="S3582">
        <f t="shared" si="223"/>
        <v>2016</v>
      </c>
    </row>
    <row r="3583" spans="1:19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8271</v>
      </c>
      <c r="O3583" t="s">
        <v>8312</v>
      </c>
      <c r="P3583">
        <f t="shared" si="224"/>
        <v>5</v>
      </c>
      <c r="Q3583" s="9">
        <f t="shared" si="221"/>
        <v>42325.448958333334</v>
      </c>
      <c r="R3583" s="9">
        <f t="shared" si="222"/>
        <v>42587.007326388892</v>
      </c>
      <c r="S3583">
        <f t="shared" si="223"/>
        <v>2015</v>
      </c>
    </row>
    <row r="3584" spans="1:19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8273</v>
      </c>
      <c r="O3584" t="s">
        <v>8311</v>
      </c>
      <c r="P3584">
        <f t="shared" si="224"/>
        <v>5</v>
      </c>
      <c r="Q3584" s="9">
        <f t="shared" si="221"/>
        <v>42791.669837962967</v>
      </c>
      <c r="R3584" s="9">
        <f t="shared" si="222"/>
        <v>42357.448958333334</v>
      </c>
      <c r="S3584">
        <f t="shared" si="223"/>
        <v>2017</v>
      </c>
    </row>
    <row r="3585" spans="1:19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8287</v>
      </c>
      <c r="O3585" t="s">
        <v>8290</v>
      </c>
      <c r="P3585">
        <f t="shared" si="224"/>
        <v>5</v>
      </c>
      <c r="Q3585" s="9">
        <f t="shared" si="221"/>
        <v>42019.737766203703</v>
      </c>
      <c r="R3585" s="9">
        <f t="shared" si="222"/>
        <v>42821.191666666666</v>
      </c>
      <c r="S3585">
        <f t="shared" si="223"/>
        <v>2015</v>
      </c>
    </row>
    <row r="3586" spans="1:19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8279</v>
      </c>
      <c r="O3586" t="s">
        <v>8305</v>
      </c>
      <c r="P3586">
        <f t="shared" si="224"/>
        <v>5</v>
      </c>
      <c r="Q3586" s="9">
        <f t="shared" si="221"/>
        <v>42027.856990740736</v>
      </c>
      <c r="R3586" s="9">
        <f t="shared" si="222"/>
        <v>42077.625</v>
      </c>
      <c r="S3586">
        <f t="shared" si="223"/>
        <v>2015</v>
      </c>
    </row>
    <row r="3587" spans="1:19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8279</v>
      </c>
      <c r="O3587" t="s">
        <v>8305</v>
      </c>
      <c r="P3587">
        <f t="shared" si="224"/>
        <v>1</v>
      </c>
      <c r="Q3587" s="9">
        <f t="shared" ref="Q3587:Q3650" si="225">(((J3588/60)/60)/24)+DATE(1970,1,1)</f>
        <v>42019.76944444445</v>
      </c>
      <c r="R3587" s="9">
        <f t="shared" ref="R3587:R3650" si="226">(((I3587/60)/60)/24)+DATE(1970,1,1)</f>
        <v>42087.815324074079</v>
      </c>
      <c r="S3587">
        <f t="shared" ref="S3587:S3650" si="227">YEAR(Q3587)</f>
        <v>2015</v>
      </c>
    </row>
    <row r="3588" spans="1:19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8279</v>
      </c>
      <c r="O3588" t="s">
        <v>8305</v>
      </c>
      <c r="P3588">
        <f t="shared" si="224"/>
        <v>1</v>
      </c>
      <c r="Q3588" s="9">
        <f t="shared" si="225"/>
        <v>42333.330277777779</v>
      </c>
      <c r="R3588" s="9">
        <f t="shared" si="226"/>
        <v>42079.727777777778</v>
      </c>
      <c r="S3588">
        <f t="shared" si="227"/>
        <v>2015</v>
      </c>
    </row>
    <row r="3589" spans="1:19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8279</v>
      </c>
      <c r="O3589" t="s">
        <v>8305</v>
      </c>
      <c r="P3589">
        <f t="shared" ref="P3589:P3652" si="228">IFERROR(ROUND(E3589/L3589,4),0)</f>
        <v>5</v>
      </c>
      <c r="Q3589" s="9">
        <f t="shared" si="225"/>
        <v>42422.536192129628</v>
      </c>
      <c r="R3589" s="9">
        <f t="shared" si="226"/>
        <v>42363.330277777779</v>
      </c>
      <c r="S3589">
        <f t="shared" si="227"/>
        <v>2016</v>
      </c>
    </row>
    <row r="3590" spans="1:19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8279</v>
      </c>
      <c r="O3590" t="s">
        <v>8305</v>
      </c>
      <c r="P3590">
        <f t="shared" si="228"/>
        <v>5</v>
      </c>
      <c r="Q3590" s="9">
        <f t="shared" si="225"/>
        <v>42453.428240740745</v>
      </c>
      <c r="R3590" s="9">
        <f t="shared" si="226"/>
        <v>42452.494525462964</v>
      </c>
      <c r="S3590">
        <f t="shared" si="227"/>
        <v>2016</v>
      </c>
    </row>
    <row r="3591" spans="1:19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8283</v>
      </c>
      <c r="O3591" t="s">
        <v>8286</v>
      </c>
      <c r="P3591">
        <f t="shared" si="228"/>
        <v>5</v>
      </c>
      <c r="Q3591" s="9">
        <f t="shared" si="225"/>
        <v>41985.427361111113</v>
      </c>
      <c r="R3591" s="9">
        <f t="shared" si="226"/>
        <v>42483.428240740745</v>
      </c>
      <c r="S3591">
        <f t="shared" si="227"/>
        <v>2014</v>
      </c>
    </row>
    <row r="3592" spans="1:19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8283</v>
      </c>
      <c r="O3592" t="s">
        <v>8286</v>
      </c>
      <c r="P3592">
        <f t="shared" si="228"/>
        <v>5</v>
      </c>
      <c r="Q3592" s="9">
        <f t="shared" si="225"/>
        <v>42060.04550925926</v>
      </c>
      <c r="R3592" s="9">
        <f t="shared" si="226"/>
        <v>42015.427361111113</v>
      </c>
      <c r="S3592">
        <f t="shared" si="227"/>
        <v>2015</v>
      </c>
    </row>
    <row r="3593" spans="1:19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8283</v>
      </c>
      <c r="O3593" t="s">
        <v>8284</v>
      </c>
      <c r="P3593">
        <f t="shared" si="228"/>
        <v>5</v>
      </c>
      <c r="Q3593" s="9">
        <f t="shared" si="225"/>
        <v>41799.259039351848</v>
      </c>
      <c r="R3593" s="9">
        <f t="shared" si="226"/>
        <v>42090.003842592589</v>
      </c>
      <c r="S3593">
        <f t="shared" si="227"/>
        <v>2014</v>
      </c>
    </row>
    <row r="3594" spans="1:19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8283</v>
      </c>
      <c r="O3594" t="s">
        <v>8295</v>
      </c>
      <c r="P3594">
        <f t="shared" si="228"/>
        <v>5</v>
      </c>
      <c r="Q3594" s="9">
        <f t="shared" si="225"/>
        <v>42492.98505787037</v>
      </c>
      <c r="R3594" s="9">
        <f t="shared" si="226"/>
        <v>41819.259039351848</v>
      </c>
      <c r="S3594">
        <f t="shared" si="227"/>
        <v>2016</v>
      </c>
    </row>
    <row r="3595" spans="1:19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8283</v>
      </c>
      <c r="O3595" t="s">
        <v>8286</v>
      </c>
      <c r="P3595">
        <f t="shared" si="228"/>
        <v>5</v>
      </c>
      <c r="Q3595" s="9">
        <f t="shared" si="225"/>
        <v>41915.400219907409</v>
      </c>
      <c r="R3595" s="9">
        <f t="shared" si="226"/>
        <v>42522.98505787037</v>
      </c>
      <c r="S3595">
        <f t="shared" si="227"/>
        <v>2014</v>
      </c>
    </row>
    <row r="3596" spans="1:19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8283</v>
      </c>
      <c r="O3596" t="s">
        <v>8286</v>
      </c>
      <c r="P3596">
        <f t="shared" si="228"/>
        <v>5</v>
      </c>
      <c r="Q3596" s="9">
        <f t="shared" si="225"/>
        <v>42109.801712962959</v>
      </c>
      <c r="R3596" s="9">
        <f t="shared" si="226"/>
        <v>41919.1875</v>
      </c>
      <c r="S3596">
        <f t="shared" si="227"/>
        <v>2015</v>
      </c>
    </row>
    <row r="3597" spans="1:19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8283</v>
      </c>
      <c r="O3597" t="s">
        <v>8286</v>
      </c>
      <c r="P3597">
        <f t="shared" si="228"/>
        <v>5</v>
      </c>
      <c r="Q3597" s="9">
        <f t="shared" si="225"/>
        <v>41809.389930555553</v>
      </c>
      <c r="R3597" s="9">
        <f t="shared" si="226"/>
        <v>42139.801712962959</v>
      </c>
      <c r="S3597">
        <f t="shared" si="227"/>
        <v>2014</v>
      </c>
    </row>
    <row r="3598" spans="1:19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8283</v>
      </c>
      <c r="O3598" t="s">
        <v>8286</v>
      </c>
      <c r="P3598">
        <f t="shared" si="228"/>
        <v>5</v>
      </c>
      <c r="Q3598" s="9">
        <f t="shared" si="225"/>
        <v>41848.772928240738</v>
      </c>
      <c r="R3598" s="9">
        <f t="shared" si="226"/>
        <v>41839.389930555553</v>
      </c>
      <c r="S3598">
        <f t="shared" si="227"/>
        <v>2014</v>
      </c>
    </row>
    <row r="3599" spans="1:19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8283</v>
      </c>
      <c r="O3599" t="s">
        <v>8286</v>
      </c>
      <c r="P3599">
        <f t="shared" si="228"/>
        <v>5</v>
      </c>
      <c r="Q3599" s="9">
        <f t="shared" si="225"/>
        <v>42510.938900462963</v>
      </c>
      <c r="R3599" s="9">
        <f t="shared" si="226"/>
        <v>41877.686111111114</v>
      </c>
      <c r="S3599">
        <f t="shared" si="227"/>
        <v>2016</v>
      </c>
    </row>
    <row r="3600" spans="1:19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8283</v>
      </c>
      <c r="O3600" t="s">
        <v>8286</v>
      </c>
      <c r="P3600">
        <f t="shared" si="228"/>
        <v>5</v>
      </c>
      <c r="Q3600" s="9">
        <f t="shared" si="225"/>
        <v>42131.455439814818</v>
      </c>
      <c r="R3600" s="9">
        <f t="shared" si="226"/>
        <v>42540.938900462963</v>
      </c>
      <c r="S3600">
        <f t="shared" si="227"/>
        <v>2015</v>
      </c>
    </row>
    <row r="3601" spans="1:19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8268</v>
      </c>
      <c r="O3601" t="s">
        <v>8302</v>
      </c>
      <c r="P3601">
        <f t="shared" si="228"/>
        <v>4</v>
      </c>
      <c r="Q3601" s="9">
        <f t="shared" si="225"/>
        <v>42034.339363425926</v>
      </c>
      <c r="R3601" s="9">
        <f t="shared" si="226"/>
        <v>42161.44930555555</v>
      </c>
      <c r="S3601">
        <f t="shared" si="227"/>
        <v>2015</v>
      </c>
    </row>
    <row r="3602" spans="1:19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8279</v>
      </c>
      <c r="O3602" t="s">
        <v>8305</v>
      </c>
      <c r="P3602">
        <f t="shared" si="228"/>
        <v>1.3332999999999999</v>
      </c>
      <c r="Q3602" s="9">
        <f t="shared" si="225"/>
        <v>42645.367442129631</v>
      </c>
      <c r="R3602" s="9">
        <f t="shared" si="226"/>
        <v>42064.339363425926</v>
      </c>
      <c r="S3602">
        <f t="shared" si="227"/>
        <v>2016</v>
      </c>
    </row>
    <row r="3603" spans="1:19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8276</v>
      </c>
      <c r="O3603" t="s">
        <v>8304</v>
      </c>
      <c r="P3603">
        <f t="shared" si="228"/>
        <v>2</v>
      </c>
      <c r="Q3603" s="9">
        <f t="shared" si="225"/>
        <v>41812.77443287037</v>
      </c>
      <c r="R3603" s="9">
        <f t="shared" si="226"/>
        <v>42680.409108796302</v>
      </c>
      <c r="S3603">
        <f t="shared" si="227"/>
        <v>2014</v>
      </c>
    </row>
    <row r="3604" spans="1:19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8283</v>
      </c>
      <c r="O3604" t="s">
        <v>8286</v>
      </c>
      <c r="P3604">
        <f t="shared" si="228"/>
        <v>2</v>
      </c>
      <c r="Q3604" s="9">
        <f t="shared" si="225"/>
        <v>42375.996886574074</v>
      </c>
      <c r="R3604" s="9">
        <f t="shared" si="226"/>
        <v>41872.77443287037</v>
      </c>
      <c r="S3604">
        <f t="shared" si="227"/>
        <v>2016</v>
      </c>
    </row>
    <row r="3605" spans="1:19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8281</v>
      </c>
      <c r="O3605" t="s">
        <v>8285</v>
      </c>
      <c r="P3605">
        <f t="shared" si="228"/>
        <v>1</v>
      </c>
      <c r="Q3605" s="9">
        <f t="shared" si="225"/>
        <v>41500.747453703705</v>
      </c>
      <c r="R3605" s="9">
        <f t="shared" si="226"/>
        <v>42435.996886574074</v>
      </c>
      <c r="S3605">
        <f t="shared" si="227"/>
        <v>2013</v>
      </c>
    </row>
    <row r="3606" spans="1:19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8281</v>
      </c>
      <c r="O3606" t="s">
        <v>8299</v>
      </c>
      <c r="P3606">
        <f t="shared" si="228"/>
        <v>1</v>
      </c>
      <c r="Q3606" s="9">
        <f t="shared" si="225"/>
        <v>42615.753310185188</v>
      </c>
      <c r="R3606" s="9">
        <f t="shared" si="226"/>
        <v>41530.747453703705</v>
      </c>
      <c r="S3606">
        <f t="shared" si="227"/>
        <v>2016</v>
      </c>
    </row>
    <row r="3607" spans="1:19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8268</v>
      </c>
      <c r="O3607" t="s">
        <v>8270</v>
      </c>
      <c r="P3607">
        <f t="shared" si="228"/>
        <v>1</v>
      </c>
      <c r="Q3607" s="9">
        <f t="shared" si="225"/>
        <v>42524.667662037042</v>
      </c>
      <c r="R3607" s="9">
        <f t="shared" si="226"/>
        <v>42645.753310185188</v>
      </c>
      <c r="S3607">
        <f t="shared" si="227"/>
        <v>2016</v>
      </c>
    </row>
    <row r="3608" spans="1:19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8271</v>
      </c>
      <c r="O3608" t="s">
        <v>8308</v>
      </c>
      <c r="P3608">
        <f t="shared" si="228"/>
        <v>1</v>
      </c>
      <c r="Q3608" s="9">
        <f t="shared" si="225"/>
        <v>42033.845543981486</v>
      </c>
      <c r="R3608" s="9">
        <f t="shared" si="226"/>
        <v>42549.667662037042</v>
      </c>
      <c r="S3608">
        <f t="shared" si="227"/>
        <v>2015</v>
      </c>
    </row>
    <row r="3609" spans="1:19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8273</v>
      </c>
      <c r="O3609" t="s">
        <v>8311</v>
      </c>
      <c r="P3609">
        <f t="shared" si="228"/>
        <v>1</v>
      </c>
      <c r="Q3609" s="9">
        <f t="shared" si="225"/>
        <v>42031.362187499995</v>
      </c>
      <c r="R3609" s="9">
        <f t="shared" si="226"/>
        <v>42063.845543981486</v>
      </c>
      <c r="S3609">
        <f t="shared" si="227"/>
        <v>2015</v>
      </c>
    </row>
    <row r="3610" spans="1:19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8268</v>
      </c>
      <c r="O3610" t="s">
        <v>8302</v>
      </c>
      <c r="P3610">
        <f t="shared" si="228"/>
        <v>1.5</v>
      </c>
      <c r="Q3610" s="9">
        <f t="shared" si="225"/>
        <v>42460.374305555553</v>
      </c>
      <c r="R3610" s="9">
        <f t="shared" si="226"/>
        <v>42061.362187499995</v>
      </c>
      <c r="S3610">
        <f t="shared" si="227"/>
        <v>2016</v>
      </c>
    </row>
    <row r="3611" spans="1:19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8283</v>
      </c>
      <c r="O3611" t="s">
        <v>8284</v>
      </c>
      <c r="P3611">
        <f t="shared" si="228"/>
        <v>1</v>
      </c>
      <c r="Q3611" s="9">
        <f t="shared" si="225"/>
        <v>41849.887037037035</v>
      </c>
      <c r="R3611" s="9">
        <f t="shared" si="226"/>
        <v>42510.374305555553</v>
      </c>
      <c r="S3611">
        <f t="shared" si="227"/>
        <v>2014</v>
      </c>
    </row>
    <row r="3612" spans="1:19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8283</v>
      </c>
      <c r="O3612" t="s">
        <v>8295</v>
      </c>
      <c r="P3612">
        <f t="shared" si="228"/>
        <v>1.5</v>
      </c>
      <c r="Q3612" s="9">
        <f t="shared" si="225"/>
        <v>42095.229166666672</v>
      </c>
      <c r="R3612" s="9">
        <f t="shared" si="226"/>
        <v>41909.887037037035</v>
      </c>
      <c r="S3612">
        <f t="shared" si="227"/>
        <v>2015</v>
      </c>
    </row>
    <row r="3613" spans="1:19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8283</v>
      </c>
      <c r="O3613" t="s">
        <v>8286</v>
      </c>
      <c r="P3613">
        <f t="shared" si="228"/>
        <v>1.5</v>
      </c>
      <c r="Q3613" s="9">
        <f t="shared" si="225"/>
        <v>42107.864722222221</v>
      </c>
      <c r="R3613" s="9">
        <f t="shared" si="226"/>
        <v>42109.211111111115</v>
      </c>
      <c r="S3613">
        <f t="shared" si="227"/>
        <v>2015</v>
      </c>
    </row>
    <row r="3614" spans="1:19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8283</v>
      </c>
      <c r="O3614" t="s">
        <v>8286</v>
      </c>
      <c r="P3614">
        <f t="shared" si="228"/>
        <v>3</v>
      </c>
      <c r="Q3614" s="9">
        <f t="shared" si="225"/>
        <v>42307.189270833333</v>
      </c>
      <c r="R3614" s="9">
        <f t="shared" si="226"/>
        <v>42137.864722222221</v>
      </c>
      <c r="S3614">
        <f t="shared" si="227"/>
        <v>2015</v>
      </c>
    </row>
    <row r="3615" spans="1:19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8283</v>
      </c>
      <c r="O3615" t="s">
        <v>8286</v>
      </c>
      <c r="P3615">
        <f t="shared" si="228"/>
        <v>1.5</v>
      </c>
      <c r="Q3615" s="9">
        <f t="shared" si="225"/>
        <v>42358.573182870372</v>
      </c>
      <c r="R3615" s="9">
        <f t="shared" si="226"/>
        <v>42322.958333333328</v>
      </c>
      <c r="S3615">
        <f t="shared" si="227"/>
        <v>2015</v>
      </c>
    </row>
    <row r="3616" spans="1:19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8283</v>
      </c>
      <c r="O3616" t="s">
        <v>8286</v>
      </c>
      <c r="P3616">
        <f t="shared" si="228"/>
        <v>1</v>
      </c>
      <c r="Q3616" s="9">
        <f t="shared" si="225"/>
        <v>42130.335358796292</v>
      </c>
      <c r="R3616" s="9">
        <f t="shared" si="226"/>
        <v>42377.273611111115</v>
      </c>
      <c r="S3616">
        <f t="shared" si="227"/>
        <v>2015</v>
      </c>
    </row>
    <row r="3617" spans="1:19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8281</v>
      </c>
      <c r="O3617" t="s">
        <v>8299</v>
      </c>
      <c r="P3617">
        <f t="shared" si="228"/>
        <v>1</v>
      </c>
      <c r="Q3617" s="9">
        <f t="shared" si="225"/>
        <v>42076.092152777783</v>
      </c>
      <c r="R3617" s="9">
        <f t="shared" si="226"/>
        <v>42145.335358796292</v>
      </c>
      <c r="S3617">
        <f t="shared" si="227"/>
        <v>2015</v>
      </c>
    </row>
    <row r="3618" spans="1:19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8268</v>
      </c>
      <c r="O3618" t="s">
        <v>8302</v>
      </c>
      <c r="P3618">
        <f t="shared" si="228"/>
        <v>2</v>
      </c>
      <c r="Q3618" s="9">
        <f t="shared" si="225"/>
        <v>41729.702314814815</v>
      </c>
      <c r="R3618" s="9">
        <f t="shared" si="226"/>
        <v>42106.092152777783</v>
      </c>
      <c r="S3618">
        <f t="shared" si="227"/>
        <v>2014</v>
      </c>
    </row>
    <row r="3619" spans="1:19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8271</v>
      </c>
      <c r="O3619" t="s">
        <v>8312</v>
      </c>
      <c r="P3619">
        <f t="shared" si="228"/>
        <v>2</v>
      </c>
      <c r="Q3619" s="9">
        <f t="shared" si="225"/>
        <v>41931.959016203706</v>
      </c>
      <c r="R3619" s="9">
        <f t="shared" si="226"/>
        <v>41759.702314814815</v>
      </c>
      <c r="S3619">
        <f t="shared" si="227"/>
        <v>2014</v>
      </c>
    </row>
    <row r="3620" spans="1:19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8271</v>
      </c>
      <c r="O3620" t="s">
        <v>8308</v>
      </c>
      <c r="P3620">
        <f t="shared" si="228"/>
        <v>1</v>
      </c>
      <c r="Q3620" s="9">
        <f t="shared" si="225"/>
        <v>42023.143414351856</v>
      </c>
      <c r="R3620" s="9">
        <f t="shared" si="226"/>
        <v>41962.00068287037</v>
      </c>
      <c r="S3620">
        <f t="shared" si="227"/>
        <v>2015</v>
      </c>
    </row>
    <row r="3621" spans="1:19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8273</v>
      </c>
      <c r="O3621" t="s">
        <v>8313</v>
      </c>
      <c r="P3621">
        <f t="shared" si="228"/>
        <v>1</v>
      </c>
      <c r="Q3621" s="9">
        <f t="shared" si="225"/>
        <v>42066.733587962968</v>
      </c>
      <c r="R3621" s="9">
        <f t="shared" si="226"/>
        <v>42053.143414351856</v>
      </c>
      <c r="S3621">
        <f t="shared" si="227"/>
        <v>2015</v>
      </c>
    </row>
    <row r="3622" spans="1:19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8276</v>
      </c>
      <c r="O3622" t="s">
        <v>8294</v>
      </c>
      <c r="P3622">
        <f t="shared" si="228"/>
        <v>1</v>
      </c>
      <c r="Q3622" s="9">
        <f t="shared" si="225"/>
        <v>41647.632256944446</v>
      </c>
      <c r="R3622" s="9">
        <f t="shared" si="226"/>
        <v>42096.691921296297</v>
      </c>
      <c r="S3622">
        <f t="shared" si="227"/>
        <v>2014</v>
      </c>
    </row>
    <row r="3623" spans="1:19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8276</v>
      </c>
      <c r="O3623" t="s">
        <v>8294</v>
      </c>
      <c r="P3623">
        <f t="shared" si="228"/>
        <v>1</v>
      </c>
      <c r="Q3623" s="9">
        <f t="shared" si="225"/>
        <v>42377.70694444445</v>
      </c>
      <c r="R3623" s="9">
        <f t="shared" si="226"/>
        <v>41667.632256944446</v>
      </c>
      <c r="S3623">
        <f t="shared" si="227"/>
        <v>2016</v>
      </c>
    </row>
    <row r="3624" spans="1:19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8268</v>
      </c>
      <c r="O3624" t="s">
        <v>8302</v>
      </c>
      <c r="P3624">
        <f t="shared" si="228"/>
        <v>2</v>
      </c>
      <c r="Q3624" s="9">
        <f t="shared" si="225"/>
        <v>42489.099687499998</v>
      </c>
      <c r="R3624" s="9">
        <f t="shared" si="226"/>
        <v>42407.70694444445</v>
      </c>
      <c r="S3624">
        <f t="shared" si="227"/>
        <v>2016</v>
      </c>
    </row>
    <row r="3625" spans="1:19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8279</v>
      </c>
      <c r="O3625" t="s">
        <v>8305</v>
      </c>
      <c r="P3625">
        <f t="shared" si="228"/>
        <v>1</v>
      </c>
      <c r="Q3625" s="9">
        <f t="shared" si="225"/>
        <v>42041.218715277777</v>
      </c>
      <c r="R3625" s="9">
        <f t="shared" si="226"/>
        <v>42549.099687499998</v>
      </c>
      <c r="S3625">
        <f t="shared" si="227"/>
        <v>2015</v>
      </c>
    </row>
    <row r="3626" spans="1:19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8279</v>
      </c>
      <c r="O3626" t="s">
        <v>8305</v>
      </c>
      <c r="P3626">
        <f t="shared" si="228"/>
        <v>1</v>
      </c>
      <c r="Q3626" s="9">
        <f t="shared" si="225"/>
        <v>41745.826273148145</v>
      </c>
      <c r="R3626" s="9">
        <f t="shared" si="226"/>
        <v>42071.218715277777</v>
      </c>
      <c r="S3626">
        <f t="shared" si="227"/>
        <v>2014</v>
      </c>
    </row>
    <row r="3627" spans="1:19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8271</v>
      </c>
      <c r="O3627" t="s">
        <v>8316</v>
      </c>
      <c r="P3627">
        <f t="shared" si="228"/>
        <v>1</v>
      </c>
      <c r="Q3627" s="9">
        <f t="shared" si="225"/>
        <v>42444.877743055549</v>
      </c>
      <c r="R3627" s="9">
        <f t="shared" si="226"/>
        <v>41795.826273148145</v>
      </c>
      <c r="S3627">
        <f t="shared" si="227"/>
        <v>2016</v>
      </c>
    </row>
    <row r="3628" spans="1:19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8283</v>
      </c>
      <c r="O3628" t="s">
        <v>8286</v>
      </c>
      <c r="P3628">
        <f t="shared" si="228"/>
        <v>1</v>
      </c>
      <c r="Q3628" s="9">
        <f t="shared" si="225"/>
        <v>41828.922905092593</v>
      </c>
      <c r="R3628" s="9">
        <f t="shared" si="226"/>
        <v>42504.877743055549</v>
      </c>
      <c r="S3628">
        <f t="shared" si="227"/>
        <v>2014</v>
      </c>
    </row>
    <row r="3629" spans="1:19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8283</v>
      </c>
      <c r="O3629" t="s">
        <v>8286</v>
      </c>
      <c r="P3629">
        <f t="shared" si="228"/>
        <v>1</v>
      </c>
      <c r="Q3629" s="9">
        <f t="shared" si="225"/>
        <v>42567.531157407408</v>
      </c>
      <c r="R3629" s="9">
        <f t="shared" si="226"/>
        <v>41888.922905092593</v>
      </c>
      <c r="S3629">
        <f t="shared" si="227"/>
        <v>2016</v>
      </c>
    </row>
    <row r="3630" spans="1:19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8283</v>
      </c>
      <c r="O3630" t="s">
        <v>8284</v>
      </c>
      <c r="P3630">
        <f t="shared" si="228"/>
        <v>1</v>
      </c>
      <c r="Q3630" s="9">
        <f t="shared" si="225"/>
        <v>42658.690532407403</v>
      </c>
      <c r="R3630" s="9">
        <f t="shared" si="226"/>
        <v>42597.531157407408</v>
      </c>
      <c r="S3630">
        <f t="shared" si="227"/>
        <v>2016</v>
      </c>
    </row>
    <row r="3631" spans="1:19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8283</v>
      </c>
      <c r="O3631" t="s">
        <v>8284</v>
      </c>
      <c r="P3631">
        <f t="shared" si="228"/>
        <v>1</v>
      </c>
      <c r="Q3631" s="9">
        <f t="shared" si="225"/>
        <v>42437.094490740739</v>
      </c>
      <c r="R3631" s="9">
        <f t="shared" si="226"/>
        <v>42673.073611111111</v>
      </c>
      <c r="S3631">
        <f t="shared" si="227"/>
        <v>2016</v>
      </c>
    </row>
    <row r="3632" spans="1:19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8283</v>
      </c>
      <c r="O3632" t="s">
        <v>8295</v>
      </c>
      <c r="P3632">
        <f t="shared" si="228"/>
        <v>1</v>
      </c>
      <c r="Q3632" s="9">
        <f t="shared" si="225"/>
        <v>42391.772997685184</v>
      </c>
      <c r="R3632" s="9">
        <f t="shared" si="226"/>
        <v>42495.708333333328</v>
      </c>
      <c r="S3632">
        <f t="shared" si="227"/>
        <v>2016</v>
      </c>
    </row>
    <row r="3633" spans="1:19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8283</v>
      </c>
      <c r="O3633" t="s">
        <v>8286</v>
      </c>
      <c r="P3633">
        <f t="shared" si="228"/>
        <v>2</v>
      </c>
      <c r="Q3633" s="9">
        <f t="shared" si="225"/>
        <v>42096.704976851848</v>
      </c>
      <c r="R3633" s="9">
        <f t="shared" si="226"/>
        <v>42416.772997685184</v>
      </c>
      <c r="S3633">
        <f t="shared" si="227"/>
        <v>2015</v>
      </c>
    </row>
    <row r="3634" spans="1:19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8281</v>
      </c>
      <c r="O3634" t="s">
        <v>8297</v>
      </c>
      <c r="P3634">
        <f t="shared" si="228"/>
        <v>1</v>
      </c>
      <c r="Q3634" s="9">
        <f t="shared" si="225"/>
        <v>42534.180717592593</v>
      </c>
      <c r="R3634" s="9">
        <f t="shared" si="226"/>
        <v>42112.427777777775</v>
      </c>
      <c r="S3634">
        <f t="shared" si="227"/>
        <v>2016</v>
      </c>
    </row>
    <row r="3635" spans="1:19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8281</v>
      </c>
      <c r="O3635" t="s">
        <v>8285</v>
      </c>
      <c r="P3635">
        <f t="shared" si="228"/>
        <v>1</v>
      </c>
      <c r="Q3635" s="9">
        <f t="shared" si="225"/>
        <v>42416.881018518514</v>
      </c>
      <c r="R3635" s="9">
        <f t="shared" si="226"/>
        <v>42594.180717592593</v>
      </c>
      <c r="S3635">
        <f t="shared" si="227"/>
        <v>2016</v>
      </c>
    </row>
    <row r="3636" spans="1:19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8281</v>
      </c>
      <c r="O3636" t="s">
        <v>8285</v>
      </c>
      <c r="P3636">
        <f t="shared" si="228"/>
        <v>1</v>
      </c>
      <c r="Q3636" s="9">
        <f t="shared" si="225"/>
        <v>42009.64061342593</v>
      </c>
      <c r="R3636" s="9">
        <f t="shared" si="226"/>
        <v>42476.839351851857</v>
      </c>
      <c r="S3636">
        <f t="shared" si="227"/>
        <v>2015</v>
      </c>
    </row>
    <row r="3637" spans="1:19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8281</v>
      </c>
      <c r="O3637" t="s">
        <v>8285</v>
      </c>
      <c r="P3637">
        <f t="shared" si="228"/>
        <v>1</v>
      </c>
      <c r="Q3637" s="9">
        <f t="shared" si="225"/>
        <v>42488.848784722228</v>
      </c>
      <c r="R3637" s="9">
        <f t="shared" si="226"/>
        <v>42069.64061342593</v>
      </c>
      <c r="S3637">
        <f t="shared" si="227"/>
        <v>2016</v>
      </c>
    </row>
    <row r="3638" spans="1:19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8281</v>
      </c>
      <c r="O3638" t="s">
        <v>8299</v>
      </c>
      <c r="P3638">
        <f t="shared" si="228"/>
        <v>1</v>
      </c>
      <c r="Q3638" s="9">
        <f t="shared" si="225"/>
        <v>42753.329039351855</v>
      </c>
      <c r="R3638" s="9">
        <f t="shared" si="226"/>
        <v>42508.848784722228</v>
      </c>
      <c r="S3638">
        <f t="shared" si="227"/>
        <v>2017</v>
      </c>
    </row>
    <row r="3639" spans="1:19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8281</v>
      </c>
      <c r="O3639" t="s">
        <v>8299</v>
      </c>
      <c r="P3639">
        <f t="shared" si="228"/>
        <v>1</v>
      </c>
      <c r="Q3639" s="9">
        <f t="shared" si="225"/>
        <v>41620.93141203704</v>
      </c>
      <c r="R3639" s="9">
        <f t="shared" si="226"/>
        <v>42783.329039351855</v>
      </c>
      <c r="S3639">
        <f t="shared" si="227"/>
        <v>2013</v>
      </c>
    </row>
    <row r="3640" spans="1:19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8281</v>
      </c>
      <c r="O3640" t="s">
        <v>8299</v>
      </c>
      <c r="P3640">
        <f t="shared" si="228"/>
        <v>1</v>
      </c>
      <c r="Q3640" s="9">
        <f t="shared" si="225"/>
        <v>42009.817199074074</v>
      </c>
      <c r="R3640" s="9">
        <f t="shared" si="226"/>
        <v>41680.93141203704</v>
      </c>
      <c r="S3640">
        <f t="shared" si="227"/>
        <v>2015</v>
      </c>
    </row>
    <row r="3641" spans="1:19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8268</v>
      </c>
      <c r="O3641" t="s">
        <v>8302</v>
      </c>
      <c r="P3641">
        <f t="shared" si="228"/>
        <v>1</v>
      </c>
      <c r="Q3641" s="9">
        <f t="shared" si="225"/>
        <v>42433.737453703703</v>
      </c>
      <c r="R3641" s="9">
        <f t="shared" si="226"/>
        <v>42039.817199074074</v>
      </c>
      <c r="S3641">
        <f t="shared" si="227"/>
        <v>2016</v>
      </c>
    </row>
    <row r="3642" spans="1:19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8268</v>
      </c>
      <c r="O3642" t="s">
        <v>8302</v>
      </c>
      <c r="P3642">
        <f t="shared" si="228"/>
        <v>1</v>
      </c>
      <c r="Q3642" s="9">
        <f t="shared" si="225"/>
        <v>42411.942997685182</v>
      </c>
      <c r="R3642" s="9">
        <f t="shared" si="226"/>
        <v>42493.695787037039</v>
      </c>
      <c r="S3642">
        <f t="shared" si="227"/>
        <v>2016</v>
      </c>
    </row>
    <row r="3643" spans="1:19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8268</v>
      </c>
      <c r="O3643" t="s">
        <v>8302</v>
      </c>
      <c r="P3643">
        <f t="shared" si="228"/>
        <v>1</v>
      </c>
      <c r="Q3643" s="9">
        <f t="shared" si="225"/>
        <v>42535.68440972222</v>
      </c>
      <c r="R3643" s="9">
        <f t="shared" si="226"/>
        <v>42441.942997685182</v>
      </c>
      <c r="S3643">
        <f t="shared" si="227"/>
        <v>2016</v>
      </c>
    </row>
    <row r="3644" spans="1:19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8268</v>
      </c>
      <c r="O3644" t="s">
        <v>8302</v>
      </c>
      <c r="P3644">
        <f t="shared" si="228"/>
        <v>1</v>
      </c>
      <c r="Q3644" s="9">
        <f t="shared" si="225"/>
        <v>42031.471666666665</v>
      </c>
      <c r="R3644" s="9">
        <f t="shared" si="226"/>
        <v>42565.68440972222</v>
      </c>
      <c r="S3644">
        <f t="shared" si="227"/>
        <v>2015</v>
      </c>
    </row>
    <row r="3645" spans="1:19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8268</v>
      </c>
      <c r="O3645" t="s">
        <v>8302</v>
      </c>
      <c r="P3645">
        <f t="shared" si="228"/>
        <v>1</v>
      </c>
      <c r="Q3645" s="9">
        <f t="shared" si="225"/>
        <v>42605.908182870371</v>
      </c>
      <c r="R3645" s="9">
        <f t="shared" si="226"/>
        <v>42091.43</v>
      </c>
      <c r="S3645">
        <f t="shared" si="227"/>
        <v>2016</v>
      </c>
    </row>
    <row r="3646" spans="1:19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8268</v>
      </c>
      <c r="O3646" t="s">
        <v>8302</v>
      </c>
      <c r="P3646">
        <f t="shared" si="228"/>
        <v>1</v>
      </c>
      <c r="Q3646" s="9">
        <f t="shared" si="225"/>
        <v>42052.93850694444</v>
      </c>
      <c r="R3646" s="9">
        <f t="shared" si="226"/>
        <v>42635.908182870371</v>
      </c>
      <c r="S3646">
        <f t="shared" si="227"/>
        <v>2015</v>
      </c>
    </row>
    <row r="3647" spans="1:19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8268</v>
      </c>
      <c r="O3647" t="s">
        <v>8302</v>
      </c>
      <c r="P3647">
        <f t="shared" si="228"/>
        <v>1</v>
      </c>
      <c r="Q3647" s="9">
        <f t="shared" si="225"/>
        <v>42178.614571759259</v>
      </c>
      <c r="R3647" s="9">
        <f t="shared" si="226"/>
        <v>42082.896840277783</v>
      </c>
      <c r="S3647">
        <f t="shared" si="227"/>
        <v>2015</v>
      </c>
    </row>
    <row r="3648" spans="1:19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8268</v>
      </c>
      <c r="O3648" t="s">
        <v>8302</v>
      </c>
      <c r="P3648">
        <f t="shared" si="228"/>
        <v>1</v>
      </c>
      <c r="Q3648" s="9">
        <f t="shared" si="225"/>
        <v>41908.650347222225</v>
      </c>
      <c r="R3648" s="9">
        <f t="shared" si="226"/>
        <v>42193.614571759259</v>
      </c>
      <c r="S3648">
        <f t="shared" si="227"/>
        <v>2014</v>
      </c>
    </row>
    <row r="3649" spans="1:19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8268</v>
      </c>
      <c r="O3649" t="s">
        <v>8302</v>
      </c>
      <c r="P3649">
        <f t="shared" si="228"/>
        <v>1</v>
      </c>
      <c r="Q3649" s="9">
        <f t="shared" si="225"/>
        <v>42031.928576388891</v>
      </c>
      <c r="R3649" s="9">
        <f t="shared" si="226"/>
        <v>41968.692013888889</v>
      </c>
      <c r="S3649">
        <f t="shared" si="227"/>
        <v>2015</v>
      </c>
    </row>
    <row r="3650" spans="1:19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8268</v>
      </c>
      <c r="O3650" t="s">
        <v>8302</v>
      </c>
      <c r="P3650">
        <f t="shared" si="228"/>
        <v>1</v>
      </c>
      <c r="Q3650" s="9">
        <f t="shared" si="225"/>
        <v>41865.583275462966</v>
      </c>
      <c r="R3650" s="9">
        <f t="shared" si="226"/>
        <v>42061.928576388891</v>
      </c>
      <c r="S3650">
        <f t="shared" si="227"/>
        <v>2014</v>
      </c>
    </row>
    <row r="3651" spans="1:19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8268</v>
      </c>
      <c r="O3651" t="s">
        <v>8302</v>
      </c>
      <c r="P3651">
        <f t="shared" si="228"/>
        <v>1</v>
      </c>
      <c r="Q3651" s="9">
        <f t="shared" ref="Q3651:Q3714" si="229">(((J3652/60)/60)/24)+DATE(1970,1,1)</f>
        <v>42639.805601851855</v>
      </c>
      <c r="R3651" s="9">
        <f t="shared" ref="R3651:R3714" si="230">(((I3651/60)/60)/24)+DATE(1970,1,1)</f>
        <v>41925.583275462966</v>
      </c>
      <c r="S3651">
        <f t="shared" ref="S3651:S3714" si="231">YEAR(Q3651)</f>
        <v>2016</v>
      </c>
    </row>
    <row r="3652" spans="1:19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8268</v>
      </c>
      <c r="O3652" t="s">
        <v>8270</v>
      </c>
      <c r="P3652">
        <f t="shared" si="228"/>
        <v>1</v>
      </c>
      <c r="Q3652" s="9">
        <f t="shared" si="229"/>
        <v>41815.927106481482</v>
      </c>
      <c r="R3652" s="9">
        <f t="shared" si="230"/>
        <v>42669.805601851855</v>
      </c>
      <c r="S3652">
        <f t="shared" si="231"/>
        <v>2014</v>
      </c>
    </row>
    <row r="3653" spans="1:19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8268</v>
      </c>
      <c r="O3653" t="s">
        <v>8270</v>
      </c>
      <c r="P3653">
        <f t="shared" ref="P3653:P3716" si="232">IFERROR(ROUND(E3653/L3653,4),0)</f>
        <v>1</v>
      </c>
      <c r="Q3653" s="9">
        <f t="shared" si="229"/>
        <v>41918.818460648145</v>
      </c>
      <c r="R3653" s="9">
        <f t="shared" si="230"/>
        <v>41845.927106481482</v>
      </c>
      <c r="S3653">
        <f t="shared" si="231"/>
        <v>2014</v>
      </c>
    </row>
    <row r="3654" spans="1:19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8306</v>
      </c>
      <c r="O3654" t="s">
        <v>8307</v>
      </c>
      <c r="P3654">
        <f t="shared" si="232"/>
        <v>1</v>
      </c>
      <c r="Q3654" s="9">
        <f t="shared" si="229"/>
        <v>42347.203587962969</v>
      </c>
      <c r="R3654" s="9">
        <f t="shared" si="230"/>
        <v>41948.860127314816</v>
      </c>
      <c r="S3654">
        <f t="shared" si="231"/>
        <v>2015</v>
      </c>
    </row>
    <row r="3655" spans="1:19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8276</v>
      </c>
      <c r="O3655" t="s">
        <v>8294</v>
      </c>
      <c r="P3655">
        <f t="shared" si="232"/>
        <v>1</v>
      </c>
      <c r="Q3655" s="9">
        <f t="shared" si="229"/>
        <v>41828.649502314816</v>
      </c>
      <c r="R3655" s="9">
        <f t="shared" si="230"/>
        <v>42377.203587962969</v>
      </c>
      <c r="S3655">
        <f t="shared" si="231"/>
        <v>2014</v>
      </c>
    </row>
    <row r="3656" spans="1:19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8276</v>
      </c>
      <c r="O3656" t="s">
        <v>8304</v>
      </c>
      <c r="P3656">
        <f t="shared" si="232"/>
        <v>1</v>
      </c>
      <c r="Q3656" s="9">
        <f t="shared" si="229"/>
        <v>41958.285046296296</v>
      </c>
      <c r="R3656" s="9">
        <f t="shared" si="230"/>
        <v>41858.649502314816</v>
      </c>
      <c r="S3656">
        <f t="shared" si="231"/>
        <v>2014</v>
      </c>
    </row>
    <row r="3657" spans="1:19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8276</v>
      </c>
      <c r="O3657" t="s">
        <v>8304</v>
      </c>
      <c r="P3657">
        <f t="shared" si="232"/>
        <v>1</v>
      </c>
      <c r="Q3657" s="9">
        <f t="shared" si="229"/>
        <v>42393.961909722217</v>
      </c>
      <c r="R3657" s="9">
        <f t="shared" si="230"/>
        <v>41972.189583333333</v>
      </c>
      <c r="S3657">
        <f t="shared" si="231"/>
        <v>2016</v>
      </c>
    </row>
    <row r="3658" spans="1:19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8268</v>
      </c>
      <c r="O3658" t="s">
        <v>8270</v>
      </c>
      <c r="P3658">
        <f t="shared" si="232"/>
        <v>1</v>
      </c>
      <c r="Q3658" s="9">
        <f t="shared" si="229"/>
        <v>42479.318518518514</v>
      </c>
      <c r="R3658" s="9">
        <f t="shared" si="230"/>
        <v>42428.961909722217</v>
      </c>
      <c r="S3658">
        <f t="shared" si="231"/>
        <v>2016</v>
      </c>
    </row>
    <row r="3659" spans="1:19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8271</v>
      </c>
      <c r="O3659" t="s">
        <v>8308</v>
      </c>
      <c r="P3659">
        <f t="shared" si="232"/>
        <v>1</v>
      </c>
      <c r="Q3659" s="9">
        <f t="shared" si="229"/>
        <v>42708.25309027778</v>
      </c>
      <c r="R3659" s="9">
        <f t="shared" si="230"/>
        <v>42524.318518518514</v>
      </c>
      <c r="S3659">
        <f t="shared" si="231"/>
        <v>2016</v>
      </c>
    </row>
    <row r="3660" spans="1:19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8271</v>
      </c>
      <c r="O3660" t="s">
        <v>8308</v>
      </c>
      <c r="P3660">
        <f t="shared" si="232"/>
        <v>1</v>
      </c>
      <c r="Q3660" s="9">
        <f t="shared" si="229"/>
        <v>42486.748414351852</v>
      </c>
      <c r="R3660" s="9">
        <f t="shared" si="230"/>
        <v>42738.25309027778</v>
      </c>
      <c r="S3660">
        <f t="shared" si="231"/>
        <v>2016</v>
      </c>
    </row>
    <row r="3661" spans="1:19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8271</v>
      </c>
      <c r="O3661" t="s">
        <v>8308</v>
      </c>
      <c r="P3661">
        <f t="shared" si="232"/>
        <v>1</v>
      </c>
      <c r="Q3661" s="9">
        <f t="shared" si="229"/>
        <v>42390.171261574069</v>
      </c>
      <c r="R3661" s="9">
        <f t="shared" si="230"/>
        <v>42516.748414351852</v>
      </c>
      <c r="S3661">
        <f t="shared" si="231"/>
        <v>2016</v>
      </c>
    </row>
    <row r="3662" spans="1:19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8271</v>
      </c>
      <c r="O3662" t="s">
        <v>8308</v>
      </c>
      <c r="P3662">
        <f t="shared" si="232"/>
        <v>1</v>
      </c>
      <c r="Q3662" s="9">
        <f t="shared" si="229"/>
        <v>41444.64261574074</v>
      </c>
      <c r="R3662" s="9">
        <f t="shared" si="230"/>
        <v>42420.171261574069</v>
      </c>
      <c r="S3662">
        <f t="shared" si="231"/>
        <v>2013</v>
      </c>
    </row>
    <row r="3663" spans="1:19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8271</v>
      </c>
      <c r="O3663" t="s">
        <v>8312</v>
      </c>
      <c r="P3663">
        <f t="shared" si="232"/>
        <v>1</v>
      </c>
      <c r="Q3663" s="9">
        <f t="shared" si="229"/>
        <v>42031.884652777779</v>
      </c>
      <c r="R3663" s="9">
        <f t="shared" si="230"/>
        <v>41486.821527777778</v>
      </c>
      <c r="S3663">
        <f t="shared" si="231"/>
        <v>2015</v>
      </c>
    </row>
    <row r="3664" spans="1:19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8273</v>
      </c>
      <c r="O3664" t="s">
        <v>8315</v>
      </c>
      <c r="P3664">
        <f t="shared" si="232"/>
        <v>1</v>
      </c>
      <c r="Q3664" s="9">
        <f t="shared" si="229"/>
        <v>41956.950983796298</v>
      </c>
      <c r="R3664" s="9">
        <f t="shared" si="230"/>
        <v>42065.886111111111</v>
      </c>
      <c r="S3664">
        <f t="shared" si="231"/>
        <v>2014</v>
      </c>
    </row>
    <row r="3665" spans="1:19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8273</v>
      </c>
      <c r="O3665" t="s">
        <v>8311</v>
      </c>
      <c r="P3665">
        <f t="shared" si="232"/>
        <v>1</v>
      </c>
      <c r="Q3665" s="9">
        <f t="shared" si="229"/>
        <v>42151.667337962965</v>
      </c>
      <c r="R3665" s="9">
        <f t="shared" si="230"/>
        <v>41986.950983796298</v>
      </c>
      <c r="S3665">
        <f t="shared" si="231"/>
        <v>2015</v>
      </c>
    </row>
    <row r="3666" spans="1:19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8273</v>
      </c>
      <c r="O3666" t="s">
        <v>8311</v>
      </c>
      <c r="P3666">
        <f t="shared" si="232"/>
        <v>1</v>
      </c>
      <c r="Q3666" s="9">
        <f t="shared" si="229"/>
        <v>42063.869791666672</v>
      </c>
      <c r="R3666" s="9">
        <f t="shared" si="230"/>
        <v>42211.667337962965</v>
      </c>
      <c r="S3666">
        <f t="shared" si="231"/>
        <v>2015</v>
      </c>
    </row>
    <row r="3667" spans="1:19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8287</v>
      </c>
      <c r="O3667" t="s">
        <v>8290</v>
      </c>
      <c r="P3667">
        <f t="shared" si="232"/>
        <v>1</v>
      </c>
      <c r="Q3667" s="9">
        <f t="shared" si="229"/>
        <v>42425.960983796293</v>
      </c>
      <c r="R3667" s="9">
        <f t="shared" si="230"/>
        <v>42093.828125</v>
      </c>
      <c r="S3667">
        <f t="shared" si="231"/>
        <v>2016</v>
      </c>
    </row>
    <row r="3668" spans="1:19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8287</v>
      </c>
      <c r="O3668" t="s">
        <v>8290</v>
      </c>
      <c r="P3668">
        <f t="shared" si="232"/>
        <v>1</v>
      </c>
      <c r="Q3668" s="9">
        <f t="shared" si="229"/>
        <v>42044.927974537044</v>
      </c>
      <c r="R3668" s="9">
        <f t="shared" si="230"/>
        <v>42463.006944444445</v>
      </c>
      <c r="S3668">
        <f t="shared" si="231"/>
        <v>2015</v>
      </c>
    </row>
    <row r="3669" spans="1:19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8287</v>
      </c>
      <c r="O3669" t="s">
        <v>8290</v>
      </c>
      <c r="P3669">
        <f t="shared" si="232"/>
        <v>1</v>
      </c>
      <c r="Q3669" s="9">
        <f t="shared" si="229"/>
        <v>42102.036527777775</v>
      </c>
      <c r="R3669" s="9">
        <f t="shared" si="230"/>
        <v>42099.458333333328</v>
      </c>
      <c r="S3669">
        <f t="shared" si="231"/>
        <v>2015</v>
      </c>
    </row>
    <row r="3670" spans="1:19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8287</v>
      </c>
      <c r="O3670" t="s">
        <v>8290</v>
      </c>
      <c r="P3670">
        <f t="shared" si="232"/>
        <v>1</v>
      </c>
      <c r="Q3670" s="9">
        <f t="shared" si="229"/>
        <v>42435.874212962968</v>
      </c>
      <c r="R3670" s="9">
        <f t="shared" si="230"/>
        <v>42132.036527777775</v>
      </c>
      <c r="S3670">
        <f t="shared" si="231"/>
        <v>2016</v>
      </c>
    </row>
    <row r="3671" spans="1:19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8287</v>
      </c>
      <c r="O3671" t="s">
        <v>8290</v>
      </c>
      <c r="P3671">
        <f t="shared" si="232"/>
        <v>1</v>
      </c>
      <c r="Q3671" s="9">
        <f t="shared" si="229"/>
        <v>42413.433831018512</v>
      </c>
      <c r="R3671" s="9">
        <f t="shared" si="230"/>
        <v>42494.832546296297</v>
      </c>
      <c r="S3671">
        <f t="shared" si="231"/>
        <v>2016</v>
      </c>
    </row>
    <row r="3672" spans="1:19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8273</v>
      </c>
      <c r="O3672" t="s">
        <v>8313</v>
      </c>
      <c r="P3672">
        <f t="shared" si="232"/>
        <v>1</v>
      </c>
      <c r="Q3672" s="9">
        <f t="shared" si="229"/>
        <v>42397.679513888885</v>
      </c>
      <c r="R3672" s="9">
        <f t="shared" si="230"/>
        <v>42443.392164351855</v>
      </c>
      <c r="S3672">
        <f t="shared" si="231"/>
        <v>2016</v>
      </c>
    </row>
    <row r="3673" spans="1:19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8276</v>
      </c>
      <c r="O3673" t="s">
        <v>8294</v>
      </c>
      <c r="P3673">
        <f t="shared" si="232"/>
        <v>1</v>
      </c>
      <c r="Q3673" s="9">
        <f t="shared" si="229"/>
        <v>42515.727650462963</v>
      </c>
      <c r="R3673" s="9">
        <f t="shared" si="230"/>
        <v>42411.679513888885</v>
      </c>
      <c r="S3673">
        <f t="shared" si="231"/>
        <v>2016</v>
      </c>
    </row>
    <row r="3674" spans="1:19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8268</v>
      </c>
      <c r="O3674" t="s">
        <v>8302</v>
      </c>
      <c r="P3674">
        <f t="shared" si="232"/>
        <v>1</v>
      </c>
      <c r="Q3674" s="9">
        <f t="shared" si="229"/>
        <v>42026.687453703707</v>
      </c>
      <c r="R3674" s="9">
        <f t="shared" si="230"/>
        <v>42545.727650462963</v>
      </c>
      <c r="S3674">
        <f t="shared" si="231"/>
        <v>2015</v>
      </c>
    </row>
    <row r="3675" spans="1:19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8279</v>
      </c>
      <c r="O3675" t="s">
        <v>8305</v>
      </c>
      <c r="P3675">
        <f t="shared" si="232"/>
        <v>1</v>
      </c>
      <c r="Q3675" s="9">
        <f t="shared" si="229"/>
        <v>42044.724953703699</v>
      </c>
      <c r="R3675" s="9">
        <f t="shared" si="230"/>
        <v>42056.687453703707</v>
      </c>
      <c r="S3675">
        <f t="shared" si="231"/>
        <v>2015</v>
      </c>
    </row>
    <row r="3676" spans="1:19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8279</v>
      </c>
      <c r="O3676" t="s">
        <v>8305</v>
      </c>
      <c r="P3676">
        <f t="shared" si="232"/>
        <v>1</v>
      </c>
      <c r="Q3676" s="9">
        <f t="shared" si="229"/>
        <v>42502.913761574076</v>
      </c>
      <c r="R3676" s="9">
        <f t="shared" si="230"/>
        <v>42074.683287037042</v>
      </c>
      <c r="S3676">
        <f t="shared" si="231"/>
        <v>2016</v>
      </c>
    </row>
    <row r="3677" spans="1:19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8279</v>
      </c>
      <c r="O3677" t="s">
        <v>8305</v>
      </c>
      <c r="P3677">
        <f t="shared" si="232"/>
        <v>1</v>
      </c>
      <c r="Q3677" s="9">
        <f t="shared" si="229"/>
        <v>42412.318668981476</v>
      </c>
      <c r="R3677" s="9">
        <f t="shared" si="230"/>
        <v>42517.919444444444</v>
      </c>
      <c r="S3677">
        <f t="shared" si="231"/>
        <v>2016</v>
      </c>
    </row>
    <row r="3678" spans="1:19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8279</v>
      </c>
      <c r="O3678" t="s">
        <v>8305</v>
      </c>
      <c r="P3678">
        <f t="shared" si="232"/>
        <v>1</v>
      </c>
      <c r="Q3678" s="9">
        <f t="shared" si="229"/>
        <v>42045.784155092595</v>
      </c>
      <c r="R3678" s="9">
        <f t="shared" si="230"/>
        <v>42452.277002314819</v>
      </c>
      <c r="S3678">
        <f t="shared" si="231"/>
        <v>2015</v>
      </c>
    </row>
    <row r="3679" spans="1:19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8279</v>
      </c>
      <c r="O3679" t="s">
        <v>8305</v>
      </c>
      <c r="P3679">
        <f t="shared" si="232"/>
        <v>1</v>
      </c>
      <c r="Q3679" s="9">
        <f t="shared" si="229"/>
        <v>42642.988819444443</v>
      </c>
      <c r="R3679" s="9">
        <f t="shared" si="230"/>
        <v>42075.742488425924</v>
      </c>
      <c r="S3679">
        <f t="shared" si="231"/>
        <v>2016</v>
      </c>
    </row>
    <row r="3680" spans="1:19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8279</v>
      </c>
      <c r="O3680" t="s">
        <v>8305</v>
      </c>
      <c r="P3680">
        <f t="shared" si="232"/>
        <v>1</v>
      </c>
      <c r="Q3680" s="9">
        <f t="shared" si="229"/>
        <v>41828.967916666668</v>
      </c>
      <c r="R3680" s="9">
        <f t="shared" si="230"/>
        <v>42672.988819444443</v>
      </c>
      <c r="S3680">
        <f t="shared" si="231"/>
        <v>2014</v>
      </c>
    </row>
    <row r="3681" spans="1:19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8279</v>
      </c>
      <c r="O3681" t="s">
        <v>8305</v>
      </c>
      <c r="P3681">
        <f t="shared" si="232"/>
        <v>1</v>
      </c>
      <c r="Q3681" s="9">
        <f t="shared" si="229"/>
        <v>42551.961689814809</v>
      </c>
      <c r="R3681" s="9">
        <f t="shared" si="230"/>
        <v>41858.967916666668</v>
      </c>
      <c r="S3681">
        <f t="shared" si="231"/>
        <v>2016</v>
      </c>
    </row>
    <row r="3682" spans="1:19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8279</v>
      </c>
      <c r="O3682" t="s">
        <v>8305</v>
      </c>
      <c r="P3682">
        <f t="shared" si="232"/>
        <v>1</v>
      </c>
      <c r="Q3682" s="9">
        <f t="shared" si="229"/>
        <v>41878.140497685185</v>
      </c>
      <c r="R3682" s="9">
        <f t="shared" si="230"/>
        <v>42581.961689814809</v>
      </c>
      <c r="S3682">
        <f t="shared" si="231"/>
        <v>2014</v>
      </c>
    </row>
    <row r="3683" spans="1:19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8279</v>
      </c>
      <c r="O3683" t="s">
        <v>8305</v>
      </c>
      <c r="P3683">
        <f t="shared" si="232"/>
        <v>1</v>
      </c>
      <c r="Q3683" s="9">
        <f t="shared" si="229"/>
        <v>42474.86482638889</v>
      </c>
      <c r="R3683" s="9">
        <f t="shared" si="230"/>
        <v>41908.140497685185</v>
      </c>
      <c r="S3683">
        <f t="shared" si="231"/>
        <v>2016</v>
      </c>
    </row>
    <row r="3684" spans="1:19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8271</v>
      </c>
      <c r="O3684" t="s">
        <v>8316</v>
      </c>
      <c r="P3684">
        <f t="shared" si="232"/>
        <v>1</v>
      </c>
      <c r="Q3684" s="9">
        <f t="shared" si="229"/>
        <v>42107.841284722221</v>
      </c>
      <c r="R3684" s="9">
        <f t="shared" si="230"/>
        <v>42484.86482638889</v>
      </c>
      <c r="S3684">
        <f t="shared" si="231"/>
        <v>2015</v>
      </c>
    </row>
    <row r="3685" spans="1:19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8283</v>
      </c>
      <c r="O3685" t="s">
        <v>8286</v>
      </c>
      <c r="P3685">
        <f t="shared" si="232"/>
        <v>1</v>
      </c>
      <c r="Q3685" s="9">
        <f t="shared" si="229"/>
        <v>42017.907337962963</v>
      </c>
      <c r="R3685" s="9">
        <f t="shared" si="230"/>
        <v>42167.841284722221</v>
      </c>
      <c r="S3685">
        <f t="shared" si="231"/>
        <v>2015</v>
      </c>
    </row>
    <row r="3686" spans="1:19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8283</v>
      </c>
      <c r="O3686" t="s">
        <v>8286</v>
      </c>
      <c r="P3686">
        <f t="shared" si="232"/>
        <v>1</v>
      </c>
      <c r="Q3686" s="9">
        <f t="shared" si="229"/>
        <v>42034.960127314815</v>
      </c>
      <c r="R3686" s="9">
        <f t="shared" si="230"/>
        <v>42077.865671296298</v>
      </c>
      <c r="S3686">
        <f t="shared" si="231"/>
        <v>2015</v>
      </c>
    </row>
    <row r="3687" spans="1:19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8283</v>
      </c>
      <c r="O3687" t="s">
        <v>8284</v>
      </c>
      <c r="P3687">
        <f t="shared" si="232"/>
        <v>1</v>
      </c>
      <c r="Q3687" s="9">
        <f t="shared" si="229"/>
        <v>41953.95821759259</v>
      </c>
      <c r="R3687" s="9">
        <f t="shared" si="230"/>
        <v>42064.960127314815</v>
      </c>
      <c r="S3687">
        <f t="shared" si="231"/>
        <v>2014</v>
      </c>
    </row>
    <row r="3688" spans="1:19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8283</v>
      </c>
      <c r="O3688" t="s">
        <v>8284</v>
      </c>
      <c r="P3688">
        <f t="shared" si="232"/>
        <v>1</v>
      </c>
      <c r="Q3688" s="9">
        <f t="shared" si="229"/>
        <v>42509.374537037031</v>
      </c>
      <c r="R3688" s="9">
        <f t="shared" si="230"/>
        <v>42013.95821759259</v>
      </c>
      <c r="S3688">
        <f t="shared" si="231"/>
        <v>2016</v>
      </c>
    </row>
    <row r="3689" spans="1:19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8283</v>
      </c>
      <c r="O3689" t="s">
        <v>8284</v>
      </c>
      <c r="P3689">
        <f t="shared" si="232"/>
        <v>1</v>
      </c>
      <c r="Q3689" s="9">
        <f t="shared" si="229"/>
        <v>42460.320613425924</v>
      </c>
      <c r="R3689" s="9">
        <f t="shared" si="230"/>
        <v>42517.55</v>
      </c>
      <c r="S3689">
        <f t="shared" si="231"/>
        <v>2016</v>
      </c>
    </row>
    <row r="3690" spans="1:19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8283</v>
      </c>
      <c r="O3690" t="s">
        <v>8295</v>
      </c>
      <c r="P3690">
        <f t="shared" si="232"/>
        <v>1</v>
      </c>
      <c r="Q3690" s="9">
        <f t="shared" si="229"/>
        <v>41942.84710648148</v>
      </c>
      <c r="R3690" s="9">
        <f t="shared" si="230"/>
        <v>42490.231944444444</v>
      </c>
      <c r="S3690">
        <f t="shared" si="231"/>
        <v>2014</v>
      </c>
    </row>
    <row r="3691" spans="1:19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8283</v>
      </c>
      <c r="O3691" t="s">
        <v>8295</v>
      </c>
      <c r="P3691">
        <f t="shared" si="232"/>
        <v>1</v>
      </c>
      <c r="Q3691" s="9">
        <f t="shared" si="229"/>
        <v>42590.677152777775</v>
      </c>
      <c r="R3691" s="9">
        <f t="shared" si="230"/>
        <v>41972.888773148152</v>
      </c>
      <c r="S3691">
        <f t="shared" si="231"/>
        <v>2016</v>
      </c>
    </row>
    <row r="3692" spans="1:19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8283</v>
      </c>
      <c r="O3692" t="s">
        <v>8295</v>
      </c>
      <c r="P3692">
        <f t="shared" si="232"/>
        <v>1</v>
      </c>
      <c r="Q3692" s="9">
        <f t="shared" si="229"/>
        <v>42665.970347222217</v>
      </c>
      <c r="R3692" s="9">
        <f t="shared" si="230"/>
        <v>42650.632638888885</v>
      </c>
      <c r="S3692">
        <f t="shared" si="231"/>
        <v>2016</v>
      </c>
    </row>
    <row r="3693" spans="1:19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8283</v>
      </c>
      <c r="O3693" t="s">
        <v>8295</v>
      </c>
      <c r="P3693">
        <f t="shared" si="232"/>
        <v>1</v>
      </c>
      <c r="Q3693" s="9">
        <f t="shared" si="229"/>
        <v>42689.029583333337</v>
      </c>
      <c r="R3693" s="9">
        <f t="shared" si="230"/>
        <v>42696.012013888889</v>
      </c>
      <c r="S3693">
        <f t="shared" si="231"/>
        <v>2016</v>
      </c>
    </row>
    <row r="3694" spans="1:19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8283</v>
      </c>
      <c r="O3694" t="s">
        <v>8295</v>
      </c>
      <c r="P3694">
        <f t="shared" si="232"/>
        <v>1</v>
      </c>
      <c r="Q3694" s="9">
        <f t="shared" si="229"/>
        <v>42041.743090277778</v>
      </c>
      <c r="R3694" s="9">
        <f t="shared" si="230"/>
        <v>42749.029583333337</v>
      </c>
      <c r="S3694">
        <f t="shared" si="231"/>
        <v>2015</v>
      </c>
    </row>
    <row r="3695" spans="1:19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8283</v>
      </c>
      <c r="O3695" t="s">
        <v>8286</v>
      </c>
      <c r="P3695">
        <f t="shared" si="232"/>
        <v>1</v>
      </c>
      <c r="Q3695" s="9">
        <f t="shared" si="229"/>
        <v>41789.893599537041</v>
      </c>
      <c r="R3695" s="9">
        <f t="shared" si="230"/>
        <v>42071.701423611114</v>
      </c>
      <c r="S3695">
        <f t="shared" si="231"/>
        <v>2014</v>
      </c>
    </row>
    <row r="3696" spans="1:19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8283</v>
      </c>
      <c r="O3696" t="s">
        <v>8286</v>
      </c>
      <c r="P3696">
        <f t="shared" si="232"/>
        <v>1</v>
      </c>
      <c r="Q3696" s="9">
        <f t="shared" si="229"/>
        <v>42611.261064814811</v>
      </c>
      <c r="R3696" s="9">
        <f t="shared" si="230"/>
        <v>41815.875</v>
      </c>
      <c r="S3696">
        <f t="shared" si="231"/>
        <v>2016</v>
      </c>
    </row>
    <row r="3697" spans="1:19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8283</v>
      </c>
      <c r="O3697" t="s">
        <v>8286</v>
      </c>
      <c r="P3697">
        <f t="shared" si="232"/>
        <v>1</v>
      </c>
      <c r="Q3697" s="9">
        <f t="shared" si="229"/>
        <v>42059.270023148143</v>
      </c>
      <c r="R3697" s="9">
        <f t="shared" si="230"/>
        <v>42625.707638888889</v>
      </c>
      <c r="S3697">
        <f t="shared" si="231"/>
        <v>2015</v>
      </c>
    </row>
    <row r="3698" spans="1:19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8283</v>
      </c>
      <c r="O3698" t="s">
        <v>8286</v>
      </c>
      <c r="P3698">
        <f t="shared" si="232"/>
        <v>1</v>
      </c>
      <c r="Q3698" s="9">
        <f t="shared" si="229"/>
        <v>42415.168564814812</v>
      </c>
      <c r="R3698" s="9">
        <f t="shared" si="230"/>
        <v>42119.190972222219</v>
      </c>
      <c r="S3698">
        <f t="shared" si="231"/>
        <v>2016</v>
      </c>
    </row>
    <row r="3699" spans="1:19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8283</v>
      </c>
      <c r="O3699" t="s">
        <v>8286</v>
      </c>
      <c r="P3699">
        <f t="shared" si="232"/>
        <v>1</v>
      </c>
      <c r="Q3699" s="9">
        <f t="shared" si="229"/>
        <v>42433.825717592597</v>
      </c>
      <c r="R3699" s="9">
        <f t="shared" si="230"/>
        <v>42445.126898148148</v>
      </c>
      <c r="S3699">
        <f t="shared" si="231"/>
        <v>2016</v>
      </c>
    </row>
    <row r="3700" spans="1:19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8283</v>
      </c>
      <c r="O3700" t="s">
        <v>8286</v>
      </c>
      <c r="P3700">
        <f t="shared" si="232"/>
        <v>1</v>
      </c>
      <c r="Q3700" s="9">
        <f t="shared" si="229"/>
        <v>41890.16269675926</v>
      </c>
      <c r="R3700" s="9">
        <f t="shared" si="230"/>
        <v>42493.784050925926</v>
      </c>
      <c r="S3700">
        <f t="shared" si="231"/>
        <v>2014</v>
      </c>
    </row>
    <row r="3701" spans="1:19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8283</v>
      </c>
      <c r="O3701" t="s">
        <v>8286</v>
      </c>
      <c r="P3701">
        <f t="shared" si="232"/>
        <v>1</v>
      </c>
      <c r="Q3701" s="9">
        <f t="shared" si="229"/>
        <v>42174.780821759254</v>
      </c>
      <c r="R3701" s="9">
        <f t="shared" si="230"/>
        <v>41920.16269675926</v>
      </c>
      <c r="S3701">
        <f t="shared" si="231"/>
        <v>2015</v>
      </c>
    </row>
    <row r="3702" spans="1:19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8283</v>
      </c>
      <c r="O3702" t="s">
        <v>8286</v>
      </c>
      <c r="P3702">
        <f t="shared" si="232"/>
        <v>1</v>
      </c>
      <c r="Q3702" s="9">
        <f t="shared" si="229"/>
        <v>41842.201261574075</v>
      </c>
      <c r="R3702" s="9">
        <f t="shared" si="230"/>
        <v>42204.780821759254</v>
      </c>
      <c r="S3702">
        <f t="shared" si="231"/>
        <v>2014</v>
      </c>
    </row>
    <row r="3703" spans="1:19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8283</v>
      </c>
      <c r="O3703" t="s">
        <v>8286</v>
      </c>
      <c r="P3703">
        <f t="shared" si="232"/>
        <v>1</v>
      </c>
      <c r="Q3703" s="9">
        <f t="shared" si="229"/>
        <v>41905.636469907404</v>
      </c>
      <c r="R3703" s="9">
        <f t="shared" si="230"/>
        <v>41872.201261574075</v>
      </c>
      <c r="S3703">
        <f t="shared" si="231"/>
        <v>2014</v>
      </c>
    </row>
    <row r="3704" spans="1:19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8283</v>
      </c>
      <c r="O3704" t="s">
        <v>8286</v>
      </c>
      <c r="P3704">
        <f t="shared" si="232"/>
        <v>1</v>
      </c>
      <c r="Q3704" s="9">
        <f t="shared" si="229"/>
        <v>42400.946597222224</v>
      </c>
      <c r="R3704" s="9">
        <f t="shared" si="230"/>
        <v>41935.636469907404</v>
      </c>
      <c r="S3704">
        <f t="shared" si="231"/>
        <v>2016</v>
      </c>
    </row>
    <row r="3705" spans="1:19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8283</v>
      </c>
      <c r="O3705" t="s">
        <v>8286</v>
      </c>
      <c r="P3705">
        <f t="shared" si="232"/>
        <v>1</v>
      </c>
      <c r="Q3705" s="9">
        <f t="shared" si="229"/>
        <v>42593.431793981479</v>
      </c>
      <c r="R3705" s="9">
        <f t="shared" si="230"/>
        <v>42428</v>
      </c>
      <c r="S3705">
        <f t="shared" si="231"/>
        <v>2016</v>
      </c>
    </row>
    <row r="3706" spans="1:19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8281</v>
      </c>
      <c r="O3706" t="s">
        <v>8297</v>
      </c>
      <c r="P3706">
        <f t="shared" si="232"/>
        <v>0</v>
      </c>
      <c r="Q3706" s="9">
        <f t="shared" si="229"/>
        <v>42114.928726851853</v>
      </c>
      <c r="R3706" s="9">
        <f t="shared" si="230"/>
        <v>42653.431793981479</v>
      </c>
      <c r="S3706">
        <f t="shared" si="231"/>
        <v>2015</v>
      </c>
    </row>
    <row r="3707" spans="1:19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8281</v>
      </c>
      <c r="O3707" t="s">
        <v>8297</v>
      </c>
      <c r="P3707">
        <f t="shared" si="232"/>
        <v>0</v>
      </c>
      <c r="Q3707" s="9">
        <f t="shared" si="229"/>
        <v>41882.937303240738</v>
      </c>
      <c r="R3707" s="9">
        <f t="shared" si="230"/>
        <v>42139.928726851853</v>
      </c>
      <c r="S3707">
        <f t="shared" si="231"/>
        <v>2014</v>
      </c>
    </row>
    <row r="3708" spans="1:19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8281</v>
      </c>
      <c r="O3708" t="s">
        <v>8297</v>
      </c>
      <c r="P3708">
        <f t="shared" si="232"/>
        <v>0</v>
      </c>
      <c r="Q3708" s="9">
        <f t="shared" si="229"/>
        <v>41778.915416666663</v>
      </c>
      <c r="R3708" s="9">
        <f t="shared" si="230"/>
        <v>41942.937303240738</v>
      </c>
      <c r="S3708">
        <f t="shared" si="231"/>
        <v>2014</v>
      </c>
    </row>
    <row r="3709" spans="1:19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8281</v>
      </c>
      <c r="O3709" t="s">
        <v>8297</v>
      </c>
      <c r="P3709">
        <f t="shared" si="232"/>
        <v>0</v>
      </c>
      <c r="Q3709" s="9">
        <f t="shared" si="229"/>
        <v>42541.837511574078</v>
      </c>
      <c r="R3709" s="9">
        <f t="shared" si="230"/>
        <v>41806.844444444447</v>
      </c>
      <c r="S3709">
        <f t="shared" si="231"/>
        <v>2016</v>
      </c>
    </row>
    <row r="3710" spans="1:19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8281</v>
      </c>
      <c r="O3710" t="s">
        <v>8297</v>
      </c>
      <c r="P3710">
        <f t="shared" si="232"/>
        <v>0</v>
      </c>
      <c r="Q3710" s="9">
        <f t="shared" si="229"/>
        <v>42491.80768518518</v>
      </c>
      <c r="R3710" s="9">
        <f t="shared" si="230"/>
        <v>42557</v>
      </c>
      <c r="S3710">
        <f t="shared" si="231"/>
        <v>2016</v>
      </c>
    </row>
    <row r="3711" spans="1:19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8281</v>
      </c>
      <c r="O3711" t="s">
        <v>8297</v>
      </c>
      <c r="P3711">
        <f t="shared" si="232"/>
        <v>0</v>
      </c>
      <c r="Q3711" s="9">
        <f t="shared" si="229"/>
        <v>42221.909930555557</v>
      </c>
      <c r="R3711" s="9">
        <f t="shared" si="230"/>
        <v>42521.729861111111</v>
      </c>
      <c r="S3711">
        <f t="shared" si="231"/>
        <v>2015</v>
      </c>
    </row>
    <row r="3712" spans="1:19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8281</v>
      </c>
      <c r="O3712" t="s">
        <v>8297</v>
      </c>
      <c r="P3712">
        <f t="shared" si="232"/>
        <v>0</v>
      </c>
      <c r="Q3712" s="9">
        <f t="shared" si="229"/>
        <v>42096.410115740742</v>
      </c>
      <c r="R3712" s="9">
        <f t="shared" si="230"/>
        <v>42251.708333333328</v>
      </c>
      <c r="S3712">
        <f t="shared" si="231"/>
        <v>2015</v>
      </c>
    </row>
    <row r="3713" spans="1:19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8281</v>
      </c>
      <c r="O3713" t="s">
        <v>8297</v>
      </c>
      <c r="P3713">
        <f t="shared" si="232"/>
        <v>0</v>
      </c>
      <c r="Q3713" s="9">
        <f t="shared" si="229"/>
        <v>42239.573993055557</v>
      </c>
      <c r="R3713" s="9">
        <f t="shared" si="230"/>
        <v>42140.427777777775</v>
      </c>
      <c r="S3713">
        <f t="shared" si="231"/>
        <v>2015</v>
      </c>
    </row>
    <row r="3714" spans="1:19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8281</v>
      </c>
      <c r="O3714" t="s">
        <v>8297</v>
      </c>
      <c r="P3714">
        <f t="shared" si="232"/>
        <v>0</v>
      </c>
      <c r="Q3714" s="9">
        <f t="shared" si="229"/>
        <v>42053.198287037041</v>
      </c>
      <c r="R3714" s="9">
        <f t="shared" si="230"/>
        <v>42289.573993055557</v>
      </c>
      <c r="S3714">
        <f t="shared" si="231"/>
        <v>2015</v>
      </c>
    </row>
    <row r="3715" spans="1:19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8281</v>
      </c>
      <c r="O3715" t="s">
        <v>8297</v>
      </c>
      <c r="P3715">
        <f t="shared" si="232"/>
        <v>0</v>
      </c>
      <c r="Q3715" s="9">
        <f t="shared" ref="Q3715:Q3778" si="233">(((J3716/60)/60)/24)+DATE(1970,1,1)</f>
        <v>42559.064143518524</v>
      </c>
      <c r="R3715" s="9">
        <f t="shared" ref="R3715:R3778" si="234">(((I3715/60)/60)/24)+DATE(1970,1,1)</f>
        <v>42083.15662037037</v>
      </c>
      <c r="S3715">
        <f t="shared" ref="S3715:S3778" si="235">YEAR(Q3715)</f>
        <v>2016</v>
      </c>
    </row>
    <row r="3716" spans="1:19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8281</v>
      </c>
      <c r="O3716" t="s">
        <v>8297</v>
      </c>
      <c r="P3716">
        <f t="shared" si="232"/>
        <v>0</v>
      </c>
      <c r="Q3716" s="9">
        <f t="shared" si="233"/>
        <v>41969.767824074079</v>
      </c>
      <c r="R3716" s="9">
        <f t="shared" si="234"/>
        <v>42616.246527777781</v>
      </c>
      <c r="S3716">
        <f t="shared" si="235"/>
        <v>2014</v>
      </c>
    </row>
    <row r="3717" spans="1:19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8281</v>
      </c>
      <c r="O3717" t="s">
        <v>8297</v>
      </c>
      <c r="P3717">
        <f t="shared" ref="P3717:P3780" si="236">IFERROR(ROUND(E3717/L3717,4),0)</f>
        <v>0</v>
      </c>
      <c r="Q3717" s="9">
        <f t="shared" si="233"/>
        <v>41904.07671296296</v>
      </c>
      <c r="R3717" s="9">
        <f t="shared" si="234"/>
        <v>42012.762499999997</v>
      </c>
      <c r="S3717">
        <f t="shared" si="235"/>
        <v>2014</v>
      </c>
    </row>
    <row r="3718" spans="1:19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8281</v>
      </c>
      <c r="O3718" t="s">
        <v>8297</v>
      </c>
      <c r="P3718">
        <f t="shared" si="236"/>
        <v>0</v>
      </c>
      <c r="Q3718" s="9">
        <f t="shared" si="233"/>
        <v>42171.913090277783</v>
      </c>
      <c r="R3718" s="9">
        <f t="shared" si="234"/>
        <v>41934.07671296296</v>
      </c>
      <c r="S3718">
        <f t="shared" si="235"/>
        <v>2015</v>
      </c>
    </row>
    <row r="3719" spans="1:19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8281</v>
      </c>
      <c r="O3719" t="s">
        <v>8285</v>
      </c>
      <c r="P3719">
        <f t="shared" si="236"/>
        <v>0</v>
      </c>
      <c r="Q3719" s="9">
        <f t="shared" si="233"/>
        <v>42243.961273148147</v>
      </c>
      <c r="R3719" s="9">
        <f t="shared" si="234"/>
        <v>42231.913090277783</v>
      </c>
      <c r="S3719">
        <f t="shared" si="235"/>
        <v>2015</v>
      </c>
    </row>
    <row r="3720" spans="1:19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8281</v>
      </c>
      <c r="O3720" t="s">
        <v>8285</v>
      </c>
      <c r="P3720">
        <f t="shared" si="236"/>
        <v>0</v>
      </c>
      <c r="Q3720" s="9">
        <f t="shared" si="233"/>
        <v>42351.658842592587</v>
      </c>
      <c r="R3720" s="9">
        <f t="shared" si="234"/>
        <v>42278</v>
      </c>
      <c r="S3720">
        <f t="shared" si="235"/>
        <v>2015</v>
      </c>
    </row>
    <row r="3721" spans="1:19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8281</v>
      </c>
      <c r="O3721" t="s">
        <v>8285</v>
      </c>
      <c r="P3721">
        <f t="shared" si="236"/>
        <v>0</v>
      </c>
      <c r="Q3721" s="9">
        <f t="shared" si="233"/>
        <v>42047.394942129627</v>
      </c>
      <c r="R3721" s="9">
        <f t="shared" si="234"/>
        <v>42381.658842592587</v>
      </c>
      <c r="S3721">
        <f t="shared" si="235"/>
        <v>2015</v>
      </c>
    </row>
    <row r="3722" spans="1:19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8281</v>
      </c>
      <c r="O3722" t="s">
        <v>8285</v>
      </c>
      <c r="P3722">
        <f t="shared" si="236"/>
        <v>0</v>
      </c>
      <c r="Q3722" s="9">
        <f t="shared" si="233"/>
        <v>42033.573009259257</v>
      </c>
      <c r="R3722" s="9">
        <f t="shared" si="234"/>
        <v>42082.353275462956</v>
      </c>
      <c r="S3722">
        <f t="shared" si="235"/>
        <v>2015</v>
      </c>
    </row>
    <row r="3723" spans="1:19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8281</v>
      </c>
      <c r="O3723" t="s">
        <v>8285</v>
      </c>
      <c r="P3723">
        <f t="shared" si="236"/>
        <v>0</v>
      </c>
      <c r="Q3723" s="9">
        <f t="shared" si="233"/>
        <v>42072.758981481486</v>
      </c>
      <c r="R3723" s="9">
        <f t="shared" si="234"/>
        <v>42063.573009259257</v>
      </c>
      <c r="S3723">
        <f t="shared" si="235"/>
        <v>2015</v>
      </c>
    </row>
    <row r="3724" spans="1:19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8281</v>
      </c>
      <c r="O3724" t="s">
        <v>8285</v>
      </c>
      <c r="P3724">
        <f t="shared" si="236"/>
        <v>0</v>
      </c>
      <c r="Q3724" s="9">
        <f t="shared" si="233"/>
        <v>42191.824062500003</v>
      </c>
      <c r="R3724" s="9">
        <f t="shared" si="234"/>
        <v>42132.758981481486</v>
      </c>
      <c r="S3724">
        <f t="shared" si="235"/>
        <v>2015</v>
      </c>
    </row>
    <row r="3725" spans="1:19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8281</v>
      </c>
      <c r="O3725" t="s">
        <v>8285</v>
      </c>
      <c r="P3725">
        <f t="shared" si="236"/>
        <v>0</v>
      </c>
      <c r="Q3725" s="9">
        <f t="shared" si="233"/>
        <v>42304.955381944441</v>
      </c>
      <c r="R3725" s="9">
        <f t="shared" si="234"/>
        <v>42221.824062500003</v>
      </c>
      <c r="S3725">
        <f t="shared" si="235"/>
        <v>2015</v>
      </c>
    </row>
    <row r="3726" spans="1:19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8281</v>
      </c>
      <c r="O3726" t="s">
        <v>8285</v>
      </c>
      <c r="P3726">
        <f t="shared" si="236"/>
        <v>0</v>
      </c>
      <c r="Q3726" s="9">
        <f t="shared" si="233"/>
        <v>42712.011944444443</v>
      </c>
      <c r="R3726" s="9">
        <f t="shared" si="234"/>
        <v>42334.997048611112</v>
      </c>
      <c r="S3726">
        <f t="shared" si="235"/>
        <v>2016</v>
      </c>
    </row>
    <row r="3727" spans="1:19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8281</v>
      </c>
      <c r="O3727" t="s">
        <v>8285</v>
      </c>
      <c r="P3727">
        <f t="shared" si="236"/>
        <v>0</v>
      </c>
      <c r="Q3727" s="9">
        <f t="shared" si="233"/>
        <v>42767.812893518523</v>
      </c>
      <c r="R3727" s="9">
        <f t="shared" si="234"/>
        <v>42742.011944444443</v>
      </c>
      <c r="S3727">
        <f t="shared" si="235"/>
        <v>2017</v>
      </c>
    </row>
    <row r="3728" spans="1:19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8281</v>
      </c>
      <c r="O3728" t="s">
        <v>8285</v>
      </c>
      <c r="P3728">
        <f t="shared" si="236"/>
        <v>0</v>
      </c>
      <c r="Q3728" s="9">
        <f t="shared" si="233"/>
        <v>41857.18304398148</v>
      </c>
      <c r="R3728" s="9">
        <f t="shared" si="234"/>
        <v>42797.833333333328</v>
      </c>
      <c r="S3728">
        <f t="shared" si="235"/>
        <v>2014</v>
      </c>
    </row>
    <row r="3729" spans="1:19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8281</v>
      </c>
      <c r="O3729" t="s">
        <v>8285</v>
      </c>
      <c r="P3729">
        <f t="shared" si="236"/>
        <v>0</v>
      </c>
      <c r="Q3729" s="9">
        <f t="shared" si="233"/>
        <v>41911.934791666667</v>
      </c>
      <c r="R3729" s="9">
        <f t="shared" si="234"/>
        <v>41887.18304398148</v>
      </c>
      <c r="S3729">
        <f t="shared" si="235"/>
        <v>2014</v>
      </c>
    </row>
    <row r="3730" spans="1:19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8281</v>
      </c>
      <c r="O3730" t="s">
        <v>8285</v>
      </c>
      <c r="P3730">
        <f t="shared" si="236"/>
        <v>0</v>
      </c>
      <c r="Q3730" s="9">
        <f t="shared" si="233"/>
        <v>42135.67050925926</v>
      </c>
      <c r="R3730" s="9">
        <f t="shared" si="234"/>
        <v>41971.976458333331</v>
      </c>
      <c r="S3730">
        <f t="shared" si="235"/>
        <v>2015</v>
      </c>
    </row>
    <row r="3731" spans="1:19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8281</v>
      </c>
      <c r="O3731" t="s">
        <v>8285</v>
      </c>
      <c r="P3731">
        <f t="shared" si="236"/>
        <v>0</v>
      </c>
      <c r="Q3731" s="9">
        <f t="shared" si="233"/>
        <v>42584.123865740738</v>
      </c>
      <c r="R3731" s="9">
        <f t="shared" si="234"/>
        <v>42195.67050925926</v>
      </c>
      <c r="S3731">
        <f t="shared" si="235"/>
        <v>2016</v>
      </c>
    </row>
    <row r="3732" spans="1:19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8281</v>
      </c>
      <c r="O3732" t="s">
        <v>8285</v>
      </c>
      <c r="P3732">
        <f t="shared" si="236"/>
        <v>0</v>
      </c>
      <c r="Q3732" s="9">
        <f t="shared" si="233"/>
        <v>42255.927824074075</v>
      </c>
      <c r="R3732" s="9">
        <f t="shared" si="234"/>
        <v>42614.123865740738</v>
      </c>
      <c r="S3732">
        <f t="shared" si="235"/>
        <v>2015</v>
      </c>
    </row>
    <row r="3733" spans="1:19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8281</v>
      </c>
      <c r="O3733" t="s">
        <v>8285</v>
      </c>
      <c r="P3733">
        <f t="shared" si="236"/>
        <v>0</v>
      </c>
      <c r="Q3733" s="9">
        <f t="shared" si="233"/>
        <v>42567.004432870366</v>
      </c>
      <c r="R3733" s="9">
        <f t="shared" si="234"/>
        <v>42285.874305555553</v>
      </c>
      <c r="S3733">
        <f t="shared" si="235"/>
        <v>2016</v>
      </c>
    </row>
    <row r="3734" spans="1:19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8281</v>
      </c>
      <c r="O3734" t="s">
        <v>8285</v>
      </c>
      <c r="P3734">
        <f t="shared" si="236"/>
        <v>0</v>
      </c>
      <c r="Q3734" s="9">
        <f t="shared" si="233"/>
        <v>41959.369988425926</v>
      </c>
      <c r="R3734" s="9">
        <f t="shared" si="234"/>
        <v>42588.004432870366</v>
      </c>
      <c r="S3734">
        <f t="shared" si="235"/>
        <v>2014</v>
      </c>
    </row>
    <row r="3735" spans="1:19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8281</v>
      </c>
      <c r="O3735" t="s">
        <v>8285</v>
      </c>
      <c r="P3735">
        <f t="shared" si="236"/>
        <v>0</v>
      </c>
      <c r="Q3735" s="9">
        <f t="shared" si="233"/>
        <v>42165.922858796301</v>
      </c>
      <c r="R3735" s="9">
        <f t="shared" si="234"/>
        <v>41989.369988425926</v>
      </c>
      <c r="S3735">
        <f t="shared" si="235"/>
        <v>2015</v>
      </c>
    </row>
    <row r="3736" spans="1:19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8281</v>
      </c>
      <c r="O3736" t="s">
        <v>8285</v>
      </c>
      <c r="P3736">
        <f t="shared" si="236"/>
        <v>0</v>
      </c>
      <c r="Q3736" s="9">
        <f t="shared" si="233"/>
        <v>42031.837546296301</v>
      </c>
      <c r="R3736" s="9">
        <f t="shared" si="234"/>
        <v>42195.922858796301</v>
      </c>
      <c r="S3736">
        <f t="shared" si="235"/>
        <v>2015</v>
      </c>
    </row>
    <row r="3737" spans="1:19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8281</v>
      </c>
      <c r="O3737" t="s">
        <v>8285</v>
      </c>
      <c r="P3737">
        <f t="shared" si="236"/>
        <v>0</v>
      </c>
      <c r="Q3737" s="9">
        <f t="shared" si="233"/>
        <v>42482.048032407409</v>
      </c>
      <c r="R3737" s="9">
        <f t="shared" si="234"/>
        <v>42091.79587962963</v>
      </c>
      <c r="S3737">
        <f t="shared" si="235"/>
        <v>2016</v>
      </c>
    </row>
    <row r="3738" spans="1:19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8281</v>
      </c>
      <c r="O3738" t="s">
        <v>8285</v>
      </c>
      <c r="P3738">
        <f t="shared" si="236"/>
        <v>0</v>
      </c>
      <c r="Q3738" s="9">
        <f t="shared" si="233"/>
        <v>42135.235254629632</v>
      </c>
      <c r="R3738" s="9">
        <f t="shared" si="234"/>
        <v>42512.045138888891</v>
      </c>
      <c r="S3738">
        <f t="shared" si="235"/>
        <v>2015</v>
      </c>
    </row>
    <row r="3739" spans="1:19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8281</v>
      </c>
      <c r="O3739" t="s">
        <v>8285</v>
      </c>
      <c r="P3739">
        <f t="shared" si="236"/>
        <v>0</v>
      </c>
      <c r="Q3739" s="9">
        <f t="shared" si="233"/>
        <v>42438.961273148147</v>
      </c>
      <c r="R3739" s="9">
        <f t="shared" si="234"/>
        <v>42195.235254629632</v>
      </c>
      <c r="S3739">
        <f t="shared" si="235"/>
        <v>2016</v>
      </c>
    </row>
    <row r="3740" spans="1:19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8281</v>
      </c>
      <c r="O3740" t="s">
        <v>8285</v>
      </c>
      <c r="P3740">
        <f t="shared" si="236"/>
        <v>0</v>
      </c>
      <c r="Q3740" s="9">
        <f t="shared" si="233"/>
        <v>42164.893993055557</v>
      </c>
      <c r="R3740" s="9">
        <f t="shared" si="234"/>
        <v>42468.919606481482</v>
      </c>
      <c r="S3740">
        <f t="shared" si="235"/>
        <v>2015</v>
      </c>
    </row>
    <row r="3741" spans="1:19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8281</v>
      </c>
      <c r="O3741" t="s">
        <v>8285</v>
      </c>
      <c r="P3741">
        <f t="shared" si="236"/>
        <v>0</v>
      </c>
      <c r="Q3741" s="9">
        <f t="shared" si="233"/>
        <v>42096.686400462961</v>
      </c>
      <c r="R3741" s="9">
        <f t="shared" si="234"/>
        <v>42194.893993055557</v>
      </c>
      <c r="S3741">
        <f t="shared" si="235"/>
        <v>2015</v>
      </c>
    </row>
    <row r="3742" spans="1:19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8281</v>
      </c>
      <c r="O3742" t="s">
        <v>8285</v>
      </c>
      <c r="P3742">
        <f t="shared" si="236"/>
        <v>0</v>
      </c>
      <c r="Q3742" s="9">
        <f t="shared" si="233"/>
        <v>42383.933993055558</v>
      </c>
      <c r="R3742" s="9">
        <f t="shared" si="234"/>
        <v>42156.686400462961</v>
      </c>
      <c r="S3742">
        <f t="shared" si="235"/>
        <v>2016</v>
      </c>
    </row>
    <row r="3743" spans="1:19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8281</v>
      </c>
      <c r="O3743" t="s">
        <v>8285</v>
      </c>
      <c r="P3743">
        <f t="shared" si="236"/>
        <v>0</v>
      </c>
      <c r="Q3743" s="9">
        <f t="shared" si="233"/>
        <v>42341.958923611113</v>
      </c>
      <c r="R3743" s="9">
        <f t="shared" si="234"/>
        <v>42413.933993055558</v>
      </c>
      <c r="S3743">
        <f t="shared" si="235"/>
        <v>2015</v>
      </c>
    </row>
    <row r="3744" spans="1:19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8281</v>
      </c>
      <c r="O3744" t="s">
        <v>8285</v>
      </c>
      <c r="P3744">
        <f t="shared" si="236"/>
        <v>0</v>
      </c>
      <c r="Q3744" s="9">
        <f t="shared" si="233"/>
        <v>42612.911712962959</v>
      </c>
      <c r="R3744" s="9">
        <f t="shared" si="234"/>
        <v>42371.958923611113</v>
      </c>
      <c r="S3744">
        <f t="shared" si="235"/>
        <v>2016</v>
      </c>
    </row>
    <row r="3745" spans="1:19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8281</v>
      </c>
      <c r="O3745" t="s">
        <v>8285</v>
      </c>
      <c r="P3745">
        <f t="shared" si="236"/>
        <v>0</v>
      </c>
      <c r="Q3745" s="9">
        <f t="shared" si="233"/>
        <v>42164.908530092594</v>
      </c>
      <c r="R3745" s="9">
        <f t="shared" si="234"/>
        <v>42642.911712962959</v>
      </c>
      <c r="S3745">
        <f t="shared" si="235"/>
        <v>2015</v>
      </c>
    </row>
    <row r="3746" spans="1:19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8281</v>
      </c>
      <c r="O3746" t="s">
        <v>8285</v>
      </c>
      <c r="P3746">
        <f t="shared" si="236"/>
        <v>0</v>
      </c>
      <c r="Q3746" s="9">
        <f t="shared" si="233"/>
        <v>42321.08447916666</v>
      </c>
      <c r="R3746" s="9">
        <f t="shared" si="234"/>
        <v>42194.908530092594</v>
      </c>
      <c r="S3746">
        <f t="shared" si="235"/>
        <v>2015</v>
      </c>
    </row>
    <row r="3747" spans="1:19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8281</v>
      </c>
      <c r="O3747" t="s">
        <v>8285</v>
      </c>
      <c r="P3747">
        <f t="shared" si="236"/>
        <v>0</v>
      </c>
      <c r="Q3747" s="9">
        <f t="shared" si="233"/>
        <v>42713.962499999994</v>
      </c>
      <c r="R3747" s="9">
        <f t="shared" si="234"/>
        <v>42374</v>
      </c>
      <c r="S3747">
        <f t="shared" si="235"/>
        <v>2016</v>
      </c>
    </row>
    <row r="3748" spans="1:19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8281</v>
      </c>
      <c r="O3748" t="s">
        <v>8285</v>
      </c>
      <c r="P3748">
        <f t="shared" si="236"/>
        <v>0</v>
      </c>
      <c r="Q3748" s="9">
        <f t="shared" si="233"/>
        <v>42285.909027777772</v>
      </c>
      <c r="R3748" s="9">
        <f t="shared" si="234"/>
        <v>42734.375</v>
      </c>
      <c r="S3748">
        <f t="shared" si="235"/>
        <v>2015</v>
      </c>
    </row>
    <row r="3749" spans="1:19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8281</v>
      </c>
      <c r="O3749" t="s">
        <v>8299</v>
      </c>
      <c r="P3749">
        <f t="shared" si="236"/>
        <v>0</v>
      </c>
      <c r="Q3749" s="9">
        <f t="shared" si="233"/>
        <v>40070.901412037041</v>
      </c>
      <c r="R3749" s="9">
        <f t="shared" si="234"/>
        <v>42299.790972222225</v>
      </c>
      <c r="S3749">
        <f t="shared" si="235"/>
        <v>2009</v>
      </c>
    </row>
    <row r="3750" spans="1:19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8281</v>
      </c>
      <c r="O3750" t="s">
        <v>8299</v>
      </c>
      <c r="P3750">
        <f t="shared" si="236"/>
        <v>0</v>
      </c>
      <c r="Q3750" s="9">
        <f t="shared" si="233"/>
        <v>42228.629884259266</v>
      </c>
      <c r="R3750" s="9">
        <f t="shared" si="234"/>
        <v>40144.207638888889</v>
      </c>
      <c r="S3750">
        <f t="shared" si="235"/>
        <v>2015</v>
      </c>
    </row>
    <row r="3751" spans="1:19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8281</v>
      </c>
      <c r="O3751" t="s">
        <v>8299</v>
      </c>
      <c r="P3751">
        <f t="shared" si="236"/>
        <v>0</v>
      </c>
      <c r="Q3751" s="9">
        <f t="shared" si="233"/>
        <v>41456.36241898148</v>
      </c>
      <c r="R3751" s="9">
        <f t="shared" si="234"/>
        <v>42288.629884259266</v>
      </c>
      <c r="S3751">
        <f t="shared" si="235"/>
        <v>2013</v>
      </c>
    </row>
    <row r="3752" spans="1:19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8281</v>
      </c>
      <c r="O3752" t="s">
        <v>8299</v>
      </c>
      <c r="P3752">
        <f t="shared" si="236"/>
        <v>0</v>
      </c>
      <c r="Q3752" s="9">
        <f t="shared" si="233"/>
        <v>42591.31858796296</v>
      </c>
      <c r="R3752" s="9">
        <f t="shared" si="234"/>
        <v>41486.36241898148</v>
      </c>
      <c r="S3752">
        <f t="shared" si="235"/>
        <v>2016</v>
      </c>
    </row>
    <row r="3753" spans="1:19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8281</v>
      </c>
      <c r="O3753" t="s">
        <v>8299</v>
      </c>
      <c r="P3753">
        <f t="shared" si="236"/>
        <v>0</v>
      </c>
      <c r="Q3753" s="9">
        <f t="shared" si="233"/>
        <v>41919.761782407404</v>
      </c>
      <c r="R3753" s="9">
        <f t="shared" si="234"/>
        <v>42651.31858796296</v>
      </c>
      <c r="S3753">
        <f t="shared" si="235"/>
        <v>2014</v>
      </c>
    </row>
    <row r="3754" spans="1:19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8281</v>
      </c>
      <c r="O3754" t="s">
        <v>8299</v>
      </c>
      <c r="P3754">
        <f t="shared" si="236"/>
        <v>0</v>
      </c>
      <c r="Q3754" s="9">
        <f t="shared" si="233"/>
        <v>41550.793935185182</v>
      </c>
      <c r="R3754" s="9">
        <f t="shared" si="234"/>
        <v>41929.761782407404</v>
      </c>
      <c r="S3754">
        <f t="shared" si="235"/>
        <v>2013</v>
      </c>
    </row>
    <row r="3755" spans="1:19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8281</v>
      </c>
      <c r="O3755" t="s">
        <v>8299</v>
      </c>
      <c r="P3755">
        <f t="shared" si="236"/>
        <v>0</v>
      </c>
      <c r="Q3755" s="9">
        <f t="shared" si="233"/>
        <v>41634.715173611112</v>
      </c>
      <c r="R3755" s="9">
        <f t="shared" si="234"/>
        <v>41580.793935185182</v>
      </c>
      <c r="S3755">
        <f t="shared" si="235"/>
        <v>2013</v>
      </c>
    </row>
    <row r="3756" spans="1:19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8281</v>
      </c>
      <c r="O3756" t="s">
        <v>8299</v>
      </c>
      <c r="P3756">
        <f t="shared" si="236"/>
        <v>0</v>
      </c>
      <c r="Q3756" s="9">
        <f t="shared" si="233"/>
        <v>41837.767500000002</v>
      </c>
      <c r="R3756" s="9">
        <f t="shared" si="234"/>
        <v>41664.715173611112</v>
      </c>
      <c r="S3756">
        <f t="shared" si="235"/>
        <v>2014</v>
      </c>
    </row>
    <row r="3757" spans="1:19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8281</v>
      </c>
      <c r="O3757" t="s">
        <v>8299</v>
      </c>
      <c r="P3757">
        <f t="shared" si="236"/>
        <v>0</v>
      </c>
      <c r="Q3757" s="9">
        <f t="shared" si="233"/>
        <v>41407.84684027778</v>
      </c>
      <c r="R3757" s="9">
        <f t="shared" si="234"/>
        <v>41867.767500000002</v>
      </c>
      <c r="S3757">
        <f t="shared" si="235"/>
        <v>2013</v>
      </c>
    </row>
    <row r="3758" spans="1:19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8281</v>
      </c>
      <c r="O3758" t="s">
        <v>8299</v>
      </c>
      <c r="P3758">
        <f t="shared" si="236"/>
        <v>0</v>
      </c>
      <c r="Q3758" s="9">
        <f t="shared" si="233"/>
        <v>40705.126631944448</v>
      </c>
      <c r="R3758" s="9">
        <f t="shared" si="234"/>
        <v>41427.84684027778</v>
      </c>
      <c r="S3758">
        <f t="shared" si="235"/>
        <v>2011</v>
      </c>
    </row>
    <row r="3759" spans="1:19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8281</v>
      </c>
      <c r="O3759" t="s">
        <v>8299</v>
      </c>
      <c r="P3759">
        <f t="shared" si="236"/>
        <v>0</v>
      </c>
      <c r="Q3759" s="9">
        <f t="shared" si="233"/>
        <v>41041.167627314811</v>
      </c>
      <c r="R3759" s="9">
        <f t="shared" si="234"/>
        <v>40765.126631944448</v>
      </c>
      <c r="S3759">
        <f t="shared" si="235"/>
        <v>2012</v>
      </c>
    </row>
    <row r="3760" spans="1:19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8281</v>
      </c>
      <c r="O3760" t="s">
        <v>8299</v>
      </c>
      <c r="P3760">
        <f t="shared" si="236"/>
        <v>0</v>
      </c>
      <c r="Q3760" s="9">
        <f t="shared" si="233"/>
        <v>41827.989861111113</v>
      </c>
      <c r="R3760" s="9">
        <f t="shared" si="234"/>
        <v>41101.160474537035</v>
      </c>
      <c r="S3760">
        <f t="shared" si="235"/>
        <v>2014</v>
      </c>
    </row>
    <row r="3761" spans="1:19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8281</v>
      </c>
      <c r="O3761" t="s">
        <v>8299</v>
      </c>
      <c r="P3761">
        <f t="shared" si="236"/>
        <v>0</v>
      </c>
      <c r="Q3761" s="9">
        <f t="shared" si="233"/>
        <v>42100.086145833338</v>
      </c>
      <c r="R3761" s="9">
        <f t="shared" si="234"/>
        <v>41887.989861111113</v>
      </c>
      <c r="S3761">
        <f t="shared" si="235"/>
        <v>2015</v>
      </c>
    </row>
    <row r="3762" spans="1:19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8281</v>
      </c>
      <c r="O3762" t="s">
        <v>8299</v>
      </c>
      <c r="P3762">
        <f t="shared" si="236"/>
        <v>0</v>
      </c>
      <c r="Q3762" s="9">
        <f t="shared" si="233"/>
        <v>40987.83488425926</v>
      </c>
      <c r="R3762" s="9">
        <f t="shared" si="234"/>
        <v>42130.086145833338</v>
      </c>
      <c r="S3762">
        <f t="shared" si="235"/>
        <v>2012</v>
      </c>
    </row>
    <row r="3763" spans="1:19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8281</v>
      </c>
      <c r="O3763" t="s">
        <v>8299</v>
      </c>
      <c r="P3763">
        <f t="shared" si="236"/>
        <v>0</v>
      </c>
      <c r="Q3763" s="9">
        <f t="shared" si="233"/>
        <v>42065.910983796297</v>
      </c>
      <c r="R3763" s="9">
        <f t="shared" si="234"/>
        <v>41047.83488425926</v>
      </c>
      <c r="S3763">
        <f t="shared" si="235"/>
        <v>2015</v>
      </c>
    </row>
    <row r="3764" spans="1:19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8281</v>
      </c>
      <c r="O3764" t="s">
        <v>8299</v>
      </c>
      <c r="P3764">
        <f t="shared" si="236"/>
        <v>0</v>
      </c>
      <c r="Q3764" s="9">
        <f t="shared" si="233"/>
        <v>42669.594837962963</v>
      </c>
      <c r="R3764" s="9">
        <f t="shared" si="234"/>
        <v>42095.869317129633</v>
      </c>
      <c r="S3764">
        <f t="shared" si="235"/>
        <v>2016</v>
      </c>
    </row>
    <row r="3765" spans="1:19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8281</v>
      </c>
      <c r="O3765" t="s">
        <v>8299</v>
      </c>
      <c r="P3765">
        <f t="shared" si="236"/>
        <v>0</v>
      </c>
      <c r="Q3765" s="9">
        <f t="shared" si="233"/>
        <v>42714.054398148146</v>
      </c>
      <c r="R3765" s="9">
        <f t="shared" si="234"/>
        <v>42729.636504629627</v>
      </c>
      <c r="S3765">
        <f t="shared" si="235"/>
        <v>2016</v>
      </c>
    </row>
    <row r="3766" spans="1:19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8281</v>
      </c>
      <c r="O3766" t="s">
        <v>8299</v>
      </c>
      <c r="P3766">
        <f t="shared" si="236"/>
        <v>0</v>
      </c>
      <c r="Q3766" s="9">
        <f t="shared" si="233"/>
        <v>41113.968576388892</v>
      </c>
      <c r="R3766" s="9">
        <f t="shared" si="234"/>
        <v>42744.054398148146</v>
      </c>
      <c r="S3766">
        <f t="shared" si="235"/>
        <v>2012</v>
      </c>
    </row>
    <row r="3767" spans="1:19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8281</v>
      </c>
      <c r="O3767" t="s">
        <v>8299</v>
      </c>
      <c r="P3767">
        <f t="shared" si="236"/>
        <v>0</v>
      </c>
      <c r="Q3767" s="9">
        <f t="shared" si="233"/>
        <v>42366.982627314821</v>
      </c>
      <c r="R3767" s="9">
        <f t="shared" si="234"/>
        <v>41143.968576388892</v>
      </c>
      <c r="S3767">
        <f t="shared" si="235"/>
        <v>2015</v>
      </c>
    </row>
    <row r="3768" spans="1:19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8281</v>
      </c>
      <c r="O3768" t="s">
        <v>8299</v>
      </c>
      <c r="P3768">
        <f t="shared" si="236"/>
        <v>0</v>
      </c>
      <c r="Q3768" s="9">
        <f t="shared" si="233"/>
        <v>42596.03506944445</v>
      </c>
      <c r="R3768" s="9">
        <f t="shared" si="234"/>
        <v>42396.982627314821</v>
      </c>
      <c r="S3768">
        <f t="shared" si="235"/>
        <v>2016</v>
      </c>
    </row>
    <row r="3769" spans="1:19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8281</v>
      </c>
      <c r="O3769" t="s">
        <v>8299</v>
      </c>
      <c r="P3769">
        <f t="shared" si="236"/>
        <v>0</v>
      </c>
      <c r="Q3769" s="9">
        <f t="shared" si="233"/>
        <v>42114.726134259254</v>
      </c>
      <c r="R3769" s="9">
        <f t="shared" si="234"/>
        <v>42656.03506944445</v>
      </c>
      <c r="S3769">
        <f t="shared" si="235"/>
        <v>2015</v>
      </c>
    </row>
    <row r="3770" spans="1:19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8281</v>
      </c>
      <c r="O3770" t="s">
        <v>8299</v>
      </c>
      <c r="P3770">
        <f t="shared" si="236"/>
        <v>0</v>
      </c>
      <c r="Q3770" s="9">
        <f t="shared" si="233"/>
        <v>42171.827604166669</v>
      </c>
      <c r="R3770" s="9">
        <f t="shared" si="234"/>
        <v>42144.726134259254</v>
      </c>
      <c r="S3770">
        <f t="shared" si="235"/>
        <v>2015</v>
      </c>
    </row>
    <row r="3771" spans="1:19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8281</v>
      </c>
      <c r="O3771" t="s">
        <v>8299</v>
      </c>
      <c r="P3771">
        <f t="shared" si="236"/>
        <v>0</v>
      </c>
      <c r="Q3771" s="9">
        <f t="shared" si="233"/>
        <v>40703.234386574077</v>
      </c>
      <c r="R3771" s="9">
        <f t="shared" si="234"/>
        <v>42201.827604166669</v>
      </c>
      <c r="S3771">
        <f t="shared" si="235"/>
        <v>2011</v>
      </c>
    </row>
    <row r="3772" spans="1:19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8281</v>
      </c>
      <c r="O3772" t="s">
        <v>8299</v>
      </c>
      <c r="P3772">
        <f t="shared" si="236"/>
        <v>0</v>
      </c>
      <c r="Q3772" s="9">
        <f t="shared" si="233"/>
        <v>42400.176377314812</v>
      </c>
      <c r="R3772" s="9">
        <f t="shared" si="234"/>
        <v>40733.234386574077</v>
      </c>
      <c r="S3772">
        <f t="shared" si="235"/>
        <v>2016</v>
      </c>
    </row>
    <row r="3773" spans="1:19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8281</v>
      </c>
      <c r="O3773" t="s">
        <v>8299</v>
      </c>
      <c r="P3773">
        <f t="shared" si="236"/>
        <v>0</v>
      </c>
      <c r="Q3773" s="9">
        <f t="shared" si="233"/>
        <v>42091.778703703705</v>
      </c>
      <c r="R3773" s="9">
        <f t="shared" si="234"/>
        <v>42430.176377314812</v>
      </c>
      <c r="S3773">
        <f t="shared" si="235"/>
        <v>2015</v>
      </c>
    </row>
    <row r="3774" spans="1:19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8281</v>
      </c>
      <c r="O3774" t="s">
        <v>8299</v>
      </c>
      <c r="P3774">
        <f t="shared" si="236"/>
        <v>0</v>
      </c>
      <c r="Q3774" s="9">
        <f t="shared" si="233"/>
        <v>42223.616018518514</v>
      </c>
      <c r="R3774" s="9">
        <f t="shared" si="234"/>
        <v>42151.778703703705</v>
      </c>
      <c r="S3774">
        <f t="shared" si="235"/>
        <v>2015</v>
      </c>
    </row>
    <row r="3775" spans="1:19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8281</v>
      </c>
      <c r="O3775" t="s">
        <v>8299</v>
      </c>
      <c r="P3775">
        <f t="shared" si="236"/>
        <v>0</v>
      </c>
      <c r="Q3775" s="9">
        <f t="shared" si="233"/>
        <v>42380.696342592593</v>
      </c>
      <c r="R3775" s="9">
        <f t="shared" si="234"/>
        <v>42253.615277777775</v>
      </c>
      <c r="S3775">
        <f t="shared" si="235"/>
        <v>2016</v>
      </c>
    </row>
    <row r="3776" spans="1:19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8268</v>
      </c>
      <c r="O3776" t="s">
        <v>8302</v>
      </c>
      <c r="P3776">
        <f t="shared" si="236"/>
        <v>0</v>
      </c>
      <c r="Q3776" s="9">
        <f t="shared" si="233"/>
        <v>42318.616851851853</v>
      </c>
      <c r="R3776" s="9">
        <f t="shared" si="234"/>
        <v>42410.696342592593</v>
      </c>
      <c r="S3776">
        <f t="shared" si="235"/>
        <v>2015</v>
      </c>
    </row>
    <row r="3777" spans="1:19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8268</v>
      </c>
      <c r="O3777" t="s">
        <v>8302</v>
      </c>
      <c r="P3777">
        <f t="shared" si="236"/>
        <v>0</v>
      </c>
      <c r="Q3777" s="9">
        <f t="shared" si="233"/>
        <v>42503.353506944448</v>
      </c>
      <c r="R3777" s="9">
        <f t="shared" si="234"/>
        <v>42378.616851851853</v>
      </c>
      <c r="S3777">
        <f t="shared" si="235"/>
        <v>2016</v>
      </c>
    </row>
    <row r="3778" spans="1:19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8268</v>
      </c>
      <c r="O3778" t="s">
        <v>8302</v>
      </c>
      <c r="P3778">
        <f t="shared" si="236"/>
        <v>0</v>
      </c>
      <c r="Q3778" s="9">
        <f t="shared" si="233"/>
        <v>42057.883159722223</v>
      </c>
      <c r="R3778" s="9">
        <f t="shared" si="234"/>
        <v>42533.353506944448</v>
      </c>
      <c r="S3778">
        <f t="shared" si="235"/>
        <v>2015</v>
      </c>
    </row>
    <row r="3779" spans="1:19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8268</v>
      </c>
      <c r="O3779" t="s">
        <v>8302</v>
      </c>
      <c r="P3779">
        <f t="shared" si="236"/>
        <v>0</v>
      </c>
      <c r="Q3779" s="9">
        <f t="shared" ref="Q3779:Q3842" si="237">(((J3780/60)/60)/24)+DATE(1970,1,1)</f>
        <v>42692.389062500006</v>
      </c>
      <c r="R3779" s="9">
        <f t="shared" ref="R3779:R3842" si="238">(((I3779/60)/60)/24)+DATE(1970,1,1)</f>
        <v>42087.841493055559</v>
      </c>
      <c r="S3779">
        <f t="shared" ref="S3779:S3842" si="239">YEAR(Q3779)</f>
        <v>2016</v>
      </c>
    </row>
    <row r="3780" spans="1:19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8268</v>
      </c>
      <c r="O3780" t="s">
        <v>8302</v>
      </c>
      <c r="P3780">
        <f t="shared" si="236"/>
        <v>0</v>
      </c>
      <c r="Q3780" s="9">
        <f t="shared" si="237"/>
        <v>42165.785289351858</v>
      </c>
      <c r="R3780" s="9">
        <f t="shared" si="238"/>
        <v>42722.389062500006</v>
      </c>
      <c r="S3780">
        <f t="shared" si="239"/>
        <v>2015</v>
      </c>
    </row>
    <row r="3781" spans="1:19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8268</v>
      </c>
      <c r="O3781" t="s">
        <v>8302</v>
      </c>
      <c r="P3781">
        <f t="shared" ref="P3781:P3844" si="240">IFERROR(ROUND(E3781/L3781,4),0)</f>
        <v>0</v>
      </c>
      <c r="Q3781" s="9">
        <f t="shared" si="237"/>
        <v>41975.842523148152</v>
      </c>
      <c r="R3781" s="9">
        <f t="shared" si="238"/>
        <v>42195.785289351858</v>
      </c>
      <c r="S3781">
        <f t="shared" si="239"/>
        <v>2014</v>
      </c>
    </row>
    <row r="3782" spans="1:19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8268</v>
      </c>
      <c r="O3782" t="s">
        <v>8302</v>
      </c>
      <c r="P3782">
        <f t="shared" si="240"/>
        <v>0</v>
      </c>
      <c r="Q3782" s="9">
        <f t="shared" si="237"/>
        <v>42282.71629629629</v>
      </c>
      <c r="R3782" s="9">
        <f t="shared" si="238"/>
        <v>42005.842523148152</v>
      </c>
      <c r="S3782">
        <f t="shared" si="239"/>
        <v>2015</v>
      </c>
    </row>
    <row r="3783" spans="1:19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8268</v>
      </c>
      <c r="O3783" t="s">
        <v>8302</v>
      </c>
      <c r="P3783">
        <f t="shared" si="240"/>
        <v>0</v>
      </c>
      <c r="Q3783" s="9">
        <f t="shared" si="237"/>
        <v>42188.012777777782</v>
      </c>
      <c r="R3783" s="9">
        <f t="shared" si="238"/>
        <v>42312.757962962962</v>
      </c>
      <c r="S3783">
        <f t="shared" si="239"/>
        <v>2015</v>
      </c>
    </row>
    <row r="3784" spans="1:19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8268</v>
      </c>
      <c r="O3784" t="s">
        <v>8302</v>
      </c>
      <c r="P3784">
        <f t="shared" si="240"/>
        <v>0</v>
      </c>
      <c r="Q3784" s="9">
        <f t="shared" si="237"/>
        <v>42055.739803240736</v>
      </c>
      <c r="R3784" s="9">
        <f t="shared" si="238"/>
        <v>42218.012777777782</v>
      </c>
      <c r="S3784">
        <f t="shared" si="239"/>
        <v>2015</v>
      </c>
    </row>
    <row r="3785" spans="1:19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8268</v>
      </c>
      <c r="O3785" t="s">
        <v>8302</v>
      </c>
      <c r="P3785">
        <f t="shared" si="240"/>
        <v>0</v>
      </c>
      <c r="Q3785" s="9">
        <f t="shared" si="237"/>
        <v>42283.3909375</v>
      </c>
      <c r="R3785" s="9">
        <f t="shared" si="238"/>
        <v>42078.75</v>
      </c>
      <c r="S3785">
        <f t="shared" si="239"/>
        <v>2015</v>
      </c>
    </row>
    <row r="3786" spans="1:19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8268</v>
      </c>
      <c r="O3786" t="s">
        <v>8302</v>
      </c>
      <c r="P3786">
        <f t="shared" si="240"/>
        <v>0</v>
      </c>
      <c r="Q3786" s="9">
        <f t="shared" si="237"/>
        <v>42143.79415509259</v>
      </c>
      <c r="R3786" s="9">
        <f t="shared" si="238"/>
        <v>42339</v>
      </c>
      <c r="S3786">
        <f t="shared" si="239"/>
        <v>2015</v>
      </c>
    </row>
    <row r="3787" spans="1:19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8268</v>
      </c>
      <c r="O3787" t="s">
        <v>8302</v>
      </c>
      <c r="P3787">
        <f t="shared" si="240"/>
        <v>0</v>
      </c>
      <c r="Q3787" s="9">
        <f t="shared" si="237"/>
        <v>41849.035370370373</v>
      </c>
      <c r="R3787" s="9">
        <f t="shared" si="238"/>
        <v>42173.79415509259</v>
      </c>
      <c r="S3787">
        <f t="shared" si="239"/>
        <v>2014</v>
      </c>
    </row>
    <row r="3788" spans="1:19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8268</v>
      </c>
      <c r="O3788" t="s">
        <v>8302</v>
      </c>
      <c r="P3788">
        <f t="shared" si="240"/>
        <v>0</v>
      </c>
      <c r="Q3788" s="9">
        <f t="shared" si="237"/>
        <v>42300.825648148151</v>
      </c>
      <c r="R3788" s="9">
        <f t="shared" si="238"/>
        <v>41879.035370370373</v>
      </c>
      <c r="S3788">
        <f t="shared" si="239"/>
        <v>2015</v>
      </c>
    </row>
    <row r="3789" spans="1:19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8268</v>
      </c>
      <c r="O3789" t="s">
        <v>8302</v>
      </c>
      <c r="P3789">
        <f t="shared" si="240"/>
        <v>0</v>
      </c>
      <c r="Q3789" s="9">
        <f t="shared" si="237"/>
        <v>42086.83085648148</v>
      </c>
      <c r="R3789" s="9">
        <f t="shared" si="238"/>
        <v>42330.867314814815</v>
      </c>
      <c r="S3789">
        <f t="shared" si="239"/>
        <v>2015</v>
      </c>
    </row>
    <row r="3790" spans="1:19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8268</v>
      </c>
      <c r="O3790" t="s">
        <v>8302</v>
      </c>
      <c r="P3790">
        <f t="shared" si="240"/>
        <v>0</v>
      </c>
      <c r="Q3790" s="9">
        <f t="shared" si="237"/>
        <v>42328.560613425929</v>
      </c>
      <c r="R3790" s="9">
        <f t="shared" si="238"/>
        <v>42116.83085648148</v>
      </c>
      <c r="S3790">
        <f t="shared" si="239"/>
        <v>2015</v>
      </c>
    </row>
    <row r="3791" spans="1:19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8268</v>
      </c>
      <c r="O3791" t="s">
        <v>8302</v>
      </c>
      <c r="P3791">
        <f t="shared" si="240"/>
        <v>0</v>
      </c>
      <c r="Q3791" s="9">
        <f t="shared" si="237"/>
        <v>42585.031782407401</v>
      </c>
      <c r="R3791" s="9">
        <f t="shared" si="238"/>
        <v>42388.560613425929</v>
      </c>
      <c r="S3791">
        <f t="shared" si="239"/>
        <v>2016</v>
      </c>
    </row>
    <row r="3792" spans="1:19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8268</v>
      </c>
      <c r="O3792" t="s">
        <v>8302</v>
      </c>
      <c r="P3792">
        <f t="shared" si="240"/>
        <v>0</v>
      </c>
      <c r="Q3792" s="9">
        <f t="shared" si="237"/>
        <v>42515.061805555553</v>
      </c>
      <c r="R3792" s="9">
        <f t="shared" si="238"/>
        <v>42615.031782407401</v>
      </c>
      <c r="S3792">
        <f t="shared" si="239"/>
        <v>2016</v>
      </c>
    </row>
    <row r="3793" spans="1:19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8268</v>
      </c>
      <c r="O3793" t="s">
        <v>8302</v>
      </c>
      <c r="P3793">
        <f t="shared" si="240"/>
        <v>0</v>
      </c>
      <c r="Q3793" s="9">
        <f t="shared" si="237"/>
        <v>42242.122210648144</v>
      </c>
      <c r="R3793" s="9">
        <f t="shared" si="238"/>
        <v>42545.061805555553</v>
      </c>
      <c r="S3793">
        <f t="shared" si="239"/>
        <v>2015</v>
      </c>
    </row>
    <row r="3794" spans="1:19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8268</v>
      </c>
      <c r="O3794" t="s">
        <v>8302</v>
      </c>
      <c r="P3794">
        <f t="shared" si="240"/>
        <v>0</v>
      </c>
      <c r="Q3794" s="9">
        <f t="shared" si="237"/>
        <v>42761.376238425932</v>
      </c>
      <c r="R3794" s="9">
        <f t="shared" si="238"/>
        <v>42272.122210648144</v>
      </c>
      <c r="S3794">
        <f t="shared" si="239"/>
        <v>2017</v>
      </c>
    </row>
    <row r="3795" spans="1:19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8268</v>
      </c>
      <c r="O3795" t="s">
        <v>8302</v>
      </c>
      <c r="P3795">
        <f t="shared" si="240"/>
        <v>0</v>
      </c>
      <c r="Q3795" s="9">
        <f t="shared" si="237"/>
        <v>42317.810219907406</v>
      </c>
      <c r="R3795" s="9">
        <f t="shared" si="238"/>
        <v>42791.376238425932</v>
      </c>
      <c r="S3795">
        <f t="shared" si="239"/>
        <v>2015</v>
      </c>
    </row>
    <row r="3796" spans="1:19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8268</v>
      </c>
      <c r="O3796" t="s">
        <v>8302</v>
      </c>
      <c r="P3796">
        <f t="shared" si="240"/>
        <v>0</v>
      </c>
      <c r="Q3796" s="9">
        <f t="shared" si="237"/>
        <v>42122.009224537032</v>
      </c>
      <c r="R3796" s="9">
        <f t="shared" si="238"/>
        <v>42347.810219907406</v>
      </c>
      <c r="S3796">
        <f t="shared" si="239"/>
        <v>2015</v>
      </c>
    </row>
    <row r="3797" spans="1:19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8268</v>
      </c>
      <c r="O3797" t="s">
        <v>8302</v>
      </c>
      <c r="P3797">
        <f t="shared" si="240"/>
        <v>0</v>
      </c>
      <c r="Q3797" s="9">
        <f t="shared" si="237"/>
        <v>42108.988900462966</v>
      </c>
      <c r="R3797" s="9">
        <f t="shared" si="238"/>
        <v>42152.009224537032</v>
      </c>
      <c r="S3797">
        <f t="shared" si="239"/>
        <v>2015</v>
      </c>
    </row>
    <row r="3798" spans="1:19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8268</v>
      </c>
      <c r="O3798" t="s">
        <v>8302</v>
      </c>
      <c r="P3798">
        <f t="shared" si="240"/>
        <v>0</v>
      </c>
      <c r="Q3798" s="9">
        <f t="shared" si="237"/>
        <v>42790.895567129628</v>
      </c>
      <c r="R3798" s="9">
        <f t="shared" si="238"/>
        <v>42138.988900462966</v>
      </c>
      <c r="S3798">
        <f t="shared" si="239"/>
        <v>2017</v>
      </c>
    </row>
    <row r="3799" spans="1:19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8268</v>
      </c>
      <c r="O3799" t="s">
        <v>8302</v>
      </c>
      <c r="P3799">
        <f t="shared" si="240"/>
        <v>0</v>
      </c>
      <c r="Q3799" s="9">
        <f t="shared" si="237"/>
        <v>41803.692789351851</v>
      </c>
      <c r="R3799" s="9">
        <f t="shared" si="238"/>
        <v>42820.853900462964</v>
      </c>
      <c r="S3799">
        <f t="shared" si="239"/>
        <v>2014</v>
      </c>
    </row>
    <row r="3800" spans="1:19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8268</v>
      </c>
      <c r="O3800" t="s">
        <v>8302</v>
      </c>
      <c r="P3800">
        <f t="shared" si="240"/>
        <v>0</v>
      </c>
      <c r="Q3800" s="9">
        <f t="shared" si="237"/>
        <v>42303.659317129626</v>
      </c>
      <c r="R3800" s="9">
        <f t="shared" si="238"/>
        <v>41833.692789351851</v>
      </c>
      <c r="S3800">
        <f t="shared" si="239"/>
        <v>2015</v>
      </c>
    </row>
    <row r="3801" spans="1:19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8268</v>
      </c>
      <c r="O3801" t="s">
        <v>8302</v>
      </c>
      <c r="P3801">
        <f t="shared" si="240"/>
        <v>0</v>
      </c>
      <c r="Q3801" s="9">
        <f t="shared" si="237"/>
        <v>42762.962013888886</v>
      </c>
      <c r="R3801" s="9">
        <f t="shared" si="238"/>
        <v>42333.700983796298</v>
      </c>
      <c r="S3801">
        <f t="shared" si="239"/>
        <v>2017</v>
      </c>
    </row>
    <row r="3802" spans="1:19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8268</v>
      </c>
      <c r="O3802" t="s">
        <v>8302</v>
      </c>
      <c r="P3802">
        <f t="shared" si="240"/>
        <v>0</v>
      </c>
      <c r="Q3802" s="9">
        <f t="shared" si="237"/>
        <v>42189.673263888893</v>
      </c>
      <c r="R3802" s="9">
        <f t="shared" si="238"/>
        <v>42791.961111111115</v>
      </c>
      <c r="S3802">
        <f t="shared" si="239"/>
        <v>2015</v>
      </c>
    </row>
    <row r="3803" spans="1:19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8268</v>
      </c>
      <c r="O3803" t="s">
        <v>8270</v>
      </c>
      <c r="P3803">
        <f t="shared" si="240"/>
        <v>0</v>
      </c>
      <c r="Q3803" s="9">
        <f t="shared" si="237"/>
        <v>42676.995173611111</v>
      </c>
      <c r="R3803" s="9">
        <f t="shared" si="238"/>
        <v>42219.673263888893</v>
      </c>
      <c r="S3803">
        <f t="shared" si="239"/>
        <v>2016</v>
      </c>
    </row>
    <row r="3804" spans="1:19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8268</v>
      </c>
      <c r="O3804" t="s">
        <v>8270</v>
      </c>
      <c r="P3804">
        <f t="shared" si="240"/>
        <v>0</v>
      </c>
      <c r="Q3804" s="9">
        <f t="shared" si="237"/>
        <v>41837.984976851854</v>
      </c>
      <c r="R3804" s="9">
        <f t="shared" si="238"/>
        <v>42718.777083333334</v>
      </c>
      <c r="S3804">
        <f t="shared" si="239"/>
        <v>2014</v>
      </c>
    </row>
    <row r="3805" spans="1:19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8268</v>
      </c>
      <c r="O3805" t="s">
        <v>8270</v>
      </c>
      <c r="P3805">
        <f t="shared" si="240"/>
        <v>0</v>
      </c>
      <c r="Q3805" s="9">
        <f t="shared" si="237"/>
        <v>42670.764039351852</v>
      </c>
      <c r="R3805" s="9">
        <f t="shared" si="238"/>
        <v>41871.030555555553</v>
      </c>
      <c r="S3805">
        <f t="shared" si="239"/>
        <v>2016</v>
      </c>
    </row>
    <row r="3806" spans="1:19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8271</v>
      </c>
      <c r="O3806" t="s">
        <v>8312</v>
      </c>
      <c r="P3806">
        <f t="shared" si="240"/>
        <v>0</v>
      </c>
      <c r="Q3806" s="9">
        <f t="shared" si="237"/>
        <v>42690.858449074076</v>
      </c>
      <c r="R3806" s="9">
        <f t="shared" si="238"/>
        <v>42700.805706018517</v>
      </c>
      <c r="S3806">
        <f t="shared" si="239"/>
        <v>2016</v>
      </c>
    </row>
    <row r="3807" spans="1:19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8271</v>
      </c>
      <c r="O3807" t="s">
        <v>8312</v>
      </c>
      <c r="P3807">
        <f t="shared" si="240"/>
        <v>0</v>
      </c>
      <c r="Q3807" s="9">
        <f t="shared" si="237"/>
        <v>42227.173159722224</v>
      </c>
      <c r="R3807" s="9">
        <f t="shared" si="238"/>
        <v>42708.25</v>
      </c>
      <c r="S3807">
        <f t="shared" si="239"/>
        <v>2015</v>
      </c>
    </row>
    <row r="3808" spans="1:19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8271</v>
      </c>
      <c r="O3808" t="s">
        <v>8312</v>
      </c>
      <c r="P3808">
        <f t="shared" si="240"/>
        <v>0</v>
      </c>
      <c r="Q3808" s="9">
        <f t="shared" si="237"/>
        <v>42021.783368055556</v>
      </c>
      <c r="R3808" s="9">
        <f t="shared" si="238"/>
        <v>42257.173159722224</v>
      </c>
      <c r="S3808">
        <f t="shared" si="239"/>
        <v>2015</v>
      </c>
    </row>
    <row r="3809" spans="1:19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8271</v>
      </c>
      <c r="O3809" t="s">
        <v>8312</v>
      </c>
      <c r="P3809">
        <f t="shared" si="240"/>
        <v>0</v>
      </c>
      <c r="Q3809" s="9">
        <f t="shared" si="237"/>
        <v>41594.207060185188</v>
      </c>
      <c r="R3809" s="9">
        <f t="shared" si="238"/>
        <v>42051.783368055556</v>
      </c>
      <c r="S3809">
        <f t="shared" si="239"/>
        <v>2013</v>
      </c>
    </row>
    <row r="3810" spans="1:19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8271</v>
      </c>
      <c r="O3810" t="s">
        <v>8312</v>
      </c>
      <c r="P3810">
        <f t="shared" si="240"/>
        <v>0</v>
      </c>
      <c r="Q3810" s="9">
        <f t="shared" si="237"/>
        <v>41289.999641203707</v>
      </c>
      <c r="R3810" s="9">
        <f t="shared" si="238"/>
        <v>41624.207060185188</v>
      </c>
      <c r="S3810">
        <f t="shared" si="239"/>
        <v>2013</v>
      </c>
    </row>
    <row r="3811" spans="1:19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8271</v>
      </c>
      <c r="O3811" t="s">
        <v>8312</v>
      </c>
      <c r="P3811">
        <f t="shared" si="240"/>
        <v>0</v>
      </c>
      <c r="Q3811" s="9">
        <f t="shared" si="237"/>
        <v>42248.723738425921</v>
      </c>
      <c r="R3811" s="9">
        <f t="shared" si="238"/>
        <v>41329.999641203707</v>
      </c>
      <c r="S3811">
        <f t="shared" si="239"/>
        <v>2015</v>
      </c>
    </row>
    <row r="3812" spans="1:19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8287</v>
      </c>
      <c r="O3812" t="s">
        <v>8310</v>
      </c>
      <c r="P3812">
        <f t="shared" si="240"/>
        <v>0</v>
      </c>
      <c r="Q3812" s="9">
        <f t="shared" si="237"/>
        <v>41026.958969907406</v>
      </c>
      <c r="R3812" s="9">
        <f t="shared" si="238"/>
        <v>42268.723738425921</v>
      </c>
      <c r="S3812">
        <f t="shared" si="239"/>
        <v>2012</v>
      </c>
    </row>
    <row r="3813" spans="1:19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8287</v>
      </c>
      <c r="O3813" t="s">
        <v>8288</v>
      </c>
      <c r="P3813">
        <f t="shared" si="240"/>
        <v>0</v>
      </c>
      <c r="Q3813" s="9">
        <f t="shared" si="237"/>
        <v>41211.688750000001</v>
      </c>
      <c r="R3813" s="9">
        <f t="shared" si="238"/>
        <v>41056.958969907406</v>
      </c>
      <c r="S3813">
        <f t="shared" si="239"/>
        <v>2012</v>
      </c>
    </row>
    <row r="3814" spans="1:19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8287</v>
      </c>
      <c r="O3814" t="s">
        <v>8288</v>
      </c>
      <c r="P3814">
        <f t="shared" si="240"/>
        <v>0</v>
      </c>
      <c r="Q3814" s="9">
        <f t="shared" si="237"/>
        <v>40291.81150462963</v>
      </c>
      <c r="R3814" s="9">
        <f t="shared" si="238"/>
        <v>41241.730416666665</v>
      </c>
      <c r="S3814">
        <f t="shared" si="239"/>
        <v>2010</v>
      </c>
    </row>
    <row r="3815" spans="1:19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8287</v>
      </c>
      <c r="O3815" t="s">
        <v>8310</v>
      </c>
      <c r="P3815">
        <f t="shared" si="240"/>
        <v>0</v>
      </c>
      <c r="Q3815" s="9">
        <f t="shared" si="237"/>
        <v>41681.189699074072</v>
      </c>
      <c r="R3815" s="9">
        <f t="shared" si="238"/>
        <v>40337.799305555556</v>
      </c>
      <c r="S3815">
        <f t="shared" si="239"/>
        <v>2014</v>
      </c>
    </row>
    <row r="3816" spans="1:19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8287</v>
      </c>
      <c r="O3816" t="s">
        <v>8310</v>
      </c>
      <c r="P3816">
        <f t="shared" si="240"/>
        <v>0</v>
      </c>
      <c r="Q3816" s="9">
        <f t="shared" si="237"/>
        <v>40767.192395833335</v>
      </c>
      <c r="R3816" s="9">
        <f t="shared" si="238"/>
        <v>41711.148032407407</v>
      </c>
      <c r="S3816">
        <f t="shared" si="239"/>
        <v>2011</v>
      </c>
    </row>
    <row r="3817" spans="1:19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8287</v>
      </c>
      <c r="O3817" t="s">
        <v>8310</v>
      </c>
      <c r="P3817">
        <f t="shared" si="240"/>
        <v>0</v>
      </c>
      <c r="Q3817" s="9">
        <f t="shared" si="237"/>
        <v>40340.801562499997</v>
      </c>
      <c r="R3817" s="9">
        <f t="shared" si="238"/>
        <v>40797.192395833335</v>
      </c>
      <c r="S3817">
        <f t="shared" si="239"/>
        <v>2010</v>
      </c>
    </row>
    <row r="3818" spans="1:19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8287</v>
      </c>
      <c r="O3818" t="s">
        <v>8310</v>
      </c>
      <c r="P3818">
        <f t="shared" si="240"/>
        <v>0</v>
      </c>
      <c r="Q3818" s="9">
        <f t="shared" si="237"/>
        <v>41642.005150462966</v>
      </c>
      <c r="R3818" s="9">
        <f t="shared" si="238"/>
        <v>40386.207638888889</v>
      </c>
      <c r="S3818">
        <f t="shared" si="239"/>
        <v>2014</v>
      </c>
    </row>
    <row r="3819" spans="1:19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8287</v>
      </c>
      <c r="O3819" t="s">
        <v>8310</v>
      </c>
      <c r="P3819">
        <f t="shared" si="240"/>
        <v>0</v>
      </c>
      <c r="Q3819" s="9">
        <f t="shared" si="237"/>
        <v>41116.763275462967</v>
      </c>
      <c r="R3819" s="9">
        <f t="shared" si="238"/>
        <v>41663.005150462966</v>
      </c>
      <c r="S3819">
        <f t="shared" si="239"/>
        <v>2012</v>
      </c>
    </row>
    <row r="3820" spans="1:19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8287</v>
      </c>
      <c r="O3820" t="s">
        <v>8310</v>
      </c>
      <c r="P3820">
        <f t="shared" si="240"/>
        <v>0</v>
      </c>
      <c r="Q3820" s="9">
        <f t="shared" si="237"/>
        <v>40434.853402777779</v>
      </c>
      <c r="R3820" s="9">
        <f t="shared" si="238"/>
        <v>41146.763275462967</v>
      </c>
      <c r="S3820">
        <f t="shared" si="239"/>
        <v>2010</v>
      </c>
    </row>
    <row r="3821" spans="1:19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8287</v>
      </c>
      <c r="O3821" t="s">
        <v>8310</v>
      </c>
      <c r="P3821">
        <f t="shared" si="240"/>
        <v>0</v>
      </c>
      <c r="Q3821" s="9">
        <f t="shared" si="237"/>
        <v>41562.67155092593</v>
      </c>
      <c r="R3821" s="9">
        <f t="shared" si="238"/>
        <v>40473.208333333336</v>
      </c>
      <c r="S3821">
        <f t="shared" si="239"/>
        <v>2013</v>
      </c>
    </row>
    <row r="3822" spans="1:19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8287</v>
      </c>
      <c r="O3822" t="s">
        <v>8310</v>
      </c>
      <c r="P3822">
        <f t="shared" si="240"/>
        <v>0</v>
      </c>
      <c r="Q3822" s="9">
        <f t="shared" si="237"/>
        <v>40338.02002314815</v>
      </c>
      <c r="R3822" s="9">
        <f t="shared" si="238"/>
        <v>41592.713217592594</v>
      </c>
      <c r="S3822">
        <f t="shared" si="239"/>
        <v>2010</v>
      </c>
    </row>
    <row r="3823" spans="1:19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8287</v>
      </c>
      <c r="O3823" t="s">
        <v>8310</v>
      </c>
      <c r="P3823">
        <f t="shared" si="240"/>
        <v>0</v>
      </c>
      <c r="Q3823" s="9">
        <f t="shared" si="237"/>
        <v>41013.822858796295</v>
      </c>
      <c r="R3823" s="9">
        <f t="shared" si="238"/>
        <v>40367.944444444445</v>
      </c>
      <c r="S3823">
        <f t="shared" si="239"/>
        <v>2012</v>
      </c>
    </row>
    <row r="3824" spans="1:19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8287</v>
      </c>
      <c r="O3824" t="s">
        <v>8310</v>
      </c>
      <c r="P3824">
        <f t="shared" si="240"/>
        <v>0</v>
      </c>
      <c r="Q3824" s="9">
        <f t="shared" si="237"/>
        <v>40978.238067129627</v>
      </c>
      <c r="R3824" s="9">
        <f t="shared" si="238"/>
        <v>41043.822858796295</v>
      </c>
      <c r="S3824">
        <f t="shared" si="239"/>
        <v>2012</v>
      </c>
    </row>
    <row r="3825" spans="1:19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8287</v>
      </c>
      <c r="O3825" t="s">
        <v>8310</v>
      </c>
      <c r="P3825">
        <f t="shared" si="240"/>
        <v>0</v>
      </c>
      <c r="Q3825" s="9">
        <f t="shared" si="237"/>
        <v>40883.024178240739</v>
      </c>
      <c r="R3825" s="9">
        <f t="shared" si="238"/>
        <v>41008.196400462963</v>
      </c>
      <c r="S3825">
        <f t="shared" si="239"/>
        <v>2011</v>
      </c>
    </row>
    <row r="3826" spans="1:19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8287</v>
      </c>
      <c r="O3826" t="s">
        <v>8310</v>
      </c>
      <c r="P3826">
        <f t="shared" si="240"/>
        <v>0</v>
      </c>
      <c r="Q3826" s="9">
        <f t="shared" si="237"/>
        <v>42491.781319444446</v>
      </c>
      <c r="R3826" s="9">
        <f t="shared" si="238"/>
        <v>40926.833333333336</v>
      </c>
      <c r="S3826">
        <f t="shared" si="239"/>
        <v>2016</v>
      </c>
    </row>
    <row r="3827" spans="1:19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8268</v>
      </c>
      <c r="O3827" t="s">
        <v>8270</v>
      </c>
      <c r="P3827">
        <f t="shared" si="240"/>
        <v>0</v>
      </c>
      <c r="Q3827" s="9">
        <f t="shared" si="237"/>
        <v>42614.356770833328</v>
      </c>
      <c r="R3827" s="9">
        <f t="shared" si="238"/>
        <v>42551.781319444446</v>
      </c>
      <c r="S3827">
        <f t="shared" si="239"/>
        <v>2016</v>
      </c>
    </row>
    <row r="3828" spans="1:19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8268</v>
      </c>
      <c r="O3828" t="s">
        <v>8270</v>
      </c>
      <c r="P3828">
        <f t="shared" si="240"/>
        <v>0</v>
      </c>
      <c r="Q3828" s="9">
        <f t="shared" si="237"/>
        <v>41831.060092592597</v>
      </c>
      <c r="R3828" s="9">
        <f t="shared" si="238"/>
        <v>42644.356770833328</v>
      </c>
      <c r="S3828">
        <f t="shared" si="239"/>
        <v>2014</v>
      </c>
    </row>
    <row r="3829" spans="1:19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8306</v>
      </c>
      <c r="O3829" t="s">
        <v>8307</v>
      </c>
      <c r="P3829">
        <f t="shared" si="240"/>
        <v>0</v>
      </c>
      <c r="Q3829" s="9">
        <f t="shared" si="237"/>
        <v>42319.851388888885</v>
      </c>
      <c r="R3829" s="9">
        <f t="shared" si="238"/>
        <v>41851.060092592597</v>
      </c>
      <c r="S3829">
        <f t="shared" si="239"/>
        <v>2015</v>
      </c>
    </row>
    <row r="3830" spans="1:19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8306</v>
      </c>
      <c r="O3830" t="s">
        <v>8307</v>
      </c>
      <c r="P3830">
        <f t="shared" si="240"/>
        <v>0</v>
      </c>
      <c r="Q3830" s="9">
        <f t="shared" si="237"/>
        <v>42382.431076388893</v>
      </c>
      <c r="R3830" s="9">
        <f t="shared" si="238"/>
        <v>42364.851388888885</v>
      </c>
      <c r="S3830">
        <f t="shared" si="239"/>
        <v>2016</v>
      </c>
    </row>
    <row r="3831" spans="1:19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8306</v>
      </c>
      <c r="O3831" t="s">
        <v>8307</v>
      </c>
      <c r="P3831">
        <f t="shared" si="240"/>
        <v>0</v>
      </c>
      <c r="Q3831" s="9">
        <f t="shared" si="237"/>
        <v>42231.7971875</v>
      </c>
      <c r="R3831" s="9">
        <f t="shared" si="238"/>
        <v>42412.431076388893</v>
      </c>
      <c r="S3831">
        <f t="shared" si="239"/>
        <v>2015</v>
      </c>
    </row>
    <row r="3832" spans="1:19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8306</v>
      </c>
      <c r="O3832" t="s">
        <v>8307</v>
      </c>
      <c r="P3832">
        <f t="shared" si="240"/>
        <v>0</v>
      </c>
      <c r="Q3832" s="9">
        <f t="shared" si="237"/>
        <v>41850.014178240745</v>
      </c>
      <c r="R3832" s="9">
        <f t="shared" si="238"/>
        <v>42261.7971875</v>
      </c>
      <c r="S3832">
        <f t="shared" si="239"/>
        <v>2014</v>
      </c>
    </row>
    <row r="3833" spans="1:19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8306</v>
      </c>
      <c r="O3833" t="s">
        <v>8307</v>
      </c>
      <c r="P3833">
        <f t="shared" si="240"/>
        <v>0</v>
      </c>
      <c r="Q3833" s="9">
        <f t="shared" si="237"/>
        <v>42483.797395833331</v>
      </c>
      <c r="R3833" s="9">
        <f t="shared" si="238"/>
        <v>41878.014178240745</v>
      </c>
      <c r="S3833">
        <f t="shared" si="239"/>
        <v>2016</v>
      </c>
    </row>
    <row r="3834" spans="1:19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8306</v>
      </c>
      <c r="O3834" t="s">
        <v>8307</v>
      </c>
      <c r="P3834">
        <f t="shared" si="240"/>
        <v>0</v>
      </c>
      <c r="Q3834" s="9">
        <f t="shared" si="237"/>
        <v>41831.851840277777</v>
      </c>
      <c r="R3834" s="9">
        <f t="shared" si="238"/>
        <v>42527.839583333334</v>
      </c>
      <c r="S3834">
        <f t="shared" si="239"/>
        <v>2014</v>
      </c>
    </row>
    <row r="3835" spans="1:19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8306</v>
      </c>
      <c r="O3835" t="s">
        <v>8307</v>
      </c>
      <c r="P3835">
        <f t="shared" si="240"/>
        <v>0</v>
      </c>
      <c r="Q3835" s="9">
        <f t="shared" si="237"/>
        <v>42406.992418981477</v>
      </c>
      <c r="R3835" s="9">
        <f t="shared" si="238"/>
        <v>41861.916666666664</v>
      </c>
      <c r="S3835">
        <f t="shared" si="239"/>
        <v>2016</v>
      </c>
    </row>
    <row r="3836" spans="1:19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8306</v>
      </c>
      <c r="O3836" t="s">
        <v>8307</v>
      </c>
      <c r="P3836">
        <f t="shared" si="240"/>
        <v>0</v>
      </c>
      <c r="Q3836" s="9">
        <f t="shared" si="237"/>
        <v>42058.719641203701</v>
      </c>
      <c r="R3836" s="9">
        <f t="shared" si="238"/>
        <v>42436.992418981477</v>
      </c>
      <c r="S3836">
        <f t="shared" si="239"/>
        <v>2015</v>
      </c>
    </row>
    <row r="3837" spans="1:19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8306</v>
      </c>
      <c r="O3837" t="s">
        <v>8307</v>
      </c>
      <c r="P3837">
        <f t="shared" si="240"/>
        <v>0</v>
      </c>
      <c r="Q3837" s="9">
        <f t="shared" si="237"/>
        <v>42678.871331018512</v>
      </c>
      <c r="R3837" s="9">
        <f t="shared" si="238"/>
        <v>42118.677974537044</v>
      </c>
      <c r="S3837">
        <f t="shared" si="239"/>
        <v>2016</v>
      </c>
    </row>
    <row r="3838" spans="1:19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8306</v>
      </c>
      <c r="O3838" t="s">
        <v>8307</v>
      </c>
      <c r="P3838">
        <f t="shared" si="240"/>
        <v>0</v>
      </c>
      <c r="Q3838" s="9">
        <f t="shared" si="237"/>
        <v>42047.900960648149</v>
      </c>
      <c r="R3838" s="9">
        <f t="shared" si="238"/>
        <v>42708.912997685184</v>
      </c>
      <c r="S3838">
        <f t="shared" si="239"/>
        <v>2015</v>
      </c>
    </row>
    <row r="3839" spans="1:19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8306</v>
      </c>
      <c r="O3839" t="s">
        <v>8307</v>
      </c>
      <c r="P3839">
        <f t="shared" si="240"/>
        <v>0</v>
      </c>
      <c r="Q3839" s="9">
        <f t="shared" si="237"/>
        <v>42046.79</v>
      </c>
      <c r="R3839" s="9">
        <f t="shared" si="238"/>
        <v>42089</v>
      </c>
      <c r="S3839">
        <f t="shared" si="239"/>
        <v>2015</v>
      </c>
    </row>
    <row r="3840" spans="1:19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8306</v>
      </c>
      <c r="O3840" t="s">
        <v>8307</v>
      </c>
      <c r="P3840">
        <f t="shared" si="240"/>
        <v>0</v>
      </c>
      <c r="Q3840" s="9">
        <f t="shared" si="237"/>
        <v>42432.276712962965</v>
      </c>
      <c r="R3840" s="9">
        <f t="shared" si="238"/>
        <v>42076.748333333337</v>
      </c>
      <c r="S3840">
        <f t="shared" si="239"/>
        <v>2016</v>
      </c>
    </row>
    <row r="3841" spans="1:19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8306</v>
      </c>
      <c r="O3841" t="s">
        <v>8307</v>
      </c>
      <c r="P3841">
        <f t="shared" si="240"/>
        <v>0</v>
      </c>
      <c r="Q3841" s="9">
        <f t="shared" si="237"/>
        <v>42583.030810185184</v>
      </c>
      <c r="R3841" s="9">
        <f t="shared" si="238"/>
        <v>42492.041666666672</v>
      </c>
      <c r="S3841">
        <f t="shared" si="239"/>
        <v>2016</v>
      </c>
    </row>
    <row r="3842" spans="1:19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8306</v>
      </c>
      <c r="O3842" t="s">
        <v>8307</v>
      </c>
      <c r="P3842">
        <f t="shared" si="240"/>
        <v>0</v>
      </c>
      <c r="Q3842" s="9">
        <f t="shared" si="237"/>
        <v>42295.753391203703</v>
      </c>
      <c r="R3842" s="9">
        <f t="shared" si="238"/>
        <v>42613.030810185184</v>
      </c>
      <c r="S3842">
        <f t="shared" si="239"/>
        <v>2015</v>
      </c>
    </row>
    <row r="3843" spans="1:19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8276</v>
      </c>
      <c r="O3843" t="s">
        <v>8294</v>
      </c>
      <c r="P3843">
        <f t="shared" si="240"/>
        <v>0</v>
      </c>
      <c r="Q3843" s="9">
        <f t="shared" ref="Q3843:Q3906" si="241">(((J3844/60)/60)/24)+DATE(1970,1,1)</f>
        <v>41829.912083333329</v>
      </c>
      <c r="R3843" s="9">
        <f t="shared" ref="R3843:R3906" si="242">(((I3843/60)/60)/24)+DATE(1970,1,1)</f>
        <v>42325.795057870375</v>
      </c>
      <c r="S3843">
        <f t="shared" ref="S3843:S3906" si="243">YEAR(Q3843)</f>
        <v>2014</v>
      </c>
    </row>
    <row r="3844" spans="1:19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8276</v>
      </c>
      <c r="O3844" t="s">
        <v>8294</v>
      </c>
      <c r="P3844">
        <f t="shared" si="240"/>
        <v>0</v>
      </c>
      <c r="Q3844" s="9">
        <f t="shared" si="241"/>
        <v>41775.713969907411</v>
      </c>
      <c r="R3844" s="9">
        <f t="shared" si="242"/>
        <v>41859.912083333329</v>
      </c>
      <c r="S3844">
        <f t="shared" si="243"/>
        <v>2014</v>
      </c>
    </row>
    <row r="3845" spans="1:19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8276</v>
      </c>
      <c r="O3845" t="s">
        <v>8294</v>
      </c>
      <c r="P3845">
        <f t="shared" ref="P3845:P3908" si="244">IFERROR(ROUND(E3845/L3845,4),0)</f>
        <v>0</v>
      </c>
      <c r="Q3845" s="9">
        <f t="shared" si="241"/>
        <v>41813.861388888887</v>
      </c>
      <c r="R3845" s="9">
        <f t="shared" si="242"/>
        <v>41805.713969907411</v>
      </c>
      <c r="S3845">
        <f t="shared" si="243"/>
        <v>2014</v>
      </c>
    </row>
    <row r="3846" spans="1:19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8276</v>
      </c>
      <c r="O3846" t="s">
        <v>8294</v>
      </c>
      <c r="P3846">
        <f t="shared" si="244"/>
        <v>0</v>
      </c>
      <c r="Q3846" s="9">
        <f t="shared" si="241"/>
        <v>40799.872685185182</v>
      </c>
      <c r="R3846" s="9">
        <f t="shared" si="242"/>
        <v>41843.861388888887</v>
      </c>
      <c r="S3846">
        <f t="shared" si="243"/>
        <v>2011</v>
      </c>
    </row>
    <row r="3847" spans="1:19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8276</v>
      </c>
      <c r="O3847" t="s">
        <v>8294</v>
      </c>
      <c r="P3847">
        <f t="shared" si="244"/>
        <v>0</v>
      </c>
      <c r="Q3847" s="9">
        <f t="shared" si="241"/>
        <v>41410.703993055555</v>
      </c>
      <c r="R3847" s="9">
        <f t="shared" si="242"/>
        <v>40844.872685185182</v>
      </c>
      <c r="S3847">
        <f t="shared" si="243"/>
        <v>2013</v>
      </c>
    </row>
    <row r="3848" spans="1:19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8276</v>
      </c>
      <c r="O3848" t="s">
        <v>8294</v>
      </c>
      <c r="P3848">
        <f t="shared" si="244"/>
        <v>0</v>
      </c>
      <c r="Q3848" s="9">
        <f t="shared" si="241"/>
        <v>42212.624189814815</v>
      </c>
      <c r="R3848" s="9">
        <f t="shared" si="242"/>
        <v>41424.703993055555</v>
      </c>
      <c r="S3848">
        <f t="shared" si="243"/>
        <v>2015</v>
      </c>
    </row>
    <row r="3849" spans="1:19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8276</v>
      </c>
      <c r="O3849" t="s">
        <v>8304</v>
      </c>
      <c r="P3849">
        <f t="shared" si="244"/>
        <v>0</v>
      </c>
      <c r="Q3849" s="9">
        <f t="shared" si="241"/>
        <v>42332.908194444448</v>
      </c>
      <c r="R3849" s="9">
        <f t="shared" si="242"/>
        <v>42272.624189814815</v>
      </c>
      <c r="S3849">
        <f t="shared" si="243"/>
        <v>2015</v>
      </c>
    </row>
    <row r="3850" spans="1:19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8276</v>
      </c>
      <c r="O3850" t="s">
        <v>8304</v>
      </c>
      <c r="P3850">
        <f t="shared" si="244"/>
        <v>0</v>
      </c>
      <c r="Q3850" s="9">
        <f t="shared" si="241"/>
        <v>42192.462048611109</v>
      </c>
      <c r="R3850" s="9">
        <f t="shared" si="242"/>
        <v>42362.908194444448</v>
      </c>
      <c r="S3850">
        <f t="shared" si="243"/>
        <v>2015</v>
      </c>
    </row>
    <row r="3851" spans="1:19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8276</v>
      </c>
      <c r="O3851" t="s">
        <v>8304</v>
      </c>
      <c r="P3851">
        <f t="shared" si="244"/>
        <v>0</v>
      </c>
      <c r="Q3851" s="9">
        <f t="shared" si="241"/>
        <v>42164.699652777781</v>
      </c>
      <c r="R3851" s="9">
        <f t="shared" si="242"/>
        <v>42222.462048611109</v>
      </c>
      <c r="S3851">
        <f t="shared" si="243"/>
        <v>2015</v>
      </c>
    </row>
    <row r="3852" spans="1:19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8276</v>
      </c>
      <c r="O3852" t="s">
        <v>8304</v>
      </c>
      <c r="P3852">
        <f t="shared" si="244"/>
        <v>0</v>
      </c>
      <c r="Q3852" s="9">
        <f t="shared" si="241"/>
        <v>42022.006099537044</v>
      </c>
      <c r="R3852" s="9">
        <f t="shared" si="242"/>
        <v>42194.699652777781</v>
      </c>
      <c r="S3852">
        <f t="shared" si="243"/>
        <v>2015</v>
      </c>
    </row>
    <row r="3853" spans="1:19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8276</v>
      </c>
      <c r="O3853" t="s">
        <v>8304</v>
      </c>
      <c r="P3853">
        <f t="shared" si="244"/>
        <v>0</v>
      </c>
      <c r="Q3853" s="9">
        <f t="shared" si="241"/>
        <v>42093.181944444441</v>
      </c>
      <c r="R3853" s="9">
        <f t="shared" si="242"/>
        <v>42052.006099537044</v>
      </c>
      <c r="S3853">
        <f t="shared" si="243"/>
        <v>2015</v>
      </c>
    </row>
    <row r="3854" spans="1:19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8279</v>
      </c>
      <c r="O3854" t="s">
        <v>8305</v>
      </c>
      <c r="P3854">
        <f t="shared" si="244"/>
        <v>0</v>
      </c>
      <c r="Q3854" s="9">
        <f t="shared" si="241"/>
        <v>41871.972025462965</v>
      </c>
      <c r="R3854" s="9">
        <f t="shared" si="242"/>
        <v>42123.181944444441</v>
      </c>
      <c r="S3854">
        <f t="shared" si="243"/>
        <v>2014</v>
      </c>
    </row>
    <row r="3855" spans="1:19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8279</v>
      </c>
      <c r="O3855" t="s">
        <v>8305</v>
      </c>
      <c r="P3855">
        <f t="shared" si="244"/>
        <v>0</v>
      </c>
      <c r="Q3855" s="9">
        <f t="shared" si="241"/>
        <v>42224.102581018517</v>
      </c>
      <c r="R3855" s="9">
        <f t="shared" si="242"/>
        <v>41931.972025462965</v>
      </c>
      <c r="S3855">
        <f t="shared" si="243"/>
        <v>2015</v>
      </c>
    </row>
    <row r="3856" spans="1:19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8279</v>
      </c>
      <c r="O3856" t="s">
        <v>8305</v>
      </c>
      <c r="P3856">
        <f t="shared" si="244"/>
        <v>0</v>
      </c>
      <c r="Q3856" s="9">
        <f t="shared" si="241"/>
        <v>42029.07131944444</v>
      </c>
      <c r="R3856" s="9">
        <f t="shared" si="242"/>
        <v>42254.102581018517</v>
      </c>
      <c r="S3856">
        <f t="shared" si="243"/>
        <v>2015</v>
      </c>
    </row>
    <row r="3857" spans="1:19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8279</v>
      </c>
      <c r="O3857" t="s">
        <v>8305</v>
      </c>
      <c r="P3857">
        <f t="shared" si="244"/>
        <v>0</v>
      </c>
      <c r="Q3857" s="9">
        <f t="shared" si="241"/>
        <v>42154.726446759261</v>
      </c>
      <c r="R3857" s="9">
        <f t="shared" si="242"/>
        <v>42059.07131944444</v>
      </c>
      <c r="S3857">
        <f t="shared" si="243"/>
        <v>2015</v>
      </c>
    </row>
    <row r="3858" spans="1:19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8279</v>
      </c>
      <c r="O3858" t="s">
        <v>8305</v>
      </c>
      <c r="P3858">
        <f t="shared" si="244"/>
        <v>0</v>
      </c>
      <c r="Q3858" s="9">
        <f t="shared" si="241"/>
        <v>42122.629502314812</v>
      </c>
      <c r="R3858" s="9">
        <f t="shared" si="242"/>
        <v>42185.65625</v>
      </c>
      <c r="S3858">
        <f t="shared" si="243"/>
        <v>2015</v>
      </c>
    </row>
    <row r="3859" spans="1:19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8279</v>
      </c>
      <c r="O3859" t="s">
        <v>8305</v>
      </c>
      <c r="P3859">
        <f t="shared" si="244"/>
        <v>0</v>
      </c>
      <c r="Q3859" s="9">
        <f t="shared" si="241"/>
        <v>41830.723611111112</v>
      </c>
      <c r="R3859" s="9">
        <f t="shared" si="242"/>
        <v>42143.629502314812</v>
      </c>
      <c r="S3859">
        <f t="shared" si="243"/>
        <v>2014</v>
      </c>
    </row>
    <row r="3860" spans="1:19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8279</v>
      </c>
      <c r="O3860" t="s">
        <v>8305</v>
      </c>
      <c r="P3860">
        <f t="shared" si="244"/>
        <v>0</v>
      </c>
      <c r="Q3860" s="9">
        <f t="shared" si="241"/>
        <v>42509.724328703705</v>
      </c>
      <c r="R3860" s="9">
        <f t="shared" si="242"/>
        <v>41860.723611111112</v>
      </c>
      <c r="S3860">
        <f t="shared" si="243"/>
        <v>2016</v>
      </c>
    </row>
    <row r="3861" spans="1:19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8279</v>
      </c>
      <c r="O3861" t="s">
        <v>8305</v>
      </c>
      <c r="P3861">
        <f t="shared" si="244"/>
        <v>0</v>
      </c>
      <c r="Q3861" s="9">
        <f t="shared" si="241"/>
        <v>41841.682314814818</v>
      </c>
      <c r="R3861" s="9">
        <f t="shared" si="242"/>
        <v>42539.724328703705</v>
      </c>
      <c r="S3861">
        <f t="shared" si="243"/>
        <v>2014</v>
      </c>
    </row>
    <row r="3862" spans="1:19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8279</v>
      </c>
      <c r="O3862" t="s">
        <v>8305</v>
      </c>
      <c r="P3862">
        <f t="shared" si="244"/>
        <v>0</v>
      </c>
      <c r="Q3862" s="9">
        <f t="shared" si="241"/>
        <v>41897.660833333335</v>
      </c>
      <c r="R3862" s="9">
        <f t="shared" si="242"/>
        <v>41871.682314814818</v>
      </c>
      <c r="S3862">
        <f t="shared" si="243"/>
        <v>2014</v>
      </c>
    </row>
    <row r="3863" spans="1:19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8279</v>
      </c>
      <c r="O3863" t="s">
        <v>8305</v>
      </c>
      <c r="P3863">
        <f t="shared" si="244"/>
        <v>0</v>
      </c>
      <c r="Q3863" s="9">
        <f t="shared" si="241"/>
        <v>41827.919166666667</v>
      </c>
      <c r="R3863" s="9">
        <f t="shared" si="242"/>
        <v>41927.660833333335</v>
      </c>
      <c r="S3863">
        <f t="shared" si="243"/>
        <v>2014</v>
      </c>
    </row>
    <row r="3864" spans="1:19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8287</v>
      </c>
      <c r="O3864" t="s">
        <v>8314</v>
      </c>
      <c r="P3864">
        <f t="shared" si="244"/>
        <v>0</v>
      </c>
      <c r="Q3864" s="9">
        <f t="shared" si="241"/>
        <v>40568.972569444442</v>
      </c>
      <c r="R3864" s="9">
        <f t="shared" si="242"/>
        <v>41858.291666666664</v>
      </c>
      <c r="S3864">
        <f t="shared" si="243"/>
        <v>2011</v>
      </c>
    </row>
    <row r="3865" spans="1:19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8287</v>
      </c>
      <c r="O3865" t="s">
        <v>8314</v>
      </c>
      <c r="P3865">
        <f t="shared" si="244"/>
        <v>0</v>
      </c>
      <c r="Q3865" s="9">
        <f t="shared" si="241"/>
        <v>42193.941759259258</v>
      </c>
      <c r="R3865" s="9">
        <f t="shared" si="242"/>
        <v>40598.972569444442</v>
      </c>
      <c r="S3865">
        <f t="shared" si="243"/>
        <v>2015</v>
      </c>
    </row>
    <row r="3866" spans="1:19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8287</v>
      </c>
      <c r="O3866" t="s">
        <v>8314</v>
      </c>
      <c r="P3866">
        <f t="shared" si="244"/>
        <v>0</v>
      </c>
      <c r="Q3866" s="9">
        <f t="shared" si="241"/>
        <v>42007.788680555561</v>
      </c>
      <c r="R3866" s="9">
        <f t="shared" si="242"/>
        <v>42244.041666666672</v>
      </c>
      <c r="S3866">
        <f t="shared" si="243"/>
        <v>2015</v>
      </c>
    </row>
    <row r="3867" spans="1:19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8287</v>
      </c>
      <c r="O3867" t="s">
        <v>8314</v>
      </c>
      <c r="P3867">
        <f t="shared" si="244"/>
        <v>0</v>
      </c>
      <c r="Q3867" s="9">
        <f t="shared" si="241"/>
        <v>41110.680138888885</v>
      </c>
      <c r="R3867" s="9">
        <f t="shared" si="242"/>
        <v>42037.788680555561</v>
      </c>
      <c r="S3867">
        <f t="shared" si="243"/>
        <v>2012</v>
      </c>
    </row>
    <row r="3868" spans="1:19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8287</v>
      </c>
      <c r="O3868" t="s">
        <v>8314</v>
      </c>
      <c r="P3868">
        <f t="shared" si="244"/>
        <v>0</v>
      </c>
      <c r="Q3868" s="9">
        <f t="shared" si="241"/>
        <v>41125.283159722225</v>
      </c>
      <c r="R3868" s="9">
        <f t="shared" si="242"/>
        <v>41118.666666666664</v>
      </c>
      <c r="S3868">
        <f t="shared" si="243"/>
        <v>2012</v>
      </c>
    </row>
    <row r="3869" spans="1:19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8287</v>
      </c>
      <c r="O3869" t="s">
        <v>8314</v>
      </c>
      <c r="P3869">
        <f t="shared" si="244"/>
        <v>0</v>
      </c>
      <c r="Q3869" s="9">
        <f t="shared" si="241"/>
        <v>40883.962581018517</v>
      </c>
      <c r="R3869" s="9">
        <f t="shared" si="242"/>
        <v>41145.283159722225</v>
      </c>
      <c r="S3869">
        <f t="shared" si="243"/>
        <v>2011</v>
      </c>
    </row>
    <row r="3870" spans="1:19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8287</v>
      </c>
      <c r="O3870" t="s">
        <v>8314</v>
      </c>
      <c r="P3870">
        <f t="shared" si="244"/>
        <v>0</v>
      </c>
      <c r="Q3870" s="9">
        <f t="shared" si="241"/>
        <v>42732.060277777782</v>
      </c>
      <c r="R3870" s="9">
        <f t="shared" si="242"/>
        <v>40913.962581018517</v>
      </c>
      <c r="S3870">
        <f t="shared" si="243"/>
        <v>2016</v>
      </c>
    </row>
    <row r="3871" spans="1:19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8268</v>
      </c>
      <c r="O3871" t="s">
        <v>8270</v>
      </c>
      <c r="P3871">
        <f t="shared" si="244"/>
        <v>0</v>
      </c>
      <c r="Q3871" s="9">
        <f t="shared" si="241"/>
        <v>41806.106770833336</v>
      </c>
      <c r="R3871" s="9">
        <f t="shared" si="242"/>
        <v>42762.060277777782</v>
      </c>
      <c r="S3871">
        <f t="shared" si="243"/>
        <v>2014</v>
      </c>
    </row>
    <row r="3872" spans="1:19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8268</v>
      </c>
      <c r="O3872" t="s">
        <v>8270</v>
      </c>
      <c r="P3872">
        <f t="shared" si="244"/>
        <v>0</v>
      </c>
      <c r="Q3872" s="9">
        <f t="shared" si="241"/>
        <v>41836.595520833333</v>
      </c>
      <c r="R3872" s="9">
        <f t="shared" si="242"/>
        <v>41836.106770833336</v>
      </c>
      <c r="S3872">
        <f t="shared" si="243"/>
        <v>2014</v>
      </c>
    </row>
    <row r="3873" spans="1:19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8268</v>
      </c>
      <c r="O3873" t="s">
        <v>8270</v>
      </c>
      <c r="P3873">
        <f t="shared" si="244"/>
        <v>0</v>
      </c>
      <c r="Q3873" s="9">
        <f t="shared" si="241"/>
        <v>41945.133506944447</v>
      </c>
      <c r="R3873" s="9">
        <f t="shared" si="242"/>
        <v>41866.595520833333</v>
      </c>
      <c r="S3873">
        <f t="shared" si="243"/>
        <v>2014</v>
      </c>
    </row>
    <row r="3874" spans="1:19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8271</v>
      </c>
      <c r="O3874" t="s">
        <v>8308</v>
      </c>
      <c r="P3874">
        <f t="shared" si="244"/>
        <v>0</v>
      </c>
      <c r="Q3874" s="9">
        <f t="shared" si="241"/>
        <v>42299.926145833335</v>
      </c>
      <c r="R3874" s="9">
        <f t="shared" si="242"/>
        <v>42005.175173611111</v>
      </c>
      <c r="S3874">
        <f t="shared" si="243"/>
        <v>2015</v>
      </c>
    </row>
    <row r="3875" spans="1:19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8271</v>
      </c>
      <c r="O3875" t="s">
        <v>8308</v>
      </c>
      <c r="P3875">
        <f t="shared" si="244"/>
        <v>0</v>
      </c>
      <c r="Q3875" s="9">
        <f t="shared" si="241"/>
        <v>42093.131469907406</v>
      </c>
      <c r="R3875" s="9">
        <f t="shared" si="242"/>
        <v>42329.967812499999</v>
      </c>
      <c r="S3875">
        <f t="shared" si="243"/>
        <v>2015</v>
      </c>
    </row>
    <row r="3876" spans="1:19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8271</v>
      </c>
      <c r="O3876" t="s">
        <v>8308</v>
      </c>
      <c r="P3876">
        <f t="shared" si="244"/>
        <v>0</v>
      </c>
      <c r="Q3876" s="9">
        <f t="shared" si="241"/>
        <v>42180.390277777777</v>
      </c>
      <c r="R3876" s="9">
        <f t="shared" si="242"/>
        <v>42123.131469907406</v>
      </c>
      <c r="S3876">
        <f t="shared" si="243"/>
        <v>2015</v>
      </c>
    </row>
    <row r="3877" spans="1:19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8271</v>
      </c>
      <c r="O3877" t="s">
        <v>8308</v>
      </c>
      <c r="P3877">
        <f t="shared" si="244"/>
        <v>0</v>
      </c>
      <c r="Q3877" s="9">
        <f t="shared" si="241"/>
        <v>42074.060671296291</v>
      </c>
      <c r="R3877" s="9">
        <f t="shared" si="242"/>
        <v>42240.390277777777</v>
      </c>
      <c r="S3877">
        <f t="shared" si="243"/>
        <v>2015</v>
      </c>
    </row>
    <row r="3878" spans="1:19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8271</v>
      </c>
      <c r="O3878" t="s">
        <v>8308</v>
      </c>
      <c r="P3878">
        <f t="shared" si="244"/>
        <v>0</v>
      </c>
      <c r="Q3878" s="9">
        <f t="shared" si="241"/>
        <v>42175.780416666668</v>
      </c>
      <c r="R3878" s="9">
        <f t="shared" si="242"/>
        <v>42104.060671296291</v>
      </c>
      <c r="S3878">
        <f t="shared" si="243"/>
        <v>2015</v>
      </c>
    </row>
    <row r="3879" spans="1:19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8271</v>
      </c>
      <c r="O3879" t="s">
        <v>8308</v>
      </c>
      <c r="P3879">
        <f t="shared" si="244"/>
        <v>0</v>
      </c>
      <c r="Q3879" s="9">
        <f t="shared" si="241"/>
        <v>42485.64534722222</v>
      </c>
      <c r="R3879" s="9">
        <f t="shared" si="242"/>
        <v>42205.780416666668</v>
      </c>
      <c r="S3879">
        <f t="shared" si="243"/>
        <v>2016</v>
      </c>
    </row>
    <row r="3880" spans="1:19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8271</v>
      </c>
      <c r="O3880" t="s">
        <v>8308</v>
      </c>
      <c r="P3880">
        <f t="shared" si="244"/>
        <v>0</v>
      </c>
      <c r="Q3880" s="9">
        <f t="shared" si="241"/>
        <v>42707.926030092596</v>
      </c>
      <c r="R3880" s="9">
        <f t="shared" si="242"/>
        <v>42515.64534722222</v>
      </c>
      <c r="S3880">
        <f t="shared" si="243"/>
        <v>2016</v>
      </c>
    </row>
    <row r="3881" spans="1:19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8271</v>
      </c>
      <c r="O3881" t="s">
        <v>8308</v>
      </c>
      <c r="P3881">
        <f t="shared" si="244"/>
        <v>0</v>
      </c>
      <c r="Q3881" s="9">
        <f t="shared" si="241"/>
        <v>42199.873402777783</v>
      </c>
      <c r="R3881" s="9">
        <f t="shared" si="242"/>
        <v>42737.926030092596</v>
      </c>
      <c r="S3881">
        <f t="shared" si="243"/>
        <v>2015</v>
      </c>
    </row>
    <row r="3882" spans="1:19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8271</v>
      </c>
      <c r="O3882" t="s">
        <v>8308</v>
      </c>
      <c r="P3882">
        <f t="shared" si="244"/>
        <v>0</v>
      </c>
      <c r="Q3882" s="9">
        <f t="shared" si="241"/>
        <v>42139.542303240742</v>
      </c>
      <c r="R3882" s="9">
        <f t="shared" si="242"/>
        <v>42259.873402777783</v>
      </c>
      <c r="S3882">
        <f t="shared" si="243"/>
        <v>2015</v>
      </c>
    </row>
    <row r="3883" spans="1:19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8271</v>
      </c>
      <c r="O3883" t="s">
        <v>8308</v>
      </c>
      <c r="P3883">
        <f t="shared" si="244"/>
        <v>0</v>
      </c>
      <c r="Q3883" s="9">
        <f t="shared" si="241"/>
        <v>42461.447662037041</v>
      </c>
      <c r="R3883" s="9">
        <f t="shared" si="242"/>
        <v>42169.542303240742</v>
      </c>
      <c r="S3883">
        <f t="shared" si="243"/>
        <v>2016</v>
      </c>
    </row>
    <row r="3884" spans="1:19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8271</v>
      </c>
      <c r="O3884" t="s">
        <v>8308</v>
      </c>
      <c r="P3884">
        <f t="shared" si="244"/>
        <v>0</v>
      </c>
      <c r="Q3884" s="9">
        <f t="shared" si="241"/>
        <v>42115.936550925922</v>
      </c>
      <c r="R3884" s="9">
        <f t="shared" si="242"/>
        <v>42481.447662037041</v>
      </c>
      <c r="S3884">
        <f t="shared" si="243"/>
        <v>2015</v>
      </c>
    </row>
    <row r="3885" spans="1:19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8271</v>
      </c>
      <c r="O3885" t="s">
        <v>8308</v>
      </c>
      <c r="P3885">
        <f t="shared" si="244"/>
        <v>0</v>
      </c>
      <c r="Q3885" s="9">
        <f t="shared" si="241"/>
        <v>42086.811400462961</v>
      </c>
      <c r="R3885" s="9">
        <f t="shared" si="242"/>
        <v>42146.225694444445</v>
      </c>
      <c r="S3885">
        <f t="shared" si="243"/>
        <v>2015</v>
      </c>
    </row>
    <row r="3886" spans="1:19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8271</v>
      </c>
      <c r="O3886" t="s">
        <v>8308</v>
      </c>
      <c r="P3886">
        <f t="shared" si="244"/>
        <v>0</v>
      </c>
      <c r="Q3886" s="9">
        <f t="shared" si="241"/>
        <v>41818.703275462962</v>
      </c>
      <c r="R3886" s="9">
        <f t="shared" si="242"/>
        <v>42134.811400462961</v>
      </c>
      <c r="S3886">
        <f t="shared" si="243"/>
        <v>2014</v>
      </c>
    </row>
    <row r="3887" spans="1:19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8271</v>
      </c>
      <c r="O3887" t="s">
        <v>8308</v>
      </c>
      <c r="P3887">
        <f t="shared" si="244"/>
        <v>0</v>
      </c>
      <c r="Q3887" s="9">
        <f t="shared" si="241"/>
        <v>42795.696145833332</v>
      </c>
      <c r="R3887" s="9">
        <f t="shared" si="242"/>
        <v>41848.703275462962</v>
      </c>
      <c r="S3887">
        <f t="shared" si="243"/>
        <v>2017</v>
      </c>
    </row>
    <row r="3888" spans="1:19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8271</v>
      </c>
      <c r="O3888" t="s">
        <v>8308</v>
      </c>
      <c r="P3888">
        <f t="shared" si="244"/>
        <v>0</v>
      </c>
      <c r="Q3888" s="9">
        <f t="shared" si="241"/>
        <v>42289.89634259259</v>
      </c>
      <c r="R3888" s="9">
        <f t="shared" si="242"/>
        <v>42840.654479166667</v>
      </c>
      <c r="S3888">
        <f t="shared" si="243"/>
        <v>2015</v>
      </c>
    </row>
    <row r="3889" spans="1:19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8271</v>
      </c>
      <c r="O3889" t="s">
        <v>8308</v>
      </c>
      <c r="P3889">
        <f t="shared" si="244"/>
        <v>0</v>
      </c>
      <c r="Q3889" s="9">
        <f t="shared" si="241"/>
        <v>41831.705555555556</v>
      </c>
      <c r="R3889" s="9">
        <f t="shared" si="242"/>
        <v>42319.938009259262</v>
      </c>
      <c r="S3889">
        <f t="shared" si="243"/>
        <v>2014</v>
      </c>
    </row>
    <row r="3890" spans="1:19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8271</v>
      </c>
      <c r="O3890" t="s">
        <v>8308</v>
      </c>
      <c r="P3890">
        <f t="shared" si="244"/>
        <v>0</v>
      </c>
      <c r="Q3890" s="9">
        <f t="shared" si="241"/>
        <v>42312.204814814817</v>
      </c>
      <c r="R3890" s="9">
        <f t="shared" si="242"/>
        <v>41862.166666666664</v>
      </c>
      <c r="S3890">
        <f t="shared" si="243"/>
        <v>2015</v>
      </c>
    </row>
    <row r="3891" spans="1:19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8271</v>
      </c>
      <c r="O3891" t="s">
        <v>8308</v>
      </c>
      <c r="P3891">
        <f t="shared" si="244"/>
        <v>0</v>
      </c>
      <c r="Q3891" s="9">
        <f t="shared" si="241"/>
        <v>41915.896967592591</v>
      </c>
      <c r="R3891" s="9">
        <f t="shared" si="242"/>
        <v>42340.725694444445</v>
      </c>
      <c r="S3891">
        <f t="shared" si="243"/>
        <v>2014</v>
      </c>
    </row>
    <row r="3892" spans="1:19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8271</v>
      </c>
      <c r="O3892" t="s">
        <v>8308</v>
      </c>
      <c r="P3892">
        <f t="shared" si="244"/>
        <v>0</v>
      </c>
      <c r="Q3892" s="9">
        <f t="shared" si="241"/>
        <v>41053.200960648144</v>
      </c>
      <c r="R3892" s="9">
        <f t="shared" si="242"/>
        <v>41973.989583333328</v>
      </c>
      <c r="S3892">
        <f t="shared" si="243"/>
        <v>2012</v>
      </c>
    </row>
    <row r="3893" spans="1:19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8271</v>
      </c>
      <c r="O3893" t="s">
        <v>8312</v>
      </c>
      <c r="P3893">
        <f t="shared" si="244"/>
        <v>0</v>
      </c>
      <c r="Q3893" s="9">
        <f t="shared" si="241"/>
        <v>42554.917488425926</v>
      </c>
      <c r="R3893" s="9">
        <f t="shared" si="242"/>
        <v>41111.618750000001</v>
      </c>
      <c r="S3893">
        <f t="shared" si="243"/>
        <v>2016</v>
      </c>
    </row>
    <row r="3894" spans="1:19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8271</v>
      </c>
      <c r="O3894" t="s">
        <v>8312</v>
      </c>
      <c r="P3894">
        <f t="shared" si="244"/>
        <v>0</v>
      </c>
      <c r="Q3894" s="9">
        <f t="shared" si="241"/>
        <v>41198.611712962964</v>
      </c>
      <c r="R3894" s="9">
        <f t="shared" si="242"/>
        <v>42584.917488425926</v>
      </c>
      <c r="S3894">
        <f t="shared" si="243"/>
        <v>2012</v>
      </c>
    </row>
    <row r="3895" spans="1:19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8271</v>
      </c>
      <c r="O3895" t="s">
        <v>8312</v>
      </c>
      <c r="P3895">
        <f t="shared" si="244"/>
        <v>0</v>
      </c>
      <c r="Q3895" s="9">
        <f t="shared" si="241"/>
        <v>41411.866608796299</v>
      </c>
      <c r="R3895" s="9">
        <f t="shared" si="242"/>
        <v>41228.653379629628</v>
      </c>
      <c r="S3895">
        <f t="shared" si="243"/>
        <v>2013</v>
      </c>
    </row>
    <row r="3896" spans="1:19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8271</v>
      </c>
      <c r="O3896" t="s">
        <v>8312</v>
      </c>
      <c r="P3896">
        <f t="shared" si="244"/>
        <v>0</v>
      </c>
      <c r="Q3896" s="9">
        <f t="shared" si="241"/>
        <v>40752.789710648147</v>
      </c>
      <c r="R3896" s="9">
        <f t="shared" si="242"/>
        <v>41441.866608796299</v>
      </c>
      <c r="S3896">
        <f t="shared" si="243"/>
        <v>2011</v>
      </c>
    </row>
    <row r="3897" spans="1:19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8271</v>
      </c>
      <c r="O3897" t="s">
        <v>8312</v>
      </c>
      <c r="P3897">
        <f t="shared" si="244"/>
        <v>0</v>
      </c>
      <c r="Q3897" s="9">
        <f t="shared" si="241"/>
        <v>41838.475219907406</v>
      </c>
      <c r="R3897" s="9">
        <f t="shared" si="242"/>
        <v>40782.789710648147</v>
      </c>
      <c r="S3897">
        <f t="shared" si="243"/>
        <v>2014</v>
      </c>
    </row>
    <row r="3898" spans="1:19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8271</v>
      </c>
      <c r="O3898" t="s">
        <v>8312</v>
      </c>
      <c r="P3898">
        <f t="shared" si="244"/>
        <v>0</v>
      </c>
      <c r="Q3898" s="9">
        <f t="shared" si="241"/>
        <v>42053.051203703704</v>
      </c>
      <c r="R3898" s="9">
        <f t="shared" si="242"/>
        <v>41898.475219907406</v>
      </c>
      <c r="S3898">
        <f t="shared" si="243"/>
        <v>2015</v>
      </c>
    </row>
    <row r="3899" spans="1:19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8273</v>
      </c>
      <c r="O3899" t="s">
        <v>8315</v>
      </c>
      <c r="P3899">
        <f t="shared" si="244"/>
        <v>0</v>
      </c>
      <c r="Q3899" s="9">
        <f t="shared" si="241"/>
        <v>42782.426875000005</v>
      </c>
      <c r="R3899" s="9">
        <f t="shared" si="242"/>
        <v>42095.012499999997</v>
      </c>
      <c r="S3899">
        <f t="shared" si="243"/>
        <v>2017</v>
      </c>
    </row>
    <row r="3900" spans="1:19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8273</v>
      </c>
      <c r="O3900" t="s">
        <v>8315</v>
      </c>
      <c r="P3900">
        <f t="shared" si="244"/>
        <v>0</v>
      </c>
      <c r="Q3900" s="9">
        <f t="shared" si="241"/>
        <v>42121.824525462958</v>
      </c>
      <c r="R3900" s="9">
        <f t="shared" si="242"/>
        <v>42789.426875000005</v>
      </c>
      <c r="S3900">
        <f t="shared" si="243"/>
        <v>2015</v>
      </c>
    </row>
    <row r="3901" spans="1:19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8273</v>
      </c>
      <c r="O3901" t="s">
        <v>8315</v>
      </c>
      <c r="P3901">
        <f t="shared" si="244"/>
        <v>0</v>
      </c>
      <c r="Q3901" s="9">
        <f t="shared" si="241"/>
        <v>42219.282951388886</v>
      </c>
      <c r="R3901" s="9">
        <f t="shared" si="242"/>
        <v>42151.824525462958</v>
      </c>
      <c r="S3901">
        <f t="shared" si="243"/>
        <v>2015</v>
      </c>
    </row>
    <row r="3902" spans="1:19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8273</v>
      </c>
      <c r="O3902" t="s">
        <v>8315</v>
      </c>
      <c r="P3902">
        <f t="shared" si="244"/>
        <v>0</v>
      </c>
      <c r="Q3902" s="9">
        <f t="shared" si="241"/>
        <v>42188.252199074079</v>
      </c>
      <c r="R3902" s="9">
        <f t="shared" si="242"/>
        <v>42249.282951388886</v>
      </c>
      <c r="S3902">
        <f t="shared" si="243"/>
        <v>2015</v>
      </c>
    </row>
    <row r="3903" spans="1:19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8273</v>
      </c>
      <c r="O3903" t="s">
        <v>8315</v>
      </c>
      <c r="P3903">
        <f t="shared" si="244"/>
        <v>0</v>
      </c>
      <c r="Q3903" s="9">
        <f t="shared" si="241"/>
        <v>42241.613796296297</v>
      </c>
      <c r="R3903" s="9">
        <f t="shared" si="242"/>
        <v>42218.252199074079</v>
      </c>
      <c r="S3903">
        <f t="shared" si="243"/>
        <v>2015</v>
      </c>
    </row>
    <row r="3904" spans="1:19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8273</v>
      </c>
      <c r="O3904" t="s">
        <v>8315</v>
      </c>
      <c r="P3904">
        <f t="shared" si="244"/>
        <v>0</v>
      </c>
      <c r="Q3904" s="9">
        <f t="shared" si="241"/>
        <v>40079.566157407404</v>
      </c>
      <c r="R3904" s="9">
        <f t="shared" si="242"/>
        <v>42264.708333333328</v>
      </c>
      <c r="S3904">
        <f t="shared" si="243"/>
        <v>2009</v>
      </c>
    </row>
    <row r="3905" spans="1:19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8271</v>
      </c>
      <c r="O3905" t="s">
        <v>8309</v>
      </c>
      <c r="P3905">
        <f t="shared" si="244"/>
        <v>0</v>
      </c>
      <c r="Q3905" s="9">
        <f t="shared" si="241"/>
        <v>41389.679560185185</v>
      </c>
      <c r="R3905" s="9">
        <f t="shared" si="242"/>
        <v>40149.034722222219</v>
      </c>
      <c r="S3905">
        <f t="shared" si="243"/>
        <v>2013</v>
      </c>
    </row>
    <row r="3906" spans="1:19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8271</v>
      </c>
      <c r="O3906" t="s">
        <v>8309</v>
      </c>
      <c r="P3906">
        <f t="shared" si="244"/>
        <v>0</v>
      </c>
      <c r="Q3906" s="9">
        <f t="shared" si="241"/>
        <v>40990.050069444449</v>
      </c>
      <c r="R3906" s="9">
        <f t="shared" si="242"/>
        <v>41419.679560185185</v>
      </c>
      <c r="S3906">
        <f t="shared" si="243"/>
        <v>2012</v>
      </c>
    </row>
    <row r="3907" spans="1:19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8271</v>
      </c>
      <c r="O3907" t="s">
        <v>8309</v>
      </c>
      <c r="P3907">
        <f t="shared" si="244"/>
        <v>0</v>
      </c>
      <c r="Q3907" s="9">
        <f t="shared" ref="Q3907:Q3970" si="245">(((J3908/60)/60)/24)+DATE(1970,1,1)</f>
        <v>41779.649317129632</v>
      </c>
      <c r="R3907" s="9">
        <f t="shared" ref="R3907:R3970" si="246">(((I3907/60)/60)/24)+DATE(1970,1,1)</f>
        <v>41050.050069444449</v>
      </c>
      <c r="S3907">
        <f t="shared" ref="S3907:S3970" si="247">YEAR(Q3907)</f>
        <v>2014</v>
      </c>
    </row>
    <row r="3908" spans="1:19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8273</v>
      </c>
      <c r="O3908" t="s">
        <v>8311</v>
      </c>
      <c r="P3908">
        <f t="shared" si="244"/>
        <v>0</v>
      </c>
      <c r="Q3908" s="9">
        <f t="shared" si="245"/>
        <v>42069.104421296302</v>
      </c>
      <c r="R3908" s="9">
        <f t="shared" si="246"/>
        <v>41789.649317129632</v>
      </c>
      <c r="S3908">
        <f t="shared" si="247"/>
        <v>2015</v>
      </c>
    </row>
    <row r="3909" spans="1:19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8273</v>
      </c>
      <c r="O3909" t="s">
        <v>8311</v>
      </c>
      <c r="P3909">
        <f t="shared" ref="P3909:P3972" si="248">IFERROR(ROUND(E3909/L3909,4),0)</f>
        <v>0</v>
      </c>
      <c r="Q3909" s="9">
        <f t="shared" si="245"/>
        <v>42005.24998842593</v>
      </c>
      <c r="R3909" s="9">
        <f t="shared" si="246"/>
        <v>42099.062754629631</v>
      </c>
      <c r="S3909">
        <f t="shared" si="247"/>
        <v>2015</v>
      </c>
    </row>
    <row r="3910" spans="1:19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8273</v>
      </c>
      <c r="O3910" t="s">
        <v>8311</v>
      </c>
      <c r="P3910">
        <f t="shared" si="248"/>
        <v>0</v>
      </c>
      <c r="Q3910" s="9">
        <f t="shared" si="245"/>
        <v>42256.984791666662</v>
      </c>
      <c r="R3910" s="9">
        <f t="shared" si="246"/>
        <v>42035.841666666667</v>
      </c>
      <c r="S3910">
        <f t="shared" si="247"/>
        <v>2015</v>
      </c>
    </row>
    <row r="3911" spans="1:19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8273</v>
      </c>
      <c r="O3911" t="s">
        <v>8311</v>
      </c>
      <c r="P3911">
        <f t="shared" si="248"/>
        <v>0</v>
      </c>
      <c r="Q3911" s="9">
        <f t="shared" si="245"/>
        <v>42046.072743055556</v>
      </c>
      <c r="R3911" s="9">
        <f t="shared" si="246"/>
        <v>42286.984791666662</v>
      </c>
      <c r="S3911">
        <f t="shared" si="247"/>
        <v>2015</v>
      </c>
    </row>
    <row r="3912" spans="1:19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8273</v>
      </c>
      <c r="O3912" t="s">
        <v>8311</v>
      </c>
      <c r="P3912">
        <f t="shared" si="248"/>
        <v>0</v>
      </c>
      <c r="Q3912" s="9">
        <f t="shared" si="245"/>
        <v>42603.354131944448</v>
      </c>
      <c r="R3912" s="9">
        <f t="shared" si="246"/>
        <v>42091.031076388885</v>
      </c>
      <c r="S3912">
        <f t="shared" si="247"/>
        <v>2016</v>
      </c>
    </row>
    <row r="3913" spans="1:19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8273</v>
      </c>
      <c r="O3913" t="s">
        <v>8311</v>
      </c>
      <c r="P3913">
        <f t="shared" si="248"/>
        <v>0</v>
      </c>
      <c r="Q3913" s="9">
        <f t="shared" si="245"/>
        <v>42438.53907407407</v>
      </c>
      <c r="R3913" s="9">
        <f t="shared" si="246"/>
        <v>42633.354131944448</v>
      </c>
      <c r="S3913">
        <f t="shared" si="247"/>
        <v>2016</v>
      </c>
    </row>
    <row r="3914" spans="1:19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8273</v>
      </c>
      <c r="O3914" t="s">
        <v>8311</v>
      </c>
      <c r="P3914">
        <f t="shared" si="248"/>
        <v>0</v>
      </c>
      <c r="Q3914" s="9">
        <f t="shared" si="245"/>
        <v>42779.21365740741</v>
      </c>
      <c r="R3914" s="9">
        <f t="shared" si="246"/>
        <v>42468.497407407413</v>
      </c>
      <c r="S3914">
        <f t="shared" si="247"/>
        <v>2017</v>
      </c>
    </row>
    <row r="3915" spans="1:19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8287</v>
      </c>
      <c r="O3915" t="s">
        <v>8290</v>
      </c>
      <c r="P3915">
        <f t="shared" si="248"/>
        <v>0</v>
      </c>
      <c r="Q3915" s="9">
        <f t="shared" si="245"/>
        <v>42796.069571759261</v>
      </c>
      <c r="R3915" s="9">
        <f t="shared" si="246"/>
        <v>42839.171990740739</v>
      </c>
      <c r="S3915">
        <f t="shared" si="247"/>
        <v>2017</v>
      </c>
    </row>
    <row r="3916" spans="1:19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8287</v>
      </c>
      <c r="O3916" t="s">
        <v>8290</v>
      </c>
      <c r="P3916">
        <f t="shared" si="248"/>
        <v>0</v>
      </c>
      <c r="Q3916" s="9">
        <f t="shared" si="245"/>
        <v>42796.207870370374</v>
      </c>
      <c r="R3916" s="9">
        <f t="shared" si="246"/>
        <v>42826.027905092589</v>
      </c>
      <c r="S3916">
        <f t="shared" si="247"/>
        <v>2017</v>
      </c>
    </row>
    <row r="3917" spans="1:19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8287</v>
      </c>
      <c r="O3917" t="s">
        <v>8290</v>
      </c>
      <c r="P3917">
        <f t="shared" si="248"/>
        <v>0</v>
      </c>
      <c r="Q3917" s="9">
        <f t="shared" si="245"/>
        <v>42245.016736111109</v>
      </c>
      <c r="R3917" s="9">
        <f t="shared" si="246"/>
        <v>42820.147916666669</v>
      </c>
      <c r="S3917">
        <f t="shared" si="247"/>
        <v>2015</v>
      </c>
    </row>
    <row r="3918" spans="1:19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8287</v>
      </c>
      <c r="O3918" t="s">
        <v>8290</v>
      </c>
      <c r="P3918">
        <f t="shared" si="248"/>
        <v>0</v>
      </c>
      <c r="Q3918" s="9">
        <f t="shared" si="245"/>
        <v>42179.306388888886</v>
      </c>
      <c r="R3918" s="9">
        <f t="shared" si="246"/>
        <v>42256.666666666672</v>
      </c>
      <c r="S3918">
        <f t="shared" si="247"/>
        <v>2015</v>
      </c>
    </row>
    <row r="3919" spans="1:19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8287</v>
      </c>
      <c r="O3919" t="s">
        <v>8290</v>
      </c>
      <c r="P3919">
        <f t="shared" si="248"/>
        <v>0</v>
      </c>
      <c r="Q3919" s="9">
        <f t="shared" si="245"/>
        <v>42451.866967592592</v>
      </c>
      <c r="R3919" s="9">
        <f t="shared" si="246"/>
        <v>42239.306388888886</v>
      </c>
      <c r="S3919">
        <f t="shared" si="247"/>
        <v>2016</v>
      </c>
    </row>
    <row r="3920" spans="1:19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8287</v>
      </c>
      <c r="O3920" t="s">
        <v>8290</v>
      </c>
      <c r="P3920">
        <f t="shared" si="248"/>
        <v>0</v>
      </c>
      <c r="Q3920" s="9">
        <f t="shared" si="245"/>
        <v>42125.913807870369</v>
      </c>
      <c r="R3920" s="9">
        <f t="shared" si="246"/>
        <v>42491.866967592592</v>
      </c>
      <c r="S3920">
        <f t="shared" si="247"/>
        <v>2015</v>
      </c>
    </row>
    <row r="3921" spans="1:19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8287</v>
      </c>
      <c r="O3921" t="s">
        <v>8290</v>
      </c>
      <c r="P3921">
        <f t="shared" si="248"/>
        <v>0</v>
      </c>
      <c r="Q3921" s="9">
        <f t="shared" si="245"/>
        <v>42319.461377314816</v>
      </c>
      <c r="R3921" s="9">
        <f t="shared" si="246"/>
        <v>42185.913807870369</v>
      </c>
      <c r="S3921">
        <f t="shared" si="247"/>
        <v>2015</v>
      </c>
    </row>
    <row r="3922" spans="1:19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8287</v>
      </c>
      <c r="O3922" t="s">
        <v>8290</v>
      </c>
      <c r="P3922">
        <f t="shared" si="248"/>
        <v>0</v>
      </c>
      <c r="Q3922" s="9">
        <f t="shared" si="245"/>
        <v>42471.052152777775</v>
      </c>
      <c r="R3922" s="9">
        <f t="shared" si="246"/>
        <v>42349.461377314816</v>
      </c>
      <c r="S3922">
        <f t="shared" si="247"/>
        <v>2016</v>
      </c>
    </row>
    <row r="3923" spans="1:19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8287</v>
      </c>
      <c r="O3923" t="s">
        <v>8290</v>
      </c>
      <c r="P3923">
        <f t="shared" si="248"/>
        <v>0</v>
      </c>
      <c r="Q3923" s="9">
        <f t="shared" si="245"/>
        <v>42272.087766203709</v>
      </c>
      <c r="R3923" s="9">
        <f t="shared" si="246"/>
        <v>42531.052152777775</v>
      </c>
      <c r="S3923">
        <f t="shared" si="247"/>
        <v>2015</v>
      </c>
    </row>
    <row r="3924" spans="1:19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8287</v>
      </c>
      <c r="O3924" t="s">
        <v>8290</v>
      </c>
      <c r="P3924">
        <f t="shared" si="248"/>
        <v>0</v>
      </c>
      <c r="Q3924" s="9">
        <f t="shared" si="245"/>
        <v>42152.906851851847</v>
      </c>
      <c r="R3924" s="9">
        <f t="shared" si="246"/>
        <v>42302.087766203709</v>
      </c>
      <c r="S3924">
        <f t="shared" si="247"/>
        <v>2015</v>
      </c>
    </row>
    <row r="3925" spans="1:19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8287</v>
      </c>
      <c r="O3925" t="s">
        <v>8290</v>
      </c>
      <c r="P3925">
        <f t="shared" si="248"/>
        <v>0</v>
      </c>
      <c r="Q3925" s="9">
        <f t="shared" si="245"/>
        <v>42325.683807870373</v>
      </c>
      <c r="R3925" s="9">
        <f t="shared" si="246"/>
        <v>42166.625</v>
      </c>
      <c r="S3925">
        <f t="shared" si="247"/>
        <v>2015</v>
      </c>
    </row>
    <row r="3926" spans="1:19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8287</v>
      </c>
      <c r="O3926" t="s">
        <v>8290</v>
      </c>
      <c r="P3926">
        <f t="shared" si="248"/>
        <v>0</v>
      </c>
      <c r="Q3926" s="9">
        <f t="shared" si="245"/>
        <v>42614.675625000003</v>
      </c>
      <c r="R3926" s="9">
        <f t="shared" si="246"/>
        <v>42385.208333333328</v>
      </c>
      <c r="S3926">
        <f t="shared" si="247"/>
        <v>2016</v>
      </c>
    </row>
    <row r="3927" spans="1:19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8287</v>
      </c>
      <c r="O3927" t="s">
        <v>8290</v>
      </c>
      <c r="P3927">
        <f t="shared" si="248"/>
        <v>0</v>
      </c>
      <c r="Q3927" s="9">
        <f t="shared" si="245"/>
        <v>42171.817384259266</v>
      </c>
      <c r="R3927" s="9">
        <f t="shared" si="246"/>
        <v>42626.895833333328</v>
      </c>
      <c r="S3927">
        <f t="shared" si="247"/>
        <v>2015</v>
      </c>
    </row>
    <row r="3928" spans="1:19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8287</v>
      </c>
      <c r="O3928" t="s">
        <v>8290</v>
      </c>
      <c r="P3928">
        <f t="shared" si="248"/>
        <v>0</v>
      </c>
      <c r="Q3928" s="9">
        <f t="shared" si="245"/>
        <v>41855.859814814816</v>
      </c>
      <c r="R3928" s="9">
        <f t="shared" si="246"/>
        <v>42201.817384259266</v>
      </c>
      <c r="S3928">
        <f t="shared" si="247"/>
        <v>2014</v>
      </c>
    </row>
    <row r="3929" spans="1:19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8273</v>
      </c>
      <c r="O3929" t="s">
        <v>8274</v>
      </c>
      <c r="P3929">
        <f t="shared" si="248"/>
        <v>0</v>
      </c>
      <c r="Q3929" s="9">
        <f t="shared" si="245"/>
        <v>41829.889027777775</v>
      </c>
      <c r="R3929" s="9">
        <f t="shared" si="246"/>
        <v>41876.859814814816</v>
      </c>
      <c r="S3929">
        <f t="shared" si="247"/>
        <v>2014</v>
      </c>
    </row>
    <row r="3930" spans="1:19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8273</v>
      </c>
      <c r="O3930" t="s">
        <v>8274</v>
      </c>
      <c r="P3930">
        <f t="shared" si="248"/>
        <v>0</v>
      </c>
      <c r="Q3930" s="9">
        <f t="shared" si="245"/>
        <v>42172.906678240746</v>
      </c>
      <c r="R3930" s="9">
        <f t="shared" si="246"/>
        <v>41859.889027777775</v>
      </c>
      <c r="S3930">
        <f t="shared" si="247"/>
        <v>2015</v>
      </c>
    </row>
    <row r="3931" spans="1:19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8273</v>
      </c>
      <c r="O3931" t="s">
        <v>8274</v>
      </c>
      <c r="P3931">
        <f t="shared" si="248"/>
        <v>0</v>
      </c>
      <c r="Q3931" s="9">
        <f t="shared" si="245"/>
        <v>42067.234375</v>
      </c>
      <c r="R3931" s="9">
        <f t="shared" si="246"/>
        <v>42186.906678240746</v>
      </c>
      <c r="S3931">
        <f t="shared" si="247"/>
        <v>2015</v>
      </c>
    </row>
    <row r="3932" spans="1:19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8273</v>
      </c>
      <c r="O3932" t="s">
        <v>8274</v>
      </c>
      <c r="P3932">
        <f t="shared" si="248"/>
        <v>0</v>
      </c>
      <c r="Q3932" s="9">
        <f t="shared" si="245"/>
        <v>42000.300243055557</v>
      </c>
      <c r="R3932" s="9">
        <f t="shared" si="246"/>
        <v>42097.192708333328</v>
      </c>
      <c r="S3932">
        <f t="shared" si="247"/>
        <v>2014</v>
      </c>
    </row>
    <row r="3933" spans="1:19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8276</v>
      </c>
      <c r="O3933" t="s">
        <v>8304</v>
      </c>
      <c r="P3933">
        <f t="shared" si="248"/>
        <v>0</v>
      </c>
      <c r="Q3933" s="9">
        <f t="shared" si="245"/>
        <v>42709.002881944441</v>
      </c>
      <c r="R3933" s="9">
        <f t="shared" si="246"/>
        <v>42030.300243055557</v>
      </c>
      <c r="S3933">
        <f t="shared" si="247"/>
        <v>2016</v>
      </c>
    </row>
    <row r="3934" spans="1:19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8276</v>
      </c>
      <c r="O3934" t="s">
        <v>8304</v>
      </c>
      <c r="P3934">
        <f t="shared" si="248"/>
        <v>0</v>
      </c>
      <c r="Q3934" s="9">
        <f t="shared" si="245"/>
        <v>41776.284780092588</v>
      </c>
      <c r="R3934" s="9">
        <f t="shared" si="246"/>
        <v>42739.002881944441</v>
      </c>
      <c r="S3934">
        <f t="shared" si="247"/>
        <v>2014</v>
      </c>
    </row>
    <row r="3935" spans="1:19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8276</v>
      </c>
      <c r="O3935" t="s">
        <v>8304</v>
      </c>
      <c r="P3935">
        <f t="shared" si="248"/>
        <v>0</v>
      </c>
      <c r="Q3935" s="9">
        <f t="shared" si="245"/>
        <v>42035.029224537036</v>
      </c>
      <c r="R3935" s="9">
        <f t="shared" si="246"/>
        <v>41806.284780092588</v>
      </c>
      <c r="S3935">
        <f t="shared" si="247"/>
        <v>2015</v>
      </c>
    </row>
    <row r="3936" spans="1:19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8276</v>
      </c>
      <c r="O3936" t="s">
        <v>8304</v>
      </c>
      <c r="P3936">
        <f t="shared" si="248"/>
        <v>0</v>
      </c>
      <c r="Q3936" s="9">
        <f t="shared" si="245"/>
        <v>41773.008738425924</v>
      </c>
      <c r="R3936" s="9">
        <f t="shared" si="246"/>
        <v>42064.029224537036</v>
      </c>
      <c r="S3936">
        <f t="shared" si="247"/>
        <v>2014</v>
      </c>
    </row>
    <row r="3937" spans="1:19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8276</v>
      </c>
      <c r="O3937" t="s">
        <v>8304</v>
      </c>
      <c r="P3937">
        <f t="shared" si="248"/>
        <v>0</v>
      </c>
      <c r="Q3937" s="9">
        <f t="shared" si="245"/>
        <v>42678.586655092593</v>
      </c>
      <c r="R3937" s="9">
        <f t="shared" si="246"/>
        <v>41803.008738425924</v>
      </c>
      <c r="S3937">
        <f t="shared" si="247"/>
        <v>2016</v>
      </c>
    </row>
    <row r="3938" spans="1:19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8273</v>
      </c>
      <c r="O3938" t="s">
        <v>8313</v>
      </c>
      <c r="P3938">
        <f t="shared" si="248"/>
        <v>0</v>
      </c>
      <c r="Q3938" s="9">
        <f t="shared" si="245"/>
        <v>42329.58839120371</v>
      </c>
      <c r="R3938" s="9">
        <f t="shared" si="246"/>
        <v>42708.628321759257</v>
      </c>
      <c r="S3938">
        <f t="shared" si="247"/>
        <v>2015</v>
      </c>
    </row>
    <row r="3939" spans="1:19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8273</v>
      </c>
      <c r="O3939" t="s">
        <v>8313</v>
      </c>
      <c r="P3939">
        <f t="shared" si="248"/>
        <v>0</v>
      </c>
      <c r="Q3939" s="9">
        <f t="shared" si="245"/>
        <v>42651.006273148145</v>
      </c>
      <c r="R3939" s="9">
        <f t="shared" si="246"/>
        <v>42359.58839120371</v>
      </c>
      <c r="S3939">
        <f t="shared" si="247"/>
        <v>2016</v>
      </c>
    </row>
    <row r="3940" spans="1:19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8273</v>
      </c>
      <c r="O3940" t="s">
        <v>8313</v>
      </c>
      <c r="P3940">
        <f t="shared" si="248"/>
        <v>0</v>
      </c>
      <c r="Q3940" s="9">
        <f t="shared" si="245"/>
        <v>41800.819571759261</v>
      </c>
      <c r="R3940" s="9">
        <f t="shared" si="246"/>
        <v>42711.047939814816</v>
      </c>
      <c r="S3940">
        <f t="shared" si="247"/>
        <v>2014</v>
      </c>
    </row>
    <row r="3941" spans="1:19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8273</v>
      </c>
      <c r="O3941" t="s">
        <v>8313</v>
      </c>
      <c r="P3941">
        <f t="shared" si="248"/>
        <v>0</v>
      </c>
      <c r="Q3941" s="9">
        <f t="shared" si="245"/>
        <v>41847.930694444447</v>
      </c>
      <c r="R3941" s="9">
        <f t="shared" si="246"/>
        <v>41830.819571759261</v>
      </c>
      <c r="S3941">
        <f t="shared" si="247"/>
        <v>2014</v>
      </c>
    </row>
    <row r="3942" spans="1:19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8273</v>
      </c>
      <c r="O3942" t="s">
        <v>8313</v>
      </c>
      <c r="P3942">
        <f t="shared" si="248"/>
        <v>0</v>
      </c>
      <c r="Q3942" s="9">
        <f t="shared" si="245"/>
        <v>41927.235636574071</v>
      </c>
      <c r="R3942" s="9">
        <f t="shared" si="246"/>
        <v>41877.930694444447</v>
      </c>
      <c r="S3942">
        <f t="shared" si="247"/>
        <v>2014</v>
      </c>
    </row>
    <row r="3943" spans="1:19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8276</v>
      </c>
      <c r="O3943" t="s">
        <v>8294</v>
      </c>
      <c r="P3943">
        <f t="shared" si="248"/>
        <v>0</v>
      </c>
      <c r="Q3943" s="9">
        <f t="shared" si="245"/>
        <v>40355.024953703702</v>
      </c>
      <c r="R3943" s="9">
        <f t="shared" si="246"/>
        <v>41957.277303240742</v>
      </c>
      <c r="S3943">
        <f t="shared" si="247"/>
        <v>2010</v>
      </c>
    </row>
    <row r="3944" spans="1:19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8276</v>
      </c>
      <c r="O3944" t="s">
        <v>8294</v>
      </c>
      <c r="P3944">
        <f t="shared" si="248"/>
        <v>0</v>
      </c>
      <c r="Q3944" s="9">
        <f t="shared" si="245"/>
        <v>42167.813703703709</v>
      </c>
      <c r="R3944" s="9">
        <f t="shared" si="246"/>
        <v>40390</v>
      </c>
      <c r="S3944">
        <f t="shared" si="247"/>
        <v>2015</v>
      </c>
    </row>
    <row r="3945" spans="1:19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8268</v>
      </c>
      <c r="O3945" t="s">
        <v>8302</v>
      </c>
      <c r="P3945">
        <f t="shared" si="248"/>
        <v>0</v>
      </c>
      <c r="Q3945" s="9">
        <f t="shared" si="245"/>
        <v>41897.702199074076</v>
      </c>
      <c r="R3945" s="9">
        <f t="shared" si="246"/>
        <v>42197.813703703709</v>
      </c>
      <c r="S3945">
        <f t="shared" si="247"/>
        <v>2014</v>
      </c>
    </row>
    <row r="3946" spans="1:19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8268</v>
      </c>
      <c r="O3946" t="s">
        <v>8302</v>
      </c>
      <c r="P3946">
        <f t="shared" si="248"/>
        <v>0</v>
      </c>
      <c r="Q3946" s="9">
        <f t="shared" si="245"/>
        <v>42060.001805555556</v>
      </c>
      <c r="R3946" s="9">
        <f t="shared" si="246"/>
        <v>41918.208333333336</v>
      </c>
      <c r="S3946">
        <f t="shared" si="247"/>
        <v>2015</v>
      </c>
    </row>
    <row r="3947" spans="1:19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8268</v>
      </c>
      <c r="O3947" t="s">
        <v>8302</v>
      </c>
      <c r="P3947">
        <f t="shared" si="248"/>
        <v>0</v>
      </c>
      <c r="Q3947" s="9">
        <f t="shared" si="245"/>
        <v>42198.775787037041</v>
      </c>
      <c r="R3947" s="9">
        <f t="shared" si="246"/>
        <v>42094.985416666663</v>
      </c>
      <c r="S3947">
        <f t="shared" si="247"/>
        <v>2015</v>
      </c>
    </row>
    <row r="3948" spans="1:19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8268</v>
      </c>
      <c r="O3948" t="s">
        <v>8302</v>
      </c>
      <c r="P3948">
        <f t="shared" si="248"/>
        <v>0</v>
      </c>
      <c r="Q3948" s="9">
        <f t="shared" si="245"/>
        <v>42708.842245370368</v>
      </c>
      <c r="R3948" s="9">
        <f t="shared" si="246"/>
        <v>42227.775787037041</v>
      </c>
      <c r="S3948">
        <f t="shared" si="247"/>
        <v>2016</v>
      </c>
    </row>
    <row r="3949" spans="1:19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8268</v>
      </c>
      <c r="O3949" t="s">
        <v>8302</v>
      </c>
      <c r="P3949">
        <f t="shared" si="248"/>
        <v>0</v>
      </c>
      <c r="Q3949" s="9">
        <f t="shared" si="245"/>
        <v>42101.633703703701</v>
      </c>
      <c r="R3949" s="9">
        <f t="shared" si="246"/>
        <v>42738.842245370368</v>
      </c>
      <c r="S3949">
        <f t="shared" si="247"/>
        <v>2015</v>
      </c>
    </row>
    <row r="3950" spans="1:19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8268</v>
      </c>
      <c r="O3950" t="s">
        <v>8302</v>
      </c>
      <c r="P3950">
        <f t="shared" si="248"/>
        <v>0</v>
      </c>
      <c r="Q3950" s="9">
        <f t="shared" si="245"/>
        <v>42103.676180555558</v>
      </c>
      <c r="R3950" s="9">
        <f t="shared" si="246"/>
        <v>42161.633703703701</v>
      </c>
      <c r="S3950">
        <f t="shared" si="247"/>
        <v>2015</v>
      </c>
    </row>
    <row r="3951" spans="1:19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8268</v>
      </c>
      <c r="O3951" t="s">
        <v>8302</v>
      </c>
      <c r="P3951">
        <f t="shared" si="248"/>
        <v>0</v>
      </c>
      <c r="Q3951" s="9">
        <f t="shared" si="245"/>
        <v>42130.78361111111</v>
      </c>
      <c r="R3951" s="9">
        <f t="shared" si="246"/>
        <v>42115.676180555558</v>
      </c>
      <c r="S3951">
        <f t="shared" si="247"/>
        <v>2015</v>
      </c>
    </row>
    <row r="3952" spans="1:19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8268</v>
      </c>
      <c r="O3952" t="s">
        <v>8302</v>
      </c>
      <c r="P3952">
        <f t="shared" si="248"/>
        <v>0</v>
      </c>
      <c r="Q3952" s="9">
        <f t="shared" si="245"/>
        <v>42264.620115740734</v>
      </c>
      <c r="R3952" s="9">
        <f t="shared" si="246"/>
        <v>42160.78361111111</v>
      </c>
      <c r="S3952">
        <f t="shared" si="247"/>
        <v>2015</v>
      </c>
    </row>
    <row r="3953" spans="1:19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8268</v>
      </c>
      <c r="O3953" t="s">
        <v>8302</v>
      </c>
      <c r="P3953">
        <f t="shared" si="248"/>
        <v>0</v>
      </c>
      <c r="Q3953" s="9">
        <f t="shared" si="245"/>
        <v>41978.930972222224</v>
      </c>
      <c r="R3953" s="9">
        <f t="shared" si="246"/>
        <v>42294.620115740734</v>
      </c>
      <c r="S3953">
        <f t="shared" si="247"/>
        <v>2014</v>
      </c>
    </row>
    <row r="3954" spans="1:19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8268</v>
      </c>
      <c r="O3954" t="s">
        <v>8302</v>
      </c>
      <c r="P3954">
        <f t="shared" si="248"/>
        <v>0</v>
      </c>
      <c r="Q3954" s="9">
        <f t="shared" si="245"/>
        <v>42466.858888888892</v>
      </c>
      <c r="R3954" s="9">
        <f t="shared" si="246"/>
        <v>42035.027083333334</v>
      </c>
      <c r="S3954">
        <f t="shared" si="247"/>
        <v>2016</v>
      </c>
    </row>
    <row r="3955" spans="1:19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8268</v>
      </c>
      <c r="O3955" t="s">
        <v>8302</v>
      </c>
      <c r="P3955">
        <f t="shared" si="248"/>
        <v>0</v>
      </c>
      <c r="Q3955" s="9">
        <f t="shared" si="245"/>
        <v>42322.011574074073</v>
      </c>
      <c r="R3955" s="9">
        <f t="shared" si="246"/>
        <v>42490.916666666672</v>
      </c>
      <c r="S3955">
        <f t="shared" si="247"/>
        <v>2015</v>
      </c>
    </row>
    <row r="3956" spans="1:19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8268</v>
      </c>
      <c r="O3956" t="s">
        <v>8302</v>
      </c>
      <c r="P3956">
        <f t="shared" si="248"/>
        <v>0</v>
      </c>
      <c r="Q3956" s="9">
        <f t="shared" si="245"/>
        <v>42248.934675925921</v>
      </c>
      <c r="R3956" s="9">
        <f t="shared" si="246"/>
        <v>42367.011574074073</v>
      </c>
      <c r="S3956">
        <f t="shared" si="247"/>
        <v>2015</v>
      </c>
    </row>
    <row r="3957" spans="1:19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8268</v>
      </c>
      <c r="O3957" t="s">
        <v>8302</v>
      </c>
      <c r="P3957">
        <f t="shared" si="248"/>
        <v>0</v>
      </c>
      <c r="Q3957" s="9">
        <f t="shared" si="245"/>
        <v>42346.736400462964</v>
      </c>
      <c r="R3957" s="9">
        <f t="shared" si="246"/>
        <v>42303.934675925921</v>
      </c>
      <c r="S3957">
        <f t="shared" si="247"/>
        <v>2015</v>
      </c>
    </row>
    <row r="3958" spans="1:19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8268</v>
      </c>
      <c r="O3958" t="s">
        <v>8302</v>
      </c>
      <c r="P3958">
        <f t="shared" si="248"/>
        <v>0</v>
      </c>
      <c r="Q3958" s="9">
        <f t="shared" si="245"/>
        <v>42380.812627314815</v>
      </c>
      <c r="R3958" s="9">
        <f t="shared" si="246"/>
        <v>42386.958333333328</v>
      </c>
      <c r="S3958">
        <f t="shared" si="247"/>
        <v>2016</v>
      </c>
    </row>
    <row r="3959" spans="1:19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8268</v>
      </c>
      <c r="O3959" t="s">
        <v>8302</v>
      </c>
      <c r="P3959">
        <f t="shared" si="248"/>
        <v>0</v>
      </c>
      <c r="Q3959" s="9">
        <f t="shared" si="245"/>
        <v>42150.777731481481</v>
      </c>
      <c r="R3959" s="9">
        <f t="shared" si="246"/>
        <v>42410.812627314815</v>
      </c>
      <c r="S3959">
        <f t="shared" si="247"/>
        <v>2015</v>
      </c>
    </row>
    <row r="3960" spans="1:19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8268</v>
      </c>
      <c r="O3960" t="s">
        <v>8302</v>
      </c>
      <c r="P3960">
        <f t="shared" si="248"/>
        <v>0</v>
      </c>
      <c r="Q3960" s="9">
        <f t="shared" si="245"/>
        <v>42592.836076388892</v>
      </c>
      <c r="R3960" s="9">
        <f t="shared" si="246"/>
        <v>42180.777731481481</v>
      </c>
      <c r="S3960">
        <f t="shared" si="247"/>
        <v>2016</v>
      </c>
    </row>
    <row r="3961" spans="1:19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8268</v>
      </c>
      <c r="O3961" t="s">
        <v>8302</v>
      </c>
      <c r="P3961">
        <f t="shared" si="248"/>
        <v>0</v>
      </c>
      <c r="Q3961" s="9">
        <f t="shared" si="245"/>
        <v>42669.870173611111</v>
      </c>
      <c r="R3961" s="9">
        <f t="shared" si="246"/>
        <v>42622.836076388892</v>
      </c>
      <c r="S3961">
        <f t="shared" si="247"/>
        <v>2016</v>
      </c>
    </row>
    <row r="3962" spans="1:19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8268</v>
      </c>
      <c r="O3962" t="s">
        <v>8302</v>
      </c>
      <c r="P3962">
        <f t="shared" si="248"/>
        <v>0</v>
      </c>
      <c r="Q3962" s="9">
        <f t="shared" si="245"/>
        <v>42213.013078703705</v>
      </c>
      <c r="R3962" s="9">
        <f t="shared" si="246"/>
        <v>42699.911840277782</v>
      </c>
      <c r="S3962">
        <f t="shared" si="247"/>
        <v>2015</v>
      </c>
    </row>
    <row r="3963" spans="1:19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8268</v>
      </c>
      <c r="O3963" t="s">
        <v>8302</v>
      </c>
      <c r="P3963">
        <f t="shared" si="248"/>
        <v>0</v>
      </c>
      <c r="Q3963" s="9">
        <f t="shared" si="245"/>
        <v>42237.016388888893</v>
      </c>
      <c r="R3963" s="9">
        <f t="shared" si="246"/>
        <v>42242.013078703705</v>
      </c>
      <c r="S3963">
        <f t="shared" si="247"/>
        <v>2015</v>
      </c>
    </row>
    <row r="3964" spans="1:19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8268</v>
      </c>
      <c r="O3964" t="s">
        <v>8302</v>
      </c>
      <c r="P3964">
        <f t="shared" si="248"/>
        <v>0</v>
      </c>
      <c r="Q3964" s="9">
        <f t="shared" si="245"/>
        <v>41954.838240740741</v>
      </c>
      <c r="R3964" s="9">
        <f t="shared" si="246"/>
        <v>42282.016388888893</v>
      </c>
      <c r="S3964">
        <f t="shared" si="247"/>
        <v>2014</v>
      </c>
    </row>
    <row r="3965" spans="1:19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8268</v>
      </c>
      <c r="O3965" t="s">
        <v>8302</v>
      </c>
      <c r="P3965">
        <f t="shared" si="248"/>
        <v>0</v>
      </c>
      <c r="Q3965" s="9">
        <f t="shared" si="245"/>
        <v>41968.262314814812</v>
      </c>
      <c r="R3965" s="9">
        <f t="shared" si="246"/>
        <v>42014.838240740741</v>
      </c>
      <c r="S3965">
        <f t="shared" si="247"/>
        <v>2014</v>
      </c>
    </row>
    <row r="3966" spans="1:19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8268</v>
      </c>
      <c r="O3966" t="s">
        <v>8302</v>
      </c>
      <c r="P3966">
        <f t="shared" si="248"/>
        <v>0</v>
      </c>
      <c r="Q3966" s="9">
        <f t="shared" si="245"/>
        <v>42276.120636574073</v>
      </c>
      <c r="R3966" s="9">
        <f t="shared" si="246"/>
        <v>42008.262314814812</v>
      </c>
      <c r="S3966">
        <f t="shared" si="247"/>
        <v>2015</v>
      </c>
    </row>
    <row r="3967" spans="1:19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8268</v>
      </c>
      <c r="O3967" t="s">
        <v>8302</v>
      </c>
      <c r="P3967">
        <f t="shared" si="248"/>
        <v>0</v>
      </c>
      <c r="Q3967" s="9">
        <f t="shared" si="245"/>
        <v>42717.121377314819</v>
      </c>
      <c r="R3967" s="9">
        <f t="shared" si="246"/>
        <v>42306.120636574073</v>
      </c>
      <c r="S3967">
        <f t="shared" si="247"/>
        <v>2016</v>
      </c>
    </row>
    <row r="3968" spans="1:19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8268</v>
      </c>
      <c r="O3968" t="s">
        <v>8302</v>
      </c>
      <c r="P3968">
        <f t="shared" si="248"/>
        <v>0</v>
      </c>
      <c r="Q3968" s="9">
        <f t="shared" si="245"/>
        <v>41976.88490740741</v>
      </c>
      <c r="R3968" s="9">
        <f t="shared" si="246"/>
        <v>42745.372916666667</v>
      </c>
      <c r="S3968">
        <f t="shared" si="247"/>
        <v>2014</v>
      </c>
    </row>
    <row r="3969" spans="1:19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8268</v>
      </c>
      <c r="O3969" t="s">
        <v>8302</v>
      </c>
      <c r="P3969">
        <f t="shared" si="248"/>
        <v>0</v>
      </c>
      <c r="Q3969" s="9">
        <f t="shared" si="245"/>
        <v>42157.916481481487</v>
      </c>
      <c r="R3969" s="9">
        <f t="shared" si="246"/>
        <v>42006.88490740741</v>
      </c>
      <c r="S3969">
        <f t="shared" si="247"/>
        <v>2015</v>
      </c>
    </row>
    <row r="3970" spans="1:19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8268</v>
      </c>
      <c r="O3970" t="s">
        <v>8302</v>
      </c>
      <c r="P3970">
        <f t="shared" si="248"/>
        <v>0</v>
      </c>
      <c r="Q3970" s="9">
        <f t="shared" si="245"/>
        <v>41956.853078703702</v>
      </c>
      <c r="R3970" s="9">
        <f t="shared" si="246"/>
        <v>42187.916481481487</v>
      </c>
      <c r="S3970">
        <f t="shared" si="247"/>
        <v>2014</v>
      </c>
    </row>
    <row r="3971" spans="1:19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8268</v>
      </c>
      <c r="O3971" t="s">
        <v>8302</v>
      </c>
      <c r="P3971">
        <f t="shared" si="248"/>
        <v>0</v>
      </c>
      <c r="Q3971" s="9">
        <f t="shared" ref="Q3971:Q4034" si="249">(((J3972/60)/60)/24)+DATE(1970,1,1)</f>
        <v>42444.268101851849</v>
      </c>
      <c r="R3971" s="9">
        <f t="shared" ref="R3971:R4034" si="250">(((I3971/60)/60)/24)+DATE(1970,1,1)</f>
        <v>41991.853078703702</v>
      </c>
      <c r="S3971">
        <f t="shared" ref="S3971:S4034" si="251">YEAR(Q3971)</f>
        <v>2016</v>
      </c>
    </row>
    <row r="3972" spans="1:19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8268</v>
      </c>
      <c r="O3972" t="s">
        <v>8302</v>
      </c>
      <c r="P3972">
        <f t="shared" si="248"/>
        <v>0</v>
      </c>
      <c r="Q3972" s="9">
        <f t="shared" si="249"/>
        <v>42342.03943287037</v>
      </c>
      <c r="R3972" s="9">
        <f t="shared" si="250"/>
        <v>42474.268101851849</v>
      </c>
      <c r="S3972">
        <f t="shared" si="251"/>
        <v>2015</v>
      </c>
    </row>
    <row r="3973" spans="1:19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8279</v>
      </c>
      <c r="O3973" t="s">
        <v>8305</v>
      </c>
      <c r="P3973">
        <f t="shared" ref="P3973:P4036" si="252">IFERROR(ROUND(E3973/L3973,4),0)</f>
        <v>0</v>
      </c>
      <c r="Q3973" s="9">
        <f t="shared" si="249"/>
        <v>42224.408275462964</v>
      </c>
      <c r="R3973" s="9">
        <f t="shared" si="250"/>
        <v>42372.03943287037</v>
      </c>
      <c r="S3973">
        <f t="shared" si="251"/>
        <v>2015</v>
      </c>
    </row>
    <row r="3974" spans="1:19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8279</v>
      </c>
      <c r="O3974" t="s">
        <v>8305</v>
      </c>
      <c r="P3974">
        <f t="shared" si="252"/>
        <v>0</v>
      </c>
      <c r="Q3974" s="9">
        <f t="shared" si="249"/>
        <v>42655.736956018518</v>
      </c>
      <c r="R3974" s="9">
        <f t="shared" si="250"/>
        <v>42254.408275462964</v>
      </c>
      <c r="S3974">
        <f t="shared" si="251"/>
        <v>2016</v>
      </c>
    </row>
    <row r="3975" spans="1:19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8279</v>
      </c>
      <c r="O3975" t="s">
        <v>8305</v>
      </c>
      <c r="P3975">
        <f t="shared" si="252"/>
        <v>0</v>
      </c>
      <c r="Q3975" s="9">
        <f t="shared" si="249"/>
        <v>41831.884108796294</v>
      </c>
      <c r="R3975" s="9">
        <f t="shared" si="250"/>
        <v>42700.778622685189</v>
      </c>
      <c r="S3975">
        <f t="shared" si="251"/>
        <v>2014</v>
      </c>
    </row>
    <row r="3976" spans="1:19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8279</v>
      </c>
      <c r="O3976" t="s">
        <v>8305</v>
      </c>
      <c r="P3976">
        <f t="shared" si="252"/>
        <v>0</v>
      </c>
      <c r="Q3976" s="9">
        <f t="shared" si="249"/>
        <v>41993.738298611104</v>
      </c>
      <c r="R3976" s="9">
        <f t="shared" si="250"/>
        <v>41861.884108796294</v>
      </c>
      <c r="S3976">
        <f t="shared" si="251"/>
        <v>2014</v>
      </c>
    </row>
    <row r="3977" spans="1:19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8279</v>
      </c>
      <c r="O3977" t="s">
        <v>8305</v>
      </c>
      <c r="P3977">
        <f t="shared" si="252"/>
        <v>0</v>
      </c>
      <c r="Q3977" s="9">
        <f t="shared" si="249"/>
        <v>42164.170046296291</v>
      </c>
      <c r="R3977" s="9">
        <f t="shared" si="250"/>
        <v>42053.738298611104</v>
      </c>
      <c r="S3977">
        <f t="shared" si="251"/>
        <v>2015</v>
      </c>
    </row>
    <row r="3978" spans="1:19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8279</v>
      </c>
      <c r="O3978" t="s">
        <v>8305</v>
      </c>
      <c r="P3978">
        <f t="shared" si="252"/>
        <v>0</v>
      </c>
      <c r="Q3978" s="9">
        <f t="shared" si="249"/>
        <v>42397.89980324074</v>
      </c>
      <c r="R3978" s="9">
        <f t="shared" si="250"/>
        <v>42224.170046296291</v>
      </c>
      <c r="S3978">
        <f t="shared" si="251"/>
        <v>2016</v>
      </c>
    </row>
    <row r="3979" spans="1:19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8279</v>
      </c>
      <c r="O3979" t="s">
        <v>8305</v>
      </c>
      <c r="P3979">
        <f t="shared" si="252"/>
        <v>0</v>
      </c>
      <c r="Q3979" s="9">
        <f t="shared" si="249"/>
        <v>42031.965138888889</v>
      </c>
      <c r="R3979" s="9">
        <f t="shared" si="250"/>
        <v>42427.89980324074</v>
      </c>
      <c r="S3979">
        <f t="shared" si="251"/>
        <v>2015</v>
      </c>
    </row>
    <row r="3980" spans="1:19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8279</v>
      </c>
      <c r="O3980" t="s">
        <v>8305</v>
      </c>
      <c r="P3980">
        <f t="shared" si="252"/>
        <v>0</v>
      </c>
      <c r="Q3980" s="9">
        <f t="shared" si="249"/>
        <v>42265.818622685183</v>
      </c>
      <c r="R3980" s="9">
        <f t="shared" si="250"/>
        <v>42080.75</v>
      </c>
      <c r="S3980">
        <f t="shared" si="251"/>
        <v>2015</v>
      </c>
    </row>
    <row r="3981" spans="1:19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8279</v>
      </c>
      <c r="O3981" t="s">
        <v>8305</v>
      </c>
      <c r="P3981">
        <f t="shared" si="252"/>
        <v>0</v>
      </c>
      <c r="Q3981" s="9">
        <f t="shared" si="249"/>
        <v>42498.899398148147</v>
      </c>
      <c r="R3981" s="9">
        <f t="shared" si="250"/>
        <v>42295.818622685183</v>
      </c>
      <c r="S3981">
        <f t="shared" si="251"/>
        <v>2016</v>
      </c>
    </row>
    <row r="3982" spans="1:19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8279</v>
      </c>
      <c r="O3982" t="s">
        <v>8317</v>
      </c>
      <c r="P3982">
        <f t="shared" si="252"/>
        <v>0</v>
      </c>
      <c r="Q3982" s="9">
        <f t="shared" si="249"/>
        <v>41928.015439814815</v>
      </c>
      <c r="R3982" s="9">
        <f t="shared" si="250"/>
        <v>42528.879166666666</v>
      </c>
      <c r="S3982">
        <f t="shared" si="251"/>
        <v>2014</v>
      </c>
    </row>
    <row r="3983" spans="1:19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8279</v>
      </c>
      <c r="O3983" t="s">
        <v>8317</v>
      </c>
      <c r="P3983">
        <f t="shared" si="252"/>
        <v>0</v>
      </c>
      <c r="Q3983" s="9">
        <f t="shared" si="249"/>
        <v>42047.05574074074</v>
      </c>
      <c r="R3983" s="9">
        <f t="shared" si="250"/>
        <v>41958.057106481487</v>
      </c>
      <c r="S3983">
        <f t="shared" si="251"/>
        <v>2015</v>
      </c>
    </row>
    <row r="3984" spans="1:19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8279</v>
      </c>
      <c r="O3984" t="s">
        <v>8317</v>
      </c>
      <c r="P3984">
        <f t="shared" si="252"/>
        <v>0</v>
      </c>
      <c r="Q3984" s="9">
        <f t="shared" si="249"/>
        <v>42105.072962962964</v>
      </c>
      <c r="R3984" s="9">
        <f t="shared" si="250"/>
        <v>42077.014074074075</v>
      </c>
      <c r="S3984">
        <f t="shared" si="251"/>
        <v>2015</v>
      </c>
    </row>
    <row r="3985" spans="1:19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8279</v>
      </c>
      <c r="O3985" t="s">
        <v>8317</v>
      </c>
      <c r="P3985">
        <f t="shared" si="252"/>
        <v>0</v>
      </c>
      <c r="Q3985" s="9">
        <f t="shared" si="249"/>
        <v>41835.951782407406</v>
      </c>
      <c r="R3985" s="9">
        <f t="shared" si="250"/>
        <v>42135.072962962964</v>
      </c>
      <c r="S3985">
        <f t="shared" si="251"/>
        <v>2014</v>
      </c>
    </row>
    <row r="3986" spans="1:19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8279</v>
      </c>
      <c r="O3986" t="s">
        <v>8317</v>
      </c>
      <c r="P3986">
        <f t="shared" si="252"/>
        <v>0</v>
      </c>
      <c r="Q3986" s="9">
        <f t="shared" si="249"/>
        <v>42371.446909722217</v>
      </c>
      <c r="R3986" s="9">
        <f t="shared" si="250"/>
        <v>41865.951782407406</v>
      </c>
      <c r="S3986">
        <f t="shared" si="251"/>
        <v>2016</v>
      </c>
    </row>
    <row r="3987" spans="1:19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8279</v>
      </c>
      <c r="O3987" t="s">
        <v>8317</v>
      </c>
      <c r="P3987">
        <f t="shared" si="252"/>
        <v>0</v>
      </c>
      <c r="Q3987" s="9">
        <f t="shared" si="249"/>
        <v>41971.876863425925</v>
      </c>
      <c r="R3987" s="9">
        <f t="shared" si="250"/>
        <v>42401.446909722217</v>
      </c>
      <c r="S3987">
        <f t="shared" si="251"/>
        <v>2014</v>
      </c>
    </row>
    <row r="3988" spans="1:19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8279</v>
      </c>
      <c r="O3988" t="s">
        <v>8317</v>
      </c>
      <c r="P3988">
        <f t="shared" si="252"/>
        <v>0</v>
      </c>
      <c r="Q3988" s="9">
        <f t="shared" si="249"/>
        <v>42732.00681712963</v>
      </c>
      <c r="R3988" s="9">
        <f t="shared" si="250"/>
        <v>41986.876863425925</v>
      </c>
      <c r="S3988">
        <f t="shared" si="251"/>
        <v>2016</v>
      </c>
    </row>
    <row r="3989" spans="1:19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8279</v>
      </c>
      <c r="O3989" t="s">
        <v>8317</v>
      </c>
      <c r="P3989">
        <f t="shared" si="252"/>
        <v>0</v>
      </c>
      <c r="Q3989" s="9">
        <f t="shared" si="249"/>
        <v>41942.653379629628</v>
      </c>
      <c r="R3989" s="9">
        <f t="shared" si="250"/>
        <v>42792.00681712963</v>
      </c>
      <c r="S3989">
        <f t="shared" si="251"/>
        <v>2014</v>
      </c>
    </row>
    <row r="3990" spans="1:19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8279</v>
      </c>
      <c r="O3990" t="s">
        <v>8317</v>
      </c>
      <c r="P3990">
        <f t="shared" si="252"/>
        <v>0</v>
      </c>
      <c r="Q3990" s="9">
        <f t="shared" si="249"/>
        <v>41926.680879629632</v>
      </c>
      <c r="R3990" s="9">
        <f t="shared" si="250"/>
        <v>41972.6950462963</v>
      </c>
      <c r="S3990">
        <f t="shared" si="251"/>
        <v>2014</v>
      </c>
    </row>
    <row r="3991" spans="1:19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8279</v>
      </c>
      <c r="O3991" t="s">
        <v>8317</v>
      </c>
      <c r="P3991">
        <f t="shared" si="252"/>
        <v>0</v>
      </c>
      <c r="Q3991" s="9">
        <f t="shared" si="249"/>
        <v>42612.600520833337</v>
      </c>
      <c r="R3991" s="9">
        <f t="shared" si="250"/>
        <v>41956.722546296296</v>
      </c>
      <c r="S3991">
        <f t="shared" si="251"/>
        <v>2016</v>
      </c>
    </row>
    <row r="3992" spans="1:19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8279</v>
      </c>
      <c r="O3992" t="s">
        <v>8317</v>
      </c>
      <c r="P3992">
        <f t="shared" si="252"/>
        <v>0</v>
      </c>
      <c r="Q3992" s="9">
        <f t="shared" si="249"/>
        <v>42260.528807870374</v>
      </c>
      <c r="R3992" s="9">
        <f t="shared" si="250"/>
        <v>42658.806249999994</v>
      </c>
      <c r="S3992">
        <f t="shared" si="251"/>
        <v>2015</v>
      </c>
    </row>
    <row r="3993" spans="1:19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8279</v>
      </c>
      <c r="O3993" t="s">
        <v>8305</v>
      </c>
      <c r="P3993">
        <f t="shared" si="252"/>
        <v>0</v>
      </c>
      <c r="Q3993" s="9">
        <f t="shared" si="249"/>
        <v>42155.139479166668</v>
      </c>
      <c r="R3993" s="9">
        <f t="shared" si="250"/>
        <v>42290.528807870374</v>
      </c>
      <c r="S3993">
        <f t="shared" si="251"/>
        <v>2015</v>
      </c>
    </row>
    <row r="3994" spans="1:19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8279</v>
      </c>
      <c r="O3994" t="s">
        <v>8305</v>
      </c>
      <c r="P3994">
        <f t="shared" si="252"/>
        <v>0</v>
      </c>
      <c r="Q3994" s="9">
        <f t="shared" si="249"/>
        <v>41822.040497685186</v>
      </c>
      <c r="R3994" s="9">
        <f t="shared" si="250"/>
        <v>42215.139479166668</v>
      </c>
      <c r="S3994">
        <f t="shared" si="251"/>
        <v>2014</v>
      </c>
    </row>
    <row r="3995" spans="1:19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8279</v>
      </c>
      <c r="O3995" t="s">
        <v>8305</v>
      </c>
      <c r="P3995">
        <f t="shared" si="252"/>
        <v>0</v>
      </c>
      <c r="Q3995" s="9">
        <f t="shared" si="249"/>
        <v>41842.980879629627</v>
      </c>
      <c r="R3995" s="9">
        <f t="shared" si="250"/>
        <v>41852.040497685186</v>
      </c>
      <c r="S3995">
        <f t="shared" si="251"/>
        <v>2014</v>
      </c>
    </row>
    <row r="3996" spans="1:19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8279</v>
      </c>
      <c r="O3996" t="s">
        <v>8305</v>
      </c>
      <c r="P3996">
        <f t="shared" si="252"/>
        <v>0</v>
      </c>
      <c r="Q3996" s="9">
        <f t="shared" si="249"/>
        <v>42077.119409722218</v>
      </c>
      <c r="R3996" s="9">
        <f t="shared" si="250"/>
        <v>41872.980879629627</v>
      </c>
      <c r="S3996">
        <f t="shared" si="251"/>
        <v>2015</v>
      </c>
    </row>
    <row r="3997" spans="1:19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8279</v>
      </c>
      <c r="O3997" t="s">
        <v>8305</v>
      </c>
      <c r="P3997">
        <f t="shared" si="252"/>
        <v>0</v>
      </c>
      <c r="Q3997" s="9">
        <f t="shared" si="249"/>
        <v>41829.592002314814</v>
      </c>
      <c r="R3997" s="9">
        <f t="shared" si="250"/>
        <v>42107.119409722218</v>
      </c>
      <c r="S3997">
        <f t="shared" si="251"/>
        <v>2014</v>
      </c>
    </row>
    <row r="3998" spans="1:19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8279</v>
      </c>
      <c r="O3998" t="s">
        <v>8305</v>
      </c>
      <c r="P3998">
        <f t="shared" si="252"/>
        <v>0</v>
      </c>
      <c r="Q3998" s="9">
        <f t="shared" si="249"/>
        <v>42487.825752314813</v>
      </c>
      <c r="R3998" s="9">
        <f t="shared" si="250"/>
        <v>41874.592002314814</v>
      </c>
      <c r="S3998">
        <f t="shared" si="251"/>
        <v>2016</v>
      </c>
    </row>
    <row r="3999" spans="1:19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8279</v>
      </c>
      <c r="O3999" t="s">
        <v>8305</v>
      </c>
      <c r="P3999">
        <f t="shared" si="252"/>
        <v>0</v>
      </c>
      <c r="Q3999" s="9">
        <f t="shared" si="249"/>
        <v>41986.108726851846</v>
      </c>
      <c r="R3999" s="9">
        <f t="shared" si="250"/>
        <v>42508.825752314813</v>
      </c>
      <c r="S3999">
        <f t="shared" si="251"/>
        <v>2014</v>
      </c>
    </row>
    <row r="4000" spans="1:19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8279</v>
      </c>
      <c r="O4000" t="s">
        <v>8305</v>
      </c>
      <c r="P4000">
        <f t="shared" si="252"/>
        <v>0</v>
      </c>
      <c r="Q4000" s="9">
        <f t="shared" si="249"/>
        <v>42060.00980324074</v>
      </c>
      <c r="R4000" s="9">
        <f t="shared" si="250"/>
        <v>42016.108726851846</v>
      </c>
      <c r="S4000">
        <f t="shared" si="251"/>
        <v>2015</v>
      </c>
    </row>
    <row r="4001" spans="1:19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8279</v>
      </c>
      <c r="O4001" t="s">
        <v>8305</v>
      </c>
      <c r="P4001">
        <f t="shared" si="252"/>
        <v>0</v>
      </c>
      <c r="Q4001" s="9">
        <f t="shared" si="249"/>
        <v>41830.820567129631</v>
      </c>
      <c r="R4001" s="9">
        <f t="shared" si="250"/>
        <v>42104.968136574069</v>
      </c>
      <c r="S4001">
        <f t="shared" si="251"/>
        <v>2014</v>
      </c>
    </row>
    <row r="4002" spans="1:19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8279</v>
      </c>
      <c r="O4002" t="s">
        <v>8305</v>
      </c>
      <c r="P4002">
        <f t="shared" si="252"/>
        <v>0</v>
      </c>
      <c r="Q4002" s="9">
        <f t="shared" si="249"/>
        <v>42238.022905092599</v>
      </c>
      <c r="R4002" s="9">
        <f t="shared" si="250"/>
        <v>41855.820567129631</v>
      </c>
      <c r="S4002">
        <f t="shared" si="251"/>
        <v>2015</v>
      </c>
    </row>
    <row r="4003" spans="1:19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8279</v>
      </c>
      <c r="O4003" t="s">
        <v>8305</v>
      </c>
      <c r="P4003">
        <f t="shared" si="252"/>
        <v>0</v>
      </c>
      <c r="Q4003" s="9">
        <f t="shared" si="249"/>
        <v>42140.173252314817</v>
      </c>
      <c r="R4003" s="9">
        <f t="shared" si="250"/>
        <v>42286.708333333328</v>
      </c>
      <c r="S4003">
        <f t="shared" si="251"/>
        <v>2015</v>
      </c>
    </row>
    <row r="4004" spans="1:19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8279</v>
      </c>
      <c r="O4004" t="s">
        <v>8305</v>
      </c>
      <c r="P4004">
        <f t="shared" si="252"/>
        <v>0</v>
      </c>
      <c r="Q4004" s="9">
        <f t="shared" si="249"/>
        <v>42388.589085648149</v>
      </c>
      <c r="R4004" s="9">
        <f t="shared" si="250"/>
        <v>42170.173252314817</v>
      </c>
      <c r="S4004">
        <f t="shared" si="251"/>
        <v>2016</v>
      </c>
    </row>
    <row r="4005" spans="1:19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8279</v>
      </c>
      <c r="O4005" t="s">
        <v>8305</v>
      </c>
      <c r="P4005">
        <f t="shared" si="252"/>
        <v>0</v>
      </c>
      <c r="Q4005" s="9">
        <f t="shared" si="249"/>
        <v>42089.84520833334</v>
      </c>
      <c r="R4005" s="9">
        <f t="shared" si="250"/>
        <v>42395.589085648149</v>
      </c>
      <c r="S4005">
        <f t="shared" si="251"/>
        <v>2015</v>
      </c>
    </row>
    <row r="4006" spans="1:19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8279</v>
      </c>
      <c r="O4006" t="s">
        <v>8305</v>
      </c>
      <c r="P4006">
        <f t="shared" si="252"/>
        <v>0</v>
      </c>
      <c r="Q4006" s="9">
        <f t="shared" si="249"/>
        <v>42536.246620370366</v>
      </c>
      <c r="R4006" s="9">
        <f t="shared" si="250"/>
        <v>42119.84520833334</v>
      </c>
      <c r="S4006">
        <f t="shared" si="251"/>
        <v>2016</v>
      </c>
    </row>
    <row r="4007" spans="1:19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8268</v>
      </c>
      <c r="O4007" t="s">
        <v>8275</v>
      </c>
      <c r="P4007">
        <f t="shared" si="252"/>
        <v>0</v>
      </c>
      <c r="Q4007" s="9">
        <f t="shared" si="249"/>
        <v>41892.974803240737</v>
      </c>
      <c r="R4007" s="9">
        <f t="shared" si="250"/>
        <v>42566.289583333331</v>
      </c>
      <c r="S4007">
        <f t="shared" si="251"/>
        <v>2014</v>
      </c>
    </row>
    <row r="4008" spans="1:19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8279</v>
      </c>
      <c r="O4008" t="s">
        <v>8305</v>
      </c>
      <c r="P4008">
        <f t="shared" si="252"/>
        <v>0</v>
      </c>
      <c r="Q4008" s="9">
        <f t="shared" si="249"/>
        <v>42154.64025462963</v>
      </c>
      <c r="R4008" s="9">
        <f t="shared" si="250"/>
        <v>41912.974803240737</v>
      </c>
      <c r="S4008">
        <f t="shared" si="251"/>
        <v>2015</v>
      </c>
    </row>
    <row r="4009" spans="1:19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8279</v>
      </c>
      <c r="O4009" t="s">
        <v>8305</v>
      </c>
      <c r="P4009">
        <f t="shared" si="252"/>
        <v>0</v>
      </c>
      <c r="Q4009" s="9">
        <f t="shared" si="249"/>
        <v>41829.896562499998</v>
      </c>
      <c r="R4009" s="9">
        <f t="shared" si="250"/>
        <v>42184.64025462963</v>
      </c>
      <c r="S4009">
        <f t="shared" si="251"/>
        <v>2014</v>
      </c>
    </row>
    <row r="4010" spans="1:19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8279</v>
      </c>
      <c r="O4010" t="s">
        <v>8305</v>
      </c>
      <c r="P4010">
        <f t="shared" si="252"/>
        <v>0</v>
      </c>
      <c r="Q4010" s="9">
        <f t="shared" si="249"/>
        <v>42632.328784722224</v>
      </c>
      <c r="R4010" s="9">
        <f t="shared" si="250"/>
        <v>41859.896562499998</v>
      </c>
      <c r="S4010">
        <f t="shared" si="251"/>
        <v>2016</v>
      </c>
    </row>
    <row r="4011" spans="1:19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8271</v>
      </c>
      <c r="O4011" t="s">
        <v>8316</v>
      </c>
      <c r="P4011">
        <f t="shared" si="252"/>
        <v>0</v>
      </c>
      <c r="Q4011" s="9">
        <f t="shared" si="249"/>
        <v>41078.899826388886</v>
      </c>
      <c r="R4011" s="9">
        <f t="shared" si="250"/>
        <v>42662.328784722224</v>
      </c>
      <c r="S4011">
        <f t="shared" si="251"/>
        <v>2012</v>
      </c>
    </row>
    <row r="4012" spans="1:19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8271</v>
      </c>
      <c r="O4012" t="s">
        <v>8316</v>
      </c>
      <c r="P4012">
        <f t="shared" si="252"/>
        <v>0</v>
      </c>
      <c r="Q4012" s="9">
        <f t="shared" si="249"/>
        <v>41747.887060185189</v>
      </c>
      <c r="R4012" s="9">
        <f t="shared" si="250"/>
        <v>41090.833333333336</v>
      </c>
      <c r="S4012">
        <f t="shared" si="251"/>
        <v>2014</v>
      </c>
    </row>
    <row r="4013" spans="1:19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8271</v>
      </c>
      <c r="O4013" t="s">
        <v>8316</v>
      </c>
      <c r="P4013">
        <f t="shared" si="252"/>
        <v>0</v>
      </c>
      <c r="Q4013" s="9">
        <f t="shared" si="249"/>
        <v>41863.636006944449</v>
      </c>
      <c r="R4013" s="9">
        <f t="shared" si="250"/>
        <v>41807.887060185189</v>
      </c>
      <c r="S4013">
        <f t="shared" si="251"/>
        <v>2014</v>
      </c>
    </row>
    <row r="4014" spans="1:19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8271</v>
      </c>
      <c r="O4014" t="s">
        <v>8316</v>
      </c>
      <c r="P4014">
        <f t="shared" si="252"/>
        <v>0</v>
      </c>
      <c r="Q4014" s="9">
        <f t="shared" si="249"/>
        <v>41415.461319444446</v>
      </c>
      <c r="R4014" s="9">
        <f t="shared" si="250"/>
        <v>41893.636006944449</v>
      </c>
      <c r="S4014">
        <f t="shared" si="251"/>
        <v>2013</v>
      </c>
    </row>
    <row r="4015" spans="1:19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8271</v>
      </c>
      <c r="O4015" t="s">
        <v>8316</v>
      </c>
      <c r="P4015">
        <f t="shared" si="252"/>
        <v>0</v>
      </c>
      <c r="Q4015" s="9">
        <f t="shared" si="249"/>
        <v>41194.579027777778</v>
      </c>
      <c r="R4015" s="9">
        <f t="shared" si="250"/>
        <v>41445.461319444446</v>
      </c>
      <c r="S4015">
        <f t="shared" si="251"/>
        <v>2012</v>
      </c>
    </row>
    <row r="4016" spans="1:19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8271</v>
      </c>
      <c r="O4016" t="s">
        <v>8316</v>
      </c>
      <c r="P4016">
        <f t="shared" si="252"/>
        <v>0</v>
      </c>
      <c r="Q4016" s="9">
        <f t="shared" si="249"/>
        <v>41257.531712962962</v>
      </c>
      <c r="R4016" s="9">
        <f t="shared" si="250"/>
        <v>41210.579027777778</v>
      </c>
      <c r="S4016">
        <f t="shared" si="251"/>
        <v>2012</v>
      </c>
    </row>
    <row r="4017" spans="1:19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8271</v>
      </c>
      <c r="O4017" t="s">
        <v>8316</v>
      </c>
      <c r="P4017">
        <f t="shared" si="252"/>
        <v>0</v>
      </c>
      <c r="Q4017" s="9">
        <f t="shared" si="249"/>
        <v>41537.869143518517</v>
      </c>
      <c r="R4017" s="9">
        <f t="shared" si="250"/>
        <v>41306.708333333336</v>
      </c>
      <c r="S4017">
        <f t="shared" si="251"/>
        <v>2013</v>
      </c>
    </row>
    <row r="4018" spans="1:19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8271</v>
      </c>
      <c r="O4018" t="s">
        <v>8316</v>
      </c>
      <c r="P4018">
        <f t="shared" si="252"/>
        <v>0</v>
      </c>
      <c r="Q4018" s="9">
        <f t="shared" si="249"/>
        <v>42774.447777777779</v>
      </c>
      <c r="R4018" s="9">
        <f t="shared" si="250"/>
        <v>41552.869143518517</v>
      </c>
      <c r="S4018">
        <f t="shared" si="251"/>
        <v>2017</v>
      </c>
    </row>
    <row r="4019" spans="1:19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8271</v>
      </c>
      <c r="O4019" t="s">
        <v>8316</v>
      </c>
      <c r="P4019">
        <f t="shared" si="252"/>
        <v>0</v>
      </c>
      <c r="Q4019" s="9">
        <f t="shared" si="249"/>
        <v>41784.952488425923</v>
      </c>
      <c r="R4019" s="9">
        <f t="shared" si="250"/>
        <v>42804.447777777779</v>
      </c>
      <c r="S4019">
        <f t="shared" si="251"/>
        <v>2014</v>
      </c>
    </row>
    <row r="4020" spans="1:19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8283</v>
      </c>
      <c r="O4020" t="s">
        <v>8286</v>
      </c>
      <c r="P4020">
        <f t="shared" si="252"/>
        <v>0</v>
      </c>
      <c r="Q4020" s="9">
        <f t="shared" si="249"/>
        <v>42492.737847222219</v>
      </c>
      <c r="R4020" s="9">
        <f t="shared" si="250"/>
        <v>41811.458333333336</v>
      </c>
      <c r="S4020">
        <f t="shared" si="251"/>
        <v>2016</v>
      </c>
    </row>
    <row r="4021" spans="1:19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8283</v>
      </c>
      <c r="O4021" t="s">
        <v>8286</v>
      </c>
      <c r="P4021">
        <f t="shared" si="252"/>
        <v>0</v>
      </c>
      <c r="Q4021" s="9">
        <f t="shared" si="249"/>
        <v>42108.692060185189</v>
      </c>
      <c r="R4021" s="9">
        <f t="shared" si="250"/>
        <v>42534.166666666672</v>
      </c>
      <c r="S4021">
        <f t="shared" si="251"/>
        <v>2015</v>
      </c>
    </row>
    <row r="4022" spans="1:19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8283</v>
      </c>
      <c r="O4022" t="s">
        <v>8286</v>
      </c>
      <c r="P4022">
        <f t="shared" si="252"/>
        <v>0</v>
      </c>
      <c r="Q4022" s="9">
        <f t="shared" si="249"/>
        <v>42453.806307870371</v>
      </c>
      <c r="R4022" s="9">
        <f t="shared" si="250"/>
        <v>42153.692060185189</v>
      </c>
      <c r="S4022">
        <f t="shared" si="251"/>
        <v>2016</v>
      </c>
    </row>
    <row r="4023" spans="1:19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8283</v>
      </c>
      <c r="O4023" t="s">
        <v>8286</v>
      </c>
      <c r="P4023">
        <f t="shared" si="252"/>
        <v>0</v>
      </c>
      <c r="Q4023" s="9">
        <f t="shared" si="249"/>
        <v>42390.002650462964</v>
      </c>
      <c r="R4023" s="9">
        <f t="shared" si="250"/>
        <v>42513.806307870371</v>
      </c>
      <c r="S4023">
        <f t="shared" si="251"/>
        <v>2016</v>
      </c>
    </row>
    <row r="4024" spans="1:19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8283</v>
      </c>
      <c r="O4024" t="s">
        <v>8286</v>
      </c>
      <c r="P4024">
        <f t="shared" si="252"/>
        <v>0</v>
      </c>
      <c r="Q4024" s="9">
        <f t="shared" si="249"/>
        <v>41836.190937499996</v>
      </c>
      <c r="R4024" s="9">
        <f t="shared" si="250"/>
        <v>42398.970138888893</v>
      </c>
      <c r="S4024">
        <f t="shared" si="251"/>
        <v>2014</v>
      </c>
    </row>
    <row r="4025" spans="1:19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8283</v>
      </c>
      <c r="O4025" t="s">
        <v>8286</v>
      </c>
      <c r="P4025">
        <f t="shared" si="252"/>
        <v>0</v>
      </c>
      <c r="Q4025" s="9">
        <f t="shared" si="249"/>
        <v>41954.545081018514</v>
      </c>
      <c r="R4025" s="9">
        <f t="shared" si="250"/>
        <v>41896.190937499996</v>
      </c>
      <c r="S4025">
        <f t="shared" si="251"/>
        <v>2014</v>
      </c>
    </row>
    <row r="4026" spans="1:19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8283</v>
      </c>
      <c r="O4026" t="s">
        <v>8286</v>
      </c>
      <c r="P4026">
        <f t="shared" si="252"/>
        <v>0</v>
      </c>
      <c r="Q4026" s="9">
        <f t="shared" si="249"/>
        <v>41950.114108796297</v>
      </c>
      <c r="R4026" s="9">
        <f t="shared" si="250"/>
        <v>41978.477777777778</v>
      </c>
      <c r="S4026">
        <f t="shared" si="251"/>
        <v>2014</v>
      </c>
    </row>
    <row r="4027" spans="1:19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8283</v>
      </c>
      <c r="O4027" t="s">
        <v>8286</v>
      </c>
      <c r="P4027">
        <f t="shared" si="252"/>
        <v>0</v>
      </c>
      <c r="Q4027" s="9">
        <f t="shared" si="249"/>
        <v>42115.11618055556</v>
      </c>
      <c r="R4027" s="9">
        <f t="shared" si="250"/>
        <v>42010.114108796297</v>
      </c>
      <c r="S4027">
        <f t="shared" si="251"/>
        <v>2015</v>
      </c>
    </row>
    <row r="4028" spans="1:19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8283</v>
      </c>
      <c r="O4028" t="s">
        <v>8286</v>
      </c>
      <c r="P4028">
        <f t="shared" si="252"/>
        <v>0</v>
      </c>
      <c r="Q4028" s="9">
        <f t="shared" si="249"/>
        <v>42171.743969907402</v>
      </c>
      <c r="R4028" s="9">
        <f t="shared" si="250"/>
        <v>42175.11618055556</v>
      </c>
      <c r="S4028">
        <f t="shared" si="251"/>
        <v>2015</v>
      </c>
    </row>
    <row r="4029" spans="1:19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8283</v>
      </c>
      <c r="O4029" t="s">
        <v>8286</v>
      </c>
      <c r="P4029">
        <f t="shared" si="252"/>
        <v>0</v>
      </c>
      <c r="Q4029" s="9">
        <f t="shared" si="249"/>
        <v>41916.597638888888</v>
      </c>
      <c r="R4029" s="9">
        <f t="shared" si="250"/>
        <v>42201.743969907402</v>
      </c>
      <c r="S4029">
        <f t="shared" si="251"/>
        <v>2014</v>
      </c>
    </row>
    <row r="4030" spans="1:19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8283</v>
      </c>
      <c r="O4030" t="s">
        <v>8286</v>
      </c>
      <c r="P4030">
        <f t="shared" si="252"/>
        <v>0</v>
      </c>
      <c r="Q4030" s="9">
        <f t="shared" si="249"/>
        <v>41922.535185185188</v>
      </c>
      <c r="R4030" s="9">
        <f t="shared" si="250"/>
        <v>41976.639305555553</v>
      </c>
      <c r="S4030">
        <f t="shared" si="251"/>
        <v>2014</v>
      </c>
    </row>
    <row r="4031" spans="1:19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8283</v>
      </c>
      <c r="O4031" t="s">
        <v>8286</v>
      </c>
      <c r="P4031">
        <f t="shared" si="252"/>
        <v>0</v>
      </c>
      <c r="Q4031" s="9">
        <f t="shared" si="249"/>
        <v>42037.986284722225</v>
      </c>
      <c r="R4031" s="9">
        <f t="shared" si="250"/>
        <v>41930.207638888889</v>
      </c>
      <c r="S4031">
        <f t="shared" si="251"/>
        <v>2015</v>
      </c>
    </row>
    <row r="4032" spans="1:19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8283</v>
      </c>
      <c r="O4032" t="s">
        <v>8286</v>
      </c>
      <c r="P4032">
        <f t="shared" si="252"/>
        <v>0</v>
      </c>
      <c r="Q4032" s="9">
        <f t="shared" si="249"/>
        <v>42515.078217592592</v>
      </c>
      <c r="R4032" s="9">
        <f t="shared" si="250"/>
        <v>42097.944618055553</v>
      </c>
      <c r="S4032">
        <f t="shared" si="251"/>
        <v>2016</v>
      </c>
    </row>
    <row r="4033" spans="1:19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8283</v>
      </c>
      <c r="O4033" t="s">
        <v>8286</v>
      </c>
      <c r="P4033">
        <f t="shared" si="252"/>
        <v>0</v>
      </c>
      <c r="Q4033" s="9">
        <f t="shared" si="249"/>
        <v>42077.129398148143</v>
      </c>
      <c r="R4033" s="9">
        <f t="shared" si="250"/>
        <v>42575.078217592592</v>
      </c>
      <c r="S4033">
        <f t="shared" si="251"/>
        <v>2015</v>
      </c>
    </row>
    <row r="4034" spans="1:19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8283</v>
      </c>
      <c r="O4034" t="s">
        <v>8284</v>
      </c>
      <c r="P4034">
        <f t="shared" si="252"/>
        <v>0</v>
      </c>
      <c r="Q4034" s="9">
        <f t="shared" si="249"/>
        <v>42118.139583333337</v>
      </c>
      <c r="R4034" s="9">
        <f t="shared" si="250"/>
        <v>42107.129398148143</v>
      </c>
      <c r="S4034">
        <f t="shared" si="251"/>
        <v>2015</v>
      </c>
    </row>
    <row r="4035" spans="1:19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8283</v>
      </c>
      <c r="O4035" t="s">
        <v>8284</v>
      </c>
      <c r="P4035">
        <f t="shared" si="252"/>
        <v>0</v>
      </c>
      <c r="Q4035" s="9">
        <f t="shared" ref="Q4035:Q4098" si="253">(((J4036/60)/60)/24)+DATE(1970,1,1)</f>
        <v>42362.36518518519</v>
      </c>
      <c r="R4035" s="9">
        <f t="shared" ref="R4035:R4098" si="254">(((I4035/60)/60)/24)+DATE(1970,1,1)</f>
        <v>42148.139583333337</v>
      </c>
      <c r="S4035">
        <f t="shared" ref="S4035:S4098" si="255">YEAR(Q4035)</f>
        <v>2015</v>
      </c>
    </row>
    <row r="4036" spans="1:19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8283</v>
      </c>
      <c r="O4036" t="s">
        <v>8284</v>
      </c>
      <c r="P4036">
        <f t="shared" si="252"/>
        <v>0</v>
      </c>
      <c r="Q4036" s="9">
        <f t="shared" si="253"/>
        <v>42790.583368055552</v>
      </c>
      <c r="R4036" s="9">
        <f t="shared" si="254"/>
        <v>42392.36518518519</v>
      </c>
      <c r="S4036">
        <f t="shared" si="255"/>
        <v>2017</v>
      </c>
    </row>
    <row r="4037" spans="1:19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8283</v>
      </c>
      <c r="O4037" t="s">
        <v>8284</v>
      </c>
      <c r="P4037">
        <f t="shared" ref="P4037:P4100" si="256">IFERROR(ROUND(E4037/L4037,4),0)</f>
        <v>0</v>
      </c>
      <c r="Q4037" s="9">
        <f t="shared" si="253"/>
        <v>42438.779131944444</v>
      </c>
      <c r="R4037" s="9">
        <f t="shared" si="254"/>
        <v>42810.541701388895</v>
      </c>
      <c r="S4037">
        <f t="shared" si="255"/>
        <v>2016</v>
      </c>
    </row>
    <row r="4038" spans="1:19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8283</v>
      </c>
      <c r="O4038" t="s">
        <v>8284</v>
      </c>
      <c r="P4038">
        <f t="shared" si="256"/>
        <v>0</v>
      </c>
      <c r="Q4038" s="9">
        <f t="shared" si="253"/>
        <v>42498.008391203708</v>
      </c>
      <c r="R4038" s="9">
        <f t="shared" si="254"/>
        <v>42498.73746527778</v>
      </c>
      <c r="S4038">
        <f t="shared" si="255"/>
        <v>2016</v>
      </c>
    </row>
    <row r="4039" spans="1:19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8283</v>
      </c>
      <c r="O4039" t="s">
        <v>8284</v>
      </c>
      <c r="P4039">
        <f t="shared" si="256"/>
        <v>0</v>
      </c>
      <c r="Q4039" s="9">
        <f t="shared" si="253"/>
        <v>41863.757210648146</v>
      </c>
      <c r="R4039" s="9">
        <f t="shared" si="254"/>
        <v>42528.008391203708</v>
      </c>
      <c r="S4039">
        <f t="shared" si="255"/>
        <v>2014</v>
      </c>
    </row>
    <row r="4040" spans="1:19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8283</v>
      </c>
      <c r="O4040" t="s">
        <v>8284</v>
      </c>
      <c r="P4040">
        <f t="shared" si="256"/>
        <v>0</v>
      </c>
      <c r="Q4040" s="9">
        <f t="shared" si="253"/>
        <v>42027.832800925928</v>
      </c>
      <c r="R4040" s="9">
        <f t="shared" si="254"/>
        <v>41893.757210648146</v>
      </c>
      <c r="S4040">
        <f t="shared" si="255"/>
        <v>2015</v>
      </c>
    </row>
    <row r="4041" spans="1:19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8283</v>
      </c>
      <c r="O4041" t="s">
        <v>8284</v>
      </c>
      <c r="P4041">
        <f t="shared" si="256"/>
        <v>0</v>
      </c>
      <c r="Q4041" s="9">
        <f t="shared" si="253"/>
        <v>41851.636388888888</v>
      </c>
      <c r="R4041" s="9">
        <f t="shared" si="254"/>
        <v>42065.044444444444</v>
      </c>
      <c r="S4041">
        <f t="shared" si="255"/>
        <v>2014</v>
      </c>
    </row>
    <row r="4042" spans="1:19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8283</v>
      </c>
      <c r="O4042" t="s">
        <v>8284</v>
      </c>
      <c r="P4042">
        <f t="shared" si="256"/>
        <v>0</v>
      </c>
      <c r="Q4042" s="9">
        <f t="shared" si="253"/>
        <v>42433.650590277779</v>
      </c>
      <c r="R4042" s="9">
        <f t="shared" si="254"/>
        <v>41911.636388888888</v>
      </c>
      <c r="S4042">
        <f t="shared" si="255"/>
        <v>2016</v>
      </c>
    </row>
    <row r="4043" spans="1:19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8283</v>
      </c>
      <c r="O4043" t="s">
        <v>8284</v>
      </c>
      <c r="P4043">
        <f t="shared" si="256"/>
        <v>0</v>
      </c>
      <c r="Q4043" s="9">
        <f t="shared" si="253"/>
        <v>41834.784120370372</v>
      </c>
      <c r="R4043" s="9">
        <f t="shared" si="254"/>
        <v>42463.608923611115</v>
      </c>
      <c r="S4043">
        <f t="shared" si="255"/>
        <v>2014</v>
      </c>
    </row>
    <row r="4044" spans="1:19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8283</v>
      </c>
      <c r="O4044" t="s">
        <v>8284</v>
      </c>
      <c r="P4044">
        <f t="shared" si="256"/>
        <v>0</v>
      </c>
      <c r="Q4044" s="9">
        <f t="shared" si="253"/>
        <v>42293.922986111109</v>
      </c>
      <c r="R4044" s="9">
        <f t="shared" si="254"/>
        <v>41864.784120370372</v>
      </c>
      <c r="S4044">
        <f t="shared" si="255"/>
        <v>2015</v>
      </c>
    </row>
    <row r="4045" spans="1:19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8283</v>
      </c>
      <c r="O4045" t="s">
        <v>8284</v>
      </c>
      <c r="P4045">
        <f t="shared" si="256"/>
        <v>0</v>
      </c>
      <c r="Q4045" s="9">
        <f t="shared" si="253"/>
        <v>41843.632523148146</v>
      </c>
      <c r="R4045" s="9">
        <f t="shared" si="254"/>
        <v>42323.96465277778</v>
      </c>
      <c r="S4045">
        <f t="shared" si="255"/>
        <v>2014</v>
      </c>
    </row>
    <row r="4046" spans="1:19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8283</v>
      </c>
      <c r="O4046" t="s">
        <v>8284</v>
      </c>
      <c r="P4046">
        <f t="shared" si="256"/>
        <v>0</v>
      </c>
      <c r="Q4046" s="9">
        <f t="shared" si="253"/>
        <v>42346.20685185185</v>
      </c>
      <c r="R4046" s="9">
        <f t="shared" si="254"/>
        <v>41903.632523148146</v>
      </c>
      <c r="S4046">
        <f t="shared" si="255"/>
        <v>2015</v>
      </c>
    </row>
    <row r="4047" spans="1:19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8283</v>
      </c>
      <c r="O4047" t="s">
        <v>8284</v>
      </c>
      <c r="P4047">
        <f t="shared" si="256"/>
        <v>0</v>
      </c>
      <c r="Q4047" s="9">
        <f t="shared" si="253"/>
        <v>42034.856817129628</v>
      </c>
      <c r="R4047" s="9">
        <f t="shared" si="254"/>
        <v>42376.20685185185</v>
      </c>
      <c r="S4047">
        <f t="shared" si="255"/>
        <v>2015</v>
      </c>
    </row>
    <row r="4048" spans="1:19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8283</v>
      </c>
      <c r="O4048" t="s">
        <v>8284</v>
      </c>
      <c r="P4048">
        <f t="shared" si="256"/>
        <v>0</v>
      </c>
      <c r="Q4048" s="9">
        <f t="shared" si="253"/>
        <v>42809.645914351851</v>
      </c>
      <c r="R4048" s="9">
        <f t="shared" si="254"/>
        <v>42064.856817129628</v>
      </c>
      <c r="S4048">
        <f t="shared" si="255"/>
        <v>2017</v>
      </c>
    </row>
    <row r="4049" spans="1:19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8283</v>
      </c>
      <c r="O4049" t="s">
        <v>8286</v>
      </c>
      <c r="P4049">
        <f t="shared" si="256"/>
        <v>0</v>
      </c>
      <c r="Q4049" s="9">
        <f t="shared" si="253"/>
        <v>42808.358287037037</v>
      </c>
      <c r="R4049" s="9">
        <f t="shared" si="254"/>
        <v>42828.645914351851</v>
      </c>
      <c r="S4049">
        <f t="shared" si="255"/>
        <v>2017</v>
      </c>
    </row>
    <row r="4050" spans="1:19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8283</v>
      </c>
      <c r="O4050" t="s">
        <v>8286</v>
      </c>
      <c r="P4050">
        <f t="shared" si="256"/>
        <v>0</v>
      </c>
      <c r="Q4050" s="9">
        <f t="shared" si="253"/>
        <v>42762.040902777779</v>
      </c>
      <c r="R4050" s="9">
        <f t="shared" si="254"/>
        <v>42834.358287037037</v>
      </c>
      <c r="S4050">
        <f t="shared" si="255"/>
        <v>2017</v>
      </c>
    </row>
    <row r="4051" spans="1:19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8283</v>
      </c>
      <c r="O4051" t="s">
        <v>8286</v>
      </c>
      <c r="P4051">
        <f t="shared" si="256"/>
        <v>0</v>
      </c>
      <c r="Q4051" s="9">
        <f t="shared" si="253"/>
        <v>42683.151331018518</v>
      </c>
      <c r="R4051" s="9">
        <f t="shared" si="254"/>
        <v>42821.999236111107</v>
      </c>
      <c r="S4051">
        <f t="shared" si="255"/>
        <v>2016</v>
      </c>
    </row>
    <row r="4052" spans="1:19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8283</v>
      </c>
      <c r="O4052" t="s">
        <v>8295</v>
      </c>
      <c r="P4052">
        <f t="shared" si="256"/>
        <v>0</v>
      </c>
      <c r="Q4052" s="9">
        <f t="shared" si="253"/>
        <v>42182.062476851846</v>
      </c>
      <c r="R4052" s="9">
        <f t="shared" si="254"/>
        <v>42713.192997685182</v>
      </c>
      <c r="S4052">
        <f t="shared" si="255"/>
        <v>2015</v>
      </c>
    </row>
    <row r="4053" spans="1:19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8283</v>
      </c>
      <c r="O4053" t="s">
        <v>8295</v>
      </c>
      <c r="P4053">
        <f t="shared" si="256"/>
        <v>0</v>
      </c>
      <c r="Q4053" s="9">
        <f t="shared" si="253"/>
        <v>42172.686099537037</v>
      </c>
      <c r="R4053" s="9">
        <f t="shared" si="254"/>
        <v>42212.062476851846</v>
      </c>
      <c r="S4053">
        <f t="shared" si="255"/>
        <v>2015</v>
      </c>
    </row>
    <row r="4054" spans="1:19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8283</v>
      </c>
      <c r="O4054" t="s">
        <v>8295</v>
      </c>
      <c r="P4054">
        <f t="shared" si="256"/>
        <v>0</v>
      </c>
      <c r="Q4054" s="9">
        <f t="shared" si="253"/>
        <v>42236.276053240741</v>
      </c>
      <c r="R4054" s="9">
        <f t="shared" si="254"/>
        <v>42202.676388888889</v>
      </c>
      <c r="S4054">
        <f t="shared" si="255"/>
        <v>2015</v>
      </c>
    </row>
    <row r="4055" spans="1:19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8283</v>
      </c>
      <c r="O4055" t="s">
        <v>8295</v>
      </c>
      <c r="P4055">
        <f t="shared" si="256"/>
        <v>0</v>
      </c>
      <c r="Q4055" s="9">
        <f t="shared" si="253"/>
        <v>42291.833287037036</v>
      </c>
      <c r="R4055" s="9">
        <f t="shared" si="254"/>
        <v>42266.276053240741</v>
      </c>
      <c r="S4055">
        <f t="shared" si="255"/>
        <v>2015</v>
      </c>
    </row>
    <row r="4056" spans="1:19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8283</v>
      </c>
      <c r="O4056" t="s">
        <v>8295</v>
      </c>
      <c r="P4056">
        <f t="shared" si="256"/>
        <v>0</v>
      </c>
      <c r="Q4056" s="9">
        <f t="shared" si="253"/>
        <v>42226.694780092599</v>
      </c>
      <c r="R4056" s="9">
        <f t="shared" si="254"/>
        <v>42351.874953703707</v>
      </c>
      <c r="S4056">
        <f t="shared" si="255"/>
        <v>2015</v>
      </c>
    </row>
    <row r="4057" spans="1:19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8283</v>
      </c>
      <c r="O4057" t="s">
        <v>8295</v>
      </c>
      <c r="P4057">
        <f t="shared" si="256"/>
        <v>0</v>
      </c>
      <c r="Q4057" s="9">
        <f t="shared" si="253"/>
        <v>41899.627071759263</v>
      </c>
      <c r="R4057" s="9">
        <f t="shared" si="254"/>
        <v>42261.694780092599</v>
      </c>
      <c r="S4057">
        <f t="shared" si="255"/>
        <v>2014</v>
      </c>
    </row>
    <row r="4058" spans="1:19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8283</v>
      </c>
      <c r="O4058" t="s">
        <v>8295</v>
      </c>
      <c r="P4058">
        <f t="shared" si="256"/>
        <v>0</v>
      </c>
      <c r="Q4058" s="9">
        <f t="shared" si="253"/>
        <v>42285.143969907411</v>
      </c>
      <c r="R4058" s="9">
        <f t="shared" si="254"/>
        <v>41917.208333333336</v>
      </c>
      <c r="S4058">
        <f t="shared" si="255"/>
        <v>2015</v>
      </c>
    </row>
    <row r="4059" spans="1:19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8283</v>
      </c>
      <c r="O4059" t="s">
        <v>8295</v>
      </c>
      <c r="P4059">
        <f t="shared" si="256"/>
        <v>0</v>
      </c>
      <c r="Q4059" s="9">
        <f t="shared" si="253"/>
        <v>42103.024398148147</v>
      </c>
      <c r="R4059" s="9">
        <f t="shared" si="254"/>
        <v>42325.185636574075</v>
      </c>
      <c r="S4059">
        <f t="shared" si="255"/>
        <v>2015</v>
      </c>
    </row>
    <row r="4060" spans="1:19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8283</v>
      </c>
      <c r="O4060" t="s">
        <v>8286</v>
      </c>
      <c r="P4060">
        <f t="shared" si="256"/>
        <v>0</v>
      </c>
      <c r="Q4060" s="9">
        <f t="shared" si="253"/>
        <v>42325.920717592591</v>
      </c>
      <c r="R4060" s="9">
        <f t="shared" si="254"/>
        <v>42112.9375</v>
      </c>
      <c r="S4060">
        <f t="shared" si="255"/>
        <v>2015</v>
      </c>
    </row>
    <row r="4061" spans="1:19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8283</v>
      </c>
      <c r="O4061" t="s">
        <v>8286</v>
      </c>
      <c r="P4061">
        <f t="shared" si="256"/>
        <v>0</v>
      </c>
      <c r="Q4061" s="9">
        <f t="shared" si="253"/>
        <v>41793.710231481484</v>
      </c>
      <c r="R4061" s="9">
        <f t="shared" si="254"/>
        <v>42355.920717592591</v>
      </c>
      <c r="S4061">
        <f t="shared" si="255"/>
        <v>2014</v>
      </c>
    </row>
    <row r="4062" spans="1:19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8283</v>
      </c>
      <c r="O4062" t="s">
        <v>8286</v>
      </c>
      <c r="P4062">
        <f t="shared" si="256"/>
        <v>0</v>
      </c>
      <c r="Q4062" s="9">
        <f t="shared" si="253"/>
        <v>41793.814259259263</v>
      </c>
      <c r="R4062" s="9">
        <f t="shared" si="254"/>
        <v>41823.710231481484</v>
      </c>
      <c r="S4062">
        <f t="shared" si="255"/>
        <v>2014</v>
      </c>
    </row>
    <row r="4063" spans="1:19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8283</v>
      </c>
      <c r="O4063" t="s">
        <v>8286</v>
      </c>
      <c r="P4063">
        <f t="shared" si="256"/>
        <v>0</v>
      </c>
      <c r="Q4063" s="9">
        <f t="shared" si="253"/>
        <v>42666.666932870372</v>
      </c>
      <c r="R4063" s="9">
        <f t="shared" si="254"/>
        <v>41825.165972222225</v>
      </c>
      <c r="S4063">
        <f t="shared" si="255"/>
        <v>2016</v>
      </c>
    </row>
    <row r="4064" spans="1:19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8283</v>
      </c>
      <c r="O4064" t="s">
        <v>8295</v>
      </c>
      <c r="P4064">
        <f t="shared" si="256"/>
        <v>0</v>
      </c>
      <c r="Q4064" s="9">
        <f t="shared" si="253"/>
        <v>41766.692037037035</v>
      </c>
      <c r="R4064" s="9">
        <f t="shared" si="254"/>
        <v>42696.708599537036</v>
      </c>
      <c r="S4064">
        <f t="shared" si="255"/>
        <v>2014</v>
      </c>
    </row>
    <row r="4065" spans="1:19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8283</v>
      </c>
      <c r="O4065" t="s">
        <v>8295</v>
      </c>
      <c r="P4065">
        <f t="shared" si="256"/>
        <v>0</v>
      </c>
      <c r="Q4065" s="9">
        <f t="shared" si="253"/>
        <v>42269.126226851848</v>
      </c>
      <c r="R4065" s="9">
        <f t="shared" si="254"/>
        <v>41826.692037037035</v>
      </c>
      <c r="S4065">
        <f t="shared" si="255"/>
        <v>2015</v>
      </c>
    </row>
    <row r="4066" spans="1:19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8283</v>
      </c>
      <c r="O4066" t="s">
        <v>8295</v>
      </c>
      <c r="P4066">
        <f t="shared" si="256"/>
        <v>0</v>
      </c>
      <c r="Q4066" s="9">
        <f t="shared" si="253"/>
        <v>42527.00953703704</v>
      </c>
      <c r="R4066" s="9">
        <f t="shared" si="254"/>
        <v>42299.126226851848</v>
      </c>
      <c r="S4066">
        <f t="shared" si="255"/>
        <v>2016</v>
      </c>
    </row>
    <row r="4067" spans="1:19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8283</v>
      </c>
      <c r="O4067" t="s">
        <v>8295</v>
      </c>
      <c r="P4067">
        <f t="shared" si="256"/>
        <v>0</v>
      </c>
      <c r="Q4067" s="9">
        <f t="shared" si="253"/>
        <v>42253.633159722223</v>
      </c>
      <c r="R4067" s="9">
        <f t="shared" si="254"/>
        <v>42582.291666666672</v>
      </c>
      <c r="S4067">
        <f t="shared" si="255"/>
        <v>2015</v>
      </c>
    </row>
    <row r="4068" spans="1:19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8283</v>
      </c>
      <c r="O4068" t="s">
        <v>8286</v>
      </c>
      <c r="P4068">
        <f t="shared" si="256"/>
        <v>0</v>
      </c>
      <c r="Q4068" s="9">
        <f t="shared" si="253"/>
        <v>42180.145787037036</v>
      </c>
      <c r="R4068" s="9">
        <f t="shared" si="254"/>
        <v>42313.674826388888</v>
      </c>
      <c r="S4068">
        <f t="shared" si="255"/>
        <v>2015</v>
      </c>
    </row>
    <row r="4069" spans="1:19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8283</v>
      </c>
      <c r="O4069" t="s">
        <v>8295</v>
      </c>
      <c r="P4069">
        <f t="shared" si="256"/>
        <v>0</v>
      </c>
      <c r="Q4069" s="9">
        <f t="shared" si="253"/>
        <v>42255.696006944447</v>
      </c>
      <c r="R4069" s="9">
        <f t="shared" si="254"/>
        <v>42230.145787037036</v>
      </c>
      <c r="S4069">
        <f t="shared" si="255"/>
        <v>2015</v>
      </c>
    </row>
    <row r="4070" spans="1:19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8283</v>
      </c>
      <c r="O4070" t="s">
        <v>8295</v>
      </c>
      <c r="P4070">
        <f t="shared" si="256"/>
        <v>0</v>
      </c>
      <c r="Q4070" s="9">
        <f t="shared" si="253"/>
        <v>42007.016458333332</v>
      </c>
      <c r="R4070" s="9">
        <f t="shared" si="254"/>
        <v>42285.696006944447</v>
      </c>
      <c r="S4070">
        <f t="shared" si="255"/>
        <v>2015</v>
      </c>
    </row>
    <row r="4071" spans="1:19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8283</v>
      </c>
      <c r="O4071" t="s">
        <v>8295</v>
      </c>
      <c r="P4071">
        <f t="shared" si="256"/>
        <v>0</v>
      </c>
      <c r="Q4071" s="9">
        <f t="shared" si="253"/>
        <v>42615.346817129626</v>
      </c>
      <c r="R4071" s="9">
        <f t="shared" si="254"/>
        <v>42028.041666666672</v>
      </c>
      <c r="S4071">
        <f t="shared" si="255"/>
        <v>2016</v>
      </c>
    </row>
    <row r="4072" spans="1:19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8283</v>
      </c>
      <c r="O4072" t="s">
        <v>8295</v>
      </c>
      <c r="P4072">
        <f t="shared" si="256"/>
        <v>0</v>
      </c>
      <c r="Q4072" s="9">
        <f t="shared" si="253"/>
        <v>41999.861064814817</v>
      </c>
      <c r="R4072" s="9">
        <f t="shared" si="254"/>
        <v>42616.416666666672</v>
      </c>
      <c r="S4072">
        <f t="shared" si="255"/>
        <v>2014</v>
      </c>
    </row>
    <row r="4073" spans="1:19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8283</v>
      </c>
      <c r="O4073" t="s">
        <v>8295</v>
      </c>
      <c r="P4073">
        <f t="shared" si="256"/>
        <v>0</v>
      </c>
      <c r="Q4073" s="9">
        <f t="shared" si="253"/>
        <v>42373.983449074076</v>
      </c>
      <c r="R4073" s="9">
        <f t="shared" si="254"/>
        <v>42029.861064814817</v>
      </c>
      <c r="S4073">
        <f t="shared" si="255"/>
        <v>2016</v>
      </c>
    </row>
    <row r="4074" spans="1:19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8283</v>
      </c>
      <c r="O4074" t="s">
        <v>8295</v>
      </c>
      <c r="P4074">
        <f t="shared" si="256"/>
        <v>0</v>
      </c>
      <c r="Q4074" s="9">
        <f t="shared" si="253"/>
        <v>41854.602650462963</v>
      </c>
      <c r="R4074" s="9">
        <f t="shared" si="254"/>
        <v>42400.960416666669</v>
      </c>
      <c r="S4074">
        <f t="shared" si="255"/>
        <v>2014</v>
      </c>
    </row>
    <row r="4075" spans="1:19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8283</v>
      </c>
      <c r="O4075" t="s">
        <v>8295</v>
      </c>
      <c r="P4075">
        <f t="shared" si="256"/>
        <v>0</v>
      </c>
      <c r="Q4075" s="9">
        <f t="shared" si="253"/>
        <v>42065.791574074072</v>
      </c>
      <c r="R4075" s="9">
        <f t="shared" si="254"/>
        <v>41884.602650462963</v>
      </c>
      <c r="S4075">
        <f t="shared" si="255"/>
        <v>2015</v>
      </c>
    </row>
    <row r="4076" spans="1:19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8283</v>
      </c>
      <c r="O4076" t="s">
        <v>8295</v>
      </c>
      <c r="P4076">
        <f t="shared" si="256"/>
        <v>0</v>
      </c>
      <c r="Q4076" s="9">
        <f t="shared" si="253"/>
        <v>42469.951284722221</v>
      </c>
      <c r="R4076" s="9">
        <f t="shared" si="254"/>
        <v>42090.749907407408</v>
      </c>
      <c r="S4076">
        <f t="shared" si="255"/>
        <v>2016</v>
      </c>
    </row>
    <row r="4077" spans="1:19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8283</v>
      </c>
      <c r="O4077" t="s">
        <v>8295</v>
      </c>
      <c r="P4077">
        <f t="shared" si="256"/>
        <v>0</v>
      </c>
      <c r="Q4077" s="9">
        <f t="shared" si="253"/>
        <v>41954.228032407409</v>
      </c>
      <c r="R4077" s="9">
        <f t="shared" si="254"/>
        <v>42499.951284722221</v>
      </c>
      <c r="S4077">
        <f t="shared" si="255"/>
        <v>2014</v>
      </c>
    </row>
    <row r="4078" spans="1:19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8283</v>
      </c>
      <c r="O4078" t="s">
        <v>8295</v>
      </c>
      <c r="P4078">
        <f t="shared" si="256"/>
        <v>0</v>
      </c>
      <c r="Q4078" s="9">
        <f t="shared" si="253"/>
        <v>41867.652280092596</v>
      </c>
      <c r="R4078" s="9">
        <f t="shared" si="254"/>
        <v>41984.228032407409</v>
      </c>
      <c r="S4078">
        <f t="shared" si="255"/>
        <v>2014</v>
      </c>
    </row>
    <row r="4079" spans="1:19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8283</v>
      </c>
      <c r="O4079" t="s">
        <v>8286</v>
      </c>
      <c r="P4079">
        <f t="shared" si="256"/>
        <v>0</v>
      </c>
      <c r="Q4079" s="9">
        <f t="shared" si="253"/>
        <v>42186.01116898148</v>
      </c>
      <c r="R4079" s="9">
        <f t="shared" si="254"/>
        <v>41875.291666666664</v>
      </c>
      <c r="S4079">
        <f t="shared" si="255"/>
        <v>2015</v>
      </c>
    </row>
    <row r="4080" spans="1:19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8283</v>
      </c>
      <c r="O4080" t="s">
        <v>8286</v>
      </c>
      <c r="P4080">
        <f t="shared" si="256"/>
        <v>0</v>
      </c>
      <c r="Q4080" s="9">
        <f t="shared" si="253"/>
        <v>42494.471666666665</v>
      </c>
      <c r="R4080" s="9">
        <f t="shared" si="254"/>
        <v>42230.818055555559</v>
      </c>
      <c r="S4080">
        <f t="shared" si="255"/>
        <v>2016</v>
      </c>
    </row>
    <row r="4081" spans="1:19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8283</v>
      </c>
      <c r="O4081" t="s">
        <v>8286</v>
      </c>
      <c r="P4081">
        <f t="shared" si="256"/>
        <v>0</v>
      </c>
      <c r="Q4081" s="9">
        <f t="shared" si="253"/>
        <v>41926.542303240742</v>
      </c>
      <c r="R4081" s="9">
        <f t="shared" si="254"/>
        <v>42524.471666666665</v>
      </c>
      <c r="S4081">
        <f t="shared" si="255"/>
        <v>2014</v>
      </c>
    </row>
    <row r="4082" spans="1:19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8283</v>
      </c>
      <c r="O4082" t="s">
        <v>8286</v>
      </c>
      <c r="P4082">
        <f t="shared" si="256"/>
        <v>0</v>
      </c>
      <c r="Q4082" s="9">
        <f t="shared" si="253"/>
        <v>42433.338749999995</v>
      </c>
      <c r="R4082" s="9">
        <f t="shared" si="254"/>
        <v>41938.75</v>
      </c>
      <c r="S4082">
        <f t="shared" si="255"/>
        <v>2016</v>
      </c>
    </row>
    <row r="4083" spans="1:19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8283</v>
      </c>
      <c r="O4083" t="s">
        <v>8286</v>
      </c>
      <c r="P4083">
        <f t="shared" si="256"/>
        <v>0</v>
      </c>
      <c r="Q4083" s="9">
        <f t="shared" si="253"/>
        <v>42228.151701388888</v>
      </c>
      <c r="R4083" s="9">
        <f t="shared" si="254"/>
        <v>42461.25</v>
      </c>
      <c r="S4083">
        <f t="shared" si="255"/>
        <v>2015</v>
      </c>
    </row>
    <row r="4084" spans="1:19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8283</v>
      </c>
      <c r="O4084" t="s">
        <v>8286</v>
      </c>
      <c r="P4084">
        <f t="shared" si="256"/>
        <v>0</v>
      </c>
      <c r="Q4084" s="9">
        <f t="shared" si="253"/>
        <v>42675.262962962966</v>
      </c>
      <c r="R4084" s="9">
        <f t="shared" si="254"/>
        <v>42253.151701388888</v>
      </c>
      <c r="S4084">
        <f t="shared" si="255"/>
        <v>2016</v>
      </c>
    </row>
    <row r="4085" spans="1:19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8283</v>
      </c>
      <c r="O4085" t="s">
        <v>8286</v>
      </c>
      <c r="P4085">
        <f t="shared" si="256"/>
        <v>0</v>
      </c>
      <c r="Q4085" s="9">
        <f t="shared" si="253"/>
        <v>42111.904097222221</v>
      </c>
      <c r="R4085" s="9">
        <f t="shared" si="254"/>
        <v>42705.304629629631</v>
      </c>
      <c r="S4085">
        <f t="shared" si="255"/>
        <v>2015</v>
      </c>
    </row>
    <row r="4086" spans="1:19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8283</v>
      </c>
      <c r="O4086" t="s">
        <v>8286</v>
      </c>
      <c r="P4086">
        <f t="shared" si="256"/>
        <v>0</v>
      </c>
      <c r="Q4086" s="9">
        <f t="shared" si="253"/>
        <v>42213.662905092591</v>
      </c>
      <c r="R4086" s="9">
        <f t="shared" si="254"/>
        <v>42171.904097222221</v>
      </c>
      <c r="S4086">
        <f t="shared" si="255"/>
        <v>2015</v>
      </c>
    </row>
    <row r="4087" spans="1:19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8283</v>
      </c>
      <c r="O4087" t="s">
        <v>8286</v>
      </c>
      <c r="P4087">
        <f t="shared" si="256"/>
        <v>0</v>
      </c>
      <c r="Q4087" s="9">
        <f t="shared" si="253"/>
        <v>41829.325497685182</v>
      </c>
      <c r="R4087" s="9">
        <f t="shared" si="254"/>
        <v>42243.662905092591</v>
      </c>
      <c r="S4087">
        <f t="shared" si="255"/>
        <v>2014</v>
      </c>
    </row>
    <row r="4088" spans="1:19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8283</v>
      </c>
      <c r="O4088" t="s">
        <v>8286</v>
      </c>
      <c r="P4088">
        <f t="shared" si="256"/>
        <v>0</v>
      </c>
      <c r="Q4088" s="9">
        <f t="shared" si="253"/>
        <v>42550.048449074078</v>
      </c>
      <c r="R4088" s="9">
        <f t="shared" si="254"/>
        <v>41889.325497685182</v>
      </c>
      <c r="S4088">
        <f t="shared" si="255"/>
        <v>2016</v>
      </c>
    </row>
    <row r="4089" spans="1:19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8283</v>
      </c>
      <c r="O4089" t="s">
        <v>8286</v>
      </c>
      <c r="P4089">
        <f t="shared" si="256"/>
        <v>0</v>
      </c>
      <c r="Q4089" s="9">
        <f t="shared" si="253"/>
        <v>41774.651203703703</v>
      </c>
      <c r="R4089" s="9">
        <f t="shared" si="254"/>
        <v>42580.978472222225</v>
      </c>
      <c r="S4089">
        <f t="shared" si="255"/>
        <v>2014</v>
      </c>
    </row>
    <row r="4090" spans="1:19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8283</v>
      </c>
      <c r="O4090" t="s">
        <v>8286</v>
      </c>
      <c r="P4090">
        <f t="shared" si="256"/>
        <v>0</v>
      </c>
      <c r="Q4090" s="9">
        <f t="shared" si="253"/>
        <v>42457.932025462964</v>
      </c>
      <c r="R4090" s="9">
        <f t="shared" si="254"/>
        <v>41834.651203703703</v>
      </c>
      <c r="S4090">
        <f t="shared" si="255"/>
        <v>2016</v>
      </c>
    </row>
    <row r="4091" spans="1:19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8283</v>
      </c>
      <c r="O4091" t="s">
        <v>8286</v>
      </c>
      <c r="P4091">
        <f t="shared" si="256"/>
        <v>0</v>
      </c>
      <c r="Q4091" s="9">
        <f t="shared" si="253"/>
        <v>42296.154131944444</v>
      </c>
      <c r="R4091" s="9">
        <f t="shared" si="254"/>
        <v>42485.013888888891</v>
      </c>
      <c r="S4091">
        <f t="shared" si="255"/>
        <v>2015</v>
      </c>
    </row>
    <row r="4092" spans="1:19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8283</v>
      </c>
      <c r="O4092" t="s">
        <v>8286</v>
      </c>
      <c r="P4092">
        <f t="shared" si="256"/>
        <v>0</v>
      </c>
      <c r="Q4092" s="9">
        <f t="shared" si="253"/>
        <v>42534.866875</v>
      </c>
      <c r="R4092" s="9">
        <f t="shared" si="254"/>
        <v>42326.195798611108</v>
      </c>
      <c r="S4092">
        <f t="shared" si="255"/>
        <v>2016</v>
      </c>
    </row>
    <row r="4093" spans="1:19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8283</v>
      </c>
      <c r="O4093" t="s">
        <v>8286</v>
      </c>
      <c r="P4093">
        <f t="shared" si="256"/>
        <v>0</v>
      </c>
      <c r="Q4093" s="9">
        <f t="shared" si="253"/>
        <v>42286.749780092592</v>
      </c>
      <c r="R4093" s="9">
        <f t="shared" si="254"/>
        <v>42564.866875</v>
      </c>
      <c r="S4093">
        <f t="shared" si="255"/>
        <v>2015</v>
      </c>
    </row>
    <row r="4094" spans="1:19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8283</v>
      </c>
      <c r="O4094" t="s">
        <v>8286</v>
      </c>
      <c r="P4094">
        <f t="shared" si="256"/>
        <v>0</v>
      </c>
      <c r="Q4094" s="9">
        <f t="shared" si="253"/>
        <v>42069.391446759255</v>
      </c>
      <c r="R4094" s="9">
        <f t="shared" si="254"/>
        <v>42316.791446759264</v>
      </c>
      <c r="S4094">
        <f t="shared" si="255"/>
        <v>2015</v>
      </c>
    </row>
    <row r="4095" spans="1:19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8283</v>
      </c>
      <c r="O4095" t="s">
        <v>8286</v>
      </c>
      <c r="P4095">
        <f t="shared" si="256"/>
        <v>0</v>
      </c>
      <c r="Q4095" s="9">
        <f t="shared" si="253"/>
        <v>42096.544548611113</v>
      </c>
      <c r="R4095" s="9">
        <f t="shared" si="254"/>
        <v>42099.349780092598</v>
      </c>
      <c r="S4095">
        <f t="shared" si="255"/>
        <v>2015</v>
      </c>
    </row>
    <row r="4096" spans="1:19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8283</v>
      </c>
      <c r="O4096" t="s">
        <v>8286</v>
      </c>
      <c r="P4096">
        <f t="shared" si="256"/>
        <v>0</v>
      </c>
      <c r="Q4096" s="9">
        <f t="shared" si="253"/>
        <v>42419.246168981481</v>
      </c>
      <c r="R4096" s="9">
        <f t="shared" si="254"/>
        <v>42126.544548611113</v>
      </c>
      <c r="S4096">
        <f t="shared" si="255"/>
        <v>2016</v>
      </c>
    </row>
    <row r="4097" spans="1:19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8283</v>
      </c>
      <c r="O4097" t="s">
        <v>8286</v>
      </c>
      <c r="P4097">
        <f t="shared" si="256"/>
        <v>0</v>
      </c>
      <c r="Q4097" s="9">
        <f t="shared" si="253"/>
        <v>42408.999571759254</v>
      </c>
      <c r="R4097" s="9">
        <f t="shared" si="254"/>
        <v>42434.246168981481</v>
      </c>
      <c r="S4097">
        <f t="shared" si="255"/>
        <v>2016</v>
      </c>
    </row>
    <row r="4098" spans="1:19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8283</v>
      </c>
      <c r="O4098" t="s">
        <v>8286</v>
      </c>
      <c r="P4098">
        <f t="shared" si="256"/>
        <v>0</v>
      </c>
      <c r="Q4098" s="9">
        <f t="shared" si="253"/>
        <v>42282.655543981484</v>
      </c>
      <c r="R4098" s="9">
        <f t="shared" si="254"/>
        <v>42453.957905092597</v>
      </c>
      <c r="S4098">
        <f t="shared" si="255"/>
        <v>2015</v>
      </c>
    </row>
    <row r="4099" spans="1:19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8283</v>
      </c>
      <c r="O4099" t="s">
        <v>8286</v>
      </c>
      <c r="P4099">
        <f t="shared" si="256"/>
        <v>0</v>
      </c>
      <c r="Q4099" s="9">
        <f t="shared" ref="Q4099:Q4115" si="257">(((J4100/60)/60)/24)+DATE(1970,1,1)</f>
        <v>42322.025115740747</v>
      </c>
      <c r="R4099" s="9">
        <f t="shared" ref="R4099:R4115" si="258">(((I4099/60)/60)/24)+DATE(1970,1,1)</f>
        <v>42342.697210648148</v>
      </c>
      <c r="S4099">
        <f t="shared" ref="S4099:S4115" si="259">YEAR(Q4099)</f>
        <v>2015</v>
      </c>
    </row>
    <row r="4100" spans="1:19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8283</v>
      </c>
      <c r="O4100" t="s">
        <v>8286</v>
      </c>
      <c r="P4100">
        <f t="shared" si="256"/>
        <v>0</v>
      </c>
      <c r="Q4100" s="9">
        <f t="shared" si="257"/>
        <v>41941.585231481484</v>
      </c>
      <c r="R4100" s="9">
        <f t="shared" si="258"/>
        <v>42352.025115740747</v>
      </c>
      <c r="S4100">
        <f t="shared" si="259"/>
        <v>2014</v>
      </c>
    </row>
    <row r="4101" spans="1:19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8283</v>
      </c>
      <c r="O4101" t="s">
        <v>8286</v>
      </c>
      <c r="P4101">
        <f t="shared" ref="P4101:P4115" si="260">IFERROR(ROUND(E4101/L4101,4),0)</f>
        <v>0</v>
      </c>
      <c r="Q4101" s="9">
        <f t="shared" si="257"/>
        <v>41948.957465277781</v>
      </c>
      <c r="R4101" s="9">
        <f t="shared" si="258"/>
        <v>41991.626898148148</v>
      </c>
      <c r="S4101">
        <f t="shared" si="259"/>
        <v>2014</v>
      </c>
    </row>
    <row r="4102" spans="1:19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8283</v>
      </c>
      <c r="O4102" t="s">
        <v>8286</v>
      </c>
      <c r="P4102">
        <f t="shared" si="260"/>
        <v>0</v>
      </c>
      <c r="Q4102" s="9">
        <f t="shared" si="257"/>
        <v>41761.810150462967</v>
      </c>
      <c r="R4102" s="9">
        <f t="shared" si="258"/>
        <v>41963.957465277781</v>
      </c>
      <c r="S4102">
        <f t="shared" si="259"/>
        <v>2014</v>
      </c>
    </row>
    <row r="4103" spans="1:19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8283</v>
      </c>
      <c r="O4103" t="s">
        <v>8286</v>
      </c>
      <c r="P4103">
        <f t="shared" si="260"/>
        <v>0</v>
      </c>
      <c r="Q4103" s="9">
        <f t="shared" si="257"/>
        <v>42613.841261574074</v>
      </c>
      <c r="R4103" s="9">
        <f t="shared" si="258"/>
        <v>41768.286805555559</v>
      </c>
      <c r="S4103">
        <f t="shared" si="259"/>
        <v>2016</v>
      </c>
    </row>
    <row r="4104" spans="1:19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8283</v>
      </c>
      <c r="O4104" t="s">
        <v>8286</v>
      </c>
      <c r="P4104">
        <f t="shared" si="260"/>
        <v>0</v>
      </c>
      <c r="Q4104" s="9">
        <f t="shared" si="257"/>
        <v>42421.141469907408</v>
      </c>
      <c r="R4104" s="9">
        <f t="shared" si="258"/>
        <v>42644.166666666672</v>
      </c>
      <c r="S4104">
        <f t="shared" si="259"/>
        <v>2016</v>
      </c>
    </row>
    <row r="4105" spans="1:19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8283</v>
      </c>
      <c r="O4105" t="s">
        <v>8286</v>
      </c>
      <c r="P4105">
        <f t="shared" si="260"/>
        <v>0</v>
      </c>
      <c r="Q4105" s="9">
        <f t="shared" si="257"/>
        <v>42700.804756944446</v>
      </c>
      <c r="R4105" s="9">
        <f t="shared" si="258"/>
        <v>42481.099803240737</v>
      </c>
      <c r="S4105">
        <f t="shared" si="259"/>
        <v>2016</v>
      </c>
    </row>
    <row r="4106" spans="1:19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8283</v>
      </c>
      <c r="O4106" t="s">
        <v>8286</v>
      </c>
      <c r="P4106">
        <f t="shared" si="260"/>
        <v>0</v>
      </c>
      <c r="Q4106" s="9">
        <f t="shared" si="257"/>
        <v>41905.795706018522</v>
      </c>
      <c r="R4106" s="9">
        <f t="shared" si="258"/>
        <v>42730.804756944446</v>
      </c>
      <c r="S4106">
        <f t="shared" si="259"/>
        <v>2014</v>
      </c>
    </row>
    <row r="4107" spans="1:19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8283</v>
      </c>
      <c r="O4107" t="s">
        <v>8286</v>
      </c>
      <c r="P4107">
        <f t="shared" si="260"/>
        <v>0</v>
      </c>
      <c r="Q4107" s="9">
        <f t="shared" si="257"/>
        <v>42732.787523148145</v>
      </c>
      <c r="R4107" s="9">
        <f t="shared" si="258"/>
        <v>41933.82708333333</v>
      </c>
      <c r="S4107">
        <f t="shared" si="259"/>
        <v>2016</v>
      </c>
    </row>
    <row r="4108" spans="1:19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8283</v>
      </c>
      <c r="O4108" t="s">
        <v>8286</v>
      </c>
      <c r="P4108">
        <f t="shared" si="260"/>
        <v>0</v>
      </c>
      <c r="Q4108" s="9">
        <f t="shared" si="257"/>
        <v>42511.698101851856</v>
      </c>
      <c r="R4108" s="9">
        <f t="shared" si="258"/>
        <v>42762.787523148145</v>
      </c>
      <c r="S4108">
        <f t="shared" si="259"/>
        <v>2016</v>
      </c>
    </row>
    <row r="4109" spans="1:19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8283</v>
      </c>
      <c r="O4109" t="s">
        <v>8286</v>
      </c>
      <c r="P4109">
        <f t="shared" si="260"/>
        <v>0</v>
      </c>
      <c r="Q4109" s="9">
        <f t="shared" si="257"/>
        <v>42538.742893518516</v>
      </c>
      <c r="R4109" s="9">
        <f t="shared" si="258"/>
        <v>42535.787500000006</v>
      </c>
      <c r="S4109">
        <f t="shared" si="259"/>
        <v>2016</v>
      </c>
    </row>
    <row r="4110" spans="1:19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8283</v>
      </c>
      <c r="O4110" t="s">
        <v>8286</v>
      </c>
      <c r="P4110">
        <f t="shared" si="260"/>
        <v>0</v>
      </c>
      <c r="Q4110" s="9">
        <f t="shared" si="257"/>
        <v>42344.824502314819</v>
      </c>
      <c r="R4110" s="9">
        <f t="shared" si="258"/>
        <v>42568.742893518516</v>
      </c>
      <c r="S4110">
        <f t="shared" si="259"/>
        <v>2015</v>
      </c>
    </row>
    <row r="4111" spans="1:19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8283</v>
      </c>
      <c r="O4111" t="s">
        <v>8286</v>
      </c>
      <c r="P4111">
        <f t="shared" si="260"/>
        <v>0</v>
      </c>
      <c r="Q4111" s="9">
        <f t="shared" si="257"/>
        <v>42495.722187499996</v>
      </c>
      <c r="R4111" s="9">
        <f t="shared" si="258"/>
        <v>42400.996527777781</v>
      </c>
      <c r="S4111">
        <f t="shared" si="259"/>
        <v>2016</v>
      </c>
    </row>
    <row r="4112" spans="1:19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8283</v>
      </c>
      <c r="O4112" t="s">
        <v>8286</v>
      </c>
      <c r="P4112">
        <f t="shared" si="260"/>
        <v>0</v>
      </c>
      <c r="Q4112" s="9">
        <f t="shared" si="257"/>
        <v>41927.124884259261</v>
      </c>
      <c r="R4112" s="9">
        <f t="shared" si="258"/>
        <v>42525.722187499996</v>
      </c>
      <c r="S4112">
        <f t="shared" si="259"/>
        <v>2014</v>
      </c>
    </row>
    <row r="4113" spans="1:19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8283</v>
      </c>
      <c r="O4113" t="s">
        <v>8286</v>
      </c>
      <c r="P4113">
        <f t="shared" si="260"/>
        <v>0</v>
      </c>
      <c r="Q4113" s="9">
        <f t="shared" si="257"/>
        <v>42730.903726851851</v>
      </c>
      <c r="R4113" s="9">
        <f t="shared" si="258"/>
        <v>41937.124884259261</v>
      </c>
      <c r="S4113">
        <f t="shared" si="259"/>
        <v>2016</v>
      </c>
    </row>
    <row r="4114" spans="1:19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8283</v>
      </c>
      <c r="O4114" t="s">
        <v>8286</v>
      </c>
      <c r="P4114">
        <f t="shared" si="260"/>
        <v>0</v>
      </c>
      <c r="Q4114" s="9">
        <f t="shared" si="257"/>
        <v>42307.539398148147</v>
      </c>
      <c r="R4114" s="9">
        <f t="shared" si="258"/>
        <v>42760.903726851851</v>
      </c>
      <c r="S4114">
        <f t="shared" si="259"/>
        <v>2015</v>
      </c>
    </row>
    <row r="4115" spans="1:19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8283</v>
      </c>
      <c r="O4115" t="s">
        <v>8286</v>
      </c>
      <c r="P4115">
        <f t="shared" si="260"/>
        <v>0</v>
      </c>
      <c r="Q4115" s="9">
        <f t="shared" si="257"/>
        <v>25569</v>
      </c>
      <c r="R4115" s="9">
        <f t="shared" si="258"/>
        <v>42337.581064814818</v>
      </c>
      <c r="S4115">
        <f t="shared" si="259"/>
        <v>1970</v>
      </c>
    </row>
  </sheetData>
  <sortState xmlns:xlrd2="http://schemas.microsoft.com/office/spreadsheetml/2017/richdata2" ref="A2:N4115">
    <sortCondition descending="1" ref="E1:E4115"/>
  </sortState>
  <conditionalFormatting sqref="F1:F1048576">
    <cfRule type="cellIs" dxfId="3" priority="1" operator="equal">
      <formula>"failed"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FF0E-2D5A-4939-9FC6-2162B9105ED5}">
  <sheetPr codeName="Sheet3"/>
  <dimension ref="A1:H12"/>
  <sheetViews>
    <sheetView tabSelected="1" topLeftCell="A7" workbookViewId="0">
      <selection activeCell="F1" sqref="F1:H1048576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ht="18.75" x14ac:dyDescent="0.3">
      <c r="A1" s="14" t="s">
        <v>8337</v>
      </c>
      <c r="B1" t="s">
        <v>8338</v>
      </c>
      <c r="C1" t="s">
        <v>8339</v>
      </c>
      <c r="D1" t="s">
        <v>8340</v>
      </c>
      <c r="E1" t="s">
        <v>8341</v>
      </c>
      <c r="F1" t="s">
        <v>8342</v>
      </c>
      <c r="G1" t="s">
        <v>8343</v>
      </c>
      <c r="H1" t="s">
        <v>8344</v>
      </c>
    </row>
    <row r="2" spans="1:8" x14ac:dyDescent="0.25">
      <c r="A2" t="s">
        <v>8345</v>
      </c>
      <c r="B2">
        <f>COUNTIFS(Kickstarter!$F:$F,"=successful",Kickstarter!$D:$D,"&lt;1000")</f>
        <v>322</v>
      </c>
      <c r="C2">
        <f>COUNTIFS(Kickstarter!$F:$F,"=failed",Kickstarter!$D:$D,"&lt;1000")</f>
        <v>113</v>
      </c>
      <c r="D2">
        <f>COUNTIFS(Kickstarter!$F:$F,"=canceled",Kickstarter!$D:$D,"&lt;1000")</f>
        <v>18</v>
      </c>
      <c r="E2">
        <f>SUM(B2:D2)</f>
        <v>453</v>
      </c>
      <c r="F2" s="15">
        <f>(B2/E2)</f>
        <v>0.71081677704194257</v>
      </c>
      <c r="G2" s="15">
        <f>(C2/E2)</f>
        <v>0.24944812362030905</v>
      </c>
      <c r="H2" s="15">
        <f>(D2/E2)</f>
        <v>3.9735099337748346E-2</v>
      </c>
    </row>
    <row r="3" spans="1:8" x14ac:dyDescent="0.25">
      <c r="A3" t="s">
        <v>8346</v>
      </c>
      <c r="B3">
        <f>COUNTIFS(Kickstarter!$F:$F,"=successful",Kickstarter!$D:$D,"&gt;=1000",Kickstarter!$D:$D,"&lt;=4999")</f>
        <v>932</v>
      </c>
      <c r="C3">
        <f>COUNTIFS(Kickstarter!$F:$F,"=failed",Kickstarter!$D:$D,"&gt;=1000",Kickstarter!$D:$D,"&lt;=4999")</f>
        <v>420</v>
      </c>
      <c r="D3">
        <f>COUNTIFS(Kickstarter!$F:$F,"=canceled",Kickstarter!$D:$D,"&gt;=1000",Kickstarter!$D:$D,"&lt;=4999")</f>
        <v>60</v>
      </c>
      <c r="E3">
        <f t="shared" ref="E3:E12" si="0">SUM(B3:D3)</f>
        <v>1412</v>
      </c>
      <c r="F3" s="15">
        <f t="shared" ref="F3:F12" si="1">(B3/E3)</f>
        <v>0.66005665722379603</v>
      </c>
      <c r="G3" s="15">
        <f t="shared" ref="G3:G12" si="2">(C3/E3)</f>
        <v>0.29745042492917845</v>
      </c>
      <c r="H3" s="15">
        <f t="shared" ref="H3:H12" si="3">(D3/E3)</f>
        <v>4.2492917847025496E-2</v>
      </c>
    </row>
    <row r="4" spans="1:8" x14ac:dyDescent="0.25">
      <c r="A4" t="s">
        <v>8347</v>
      </c>
      <c r="B4">
        <f>COUNTIFS(Kickstarter!$F:$F,"=successful",Kickstarter!$D:$D,"&gt;=5000",Kickstarter!$D:$D,"&lt;=9999")</f>
        <v>381</v>
      </c>
      <c r="C4">
        <f>COUNTIFS(Kickstarter!$F:$F,"=failed",Kickstarter!$D:$D,"&gt;=5000",Kickstarter!$D:$D,"&lt;=9999")</f>
        <v>283</v>
      </c>
      <c r="D4">
        <f>COUNTIFS(Kickstarter!$F:$F,"=canceled",Kickstarter!$D:$D,"&gt;=5000",Kickstarter!$D:$D,"&lt;=9999")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25">
      <c r="A5" t="s">
        <v>8348</v>
      </c>
      <c r="B5">
        <f>COUNTIFS(Kickstarter!$F:$F,"=successful",Kickstarter!$D:$D,"&gt;=10000",Kickstarter!$D:$D,"&lt;=14999")</f>
        <v>168</v>
      </c>
      <c r="C5">
        <f>COUNTIFS(Kickstarter!$F:$F,"=failed",Kickstarter!$D:$D,"&gt;=10000",Kickstarter!$D:$D,"&lt;=14999")</f>
        <v>144</v>
      </c>
      <c r="D5">
        <f>COUNTIFS(Kickstarter!$F:$F,"=canceled",Kickstarter!$D:$D,"&gt;=10000",Kickstarter!$D:$D,"&lt;=14999")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25">
      <c r="A6" t="s">
        <v>8349</v>
      </c>
      <c r="B6">
        <f>COUNTIFS(Kickstarter!$F:$F,"=successful",Kickstarter!$D:$D,"&gt;=15000",Kickstarter!$D:$D,"&lt;=19999")</f>
        <v>94</v>
      </c>
      <c r="C6">
        <f>COUNTIFS(Kickstarter!$F:$F,"=failed",Kickstarter!$D:$D,"&gt;=15000",Kickstarter!$D:$D,"&lt;=19999")</f>
        <v>90</v>
      </c>
      <c r="D6">
        <f>COUNTIFS(Kickstarter!$F:$F,"=canceled",Kickstarter!$D:$D,"&gt;=15000",Kickstarter!$D:$D,"&lt;=19999")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25">
      <c r="A7" t="s">
        <v>8350</v>
      </c>
      <c r="B7">
        <f>COUNTIFS(Kickstarter!$F:$F,"=successful",Kickstarter!$D:$D,"&gt;=20000",Kickstarter!$D:$D,"&lt;=24999")</f>
        <v>62</v>
      </c>
      <c r="C7">
        <f>COUNTIFS(Kickstarter!$F:$F,"=failed",Kickstarter!$D:$D,"&gt;=20000",Kickstarter!$D:$D,"&lt;=24999")</f>
        <v>72</v>
      </c>
      <c r="D7">
        <f>COUNTIFS(Kickstarter!$F:$F,"=canceled",Kickstarter!$D:$D,"&gt;=20000",Kickstarter!$D:$D,"&lt;=24999")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t="s">
        <v>8351</v>
      </c>
      <c r="B8">
        <f>COUNTIFS(Kickstarter!$F:$F,"=successful",Kickstarter!$D:$D,"&gt;=25000",Kickstarter!$D:$D,"&lt;=29999")</f>
        <v>55</v>
      </c>
      <c r="C8">
        <f>COUNTIFS(Kickstarter!$F:$F,"=failed",Kickstarter!$D:$D,"&gt;=25000",Kickstarter!$D:$D,"&lt;=29999")</f>
        <v>64</v>
      </c>
      <c r="D8">
        <f>COUNTIFS(Kickstarter!$F:$F,"=canceled",Kickstarter!$D:$D,"&gt;=25000",Kickstarter!$D:$D,"&lt;=29999")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t="s">
        <v>8352</v>
      </c>
      <c r="B9">
        <f>COUNTIFS(Kickstarter!$F:$F,"=successful",Kickstarter!$D:$D,"&gt;=30000",Kickstarter!$D:$D,"&lt;=34999")</f>
        <v>32</v>
      </c>
      <c r="C9">
        <f>COUNTIFS(Kickstarter!$F:$F,"=failed",Kickstarter!$D:$D,"&gt;=30000",Kickstarter!$D:$D,"&lt;=34999")</f>
        <v>37</v>
      </c>
      <c r="D9">
        <f>COUNTIFS(Kickstarter!$F:$F,"=canceled",Kickstarter!$D:$D,"&gt;=30000",Kickstarter!$D:$D,"&lt;=34999")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t="s">
        <v>8353</v>
      </c>
      <c r="B10">
        <f>COUNTIFS(Kickstarter!$F:$F,"=successful",Kickstarter!$D:$D,"&gt;=35000",Kickstarter!$D:$D,"&lt;=39999")</f>
        <v>26</v>
      </c>
      <c r="C10">
        <f>COUNTIFS(Kickstarter!$F:$F,"=failed",Kickstarter!$D:$D,"&gt;=35000",Kickstarter!$D:$D,"&lt;=39999")</f>
        <v>22</v>
      </c>
      <c r="D10">
        <f>COUNTIFS(Kickstarter!$F:$F,"=canceled",Kickstarter!$D:$D,"&gt;=35000",Kickstarter!$D:$D,"&lt;=39999")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t="s">
        <v>8354</v>
      </c>
      <c r="B11">
        <f>COUNTIFS(Kickstarter!$F:$F,"=successful",Kickstarter!$D:$D,"&gt;=40000",Kickstarter!$D:$D,"&lt;=44999")</f>
        <v>21</v>
      </c>
      <c r="C11">
        <f>COUNTIFS(Kickstarter!$F:$F,"=failed",Kickstarter!$D:$D,"&gt;=40000",Kickstarter!$D:$D,"&lt;=44999")</f>
        <v>16</v>
      </c>
      <c r="D11">
        <f>COUNTIFS(Kickstarter!$F:$F,"=canceled",Kickstarter!$D:$D,"&gt;=40000",Kickstarter!$D:$D,"&lt;=44999")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t="s">
        <v>8355</v>
      </c>
      <c r="B12">
        <f>COUNTIFS(Kickstarter!$F:$F,"=successful",Kickstarter!$D:$D,"&gt;=50000")</f>
        <v>86</v>
      </c>
      <c r="C12">
        <f>COUNTIFS(Kickstarter!$F:$F,"=failed",Kickstarter!$D:$D,"&gt;=50000")</f>
        <v>258</v>
      </c>
      <c r="D12">
        <f>COUNTIFS(Kickstarter!$F:$F,"=canceled",Kickstarter!$D:$D,"&gt;=50000")</f>
        <v>100</v>
      </c>
      <c r="E12">
        <f t="shared" si="0"/>
        <v>444</v>
      </c>
      <c r="F12" s="15">
        <f t="shared" si="1"/>
        <v>0.19369369369369369</v>
      </c>
      <c r="G12" s="15">
        <f t="shared" si="2"/>
        <v>0.58108108108108103</v>
      </c>
      <c r="H12" s="1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Graham</cp:lastModifiedBy>
  <dcterms:created xsi:type="dcterms:W3CDTF">2017-04-20T15:17:24Z</dcterms:created>
  <dcterms:modified xsi:type="dcterms:W3CDTF">2022-06-04T22:23:39Z</dcterms:modified>
</cp:coreProperties>
</file>