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st Murders" sheetId="1" r:id="rId3"/>
    <sheet state="visible" name="All Crime" sheetId="2" r:id="rId4"/>
  </sheets>
  <definedNames/>
  <calcPr/>
</workbook>
</file>

<file path=xl/sharedStrings.xml><?xml version="1.0" encoding="utf-8"?>
<sst xmlns="http://schemas.openxmlformats.org/spreadsheetml/2006/main" count="306" uniqueCount="164">
  <si>
    <t>City</t>
  </si>
  <si>
    <t>As Of</t>
  </si>
  <si>
    <t>Source</t>
  </si>
  <si>
    <t>Change</t>
  </si>
  <si>
    <t>Party</t>
  </si>
  <si>
    <t>YTD 2020</t>
  </si>
  <si>
    <t>YTD 2019</t>
  </si>
  <si>
    <t>Up In:</t>
  </si>
  <si>
    <t>Tucson</t>
  </si>
  <si>
    <t>https://qlikapps.tucsonaz.gov/sense/app/be046108-d73a-4ea1-8d66-07a00320e01b/sheet/f04193dd-ee38-4925-9f4d-df76ae45c587/state/analysis</t>
  </si>
  <si>
    <t>D</t>
  </si>
  <si>
    <t>Washington</t>
  </si>
  <si>
    <t>http://mpdc.dc.gov/page/district-crime-data-glance</t>
  </si>
  <si>
    <t>% Change</t>
  </si>
  <si>
    <t>New Orleans</t>
  </si>
  <si>
    <t>https://council.nola.gov/committees/criminal-justice-committee/#crime-dashboard</t>
  </si>
  <si>
    <t>Virginia Beach</t>
  </si>
  <si>
    <t>https://eprodmz.vbgov.com/MainUI/Crimes/CrimeSearch.aspx</t>
  </si>
  <si>
    <t>R</t>
  </si>
  <si>
    <t>Kansas City</t>
  </si>
  <si>
    <t>http://kcpd.org/crime/crime-statistics/</t>
  </si>
  <si>
    <t>St Louis</t>
  </si>
  <si>
    <t>http://www.slmpd.org/crime_stats.shtml</t>
  </si>
  <si>
    <t>Dallas</t>
  </si>
  <si>
    <t>http://www.dallaspolice.net/resources/CrimeReports/NIBRS%20REPORT%20Admin%20Daily.pdf</t>
  </si>
  <si>
    <t>I</t>
  </si>
  <si>
    <t>Philadelphia</t>
  </si>
  <si>
    <t>https://drive.google.com/drive/folders/1eo4BIOGHcibOTcHRsGoEEiNrrCsuVOdH#_ga=2.38899626.862005697.1600089269-1514270224.1591904673</t>
  </si>
  <si>
    <t># of Cities</t>
  </si>
  <si>
    <t>Boston</t>
  </si>
  <si>
    <t>https://bpdnews.com/?category=Crime+Stats</t>
  </si>
  <si>
    <t>Oakland</t>
  </si>
  <si>
    <t>https://www.oaklandca.gov/services/police-department-index/police-data/oakland-crime-statistics</t>
  </si>
  <si>
    <t>Greensboro</t>
  </si>
  <si>
    <t>https://www.greensboro-nc.gov/departments/police/crime-data/weekly-crime-data</t>
  </si>
  <si>
    <t>Up in</t>
  </si>
  <si>
    <t>Las Vegas</t>
  </si>
  <si>
    <t>https://www.lvmpd.com/en-us/Pages/Statistics.aspx</t>
  </si>
  <si>
    <t>Nashville</t>
  </si>
  <si>
    <t>https://www.nashville.gov/Police-Department/Executive-Services/Strategic-Development/Crime-Analysis/Reports/CompStat.aspx?year=2020</t>
  </si>
  <si>
    <t>Minneapolis</t>
  </si>
  <si>
    <t>https://tableau.minneapolismn.gov/views/MPDMStatCrimeData/CrimeDashboard-byDate?%3Aembed=y&amp;%3AshowAppBanner=false&amp;%3AshowShareOptions=true&amp;%3Adisplay_count=no&amp;%3AshowVizHome=no</t>
  </si>
  <si>
    <t>Lexington</t>
  </si>
  <si>
    <t>https://www.lexingtonky.gov/homicide-investigations</t>
  </si>
  <si>
    <t>New York</t>
  </si>
  <si>
    <t>https://compstat.nypdonline.org/</t>
  </si>
  <si>
    <t>Chicago</t>
  </si>
  <si>
    <t>http://home.chicagopolice.org/online-services/crime-statistics/</t>
  </si>
  <si>
    <t>Miami - COUNTY NOT CITY</t>
  </si>
  <si>
    <t>https://www.miamidade.gov/police/library/part-1-crimes-ytd-comparison.pdf</t>
  </si>
  <si>
    <t>Baltimore</t>
  </si>
  <si>
    <t>https://data.baltimorecity.gov/Public-Safety/Summarized-Crime-Data-By-District-2019-Week-29/4nh3-w6zf</t>
  </si>
  <si>
    <t>Milwaukee</t>
  </si>
  <si>
    <t>https://projects.jsonline.com/apps/Milwaukee-Homicide-Database/</t>
  </si>
  <si>
    <t>Cincinnati</t>
  </si>
  <si>
    <t>https://cincinnati-oh.gov/police/crime-statistics1/</t>
  </si>
  <si>
    <t>Atlanta</t>
  </si>
  <si>
    <t>http://www.atlantapd.org/i-want-to/crime-data-downloads</t>
  </si>
  <si>
    <t>Newark</t>
  </si>
  <si>
    <t>http://npd.newarkpublicsafety.org/comstat</t>
  </si>
  <si>
    <t>Los Angeles</t>
  </si>
  <si>
    <t>http://assets.lapdonline.org/assets/pdf/cityprof.pdf</t>
  </si>
  <si>
    <t>Jacksonville</t>
  </si>
  <si>
    <t>12/31/0200</t>
  </si>
  <si>
    <t>http://transparency.jaxsheriff.org/HOTS/Murder</t>
  </si>
  <si>
    <t>Memphis</t>
  </si>
  <si>
    <t>https://www.fox13memphis.com/news/local/city-memphis-ends-2020-with-over-330-homicides-80-interstate-shootings/V43W5BAB7VFWBLLZWIAI4ZTPYU/</t>
  </si>
  <si>
    <t>Indianapolis</t>
  </si>
  <si>
    <t>IPD PDF Emailed</t>
  </si>
  <si>
    <t>Arlington</t>
  </si>
  <si>
    <t>https://arlingtontx.gov/cms/one.aspx?portalId=14481146&amp;pageId=15448634</t>
  </si>
  <si>
    <t>Fort Worth</t>
  </si>
  <si>
    <t>FBI Quarterly</t>
  </si>
  <si>
    <t>Portland</t>
  </si>
  <si>
    <t>Austin</t>
  </si>
  <si>
    <t>San Jose</t>
  </si>
  <si>
    <t>Seattle</t>
  </si>
  <si>
    <t>Stockton</t>
  </si>
  <si>
    <t>San Francisco</t>
  </si>
  <si>
    <t>San Bernardino</t>
  </si>
  <si>
    <t>Chula Vista</t>
  </si>
  <si>
    <t>Omaha</t>
  </si>
  <si>
    <t>Fort Wayne</t>
  </si>
  <si>
    <t>Durham</t>
  </si>
  <si>
    <t>Cleveland</t>
  </si>
  <si>
    <t>https://www.wkyc.com/article/news/crime/cleveland-akron-national-spotlight-record-high-homicides/95-da2c88a8-bcd8-4d8b-9bff-29a816beaa14</t>
  </si>
  <si>
    <t>Lubbock</t>
  </si>
  <si>
    <t>Charlotte</t>
  </si>
  <si>
    <t>Plano</t>
  </si>
  <si>
    <t>Houston</t>
  </si>
  <si>
    <t>Lincoln</t>
  </si>
  <si>
    <t>https://lincoln.ne.gov/city/police/stats/stats.htm</t>
  </si>
  <si>
    <t>Louisville</t>
  </si>
  <si>
    <t>http://www.louisville-police.org/archive.aspx</t>
  </si>
  <si>
    <t>Denver</t>
  </si>
  <si>
    <t>https://www.denvergov.org/content/dam/denvergov/Portals/720/documents/statistics/2020/UCR_Citywide_Reported_Offenses_2020.pdf</t>
  </si>
  <si>
    <t>Tulsa</t>
  </si>
  <si>
    <t>Sacramento</t>
  </si>
  <si>
    <t>Long Beach</t>
  </si>
  <si>
    <t>San Diego</t>
  </si>
  <si>
    <t>Phoenix</t>
  </si>
  <si>
    <t>Madison</t>
  </si>
  <si>
    <t>Pittsburgh</t>
  </si>
  <si>
    <t>https://tableau.alleghenycounty.us/t/PublicSite/views/CJ_Homicides_PGH_8-22-17_v2/Home?:embed=y&amp;:showAppBanner=false&amp;:showShareOptions=true&amp;:display_count=no&amp;:showVizHome=no</t>
  </si>
  <si>
    <t>Aurora</t>
  </si>
  <si>
    <t>https://www.auroragov.org/UserFiles/Servers/Server_1881137/File/Residents/Public%20Safety/Police/Crime%20Data/2020%203rd%20Qtr%20NIBRS%20Crime%20Data.pdf</t>
  </si>
  <si>
    <t>Oklahoma City</t>
  </si>
  <si>
    <t>Detroit</t>
  </si>
  <si>
    <t>https://www.deadlinedetroit.com/articles/27032/2020_detroit_crime_tallies_show_19_homicide_rise_53_surge_in_nonfatal_shootings</t>
  </si>
  <si>
    <t>Bakersfield</t>
  </si>
  <si>
    <t>Anchorage</t>
  </si>
  <si>
    <t>San Antonio</t>
  </si>
  <si>
    <t>https://www.sanantonio.gov/sapd/uniform-crime-reports#30263544-2019</t>
  </si>
  <si>
    <t>Riverside</t>
  </si>
  <si>
    <t>Toledo</t>
  </si>
  <si>
    <t>Colorado Springs</t>
  </si>
  <si>
    <t>Albuquerque</t>
  </si>
  <si>
    <t>https://www.cabq.gov/police/documents/2018_2020comparisoncrimestats.pdf</t>
  </si>
  <si>
    <t>Mesa</t>
  </si>
  <si>
    <t>Columbus</t>
  </si>
  <si>
    <t>Orlando</t>
  </si>
  <si>
    <t>St. Petersburg</t>
  </si>
  <si>
    <t>Honolulu</t>
  </si>
  <si>
    <t>El Paso</t>
  </si>
  <si>
    <t>Raleigh</t>
  </si>
  <si>
    <t>Tampa</t>
  </si>
  <si>
    <t>https://www.tampabay.com/news/crime/2020/11/13/after-tampa-shootings-police-and-community-leaders-search-for-answers/</t>
  </si>
  <si>
    <t>Wichita</t>
  </si>
  <si>
    <t>Anaheim</t>
  </si>
  <si>
    <t>Santa Ana</t>
  </si>
  <si>
    <t>Corpus Christi</t>
  </si>
  <si>
    <t>Henderson</t>
  </si>
  <si>
    <t>St. Paul</t>
  </si>
  <si>
    <t>Irvine</t>
  </si>
  <si>
    <t>Jersey City</t>
  </si>
  <si>
    <t>Laredo</t>
  </si>
  <si>
    <t>Scottsdale</t>
  </si>
  <si>
    <t>Chandler</t>
  </si>
  <si>
    <t>Buffalo</t>
  </si>
  <si>
    <t>Reno</t>
  </si>
  <si>
    <t>Glendale</t>
  </si>
  <si>
    <t>Gilbert</t>
  </si>
  <si>
    <t>YTD Murder</t>
  </si>
  <si>
    <t>2019 YTD Murder</t>
  </si>
  <si>
    <t>YTD Violent</t>
  </si>
  <si>
    <t>2019 YTD Violent</t>
  </si>
  <si>
    <t>YTD Property</t>
  </si>
  <si>
    <t>2019 YTD Property</t>
  </si>
  <si>
    <t>YTD Total</t>
  </si>
  <si>
    <t>2019 YTD Total</t>
  </si>
  <si>
    <t>As of</t>
  </si>
  <si>
    <t>Change Murder</t>
  </si>
  <si>
    <t>Change Violent</t>
  </si>
  <si>
    <t>Change Prop</t>
  </si>
  <si>
    <t>https://www.phillypolice.com/crime-maps-stats/</t>
  </si>
  <si>
    <t>https://app.box.com/s/to45lqjr8royyxwjs6kmk7qbm6gd9zso</t>
  </si>
  <si>
    <t>Miami</t>
  </si>
  <si>
    <t>http://compstat.nashville.gov/2020/20200919_CompStat_Report.pdf</t>
  </si>
  <si>
    <t>http://www.seattle.gov/police/information-and-data/seastat</t>
  </si>
  <si>
    <t>https://www.plano.gov/434/Crime-Statistics</t>
  </si>
  <si>
    <t>http://www.fwpd.org/community/crime-stats/</t>
  </si>
  <si>
    <t>https://www.houstontx.gov/police/cs/Monthly_Crime_Data_by_Street_and_Police_Beat.htm</t>
  </si>
  <si>
    <t>https://www.portlandoregon.gov/police/71978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</si>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</sst>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m/d/yy"/>
    <numFmt numFmtId="167" formatCode="m/d"/>
  </numFmts>
  <fonts count="14">
    <font>
      <sz val="10.0"/>
      <color rgb="FF000000"/>
      <name val="Arial"/>
    </font>
    <font/>
    <font>
      <name val="Arial"/>
    </font>
    <font>
      <sz val="11.0"/>
      <color rgb="FF000000"/>
      <name val="Calibri"/>
    </font>
    <font>
      <u/>
      <color rgb="FF0000FF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color rgb="FF000000"/>
      <name val="Arial"/>
    </font>
    <font>
      <sz val="12.0"/>
      <color rgb="FF000000"/>
      <name val="&quot;Times New Roman&quot;"/>
    </font>
    <font>
      <color rgb="FF000000"/>
    </font>
    <font>
      <sz val="12.0"/>
      <color rgb="FF000000"/>
      <name val="Times New Roman"/>
    </font>
    <font>
      <sz val="11.0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9" xfId="0" applyAlignment="1" applyFont="1" applyNumberFormat="1">
      <alignment vertical="bottom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vertical="bottom"/>
    </xf>
    <xf borderId="0" fillId="0" fontId="2" numFmtId="165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9" xfId="0" applyAlignment="1" applyFont="1" applyNumberFormat="1">
      <alignment horizontal="right"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9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top" wrapText="0"/>
    </xf>
    <xf borderId="0" fillId="0" fontId="1" numFmtId="165" xfId="0" applyFont="1" applyNumberFormat="1"/>
    <xf borderId="0" fillId="0" fontId="10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11" numFmtId="0" xfId="0" applyAlignment="1" applyFont="1">
      <alignment vertical="top"/>
    </xf>
    <xf borderId="0" fillId="0" fontId="1" numFmtId="164" xfId="0" applyFont="1" applyNumberFormat="1"/>
    <xf borderId="0" fillId="0" fontId="1" numFmtId="167" xfId="0" applyAlignment="1" applyFont="1" applyNumberFormat="1">
      <alignment readingOrder="0"/>
    </xf>
    <xf borderId="0" fillId="0" fontId="1" numFmtId="3" xfId="0" applyFont="1" applyNumberFormat="1"/>
    <xf borderId="0" fillId="0" fontId="1" numFmtId="167" xfId="0" applyAlignment="1" applyFont="1" applyNumberFormat="1">
      <alignment horizontal="center" readingOrder="0"/>
    </xf>
    <xf borderId="0" fillId="0" fontId="12" numFmtId="0" xfId="0" applyFont="1"/>
    <xf borderId="0" fillId="0" fontId="13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ojects.jsonline.com/apps/Milwaukee-Homicide-Database/" TargetMode="External"/><Relationship Id="rId22" Type="http://schemas.openxmlformats.org/officeDocument/2006/relationships/hyperlink" Target="http://www.atlantapd.org/i-want-to/crime-data-downloads" TargetMode="External"/><Relationship Id="rId21" Type="http://schemas.openxmlformats.org/officeDocument/2006/relationships/hyperlink" Target="https://cincinnati-oh.gov/police/crime-statistics1/" TargetMode="External"/><Relationship Id="rId24" Type="http://schemas.openxmlformats.org/officeDocument/2006/relationships/hyperlink" Target="http://assets.lapdonline.org/assets/pdf/cityprof.pdf" TargetMode="External"/><Relationship Id="rId23" Type="http://schemas.openxmlformats.org/officeDocument/2006/relationships/hyperlink" Target="http://npd.newarkpublicsafety.org/comstat" TargetMode="External"/><Relationship Id="rId1" Type="http://schemas.openxmlformats.org/officeDocument/2006/relationships/hyperlink" Target="https://qlikapps.tucsonaz.gov/sense/app/be046108-d73a-4ea1-8d66-07a00320e01b/sheet/f04193dd-ee38-4925-9f4d-df76ae45c587/state/analysis" TargetMode="External"/><Relationship Id="rId2" Type="http://schemas.openxmlformats.org/officeDocument/2006/relationships/hyperlink" Target="http://mpdc.dc.gov/page/district-crime-data-glance" TargetMode="External"/><Relationship Id="rId3" Type="http://schemas.openxmlformats.org/officeDocument/2006/relationships/hyperlink" Target="https://council.nola.gov/committees/criminal-justice-committee/" TargetMode="External"/><Relationship Id="rId4" Type="http://schemas.openxmlformats.org/officeDocument/2006/relationships/hyperlink" Target="https://eprodmz.vbgov.com/MainUI/Crimes/CrimeSearch.aspx" TargetMode="External"/><Relationship Id="rId9" Type="http://schemas.openxmlformats.org/officeDocument/2006/relationships/hyperlink" Target="https://bpdnews.com/?category=Crime+Stats" TargetMode="External"/><Relationship Id="rId26" Type="http://schemas.openxmlformats.org/officeDocument/2006/relationships/hyperlink" Target="https://www.fox13memphis.com/news/local/city-memphis-ends-2020-with-over-330-homicides-80-interstate-shootings/V43W5BAB7VFWBLLZWIAI4ZTPYU/" TargetMode="External"/><Relationship Id="rId25" Type="http://schemas.openxmlformats.org/officeDocument/2006/relationships/hyperlink" Target="http://transparency.jaxsheriff.org/HOTS/Murder" TargetMode="External"/><Relationship Id="rId28" Type="http://schemas.openxmlformats.org/officeDocument/2006/relationships/hyperlink" Target="https://www.wkyc.com/article/news/crime/cleveland-akron-national-spotlight-record-high-homicides/95-da2c88a8-bcd8-4d8b-9bff-29a816beaa14" TargetMode="External"/><Relationship Id="rId27" Type="http://schemas.openxmlformats.org/officeDocument/2006/relationships/hyperlink" Target="https://arlingtontx.gov/cms/one.aspx?portalId=14481146&amp;pageId=15448634" TargetMode="External"/><Relationship Id="rId5" Type="http://schemas.openxmlformats.org/officeDocument/2006/relationships/hyperlink" Target="http://kcpd.org/crime/crime-statistics/" TargetMode="External"/><Relationship Id="rId6" Type="http://schemas.openxmlformats.org/officeDocument/2006/relationships/hyperlink" Target="http://www.slmpd.org/crime_stats.shtml" TargetMode="External"/><Relationship Id="rId29" Type="http://schemas.openxmlformats.org/officeDocument/2006/relationships/hyperlink" Target="https://lincoln.ne.gov/city/police/stats/stats.htm" TargetMode="External"/><Relationship Id="rId7" Type="http://schemas.openxmlformats.org/officeDocument/2006/relationships/hyperlink" Target="http://www.dallaspolice.net/resources/CrimeReports/NIBRS%20REPORT%20Admin%20Daily.pdf" TargetMode="External"/><Relationship Id="rId8" Type="http://schemas.openxmlformats.org/officeDocument/2006/relationships/hyperlink" Target="https://drive.google.com/drive/folders/1eo4BIOGHcibOTcHRsGoEEiNrrCsuVOdH" TargetMode="External"/><Relationship Id="rId31" Type="http://schemas.openxmlformats.org/officeDocument/2006/relationships/hyperlink" Target="https://www.denvergov.org/content/dam/denvergov/Portals/720/documents/statistics/2020/UCR_Citywide_Reported_Offenses_2020.pdf" TargetMode="External"/><Relationship Id="rId30" Type="http://schemas.openxmlformats.org/officeDocument/2006/relationships/hyperlink" Target="http://www.louisville-police.org/archive.aspx" TargetMode="External"/><Relationship Id="rId11" Type="http://schemas.openxmlformats.org/officeDocument/2006/relationships/hyperlink" Target="https://www.greensboro-nc.gov/departments/police/crime-data/weekly-crime-data" TargetMode="External"/><Relationship Id="rId33" Type="http://schemas.openxmlformats.org/officeDocument/2006/relationships/hyperlink" Target="https://www.auroragov.org/UserFiles/Servers/Server_1881137/File/Residents/Public%20Safety/Police/Crime%20Data/2020%203rd%20Qtr%20NIBRS%20Crime%20Data.pdf" TargetMode="External"/><Relationship Id="rId10" Type="http://schemas.openxmlformats.org/officeDocument/2006/relationships/hyperlink" Target="https://www.oaklandca.gov/services/police-department-index/police-data/oakland-crime-statistics" TargetMode="External"/><Relationship Id="rId32" Type="http://schemas.openxmlformats.org/officeDocument/2006/relationships/hyperlink" Target="https://tableau.alleghenycounty.us/t/PublicSite/views/CJ_Homicides_PGH_8-22-17_v2/Home?:embed=y&amp;:showAppBanner=false&amp;:showShareOptions=true&amp;:display_count=no&amp;:showVizHome=no" TargetMode="External"/><Relationship Id="rId13" Type="http://schemas.openxmlformats.org/officeDocument/2006/relationships/hyperlink" Target="https://www.nashville.gov/Police-Department/Executive-Services/Strategic-Development/Crime-Analysis/Reports/CompStat.aspx?year=2020" TargetMode="External"/><Relationship Id="rId35" Type="http://schemas.openxmlformats.org/officeDocument/2006/relationships/hyperlink" Target="https://www.sanantonio.gov/sapd/uniform-crime-reports" TargetMode="External"/><Relationship Id="rId12" Type="http://schemas.openxmlformats.org/officeDocument/2006/relationships/hyperlink" Target="https://www.lvmpd.com/en-us/Pages/Statistics.aspx" TargetMode="External"/><Relationship Id="rId34" Type="http://schemas.openxmlformats.org/officeDocument/2006/relationships/hyperlink" Target="https://www.deadlinedetroit.com/articles/27032/2020_detroit_crime_tallies_show_19_homicide_rise_53_surge_in_nonfatal_shootings" TargetMode="External"/><Relationship Id="rId15" Type="http://schemas.openxmlformats.org/officeDocument/2006/relationships/hyperlink" Target="https://www.lexingtonky.gov/homicide-investigations" TargetMode="External"/><Relationship Id="rId37" Type="http://schemas.openxmlformats.org/officeDocument/2006/relationships/hyperlink" Target="https://www.tampabay.com/news/crime/2020/11/13/after-tampa-shootings-police-and-community-leaders-search-for-answers/" TargetMode="External"/><Relationship Id="rId14" Type="http://schemas.openxmlformats.org/officeDocument/2006/relationships/hyperlink" Target="https://tableau.minneapolismn.gov/views/MPDMStatCrimeData/CrimeDashboard-byDate?%3Aembed=y&amp;%3AshowAppBanner=false&amp;%3AshowShareOptions=true&amp;%3Adisplay_count=no&amp;%3AshowVizHome=no" TargetMode="External"/><Relationship Id="rId36" Type="http://schemas.openxmlformats.org/officeDocument/2006/relationships/hyperlink" Target="https://www.cabq.gov/police/documents/2018_2020comparisoncrimestats.pdf" TargetMode="External"/><Relationship Id="rId17" Type="http://schemas.openxmlformats.org/officeDocument/2006/relationships/hyperlink" Target="http://home.chicagopolice.org/online-services/crime-statistics/" TargetMode="External"/><Relationship Id="rId16" Type="http://schemas.openxmlformats.org/officeDocument/2006/relationships/hyperlink" Target="https://compstat.nypdonline.org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data.baltimorecity.gov/Public-Safety/Summarized-Crime-Data-By-District-2019-Week-29/4nh3-w6zf" TargetMode="External"/><Relationship Id="rId18" Type="http://schemas.openxmlformats.org/officeDocument/2006/relationships/hyperlink" Target="https://www.miamidade.gov/police/library/part-1-crimes-ytd-comparison.pdf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eattle.gov/police/information-and-data/seastat" TargetMode="External"/><Relationship Id="rId22" Type="http://schemas.openxmlformats.org/officeDocument/2006/relationships/hyperlink" Target="http://www.fwpd.org/community/crime-stats/" TargetMode="External"/><Relationship Id="rId21" Type="http://schemas.openxmlformats.org/officeDocument/2006/relationships/hyperlink" Target="https://www.plano.gov/434/Crime-Statistics" TargetMode="External"/><Relationship Id="rId24" Type="http://schemas.openxmlformats.org/officeDocument/2006/relationships/hyperlink" Target="https://lincoln.ne.gov/city/police/stats/stats.htm" TargetMode="External"/><Relationship Id="rId23" Type="http://schemas.openxmlformats.org/officeDocument/2006/relationships/hyperlink" Target="http://www.louisville-police.org/archive.aspx" TargetMode="External"/><Relationship Id="rId1" Type="http://schemas.openxmlformats.org/officeDocument/2006/relationships/hyperlink" Target="https://council.nola.gov/committees/criminal-justice-committee/" TargetMode="External"/><Relationship Id="rId2" Type="http://schemas.openxmlformats.org/officeDocument/2006/relationships/hyperlink" Target="http://mpdc.dc.gov/page/district-crime-data-glance" TargetMode="External"/><Relationship Id="rId3" Type="http://schemas.openxmlformats.org/officeDocument/2006/relationships/hyperlink" Target="https://tableau.minneapolismn.gov/views/MPDMStatCrimeData/CrimeDashboard-byDate?%3Aembed=y&amp;%3AshowAppBanner=false&amp;%3AshowShareOptions=true&amp;%3Adisplay_count=no&amp;%3AshowVizHome=no" TargetMode="External"/><Relationship Id="rId4" Type="http://schemas.openxmlformats.org/officeDocument/2006/relationships/hyperlink" Target="http://home.chicagopolice.org/online-services/crime-statistics/" TargetMode="External"/><Relationship Id="rId9" Type="http://schemas.openxmlformats.org/officeDocument/2006/relationships/hyperlink" Target="http://npd.newarkpublicsafety.org/comstat" TargetMode="External"/><Relationship Id="rId26" Type="http://schemas.openxmlformats.org/officeDocument/2006/relationships/hyperlink" Target="https://www.portlandoregon.gov/police/71978" TargetMode="External"/><Relationship Id="rId25" Type="http://schemas.openxmlformats.org/officeDocument/2006/relationships/hyperlink" Target="https://www.houstontx.gov/police/cs/Monthly_Crime_Data_by_Street_and_Police_Beat.htm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s://www.phillypolice.com/crime-maps-stats/" TargetMode="External"/><Relationship Id="rId6" Type="http://schemas.openxmlformats.org/officeDocument/2006/relationships/hyperlink" Target="http://www.dallaspolice.net/resources/CrimeReports/NIBRS%20REPORT%20Admin%20Daily.pdf" TargetMode="External"/><Relationship Id="rId7" Type="http://schemas.openxmlformats.org/officeDocument/2006/relationships/hyperlink" Target="https://app.box.com/s/to45lqjr8royyxwjs6kmk7qbm6gd9zso" TargetMode="External"/><Relationship Id="rId8" Type="http://schemas.openxmlformats.org/officeDocument/2006/relationships/hyperlink" Target="https://bpdnews.com/?category=Crime+Stats" TargetMode="External"/><Relationship Id="rId11" Type="http://schemas.openxmlformats.org/officeDocument/2006/relationships/hyperlink" Target="https://www.miamidade.gov/police/library/part-1-crimes-ytd-comparison.pdf" TargetMode="External"/><Relationship Id="rId10" Type="http://schemas.openxmlformats.org/officeDocument/2006/relationships/hyperlink" Target="https://compstat.nypdonline.org/" TargetMode="External"/><Relationship Id="rId13" Type="http://schemas.openxmlformats.org/officeDocument/2006/relationships/hyperlink" Target="https://data.baltimorecity.gov/Public-Safety/Summarized-Crime-Data-By-District-2019-Week-29/4nh3-w6zf" TargetMode="External"/><Relationship Id="rId12" Type="http://schemas.openxmlformats.org/officeDocument/2006/relationships/hyperlink" Target="https://cincinnati-oh.gov/police/crime-statistics1/" TargetMode="External"/><Relationship Id="rId15" Type="http://schemas.openxmlformats.org/officeDocument/2006/relationships/hyperlink" Target="http://compstat.nashville.gov/2020/20200919_CompStat_Report.pdf" TargetMode="External"/><Relationship Id="rId14" Type="http://schemas.openxmlformats.org/officeDocument/2006/relationships/hyperlink" Target="https://www.lvmpd.com/en-us/Pages/Statistics.aspx" TargetMode="External"/><Relationship Id="rId17" Type="http://schemas.openxmlformats.org/officeDocument/2006/relationships/hyperlink" Target="http://assets.lapdonline.org/assets/pdf/cityprof.pdf" TargetMode="External"/><Relationship Id="rId16" Type="http://schemas.openxmlformats.org/officeDocument/2006/relationships/hyperlink" Target="http://www.atlantapd.org/i-want-to/crime-data-downloads" TargetMode="External"/><Relationship Id="rId19" Type="http://schemas.openxmlformats.org/officeDocument/2006/relationships/hyperlink" Target="https://www.denvergov.org/content/dam/denvergov/Portals/720/documents/statistics/2020/UCR_Citywide_Reported_Offenses_2020.pdf" TargetMode="External"/><Relationship Id="rId18" Type="http://schemas.openxmlformats.org/officeDocument/2006/relationships/hyperlink" Target="http://www.slmpd.org/crime_stat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2020.0</v>
      </c>
      <c r="C1" s="1">
        <v>2019.0</v>
      </c>
      <c r="D1" s="2" t="s">
        <v>1</v>
      </c>
      <c r="E1" s="1" t="s">
        <v>2</v>
      </c>
      <c r="F1" s="1" t="s">
        <v>3</v>
      </c>
      <c r="G1" s="1" t="s">
        <v>4</v>
      </c>
      <c r="I1" s="3" t="s">
        <v>5</v>
      </c>
      <c r="J1" s="3" t="s">
        <v>6</v>
      </c>
      <c r="K1" s="3" t="s">
        <v>7</v>
      </c>
      <c r="L1" s="4"/>
      <c r="M1" s="5"/>
      <c r="N1" s="5"/>
      <c r="O1" s="5"/>
      <c r="P1" s="6"/>
    </row>
    <row r="2">
      <c r="A2" s="4" t="s">
        <v>8</v>
      </c>
      <c r="B2" s="1">
        <v>65.0</v>
      </c>
      <c r="C2" s="1">
        <v>47.0</v>
      </c>
      <c r="D2" s="2">
        <v>44193.0</v>
      </c>
      <c r="E2" s="7" t="s">
        <v>9</v>
      </c>
      <c r="F2">
        <f t="shared" ref="F2:F60" si="2">(B2-C2)/C2</f>
        <v>0.3829787234</v>
      </c>
      <c r="G2" t="s">
        <v>10</v>
      </c>
      <c r="I2" s="8">
        <f t="shared" ref="I2:J2" si="1">SUM(B$2:B$999)</f>
        <v>8202</v>
      </c>
      <c r="J2" s="8">
        <f t="shared" si="1"/>
        <v>6070</v>
      </c>
      <c r="K2" s="8">
        <f>COUNTIF(F:F,"&gt;0")</f>
        <v>58</v>
      </c>
      <c r="L2" s="9"/>
      <c r="M2" s="5"/>
      <c r="N2" s="10"/>
      <c r="O2" s="11"/>
      <c r="P2" s="5"/>
    </row>
    <row r="3">
      <c r="A3" s="4" t="s">
        <v>11</v>
      </c>
      <c r="B3" s="1">
        <v>197.0</v>
      </c>
      <c r="C3" s="1">
        <v>165.0</v>
      </c>
      <c r="D3" s="2">
        <v>44193.0</v>
      </c>
      <c r="E3" s="12" t="s">
        <v>12</v>
      </c>
      <c r="F3">
        <f t="shared" si="2"/>
        <v>0.1939393939</v>
      </c>
      <c r="G3" s="1" t="s">
        <v>10</v>
      </c>
      <c r="I3" s="13" t="s">
        <v>13</v>
      </c>
      <c r="J3" s="13"/>
      <c r="K3" s="13"/>
      <c r="L3" s="9"/>
      <c r="M3" s="5"/>
      <c r="N3" s="10"/>
      <c r="O3" s="11"/>
      <c r="P3" s="5"/>
    </row>
    <row r="4">
      <c r="A4" s="1" t="s">
        <v>14</v>
      </c>
      <c r="B4" s="1">
        <v>194.0</v>
      </c>
      <c r="C4" s="1">
        <v>120.0</v>
      </c>
      <c r="D4" s="2">
        <v>44193.0</v>
      </c>
      <c r="E4" s="12" t="s">
        <v>15</v>
      </c>
      <c r="F4">
        <f t="shared" si="2"/>
        <v>0.6166666667</v>
      </c>
      <c r="G4" t="s">
        <v>10</v>
      </c>
      <c r="I4" s="14">
        <f>(I2-J2)/J2</f>
        <v>0.3512355848</v>
      </c>
      <c r="J4" s="13"/>
      <c r="K4" s="13"/>
      <c r="L4" s="13"/>
      <c r="M4" s="5"/>
      <c r="N4" s="10"/>
      <c r="O4" s="11"/>
      <c r="P4" s="5"/>
    </row>
    <row r="5">
      <c r="A5" s="4" t="s">
        <v>16</v>
      </c>
      <c r="B5" s="1">
        <v>9.0</v>
      </c>
      <c r="C5" s="1">
        <v>15.0</v>
      </c>
      <c r="D5" s="2">
        <v>44193.0</v>
      </c>
      <c r="E5" s="12" t="s">
        <v>17</v>
      </c>
      <c r="F5">
        <f t="shared" si="2"/>
        <v>-0.4</v>
      </c>
      <c r="G5" t="s">
        <v>18</v>
      </c>
      <c r="I5" s="8"/>
      <c r="J5" s="8"/>
      <c r="K5" s="8"/>
      <c r="L5" s="9"/>
      <c r="M5" s="5"/>
      <c r="N5" s="10"/>
      <c r="O5" s="11"/>
      <c r="P5" s="5"/>
    </row>
    <row r="6">
      <c r="A6" s="4" t="s">
        <v>19</v>
      </c>
      <c r="B6" s="1">
        <v>174.0</v>
      </c>
      <c r="C6" s="1">
        <v>151.0</v>
      </c>
      <c r="D6" s="2">
        <v>44193.0</v>
      </c>
      <c r="E6" s="12" t="s">
        <v>20</v>
      </c>
      <c r="F6">
        <f t="shared" si="2"/>
        <v>0.1523178808</v>
      </c>
      <c r="G6" t="s">
        <v>10</v>
      </c>
      <c r="I6" s="13"/>
      <c r="J6" s="13"/>
      <c r="K6" s="13"/>
      <c r="L6" s="13"/>
      <c r="M6" s="5"/>
      <c r="N6" s="10"/>
      <c r="O6" s="11"/>
      <c r="P6" s="5"/>
    </row>
    <row r="7">
      <c r="A7" s="1" t="s">
        <v>21</v>
      </c>
      <c r="B7" s="1">
        <v>261.0</v>
      </c>
      <c r="C7" s="1">
        <v>194.0</v>
      </c>
      <c r="D7" s="2">
        <v>44193.0</v>
      </c>
      <c r="E7" s="12" t="s">
        <v>22</v>
      </c>
      <c r="F7">
        <f t="shared" si="2"/>
        <v>0.3453608247</v>
      </c>
      <c r="G7" s="1" t="s">
        <v>10</v>
      </c>
      <c r="I7" s="13"/>
      <c r="J7" s="4"/>
      <c r="K7" s="8"/>
      <c r="L7" s="8"/>
      <c r="M7" s="5"/>
      <c r="N7" s="10"/>
      <c r="O7" s="11"/>
      <c r="P7" s="5"/>
    </row>
    <row r="8">
      <c r="A8" s="4" t="s">
        <v>23</v>
      </c>
      <c r="B8" s="1">
        <v>245.0</v>
      </c>
      <c r="C8" s="1">
        <v>199.0</v>
      </c>
      <c r="D8" s="2">
        <v>44192.0</v>
      </c>
      <c r="E8" s="12" t="s">
        <v>24</v>
      </c>
      <c r="F8">
        <f t="shared" si="2"/>
        <v>0.2311557789</v>
      </c>
      <c r="G8" t="s">
        <v>10</v>
      </c>
      <c r="I8" s="13"/>
      <c r="J8" s="4" t="s">
        <v>10</v>
      </c>
      <c r="K8" s="8" t="s">
        <v>18</v>
      </c>
      <c r="L8" s="15" t="s">
        <v>25</v>
      </c>
      <c r="M8" s="5"/>
      <c r="N8" s="10"/>
      <c r="O8" s="11"/>
      <c r="P8" s="5"/>
    </row>
    <row r="9">
      <c r="A9" s="1" t="s">
        <v>26</v>
      </c>
      <c r="B9" s="1">
        <v>469.0</v>
      </c>
      <c r="C9" s="1">
        <v>346.0</v>
      </c>
      <c r="D9" s="2">
        <v>44192.0</v>
      </c>
      <c r="E9" s="16" t="s">
        <v>27</v>
      </c>
      <c r="F9">
        <f t="shared" si="2"/>
        <v>0.3554913295</v>
      </c>
      <c r="G9" t="s">
        <v>10</v>
      </c>
      <c r="I9" s="13" t="s">
        <v>28</v>
      </c>
      <c r="J9" s="17">
        <f t="shared" ref="J9:L9" si="3">COUNTIFS($G:$G,J8,$B:$B,"&gt;=" &amp; 0)</f>
        <v>47</v>
      </c>
      <c r="K9" s="17">
        <f t="shared" si="3"/>
        <v>16</v>
      </c>
      <c r="L9" s="17">
        <f t="shared" si="3"/>
        <v>3</v>
      </c>
      <c r="M9" s="5"/>
      <c r="N9" s="18"/>
      <c r="O9" s="11"/>
      <c r="P9" s="5"/>
    </row>
    <row r="10">
      <c r="A10" s="4" t="s">
        <v>29</v>
      </c>
      <c r="B10" s="1">
        <v>57.0</v>
      </c>
      <c r="C10" s="1">
        <v>37.0</v>
      </c>
      <c r="D10" s="2">
        <v>44192.0</v>
      </c>
      <c r="E10" s="12" t="s">
        <v>30</v>
      </c>
      <c r="F10">
        <f t="shared" si="2"/>
        <v>0.5405405405</v>
      </c>
      <c r="G10" t="s">
        <v>10</v>
      </c>
      <c r="I10" s="19">
        <v>2020.0</v>
      </c>
      <c r="J10" s="8">
        <f t="shared" ref="J10:L10" si="4">SUMIF($G:$G,J8,$B:$B)</f>
        <v>7092</v>
      </c>
      <c r="K10" s="8">
        <f t="shared" si="4"/>
        <v>866</v>
      </c>
      <c r="L10" s="8">
        <f t="shared" si="4"/>
        <v>244</v>
      </c>
      <c r="M10" s="5"/>
      <c r="N10" s="10"/>
      <c r="O10" s="11"/>
      <c r="P10" s="5"/>
    </row>
    <row r="11">
      <c r="A11" s="4" t="s">
        <v>31</v>
      </c>
      <c r="B11" s="1">
        <v>102.0</v>
      </c>
      <c r="C11" s="1">
        <v>74.0</v>
      </c>
      <c r="D11" s="2">
        <v>44192.0</v>
      </c>
      <c r="E11" s="20" t="s">
        <v>32</v>
      </c>
      <c r="F11">
        <f t="shared" si="2"/>
        <v>0.3783783784</v>
      </c>
      <c r="G11" t="s">
        <v>10</v>
      </c>
      <c r="I11" s="8">
        <v>2019.0</v>
      </c>
      <c r="J11" s="8">
        <f t="shared" ref="J11:L11" si="5">SUMIF($G:$G,J$8,$C:$C)</f>
        <v>5176</v>
      </c>
      <c r="K11" s="8">
        <f t="shared" si="5"/>
        <v>688</v>
      </c>
      <c r="L11" s="8">
        <f t="shared" si="5"/>
        <v>206</v>
      </c>
      <c r="M11" s="5"/>
      <c r="N11" s="10"/>
      <c r="O11" s="11"/>
      <c r="P11" s="5"/>
    </row>
    <row r="12">
      <c r="A12" s="4" t="s">
        <v>33</v>
      </c>
      <c r="B12" s="1">
        <v>58.0</v>
      </c>
      <c r="C12" s="1">
        <v>45.0</v>
      </c>
      <c r="D12" s="2">
        <v>44192.0</v>
      </c>
      <c r="E12" s="20" t="s">
        <v>34</v>
      </c>
      <c r="F12">
        <f t="shared" si="2"/>
        <v>0.2888888889</v>
      </c>
      <c r="G12" t="s">
        <v>10</v>
      </c>
      <c r="I12" s="13" t="s">
        <v>35</v>
      </c>
      <c r="J12" s="8">
        <f t="shared" ref="J12:L12" si="6">COUNTIFS($G:$G,J8,$F:$F,"&gt;" &amp; 0)</f>
        <v>42</v>
      </c>
      <c r="K12" s="8">
        <f t="shared" si="6"/>
        <v>13</v>
      </c>
      <c r="L12" s="8">
        <f t="shared" si="6"/>
        <v>3</v>
      </c>
      <c r="M12" s="5"/>
      <c r="N12" s="10"/>
      <c r="O12" s="11"/>
      <c r="P12" s="5"/>
    </row>
    <row r="13">
      <c r="A13" s="4" t="s">
        <v>36</v>
      </c>
      <c r="B13" s="1">
        <v>96.0</v>
      </c>
      <c r="C13" s="1">
        <v>84.0</v>
      </c>
      <c r="D13" s="2">
        <v>44191.0</v>
      </c>
      <c r="E13" s="12" t="s">
        <v>37</v>
      </c>
      <c r="F13">
        <f t="shared" si="2"/>
        <v>0.1428571429</v>
      </c>
      <c r="G13" s="1" t="s">
        <v>25</v>
      </c>
      <c r="I13" s="21" t="s">
        <v>13</v>
      </c>
      <c r="J13" s="14">
        <f t="shared" ref="J13:L13" si="7">(J10-J11)/J11</f>
        <v>0.3701700155</v>
      </c>
      <c r="K13" s="14">
        <f t="shared" si="7"/>
        <v>0.2587209302</v>
      </c>
      <c r="L13" s="14">
        <f t="shared" si="7"/>
        <v>0.1844660194</v>
      </c>
      <c r="M13" s="5"/>
      <c r="N13" s="10"/>
      <c r="O13" s="11"/>
      <c r="P13" s="5"/>
    </row>
    <row r="14">
      <c r="A14" s="4" t="s">
        <v>38</v>
      </c>
      <c r="B14" s="1">
        <v>114.0</v>
      </c>
      <c r="C14" s="1">
        <v>81.0</v>
      </c>
      <c r="D14" s="2">
        <v>44191.0</v>
      </c>
      <c r="E14" s="20" t="s">
        <v>39</v>
      </c>
      <c r="F14">
        <f t="shared" si="2"/>
        <v>0.4074074074</v>
      </c>
      <c r="G14" t="s">
        <v>10</v>
      </c>
      <c r="I14" s="13"/>
      <c r="J14" s="17"/>
      <c r="K14" s="17"/>
      <c r="L14" s="17"/>
      <c r="M14" s="5"/>
      <c r="N14" s="10"/>
      <c r="O14" s="11"/>
      <c r="P14" s="5"/>
    </row>
    <row r="15">
      <c r="A15" s="4" t="s">
        <v>40</v>
      </c>
      <c r="B15" s="1">
        <v>81.0</v>
      </c>
      <c r="C15" s="1">
        <v>47.0</v>
      </c>
      <c r="D15" s="2">
        <v>44189.0</v>
      </c>
      <c r="E15" s="12" t="s">
        <v>41</v>
      </c>
      <c r="F15">
        <f t="shared" si="2"/>
        <v>0.7234042553</v>
      </c>
      <c r="G15" t="s">
        <v>10</v>
      </c>
      <c r="I15" s="8"/>
      <c r="J15" s="8"/>
      <c r="K15" s="8"/>
      <c r="L15" s="8"/>
      <c r="M15" s="5"/>
      <c r="N15" s="10"/>
      <c r="O15" s="11"/>
      <c r="P15" s="5"/>
    </row>
    <row r="16">
      <c r="A16" s="4" t="s">
        <v>42</v>
      </c>
      <c r="B16" s="1">
        <v>33.0</v>
      </c>
      <c r="C16" s="1">
        <v>27.0</v>
      </c>
      <c r="D16" s="2">
        <v>44188.0</v>
      </c>
      <c r="E16" s="12" t="s">
        <v>43</v>
      </c>
      <c r="F16">
        <f t="shared" si="2"/>
        <v>0.2222222222</v>
      </c>
      <c r="G16" t="s">
        <v>18</v>
      </c>
      <c r="M16" s="5"/>
      <c r="N16" s="10"/>
      <c r="O16" s="11"/>
      <c r="P16" s="5"/>
    </row>
    <row r="17">
      <c r="A17" s="4" t="s">
        <v>44</v>
      </c>
      <c r="B17" s="1">
        <v>437.0</v>
      </c>
      <c r="C17" s="1">
        <v>314.0</v>
      </c>
      <c r="D17" s="2">
        <v>44185.0</v>
      </c>
      <c r="E17" s="12" t="s">
        <v>45</v>
      </c>
      <c r="F17">
        <f t="shared" si="2"/>
        <v>0.3917197452</v>
      </c>
      <c r="G17" t="s">
        <v>10</v>
      </c>
      <c r="I17" s="13"/>
      <c r="J17" s="8"/>
      <c r="K17" s="8"/>
      <c r="L17" s="17"/>
      <c r="M17" s="5"/>
      <c r="N17" s="10"/>
      <c r="O17" s="11"/>
      <c r="P17" s="5"/>
    </row>
    <row r="18">
      <c r="A18" s="1" t="s">
        <v>46</v>
      </c>
      <c r="B18" s="1">
        <v>748.0</v>
      </c>
      <c r="C18" s="1">
        <v>481.0</v>
      </c>
      <c r="D18" s="2">
        <v>44185.0</v>
      </c>
      <c r="E18" s="16" t="s">
        <v>47</v>
      </c>
      <c r="F18">
        <f t="shared" si="2"/>
        <v>0.5550935551</v>
      </c>
      <c r="G18" t="s">
        <v>10</v>
      </c>
      <c r="I18" s="13"/>
      <c r="J18" s="8"/>
      <c r="K18" s="8"/>
      <c r="L18" s="8"/>
      <c r="M18" s="5"/>
      <c r="N18" s="10"/>
      <c r="O18" s="11"/>
      <c r="P18" s="5"/>
    </row>
    <row r="19">
      <c r="A19" s="21" t="s">
        <v>48</v>
      </c>
      <c r="B19" s="1">
        <v>106.0</v>
      </c>
      <c r="C19" s="1">
        <v>81.0</v>
      </c>
      <c r="D19" s="2">
        <v>44185.0</v>
      </c>
      <c r="E19" s="12" t="s">
        <v>49</v>
      </c>
      <c r="F19">
        <f t="shared" si="2"/>
        <v>0.3086419753</v>
      </c>
      <c r="G19" t="s">
        <v>18</v>
      </c>
      <c r="I19" s="13"/>
      <c r="J19" s="14"/>
      <c r="K19" s="14"/>
      <c r="L19" s="14"/>
      <c r="M19" s="5"/>
      <c r="N19" s="10"/>
      <c r="O19" s="11"/>
      <c r="P19" s="5"/>
    </row>
    <row r="20">
      <c r="A20" s="4" t="s">
        <v>50</v>
      </c>
      <c r="B20" s="1">
        <v>321.0</v>
      </c>
      <c r="C20" s="1">
        <v>333.0</v>
      </c>
      <c r="D20" s="2">
        <v>44184.0</v>
      </c>
      <c r="E20" s="12" t="s">
        <v>51</v>
      </c>
      <c r="F20">
        <f t="shared" si="2"/>
        <v>-0.03603603604</v>
      </c>
      <c r="G20" t="s">
        <v>10</v>
      </c>
      <c r="I20" s="13"/>
      <c r="J20" s="8"/>
      <c r="K20" s="8"/>
      <c r="L20" s="8"/>
      <c r="M20" s="5"/>
      <c r="N20" s="10"/>
      <c r="O20" s="11"/>
      <c r="P20" s="5"/>
    </row>
    <row r="21">
      <c r="A21" s="1" t="s">
        <v>52</v>
      </c>
      <c r="B21" s="1">
        <v>191.0</v>
      </c>
      <c r="C21" s="1">
        <f>191-93</f>
        <v>98</v>
      </c>
      <c r="D21" s="2">
        <v>44184.0</v>
      </c>
      <c r="E21" s="16" t="s">
        <v>53</v>
      </c>
      <c r="F21">
        <f t="shared" si="2"/>
        <v>0.9489795918</v>
      </c>
      <c r="G21" s="1" t="s">
        <v>10</v>
      </c>
      <c r="I21" s="8"/>
      <c r="J21" s="8"/>
      <c r="K21" s="8"/>
      <c r="L21" s="8"/>
      <c r="M21" s="5"/>
      <c r="N21" s="10"/>
      <c r="O21" s="11"/>
      <c r="P21" s="5"/>
    </row>
    <row r="22">
      <c r="A22" s="4" t="s">
        <v>54</v>
      </c>
      <c r="B22" s="1">
        <v>90.0</v>
      </c>
      <c r="C22" s="1">
        <v>72.0</v>
      </c>
      <c r="D22" s="2">
        <v>44184.0</v>
      </c>
      <c r="E22" s="12" t="s">
        <v>55</v>
      </c>
      <c r="F22">
        <f t="shared" si="2"/>
        <v>0.25</v>
      </c>
      <c r="G22" t="s">
        <v>10</v>
      </c>
      <c r="L22" s="22"/>
      <c r="M22" s="5"/>
      <c r="N22" s="10"/>
      <c r="O22" s="11"/>
      <c r="P22" s="5"/>
    </row>
    <row r="23">
      <c r="A23" s="4" t="s">
        <v>56</v>
      </c>
      <c r="B23" s="1">
        <v>150.0</v>
      </c>
      <c r="C23" s="1">
        <v>95.0</v>
      </c>
      <c r="D23" s="2">
        <v>44184.0</v>
      </c>
      <c r="E23" s="12" t="s">
        <v>57</v>
      </c>
      <c r="F23">
        <f t="shared" si="2"/>
        <v>0.5789473684</v>
      </c>
      <c r="G23" t="s">
        <v>10</v>
      </c>
      <c r="L23" s="22"/>
      <c r="M23" s="5"/>
      <c r="N23" s="10"/>
      <c r="O23" s="11"/>
      <c r="P23" s="5"/>
    </row>
    <row r="24">
      <c r="A24" s="1" t="s">
        <v>58</v>
      </c>
      <c r="B24" s="1">
        <v>51.0</v>
      </c>
      <c r="C24" s="1">
        <v>51.0</v>
      </c>
      <c r="D24" s="2">
        <v>44192.0</v>
      </c>
      <c r="E24" s="16" t="s">
        <v>59</v>
      </c>
      <c r="F24">
        <f t="shared" si="2"/>
        <v>0</v>
      </c>
      <c r="G24" t="s">
        <v>10</v>
      </c>
      <c r="I24" s="13"/>
      <c r="J24" s="14"/>
      <c r="K24" s="14"/>
      <c r="L24" s="14"/>
      <c r="M24" s="5"/>
      <c r="N24" s="10"/>
      <c r="O24" s="11"/>
      <c r="P24" s="5"/>
    </row>
    <row r="25">
      <c r="A25" s="4" t="s">
        <v>60</v>
      </c>
      <c r="B25" s="1">
        <v>343.0</v>
      </c>
      <c r="C25" s="1">
        <v>257.0</v>
      </c>
      <c r="D25" s="2">
        <v>44556.0</v>
      </c>
      <c r="E25" s="12" t="s">
        <v>61</v>
      </c>
      <c r="F25">
        <f t="shared" si="2"/>
        <v>0.3346303502</v>
      </c>
      <c r="G25" t="s">
        <v>10</v>
      </c>
      <c r="I25" s="4"/>
      <c r="J25" s="8"/>
      <c r="K25" s="8"/>
      <c r="L25" s="15"/>
      <c r="M25" s="5"/>
      <c r="N25" s="10"/>
      <c r="O25" s="11"/>
      <c r="P25" s="5"/>
    </row>
    <row r="26">
      <c r="A26" s="4" t="s">
        <v>62</v>
      </c>
      <c r="B26" s="1">
        <v>141.0</v>
      </c>
      <c r="C26" s="1">
        <v>131.0</v>
      </c>
      <c r="D26" s="2" t="s">
        <v>63</v>
      </c>
      <c r="E26" s="12" t="s">
        <v>64</v>
      </c>
      <c r="F26">
        <f t="shared" si="2"/>
        <v>0.07633587786</v>
      </c>
      <c r="G26" t="s">
        <v>18</v>
      </c>
      <c r="M26" s="5"/>
      <c r="N26" s="10"/>
      <c r="O26" s="11"/>
      <c r="P26" s="5"/>
    </row>
    <row r="27">
      <c r="A27" s="4" t="s">
        <v>65</v>
      </c>
      <c r="B27" s="1">
        <v>290.0</v>
      </c>
      <c r="C27" s="1">
        <v>191.0</v>
      </c>
      <c r="D27" s="23">
        <v>44196.0</v>
      </c>
      <c r="E27" s="16" t="s">
        <v>66</v>
      </c>
      <c r="F27">
        <f t="shared" si="2"/>
        <v>0.5183246073</v>
      </c>
      <c r="G27" s="1" t="s">
        <v>10</v>
      </c>
      <c r="M27" s="5"/>
      <c r="N27" s="10"/>
      <c r="O27" s="11"/>
      <c r="P27" s="5"/>
    </row>
    <row r="28">
      <c r="A28" s="4" t="s">
        <v>67</v>
      </c>
      <c r="B28" s="1">
        <v>214.0</v>
      </c>
      <c r="C28" s="1">
        <v>153.0</v>
      </c>
      <c r="D28" s="2">
        <v>44196.0</v>
      </c>
      <c r="E28" s="24" t="s">
        <v>68</v>
      </c>
      <c r="F28">
        <f t="shared" si="2"/>
        <v>0.3986928105</v>
      </c>
      <c r="G28" t="s">
        <v>10</v>
      </c>
      <c r="L28" s="22"/>
      <c r="M28" s="5"/>
      <c r="N28" s="10"/>
      <c r="O28" s="11"/>
      <c r="P28" s="5"/>
    </row>
    <row r="29">
      <c r="A29" s="25" t="s">
        <v>69</v>
      </c>
      <c r="B29" s="1">
        <v>22.0</v>
      </c>
      <c r="C29" s="1">
        <v>17.0</v>
      </c>
      <c r="D29" s="2">
        <v>44196.0</v>
      </c>
      <c r="E29" s="16" t="s">
        <v>70</v>
      </c>
      <c r="F29">
        <f t="shared" si="2"/>
        <v>0.2941176471</v>
      </c>
      <c r="G29" s="1" t="s">
        <v>18</v>
      </c>
      <c r="I29" s="13"/>
      <c r="J29" s="4"/>
      <c r="K29" s="8"/>
      <c r="L29" s="8"/>
      <c r="M29" s="5"/>
      <c r="N29" s="10"/>
      <c r="O29" s="11"/>
      <c r="P29" s="5"/>
    </row>
    <row r="30">
      <c r="A30" s="4" t="s">
        <v>71</v>
      </c>
      <c r="B30" s="1">
        <v>110.0</v>
      </c>
      <c r="C30" s="1">
        <v>69.0</v>
      </c>
      <c r="D30" s="2">
        <v>44196.0</v>
      </c>
      <c r="E30" s="24" t="s">
        <v>72</v>
      </c>
      <c r="F30">
        <f t="shared" si="2"/>
        <v>0.5942028986</v>
      </c>
      <c r="G30" t="s">
        <v>18</v>
      </c>
      <c r="J30" s="26"/>
      <c r="K30" s="26"/>
      <c r="L30" s="26"/>
      <c r="M30" s="5"/>
      <c r="N30" s="10"/>
      <c r="O30" s="11"/>
      <c r="P30" s="5"/>
    </row>
    <row r="31">
      <c r="A31" s="4" t="s">
        <v>73</v>
      </c>
      <c r="B31" s="1">
        <v>53.0</v>
      </c>
      <c r="C31" s="1">
        <v>29.0</v>
      </c>
      <c r="D31" s="2">
        <v>44196.0</v>
      </c>
      <c r="E31" s="24" t="s">
        <v>72</v>
      </c>
      <c r="F31">
        <f t="shared" si="2"/>
        <v>0.8275862069</v>
      </c>
      <c r="G31" t="s">
        <v>10</v>
      </c>
      <c r="I31" s="13"/>
      <c r="J31" s="13"/>
      <c r="K31" s="13"/>
      <c r="L31" s="13"/>
      <c r="M31" s="5"/>
      <c r="N31" s="10"/>
      <c r="O31" s="11"/>
      <c r="P31" s="5"/>
    </row>
    <row r="32">
      <c r="A32" s="4" t="s">
        <v>74</v>
      </c>
      <c r="B32" s="21">
        <v>45.0</v>
      </c>
      <c r="C32" s="1">
        <v>33.0</v>
      </c>
      <c r="D32" s="2">
        <v>44196.0</v>
      </c>
      <c r="E32" s="24" t="s">
        <v>72</v>
      </c>
      <c r="F32">
        <f t="shared" si="2"/>
        <v>0.3636363636</v>
      </c>
      <c r="G32" t="s">
        <v>10</v>
      </c>
      <c r="M32" s="5"/>
      <c r="N32" s="10"/>
      <c r="O32" s="11"/>
      <c r="P32" s="5"/>
    </row>
    <row r="33">
      <c r="A33" s="4" t="s">
        <v>75</v>
      </c>
      <c r="B33" s="1">
        <v>40.0</v>
      </c>
      <c r="C33" s="1">
        <v>32.0</v>
      </c>
      <c r="D33" s="2">
        <v>44196.0</v>
      </c>
      <c r="E33" s="24" t="s">
        <v>72</v>
      </c>
      <c r="F33">
        <f t="shared" si="2"/>
        <v>0.25</v>
      </c>
      <c r="G33" t="s">
        <v>10</v>
      </c>
      <c r="M33" s="5"/>
      <c r="N33" s="10"/>
      <c r="O33" s="11"/>
      <c r="P33" s="5"/>
    </row>
    <row r="34">
      <c r="A34" s="4" t="s">
        <v>76</v>
      </c>
      <c r="B34" s="1">
        <v>51.0</v>
      </c>
      <c r="C34" s="1">
        <v>28.0</v>
      </c>
      <c r="D34" s="2">
        <v>44196.0</v>
      </c>
      <c r="E34" s="24" t="s">
        <v>72</v>
      </c>
      <c r="F34">
        <f t="shared" si="2"/>
        <v>0.8214285714</v>
      </c>
      <c r="G34" t="s">
        <v>10</v>
      </c>
      <c r="M34" s="5"/>
      <c r="N34" s="10"/>
      <c r="O34" s="11"/>
      <c r="P34" s="5"/>
    </row>
    <row r="35">
      <c r="A35" s="4" t="s">
        <v>77</v>
      </c>
      <c r="B35" s="1">
        <v>56.0</v>
      </c>
      <c r="C35" s="1">
        <v>34.0</v>
      </c>
      <c r="D35" s="2">
        <v>44196.0</v>
      </c>
      <c r="E35" s="24" t="s">
        <v>72</v>
      </c>
      <c r="F35">
        <f t="shared" si="2"/>
        <v>0.6470588235</v>
      </c>
      <c r="G35" t="s">
        <v>10</v>
      </c>
      <c r="M35" s="5"/>
      <c r="N35" s="10"/>
      <c r="O35" s="11"/>
      <c r="P35" s="5"/>
    </row>
    <row r="36">
      <c r="A36" s="4" t="s">
        <v>78</v>
      </c>
      <c r="B36" s="1">
        <v>48.0</v>
      </c>
      <c r="C36" s="1">
        <v>40.0</v>
      </c>
      <c r="D36" s="2">
        <v>44196.0</v>
      </c>
      <c r="E36" s="24" t="s">
        <v>72</v>
      </c>
      <c r="F36">
        <f t="shared" si="2"/>
        <v>0.2</v>
      </c>
      <c r="G36" t="s">
        <v>10</v>
      </c>
      <c r="M36" s="5"/>
      <c r="N36" s="10"/>
      <c r="O36" s="11"/>
      <c r="P36" s="5"/>
    </row>
    <row r="37">
      <c r="A37" s="21" t="s">
        <v>79</v>
      </c>
      <c r="B37" s="1">
        <v>68.0</v>
      </c>
      <c r="C37" s="1">
        <v>50.0</v>
      </c>
      <c r="D37" s="2">
        <v>44196.0</v>
      </c>
      <c r="E37" s="24" t="s">
        <v>72</v>
      </c>
      <c r="F37">
        <f t="shared" si="2"/>
        <v>0.36</v>
      </c>
      <c r="G37" s="1" t="s">
        <v>18</v>
      </c>
      <c r="M37" s="5"/>
      <c r="N37" s="10"/>
      <c r="O37" s="11"/>
      <c r="P37" s="5"/>
    </row>
    <row r="38">
      <c r="A38" s="4" t="s">
        <v>80</v>
      </c>
      <c r="B38" s="1">
        <v>10.0</v>
      </c>
      <c r="C38" s="1">
        <v>3.0</v>
      </c>
      <c r="D38" s="2">
        <v>44196.0</v>
      </c>
      <c r="E38" s="24" t="s">
        <v>72</v>
      </c>
      <c r="F38">
        <f t="shared" si="2"/>
        <v>2.333333333</v>
      </c>
      <c r="G38" t="s">
        <v>10</v>
      </c>
      <c r="M38" s="5"/>
      <c r="N38" s="10"/>
      <c r="O38" s="11"/>
      <c r="P38" s="5"/>
    </row>
    <row r="39">
      <c r="A39" s="4" t="s">
        <v>81</v>
      </c>
      <c r="B39" s="1">
        <v>37.0</v>
      </c>
      <c r="C39" s="1">
        <v>23.0</v>
      </c>
      <c r="D39" s="2">
        <v>44196.0</v>
      </c>
      <c r="E39" s="24" t="s">
        <v>72</v>
      </c>
      <c r="F39">
        <f t="shared" si="2"/>
        <v>0.6086956522</v>
      </c>
      <c r="G39" t="s">
        <v>18</v>
      </c>
      <c r="M39" s="5"/>
      <c r="N39" s="10"/>
      <c r="O39" s="11"/>
      <c r="P39" s="5"/>
    </row>
    <row r="40">
      <c r="A40" s="4" t="s">
        <v>82</v>
      </c>
      <c r="B40" s="1">
        <v>39.0</v>
      </c>
      <c r="C40" s="1">
        <v>27.0</v>
      </c>
      <c r="D40" s="2">
        <v>44196.0</v>
      </c>
      <c r="E40" s="24" t="s">
        <v>72</v>
      </c>
      <c r="F40">
        <f t="shared" si="2"/>
        <v>0.4444444444</v>
      </c>
      <c r="G40" t="s">
        <v>10</v>
      </c>
      <c r="M40" s="5"/>
      <c r="N40" s="10"/>
      <c r="O40" s="11"/>
      <c r="P40" s="5"/>
    </row>
    <row r="41">
      <c r="A41" s="4" t="s">
        <v>83</v>
      </c>
      <c r="B41" s="1">
        <v>36.0</v>
      </c>
      <c r="C41" s="1">
        <v>37.0</v>
      </c>
      <c r="D41" s="2">
        <v>44196.0</v>
      </c>
      <c r="E41" s="24" t="s">
        <v>72</v>
      </c>
      <c r="F41">
        <f t="shared" si="2"/>
        <v>-0.02702702703</v>
      </c>
      <c r="G41" t="s">
        <v>10</v>
      </c>
      <c r="H41" s="4"/>
      <c r="K41" s="2"/>
      <c r="O41" s="11"/>
      <c r="P41" s="5"/>
    </row>
    <row r="42">
      <c r="A42" s="25" t="s">
        <v>84</v>
      </c>
      <c r="B42" s="1">
        <v>175.0</v>
      </c>
      <c r="C42" s="1">
        <f>B42-54</f>
        <v>121</v>
      </c>
      <c r="D42" s="2">
        <v>44196.0</v>
      </c>
      <c r="E42" s="27" t="s">
        <v>85</v>
      </c>
      <c r="F42">
        <f t="shared" si="2"/>
        <v>0.4462809917</v>
      </c>
      <c r="G42" s="1" t="s">
        <v>10</v>
      </c>
      <c r="I42" s="13"/>
      <c r="J42" s="17"/>
      <c r="K42" s="17"/>
      <c r="L42" s="17"/>
      <c r="M42" s="5"/>
      <c r="N42" s="10"/>
      <c r="O42" s="11"/>
      <c r="P42" s="5"/>
    </row>
    <row r="43">
      <c r="A43" s="25" t="s">
        <v>86</v>
      </c>
      <c r="B43" s="1">
        <v>28.0</v>
      </c>
      <c r="C43" s="1">
        <v>10.0</v>
      </c>
      <c r="D43" s="2">
        <v>44196.0</v>
      </c>
      <c r="E43" s="24" t="s">
        <v>72</v>
      </c>
      <c r="F43">
        <f t="shared" si="2"/>
        <v>1.8</v>
      </c>
      <c r="G43" s="1" t="s">
        <v>18</v>
      </c>
      <c r="I43" s="13"/>
      <c r="J43" s="8"/>
      <c r="K43" s="8"/>
      <c r="L43" s="15"/>
      <c r="M43" s="5"/>
      <c r="N43" s="10"/>
      <c r="O43" s="11"/>
      <c r="P43" s="5"/>
    </row>
    <row r="44">
      <c r="A44" s="21" t="s">
        <v>87</v>
      </c>
      <c r="B44" s="1">
        <v>120.0</v>
      </c>
      <c r="C44" s="1">
        <v>102.0</v>
      </c>
      <c r="D44" s="2">
        <v>44196.0</v>
      </c>
      <c r="E44" s="24" t="s">
        <v>72</v>
      </c>
      <c r="F44">
        <f t="shared" si="2"/>
        <v>0.1764705882</v>
      </c>
      <c r="G44" t="s">
        <v>10</v>
      </c>
      <c r="I44" s="8"/>
      <c r="J44" s="8"/>
      <c r="K44" s="8"/>
      <c r="L44" s="4"/>
      <c r="M44" s="5"/>
      <c r="N44" s="10"/>
      <c r="O44" s="11"/>
      <c r="P44" s="5"/>
    </row>
    <row r="45">
      <c r="A45" s="4" t="s">
        <v>88</v>
      </c>
      <c r="B45" s="1">
        <v>3.0</v>
      </c>
      <c r="C45" s="1">
        <v>3.0</v>
      </c>
      <c r="D45" s="2">
        <v>44196.0</v>
      </c>
      <c r="E45" s="24" t="s">
        <v>72</v>
      </c>
      <c r="F45">
        <f t="shared" si="2"/>
        <v>0</v>
      </c>
      <c r="G45" t="s">
        <v>18</v>
      </c>
      <c r="I45" s="14"/>
      <c r="J45" s="13"/>
      <c r="K45" s="13"/>
      <c r="L45" s="13"/>
      <c r="M45" s="5"/>
      <c r="N45" s="10"/>
      <c r="O45" s="11"/>
      <c r="P45" s="5"/>
    </row>
    <row r="46">
      <c r="A46" s="4" t="s">
        <v>89</v>
      </c>
      <c r="B46" s="1">
        <v>398.0</v>
      </c>
      <c r="C46" s="1">
        <v>280.0</v>
      </c>
      <c r="D46" s="2">
        <v>44196.0</v>
      </c>
      <c r="E46" s="24" t="s">
        <v>72</v>
      </c>
      <c r="F46">
        <f t="shared" si="2"/>
        <v>0.4214285714</v>
      </c>
      <c r="G46" t="s">
        <v>10</v>
      </c>
      <c r="I46" s="4"/>
      <c r="J46" s="4"/>
      <c r="K46" s="8"/>
      <c r="L46" s="8"/>
      <c r="M46" s="5"/>
      <c r="N46" s="10"/>
      <c r="O46" s="11"/>
      <c r="P46" s="5"/>
    </row>
    <row r="47">
      <c r="A47" s="4" t="s">
        <v>90</v>
      </c>
      <c r="B47" s="1">
        <v>5.0</v>
      </c>
      <c r="C47" s="1">
        <v>5.0</v>
      </c>
      <c r="D47" s="2">
        <v>44135.0</v>
      </c>
      <c r="E47" s="20" t="s">
        <v>91</v>
      </c>
      <c r="F47">
        <f t="shared" si="2"/>
        <v>0</v>
      </c>
      <c r="G47" t="s">
        <v>10</v>
      </c>
      <c r="M47" s="5"/>
      <c r="N47" s="10"/>
      <c r="O47" s="11"/>
      <c r="P47" s="5"/>
    </row>
    <row r="48">
      <c r="A48" s="4" t="s">
        <v>92</v>
      </c>
      <c r="B48" s="1">
        <v>173.0</v>
      </c>
      <c r="C48" s="1">
        <v>90.0</v>
      </c>
      <c r="D48" s="2">
        <v>44196.0</v>
      </c>
      <c r="E48" s="12" t="s">
        <v>93</v>
      </c>
      <c r="F48">
        <f t="shared" si="2"/>
        <v>0.9222222222</v>
      </c>
      <c r="G48" t="s">
        <v>10</v>
      </c>
      <c r="M48" s="5"/>
      <c r="N48" s="10"/>
      <c r="O48" s="11"/>
      <c r="P48" s="5"/>
    </row>
    <row r="49">
      <c r="A49" s="4" t="s">
        <v>94</v>
      </c>
      <c r="B49" s="1">
        <v>79.0</v>
      </c>
      <c r="C49" s="1">
        <v>57.0</v>
      </c>
      <c r="D49" s="2">
        <v>44135.0</v>
      </c>
      <c r="E49" s="20" t="s">
        <v>95</v>
      </c>
      <c r="F49">
        <f t="shared" si="2"/>
        <v>0.3859649123</v>
      </c>
      <c r="G49" t="s">
        <v>10</v>
      </c>
      <c r="M49" s="5"/>
      <c r="N49" s="10"/>
      <c r="O49" s="11"/>
      <c r="P49" s="5"/>
    </row>
    <row r="50">
      <c r="A50" s="4" t="s">
        <v>96</v>
      </c>
      <c r="B50" s="1">
        <v>74.0</v>
      </c>
      <c r="C50" s="1">
        <v>55.0</v>
      </c>
      <c r="D50" s="2">
        <v>44165.0</v>
      </c>
      <c r="E50" s="24" t="s">
        <v>72</v>
      </c>
      <c r="F50">
        <f t="shared" si="2"/>
        <v>0.3454545455</v>
      </c>
      <c r="G50" t="s">
        <v>18</v>
      </c>
      <c r="I50" s="13"/>
      <c r="J50" s="8"/>
      <c r="K50" s="8"/>
      <c r="L50" s="9"/>
      <c r="M50" s="5"/>
      <c r="N50" s="10"/>
      <c r="O50" s="11"/>
      <c r="P50" s="5"/>
    </row>
    <row r="51">
      <c r="A51" s="4" t="s">
        <v>97</v>
      </c>
      <c r="B51" s="1">
        <v>42.0</v>
      </c>
      <c r="C51" s="1">
        <v>34.0</v>
      </c>
      <c r="D51" s="2">
        <v>44196.0</v>
      </c>
      <c r="E51" s="24" t="s">
        <v>72</v>
      </c>
      <c r="F51">
        <f t="shared" si="2"/>
        <v>0.2352941176</v>
      </c>
      <c r="G51" t="s">
        <v>10</v>
      </c>
      <c r="M51" s="5"/>
      <c r="N51" s="10"/>
      <c r="O51" s="11"/>
      <c r="P51" s="5"/>
    </row>
    <row r="52">
      <c r="A52" s="4" t="s">
        <v>98</v>
      </c>
      <c r="B52" s="1">
        <v>35.0</v>
      </c>
      <c r="C52" s="1">
        <v>34.0</v>
      </c>
      <c r="D52" s="2">
        <v>44196.0</v>
      </c>
      <c r="E52" s="24" t="s">
        <v>72</v>
      </c>
      <c r="F52">
        <f t="shared" si="2"/>
        <v>0.02941176471</v>
      </c>
      <c r="G52" t="s">
        <v>10</v>
      </c>
      <c r="M52" s="5"/>
      <c r="N52" s="10"/>
      <c r="O52" s="11"/>
      <c r="P52" s="5"/>
    </row>
    <row r="53">
      <c r="A53" s="4" t="s">
        <v>99</v>
      </c>
      <c r="B53" s="1">
        <v>55.0</v>
      </c>
      <c r="C53" s="1">
        <v>50.0</v>
      </c>
      <c r="D53" s="2">
        <v>44196.0</v>
      </c>
      <c r="E53" s="24" t="s">
        <v>72</v>
      </c>
      <c r="F53">
        <f t="shared" si="2"/>
        <v>0.1</v>
      </c>
      <c r="G53" t="s">
        <v>18</v>
      </c>
      <c r="M53" s="5"/>
      <c r="N53" s="10"/>
      <c r="O53" s="11"/>
      <c r="P53" s="5"/>
    </row>
    <row r="54">
      <c r="A54" s="4" t="s">
        <v>100</v>
      </c>
      <c r="B54" s="1">
        <v>188.0</v>
      </c>
      <c r="C54" s="1">
        <v>131.0</v>
      </c>
      <c r="D54" s="2">
        <v>44196.0</v>
      </c>
      <c r="E54" s="24" t="s">
        <v>72</v>
      </c>
      <c r="F54">
        <f t="shared" si="2"/>
        <v>0.4351145038</v>
      </c>
      <c r="G54" t="s">
        <v>10</v>
      </c>
      <c r="I54" s="13"/>
      <c r="J54" s="4"/>
      <c r="K54" s="8"/>
      <c r="L54" s="8"/>
      <c r="M54" s="5"/>
      <c r="N54" s="10"/>
      <c r="O54" s="11"/>
      <c r="P54" s="5"/>
    </row>
    <row r="55">
      <c r="A55" s="4" t="s">
        <v>101</v>
      </c>
      <c r="B55" s="1">
        <v>18.0</v>
      </c>
      <c r="C55" s="1">
        <v>4.0</v>
      </c>
      <c r="D55" s="2">
        <v>44196.0</v>
      </c>
      <c r="E55" s="24" t="s">
        <v>72</v>
      </c>
      <c r="F55">
        <f t="shared" si="2"/>
        <v>3.5</v>
      </c>
      <c r="G55" t="s">
        <v>10</v>
      </c>
      <c r="M55" s="5"/>
      <c r="N55" s="10"/>
      <c r="O55" s="11"/>
      <c r="P55" s="5"/>
    </row>
    <row r="56">
      <c r="A56" s="4" t="s">
        <v>102</v>
      </c>
      <c r="B56" s="1">
        <v>33.0</v>
      </c>
      <c r="C56" s="1">
        <v>30.0</v>
      </c>
      <c r="D56" s="2">
        <v>44104.0</v>
      </c>
      <c r="E56" s="20" t="s">
        <v>103</v>
      </c>
      <c r="F56">
        <f t="shared" si="2"/>
        <v>0.1</v>
      </c>
      <c r="G56" t="s">
        <v>10</v>
      </c>
      <c r="M56" s="5"/>
      <c r="N56" s="10"/>
      <c r="O56" s="11"/>
      <c r="P56" s="5"/>
    </row>
    <row r="57">
      <c r="A57" s="4" t="s">
        <v>104</v>
      </c>
      <c r="B57" s="1">
        <v>40.0</v>
      </c>
      <c r="C57" s="1">
        <v>28.0</v>
      </c>
      <c r="D57" s="2">
        <v>44196.0</v>
      </c>
      <c r="E57" s="20" t="s">
        <v>105</v>
      </c>
      <c r="F57">
        <f t="shared" si="2"/>
        <v>0.4285714286</v>
      </c>
      <c r="G57" t="s">
        <v>18</v>
      </c>
      <c r="M57" s="5"/>
      <c r="N57" s="10"/>
      <c r="O57" s="11"/>
      <c r="P57" s="5"/>
    </row>
    <row r="58">
      <c r="A58" s="4" t="s">
        <v>106</v>
      </c>
      <c r="B58" s="21">
        <v>62.0</v>
      </c>
      <c r="C58" s="1">
        <v>76.0</v>
      </c>
      <c r="D58" s="2">
        <v>44196.0</v>
      </c>
      <c r="E58" s="24" t="s">
        <v>72</v>
      </c>
      <c r="F58">
        <f t="shared" si="2"/>
        <v>-0.1842105263</v>
      </c>
      <c r="G58" t="s">
        <v>18</v>
      </c>
      <c r="I58" s="4"/>
      <c r="J58" s="8"/>
      <c r="K58" s="8"/>
      <c r="L58" s="8"/>
      <c r="M58" s="5"/>
      <c r="N58" s="10"/>
      <c r="O58" s="11"/>
      <c r="P58" s="5"/>
    </row>
    <row r="59">
      <c r="A59" s="1" t="s">
        <v>107</v>
      </c>
      <c r="B59" s="1">
        <v>327.0</v>
      </c>
      <c r="C59" s="1">
        <v>274.0</v>
      </c>
      <c r="D59" s="23">
        <v>44196.0</v>
      </c>
      <c r="E59" s="28" t="s">
        <v>108</v>
      </c>
      <c r="F59">
        <f t="shared" si="2"/>
        <v>0.1934306569</v>
      </c>
      <c r="G59" t="s">
        <v>10</v>
      </c>
      <c r="I59" s="14"/>
      <c r="J59" s="4"/>
      <c r="K59" s="4"/>
      <c r="L59" s="9"/>
      <c r="M59" s="5"/>
      <c r="N59" s="10"/>
      <c r="O59" s="11"/>
      <c r="P59" s="5"/>
    </row>
    <row r="60">
      <c r="A60" s="25" t="s">
        <v>109</v>
      </c>
      <c r="B60" s="1">
        <v>43.0</v>
      </c>
      <c r="C60" s="1">
        <v>34.0</v>
      </c>
      <c r="D60" s="2">
        <v>44196.0</v>
      </c>
      <c r="E60" s="24" t="s">
        <v>72</v>
      </c>
      <c r="F60">
        <f t="shared" si="2"/>
        <v>0.2647058824</v>
      </c>
      <c r="G60" s="1" t="s">
        <v>18</v>
      </c>
      <c r="I60" s="13"/>
      <c r="J60" s="13"/>
      <c r="K60" s="13"/>
      <c r="L60" s="13"/>
      <c r="M60" s="5"/>
      <c r="N60" s="10"/>
      <c r="O60" s="11"/>
      <c r="P60" s="5"/>
    </row>
    <row r="61">
      <c r="A61" s="4" t="s">
        <v>110</v>
      </c>
      <c r="B61" s="21"/>
      <c r="D61" s="2"/>
      <c r="E61" s="20"/>
      <c r="G61" t="s">
        <v>10</v>
      </c>
      <c r="M61" s="5"/>
      <c r="N61" s="10"/>
      <c r="O61" s="11"/>
      <c r="P61" s="5"/>
    </row>
    <row r="62">
      <c r="A62" s="4" t="s">
        <v>111</v>
      </c>
      <c r="B62" s="21">
        <v>128.0</v>
      </c>
      <c r="C62" s="21">
        <v>105.0</v>
      </c>
      <c r="D62" s="2">
        <v>44196.0</v>
      </c>
      <c r="E62" s="20" t="s">
        <v>112</v>
      </c>
      <c r="F62">
        <f t="shared" ref="F62:F63" si="8">(B62-C62)/C62</f>
        <v>0.219047619</v>
      </c>
      <c r="G62" t="s">
        <v>25</v>
      </c>
      <c r="I62" s="14"/>
      <c r="J62" s="4"/>
      <c r="K62" s="4"/>
      <c r="L62" s="9"/>
      <c r="M62" s="5"/>
      <c r="N62" s="10"/>
      <c r="O62" s="11"/>
      <c r="P62" s="5"/>
    </row>
    <row r="63">
      <c r="A63" s="4" t="s">
        <v>113</v>
      </c>
      <c r="B63" s="1">
        <v>20.0</v>
      </c>
      <c r="C63" s="1">
        <v>17.0</v>
      </c>
      <c r="D63" s="2">
        <v>44196.0</v>
      </c>
      <c r="E63" s="24" t="s">
        <v>72</v>
      </c>
      <c r="F63">
        <f t="shared" si="8"/>
        <v>0.1764705882</v>
      </c>
      <c r="G63" t="s">
        <v>25</v>
      </c>
      <c r="M63" s="5"/>
      <c r="N63" s="10"/>
      <c r="O63" s="11"/>
      <c r="P63" s="5"/>
    </row>
    <row r="64">
      <c r="A64" s="4" t="s">
        <v>114</v>
      </c>
      <c r="D64" s="2"/>
      <c r="E64" s="21"/>
      <c r="G64" s="1" t="s">
        <v>10</v>
      </c>
      <c r="M64" s="5"/>
      <c r="N64" s="10"/>
      <c r="O64" s="11"/>
      <c r="P64" s="5"/>
    </row>
    <row r="65">
      <c r="A65" s="1" t="s">
        <v>115</v>
      </c>
      <c r="B65" s="1">
        <v>35.0</v>
      </c>
      <c r="C65" s="1">
        <v>19.0</v>
      </c>
      <c r="D65" s="2">
        <v>44196.0</v>
      </c>
      <c r="E65" s="24" t="s">
        <v>72</v>
      </c>
      <c r="F65">
        <f t="shared" ref="F65:F68" si="9">(B65-C65)/C65</f>
        <v>0.8421052632</v>
      </c>
      <c r="G65" t="s">
        <v>18</v>
      </c>
      <c r="M65" s="5"/>
      <c r="N65" s="10"/>
      <c r="O65" s="11"/>
      <c r="P65" s="5"/>
    </row>
    <row r="66">
      <c r="A66" s="4" t="s">
        <v>116</v>
      </c>
      <c r="B66" s="21">
        <v>76.0</v>
      </c>
      <c r="C66" s="1">
        <v>80.0</v>
      </c>
      <c r="D66" s="2">
        <v>44196.0</v>
      </c>
      <c r="E66" s="20" t="s">
        <v>117</v>
      </c>
      <c r="F66">
        <f t="shared" si="9"/>
        <v>-0.05</v>
      </c>
      <c r="G66" s="1" t="s">
        <v>10</v>
      </c>
      <c r="M66" s="5"/>
      <c r="N66" s="10"/>
      <c r="O66" s="11"/>
      <c r="P66" s="5"/>
    </row>
    <row r="67">
      <c r="A67" s="29" t="s">
        <v>118</v>
      </c>
      <c r="B67" s="1">
        <v>21.0</v>
      </c>
      <c r="C67" s="1">
        <v>9.0</v>
      </c>
      <c r="D67" s="2">
        <v>44196.0</v>
      </c>
      <c r="E67" s="24" t="s">
        <v>72</v>
      </c>
      <c r="F67">
        <f t="shared" si="9"/>
        <v>1.333333333</v>
      </c>
      <c r="G67" s="1" t="s">
        <v>10</v>
      </c>
      <c r="M67" s="5"/>
      <c r="N67" s="10"/>
      <c r="O67" s="11"/>
      <c r="P67" s="5"/>
    </row>
    <row r="68">
      <c r="A68" s="4" t="s">
        <v>119</v>
      </c>
      <c r="B68" s="1">
        <v>132.0</v>
      </c>
      <c r="C68" s="1">
        <v>86.0</v>
      </c>
      <c r="D68" s="2">
        <v>44196.0</v>
      </c>
      <c r="E68" s="24" t="s">
        <v>72</v>
      </c>
      <c r="F68">
        <f t="shared" si="9"/>
        <v>0.5348837209</v>
      </c>
      <c r="G68" s="1" t="s">
        <v>10</v>
      </c>
      <c r="M68" s="5"/>
      <c r="N68" s="10"/>
      <c r="O68" s="11"/>
      <c r="P68" s="5"/>
    </row>
    <row r="69">
      <c r="A69" s="4" t="s">
        <v>120</v>
      </c>
      <c r="D69" s="30"/>
      <c r="E69" s="4"/>
      <c r="M69" s="5"/>
      <c r="N69" s="10"/>
      <c r="O69" s="11"/>
      <c r="P69" s="5"/>
    </row>
    <row r="70">
      <c r="A70" s="4" t="s">
        <v>121</v>
      </c>
      <c r="D70" s="30"/>
      <c r="E70" s="4"/>
      <c r="M70" s="5"/>
      <c r="N70" s="10"/>
      <c r="O70" s="11"/>
      <c r="P70" s="5"/>
    </row>
    <row r="71">
      <c r="A71" s="25" t="s">
        <v>122</v>
      </c>
      <c r="D71" s="30"/>
      <c r="M71" s="5"/>
      <c r="N71" s="10"/>
      <c r="O71" s="11"/>
      <c r="P71" s="5"/>
    </row>
    <row r="72">
      <c r="A72" s="25" t="s">
        <v>123</v>
      </c>
      <c r="D72" s="30"/>
      <c r="M72" s="5"/>
      <c r="N72" s="10"/>
      <c r="O72" s="11"/>
      <c r="P72" s="5"/>
    </row>
    <row r="73">
      <c r="A73" s="25" t="s">
        <v>124</v>
      </c>
      <c r="D73" s="30"/>
      <c r="M73" s="5"/>
      <c r="N73" s="10"/>
      <c r="O73" s="11"/>
      <c r="P73" s="5"/>
    </row>
    <row r="74">
      <c r="A74" s="25" t="s">
        <v>125</v>
      </c>
      <c r="B74" s="1">
        <v>40.0</v>
      </c>
      <c r="C74" s="1">
        <v>25.0</v>
      </c>
      <c r="D74" s="2">
        <v>44148.0</v>
      </c>
      <c r="E74" s="16" t="s">
        <v>126</v>
      </c>
      <c r="F74">
        <f>(B74-C74)/C74</f>
        <v>0.6</v>
      </c>
      <c r="G74" s="1" t="s">
        <v>10</v>
      </c>
      <c r="M74" s="5"/>
      <c r="N74" s="10"/>
      <c r="O74" s="11"/>
      <c r="P74" s="5"/>
    </row>
    <row r="75">
      <c r="A75" s="25" t="s">
        <v>127</v>
      </c>
      <c r="D75" s="30"/>
      <c r="M75" s="5"/>
      <c r="N75" s="10"/>
      <c r="O75" s="11"/>
      <c r="P75" s="5"/>
    </row>
    <row r="76">
      <c r="A76" s="25" t="s">
        <v>128</v>
      </c>
      <c r="D76" s="30"/>
      <c r="M76" s="5"/>
      <c r="N76" s="10"/>
      <c r="O76" s="11"/>
      <c r="P76" s="5"/>
    </row>
    <row r="77">
      <c r="A77" s="25" t="s">
        <v>129</v>
      </c>
      <c r="D77" s="30"/>
      <c r="M77" s="5"/>
      <c r="N77" s="10"/>
      <c r="O77" s="11"/>
      <c r="P77" s="5"/>
    </row>
    <row r="78">
      <c r="A78" s="25" t="s">
        <v>130</v>
      </c>
      <c r="D78" s="30"/>
      <c r="M78" s="5"/>
      <c r="N78" s="10"/>
      <c r="O78" s="11"/>
      <c r="P78" s="5"/>
    </row>
    <row r="79">
      <c r="A79" s="25" t="s">
        <v>131</v>
      </c>
      <c r="D79" s="30"/>
      <c r="M79" s="5"/>
      <c r="N79" s="10"/>
      <c r="O79" s="11"/>
      <c r="P79" s="5"/>
    </row>
    <row r="80">
      <c r="A80" s="25" t="s">
        <v>132</v>
      </c>
      <c r="D80" s="30"/>
      <c r="M80" s="5"/>
      <c r="N80" s="10"/>
      <c r="O80" s="11"/>
      <c r="P80" s="5"/>
    </row>
    <row r="81">
      <c r="A81" s="25" t="s">
        <v>133</v>
      </c>
      <c r="D81" s="30"/>
      <c r="M81" s="5"/>
      <c r="N81" s="10"/>
      <c r="O81" s="11"/>
      <c r="P81" s="5"/>
    </row>
    <row r="82">
      <c r="A82" s="25" t="s">
        <v>134</v>
      </c>
      <c r="D82" s="30"/>
      <c r="M82" s="5"/>
      <c r="N82" s="10"/>
      <c r="O82" s="11"/>
      <c r="P82" s="5"/>
    </row>
    <row r="83">
      <c r="A83" s="25" t="s">
        <v>135</v>
      </c>
      <c r="D83" s="30"/>
      <c r="M83" s="5"/>
      <c r="N83" s="10"/>
      <c r="O83" s="11"/>
      <c r="P83" s="5"/>
    </row>
    <row r="84">
      <c r="A84" s="25" t="s">
        <v>136</v>
      </c>
      <c r="D84" s="30"/>
      <c r="M84" s="5"/>
      <c r="N84" s="10"/>
      <c r="O84" s="11"/>
      <c r="P84" s="5"/>
    </row>
    <row r="85">
      <c r="A85" s="25" t="s">
        <v>137</v>
      </c>
      <c r="D85" s="30"/>
      <c r="M85" s="5"/>
      <c r="N85" s="10"/>
      <c r="O85" s="11"/>
      <c r="P85" s="5"/>
    </row>
    <row r="86">
      <c r="A86" s="25" t="s">
        <v>138</v>
      </c>
      <c r="D86" s="30"/>
      <c r="M86" s="5"/>
      <c r="N86" s="10"/>
      <c r="O86" s="11"/>
      <c r="P86" s="5"/>
    </row>
    <row r="87">
      <c r="A87" s="25" t="s">
        <v>139</v>
      </c>
      <c r="D87" s="30"/>
      <c r="M87" s="5"/>
      <c r="N87" s="10"/>
      <c r="O87" s="11"/>
      <c r="P87" s="5"/>
    </row>
    <row r="88">
      <c r="A88" s="25" t="s">
        <v>140</v>
      </c>
      <c r="D88" s="30"/>
      <c r="M88" s="5"/>
      <c r="N88" s="10"/>
      <c r="O88" s="11"/>
      <c r="P88" s="5"/>
    </row>
    <row r="89">
      <c r="A89" s="25" t="s">
        <v>141</v>
      </c>
      <c r="D89" s="30"/>
      <c r="M89" s="5"/>
      <c r="N89" s="10"/>
      <c r="O89" s="11"/>
      <c r="P89" s="5"/>
    </row>
    <row r="90">
      <c r="D90" s="30"/>
      <c r="M90" s="5"/>
      <c r="N90" s="10"/>
      <c r="O90" s="11"/>
      <c r="P90" s="5"/>
    </row>
    <row r="91">
      <c r="D91" s="30"/>
      <c r="M91" s="5"/>
      <c r="N91" s="10"/>
      <c r="O91" s="11"/>
      <c r="P91" s="5"/>
    </row>
    <row r="92">
      <c r="D92" s="30"/>
      <c r="M92" s="5"/>
      <c r="N92" s="10"/>
      <c r="O92" s="11"/>
      <c r="P92" s="5"/>
    </row>
    <row r="93">
      <c r="D93" s="30"/>
      <c r="M93" s="5"/>
      <c r="N93" s="10"/>
      <c r="O93" s="11"/>
      <c r="P93" s="6"/>
    </row>
    <row r="94">
      <c r="D94" s="30"/>
      <c r="M94" s="5"/>
      <c r="N94" s="10"/>
      <c r="O94" s="11"/>
      <c r="P94" s="5"/>
    </row>
    <row r="95">
      <c r="D95" s="30"/>
      <c r="M95" s="5"/>
      <c r="N95" s="10"/>
      <c r="O95" s="11"/>
      <c r="P95" s="5"/>
    </row>
    <row r="96">
      <c r="D96" s="30"/>
      <c r="M96" s="5"/>
      <c r="N96" s="10"/>
      <c r="O96" s="11"/>
      <c r="P96" s="5"/>
    </row>
    <row r="97">
      <c r="D97" s="30"/>
      <c r="M97" s="5"/>
      <c r="N97" s="10"/>
      <c r="O97" s="11"/>
      <c r="P97" s="5"/>
    </row>
    <row r="98">
      <c r="D98" s="30"/>
      <c r="M98" s="5"/>
      <c r="N98" s="10"/>
      <c r="O98" s="11"/>
      <c r="P98" s="5"/>
    </row>
    <row r="99">
      <c r="D99" s="30"/>
      <c r="M99" s="5"/>
      <c r="N99" s="10"/>
      <c r="O99" s="11"/>
      <c r="P99" s="5"/>
    </row>
    <row r="100">
      <c r="D100" s="30"/>
      <c r="M100" s="5"/>
      <c r="N100" s="10"/>
      <c r="O100" s="11"/>
      <c r="P100" s="5"/>
    </row>
    <row r="101">
      <c r="D101" s="30"/>
      <c r="M101" s="5"/>
      <c r="N101" s="10"/>
      <c r="O101" s="11"/>
      <c r="P101" s="5"/>
    </row>
    <row r="102">
      <c r="D102" s="30"/>
      <c r="M102" s="5"/>
      <c r="N102" s="10"/>
      <c r="O102" s="11"/>
      <c r="P102" s="5"/>
    </row>
    <row r="103">
      <c r="D103" s="30"/>
      <c r="M103" s="5"/>
      <c r="N103" s="5"/>
      <c r="O103" s="5"/>
    </row>
    <row r="104">
      <c r="D104" s="30"/>
    </row>
    <row r="105">
      <c r="D105" s="30"/>
    </row>
    <row r="106">
      <c r="D106" s="30"/>
    </row>
    <row r="107">
      <c r="D107" s="30"/>
    </row>
    <row r="108">
      <c r="D108" s="30"/>
    </row>
    <row r="109">
      <c r="D109" s="30"/>
    </row>
    <row r="110">
      <c r="D110" s="30"/>
    </row>
    <row r="111">
      <c r="D111" s="30"/>
    </row>
    <row r="112">
      <c r="D112" s="30"/>
    </row>
    <row r="113">
      <c r="D113" s="30"/>
    </row>
    <row r="114">
      <c r="D114" s="30"/>
    </row>
    <row r="115">
      <c r="D115" s="30"/>
    </row>
    <row r="116">
      <c r="D116" s="30"/>
    </row>
    <row r="117">
      <c r="D117" s="30"/>
    </row>
    <row r="118">
      <c r="D118" s="30"/>
    </row>
    <row r="119">
      <c r="D119" s="30"/>
    </row>
    <row r="120">
      <c r="D120" s="30"/>
    </row>
    <row r="121">
      <c r="D121" s="30"/>
    </row>
    <row r="122">
      <c r="D122" s="30"/>
    </row>
    <row r="123">
      <c r="D123" s="30"/>
    </row>
    <row r="124">
      <c r="D124" s="30"/>
    </row>
    <row r="125">
      <c r="D125" s="30"/>
    </row>
    <row r="126">
      <c r="D126" s="30"/>
    </row>
    <row r="127">
      <c r="D127" s="30"/>
    </row>
    <row r="128">
      <c r="D128" s="30"/>
    </row>
    <row r="129">
      <c r="D129" s="30"/>
    </row>
    <row r="130">
      <c r="D130" s="30"/>
    </row>
    <row r="131">
      <c r="D131" s="30"/>
    </row>
    <row r="132">
      <c r="D132" s="30"/>
    </row>
    <row r="133">
      <c r="D133" s="30"/>
    </row>
    <row r="134">
      <c r="D134" s="30"/>
    </row>
    <row r="135">
      <c r="D135" s="30"/>
    </row>
    <row r="136">
      <c r="D136" s="30"/>
    </row>
    <row r="137">
      <c r="D137" s="30"/>
    </row>
    <row r="138">
      <c r="D138" s="30"/>
    </row>
    <row r="139">
      <c r="D139" s="30"/>
    </row>
    <row r="140">
      <c r="D140" s="30"/>
    </row>
    <row r="141">
      <c r="D141" s="30"/>
    </row>
    <row r="142">
      <c r="D142" s="30"/>
    </row>
    <row r="143">
      <c r="D143" s="30"/>
    </row>
    <row r="144">
      <c r="D144" s="30"/>
    </row>
    <row r="145">
      <c r="D145" s="30"/>
    </row>
    <row r="146">
      <c r="D146" s="30"/>
    </row>
    <row r="147">
      <c r="D147" s="30"/>
    </row>
    <row r="148">
      <c r="D148" s="30"/>
    </row>
    <row r="149">
      <c r="D149" s="30"/>
    </row>
    <row r="150">
      <c r="D150" s="30"/>
    </row>
    <row r="151">
      <c r="D151" s="30"/>
    </row>
    <row r="152">
      <c r="D152" s="30"/>
    </row>
    <row r="153">
      <c r="D153" s="30"/>
    </row>
    <row r="154">
      <c r="D154" s="30"/>
    </row>
    <row r="155">
      <c r="D155" s="30"/>
    </row>
    <row r="156">
      <c r="D156" s="30"/>
    </row>
    <row r="157">
      <c r="D157" s="30"/>
    </row>
    <row r="158">
      <c r="D158" s="30"/>
    </row>
    <row r="159">
      <c r="D159" s="30"/>
    </row>
    <row r="160">
      <c r="D160" s="30"/>
    </row>
    <row r="161">
      <c r="D161" s="30"/>
    </row>
    <row r="162">
      <c r="D162" s="30"/>
    </row>
    <row r="163">
      <c r="D163" s="30"/>
    </row>
    <row r="164">
      <c r="D164" s="30"/>
    </row>
    <row r="165">
      <c r="D165" s="30"/>
    </row>
    <row r="166">
      <c r="D166" s="30"/>
    </row>
    <row r="167">
      <c r="D167" s="30"/>
    </row>
    <row r="168">
      <c r="D168" s="30"/>
    </row>
    <row r="169">
      <c r="D169" s="30"/>
    </row>
    <row r="170">
      <c r="D170" s="30"/>
    </row>
    <row r="171">
      <c r="D171" s="30"/>
    </row>
    <row r="172">
      <c r="D172" s="30"/>
    </row>
    <row r="173">
      <c r="D173" s="30"/>
    </row>
    <row r="174">
      <c r="D174" s="30"/>
    </row>
    <row r="175">
      <c r="D175" s="30"/>
    </row>
    <row r="176">
      <c r="D176" s="30"/>
    </row>
    <row r="177">
      <c r="D177" s="30"/>
    </row>
    <row r="178">
      <c r="D178" s="30"/>
    </row>
    <row r="179">
      <c r="D179" s="30"/>
    </row>
    <row r="180">
      <c r="D180" s="30"/>
    </row>
    <row r="181">
      <c r="D181" s="30"/>
    </row>
    <row r="182">
      <c r="D182" s="30"/>
    </row>
    <row r="183">
      <c r="D183" s="30"/>
    </row>
    <row r="184">
      <c r="D184" s="30"/>
    </row>
    <row r="185">
      <c r="D185" s="30"/>
    </row>
    <row r="186">
      <c r="D186" s="30"/>
    </row>
    <row r="187">
      <c r="D187" s="30"/>
    </row>
    <row r="188">
      <c r="D188" s="30"/>
    </row>
    <row r="189">
      <c r="D189" s="30"/>
    </row>
    <row r="190">
      <c r="D190" s="30"/>
    </row>
    <row r="191">
      <c r="D191" s="30"/>
    </row>
    <row r="192">
      <c r="D192" s="30"/>
    </row>
    <row r="193">
      <c r="D193" s="30"/>
    </row>
    <row r="194">
      <c r="D194" s="30"/>
    </row>
    <row r="195">
      <c r="D195" s="30"/>
    </row>
    <row r="196">
      <c r="D196" s="30"/>
    </row>
    <row r="197">
      <c r="D197" s="30"/>
    </row>
    <row r="198">
      <c r="D198" s="30"/>
    </row>
    <row r="199">
      <c r="D199" s="30"/>
    </row>
    <row r="200">
      <c r="D200" s="30"/>
    </row>
    <row r="201">
      <c r="D201" s="30"/>
    </row>
    <row r="202">
      <c r="D202" s="30"/>
    </row>
    <row r="203">
      <c r="D203" s="30"/>
    </row>
    <row r="204">
      <c r="D204" s="30"/>
    </row>
    <row r="205">
      <c r="D205" s="30"/>
    </row>
    <row r="206">
      <c r="D206" s="30"/>
    </row>
    <row r="207">
      <c r="D207" s="30"/>
    </row>
    <row r="208">
      <c r="D208" s="30"/>
    </row>
    <row r="209">
      <c r="D209" s="30"/>
    </row>
    <row r="210">
      <c r="D210" s="30"/>
    </row>
    <row r="211">
      <c r="D211" s="30"/>
    </row>
    <row r="212">
      <c r="D212" s="30"/>
    </row>
    <row r="213">
      <c r="D213" s="30"/>
    </row>
    <row r="214">
      <c r="D214" s="30"/>
    </row>
    <row r="215">
      <c r="D215" s="30"/>
    </row>
    <row r="216">
      <c r="D216" s="30"/>
    </row>
    <row r="217">
      <c r="D217" s="30"/>
    </row>
    <row r="218">
      <c r="D218" s="30"/>
    </row>
    <row r="219">
      <c r="D219" s="30"/>
    </row>
    <row r="220">
      <c r="D220" s="30"/>
    </row>
    <row r="221">
      <c r="D221" s="30"/>
    </row>
    <row r="222">
      <c r="D222" s="30"/>
    </row>
    <row r="223">
      <c r="D223" s="30"/>
    </row>
    <row r="224">
      <c r="D224" s="30"/>
    </row>
    <row r="225">
      <c r="D225" s="30"/>
    </row>
    <row r="226">
      <c r="D226" s="30"/>
    </row>
    <row r="227">
      <c r="D227" s="30"/>
    </row>
    <row r="228">
      <c r="D228" s="30"/>
    </row>
    <row r="229">
      <c r="D229" s="30"/>
    </row>
    <row r="230">
      <c r="D230" s="30"/>
    </row>
    <row r="231">
      <c r="D231" s="30"/>
    </row>
    <row r="232">
      <c r="D232" s="30"/>
    </row>
    <row r="233">
      <c r="D233" s="30"/>
    </row>
    <row r="234">
      <c r="D234" s="30"/>
    </row>
    <row r="235">
      <c r="D235" s="30"/>
    </row>
    <row r="236">
      <c r="D236" s="30"/>
    </row>
    <row r="237">
      <c r="D237" s="30"/>
    </row>
    <row r="238">
      <c r="D238" s="30"/>
    </row>
    <row r="239">
      <c r="D239" s="30"/>
    </row>
    <row r="240">
      <c r="D240" s="30"/>
    </row>
    <row r="241">
      <c r="D241" s="30"/>
    </row>
    <row r="242">
      <c r="D242" s="30"/>
    </row>
    <row r="243">
      <c r="D243" s="30"/>
    </row>
    <row r="244">
      <c r="D244" s="30"/>
    </row>
    <row r="245">
      <c r="D245" s="30"/>
    </row>
    <row r="246">
      <c r="D246" s="30"/>
    </row>
    <row r="247">
      <c r="D247" s="30"/>
    </row>
    <row r="248">
      <c r="D248" s="30"/>
    </row>
    <row r="249">
      <c r="D249" s="30"/>
    </row>
    <row r="250">
      <c r="D250" s="30"/>
    </row>
    <row r="251">
      <c r="D251" s="30"/>
    </row>
    <row r="252">
      <c r="D252" s="30"/>
    </row>
    <row r="253">
      <c r="D253" s="30"/>
    </row>
    <row r="254">
      <c r="D254" s="30"/>
    </row>
    <row r="255">
      <c r="D255" s="30"/>
    </row>
    <row r="256">
      <c r="D256" s="30"/>
    </row>
    <row r="257">
      <c r="D257" s="30"/>
    </row>
    <row r="258">
      <c r="D258" s="30"/>
    </row>
    <row r="259">
      <c r="D259" s="30"/>
    </row>
    <row r="260">
      <c r="D260" s="30"/>
    </row>
    <row r="261">
      <c r="D261" s="30"/>
    </row>
    <row r="262">
      <c r="D262" s="30"/>
    </row>
    <row r="263">
      <c r="D263" s="30"/>
    </row>
    <row r="264">
      <c r="D264" s="30"/>
    </row>
    <row r="265">
      <c r="D265" s="30"/>
    </row>
    <row r="266">
      <c r="D266" s="30"/>
    </row>
    <row r="267">
      <c r="D267" s="30"/>
    </row>
    <row r="268">
      <c r="D268" s="30"/>
    </row>
    <row r="269">
      <c r="D269" s="30"/>
    </row>
    <row r="270">
      <c r="D270" s="30"/>
    </row>
    <row r="271">
      <c r="D271" s="30"/>
    </row>
    <row r="272">
      <c r="D272" s="30"/>
    </row>
    <row r="273">
      <c r="D273" s="30"/>
    </row>
    <row r="274">
      <c r="D274" s="30"/>
    </row>
    <row r="275">
      <c r="D275" s="30"/>
    </row>
    <row r="276">
      <c r="D276" s="30"/>
    </row>
    <row r="277">
      <c r="D277" s="30"/>
    </row>
    <row r="278">
      <c r="D278" s="30"/>
    </row>
    <row r="279">
      <c r="D279" s="30"/>
    </row>
    <row r="280">
      <c r="D280" s="30"/>
    </row>
    <row r="281">
      <c r="D281" s="30"/>
    </row>
    <row r="282">
      <c r="D282" s="30"/>
    </row>
    <row r="283">
      <c r="D283" s="30"/>
    </row>
    <row r="284">
      <c r="D284" s="30"/>
    </row>
    <row r="285">
      <c r="D285" s="30"/>
    </row>
    <row r="286">
      <c r="D286" s="30"/>
    </row>
    <row r="287">
      <c r="D287" s="30"/>
    </row>
    <row r="288">
      <c r="D288" s="30"/>
    </row>
    <row r="289">
      <c r="D289" s="30"/>
    </row>
    <row r="290">
      <c r="D290" s="30"/>
    </row>
    <row r="291">
      <c r="D291" s="30"/>
    </row>
    <row r="292">
      <c r="D292" s="30"/>
    </row>
    <row r="293">
      <c r="D293" s="30"/>
    </row>
    <row r="294">
      <c r="D294" s="30"/>
    </row>
    <row r="295">
      <c r="D295" s="30"/>
    </row>
    <row r="296">
      <c r="D296" s="30"/>
    </row>
    <row r="297">
      <c r="D297" s="30"/>
    </row>
    <row r="298">
      <c r="D298" s="30"/>
    </row>
    <row r="299">
      <c r="D299" s="30"/>
    </row>
    <row r="300">
      <c r="D300" s="30"/>
    </row>
    <row r="301">
      <c r="D301" s="30"/>
    </row>
    <row r="302">
      <c r="D302" s="30"/>
    </row>
    <row r="303">
      <c r="D303" s="30"/>
    </row>
    <row r="304">
      <c r="D304" s="30"/>
    </row>
    <row r="305">
      <c r="D305" s="30"/>
    </row>
    <row r="306">
      <c r="D306" s="30"/>
    </row>
    <row r="307">
      <c r="D307" s="30"/>
    </row>
    <row r="308">
      <c r="D308" s="30"/>
    </row>
    <row r="309">
      <c r="D309" s="30"/>
    </row>
    <row r="310">
      <c r="D310" s="30"/>
    </row>
    <row r="311">
      <c r="D311" s="30"/>
    </row>
    <row r="312">
      <c r="D312" s="30"/>
    </row>
    <row r="313">
      <c r="D313" s="30"/>
    </row>
    <row r="314">
      <c r="D314" s="30"/>
    </row>
    <row r="315">
      <c r="D315" s="30"/>
    </row>
    <row r="316">
      <c r="D316" s="30"/>
    </row>
    <row r="317">
      <c r="D317" s="30"/>
    </row>
    <row r="318">
      <c r="D318" s="30"/>
    </row>
    <row r="319">
      <c r="D319" s="30"/>
    </row>
    <row r="320">
      <c r="D320" s="30"/>
    </row>
    <row r="321">
      <c r="D321" s="30"/>
    </row>
    <row r="322">
      <c r="D322" s="30"/>
    </row>
    <row r="323">
      <c r="D323" s="30"/>
    </row>
    <row r="324">
      <c r="D324" s="30"/>
    </row>
    <row r="325">
      <c r="D325" s="30"/>
    </row>
    <row r="326">
      <c r="D326" s="30"/>
    </row>
    <row r="327">
      <c r="D327" s="30"/>
    </row>
    <row r="328">
      <c r="D328" s="30"/>
    </row>
    <row r="329">
      <c r="D329" s="30"/>
    </row>
    <row r="330">
      <c r="D330" s="30"/>
    </row>
    <row r="331">
      <c r="D331" s="30"/>
    </row>
    <row r="332">
      <c r="D332" s="30"/>
    </row>
    <row r="333">
      <c r="D333" s="30"/>
    </row>
    <row r="334">
      <c r="D334" s="30"/>
    </row>
    <row r="335">
      <c r="D335" s="30"/>
    </row>
    <row r="336">
      <c r="D336" s="30"/>
    </row>
    <row r="337">
      <c r="D337" s="30"/>
    </row>
    <row r="338">
      <c r="D338" s="30"/>
    </row>
    <row r="339">
      <c r="D339" s="30"/>
    </row>
    <row r="340">
      <c r="D340" s="30"/>
    </row>
    <row r="341">
      <c r="D341" s="30"/>
    </row>
    <row r="342">
      <c r="D342" s="30"/>
    </row>
    <row r="343">
      <c r="D343" s="30"/>
    </row>
    <row r="344">
      <c r="D344" s="30"/>
    </row>
    <row r="345">
      <c r="D345" s="30"/>
    </row>
    <row r="346">
      <c r="D346" s="30"/>
    </row>
    <row r="347">
      <c r="D347" s="30"/>
    </row>
    <row r="348">
      <c r="D348" s="30"/>
    </row>
    <row r="349">
      <c r="D349" s="30"/>
    </row>
    <row r="350">
      <c r="D350" s="30"/>
    </row>
    <row r="351">
      <c r="D351" s="30"/>
    </row>
    <row r="352">
      <c r="D352" s="30"/>
    </row>
    <row r="353">
      <c r="D353" s="30"/>
    </row>
    <row r="354">
      <c r="D354" s="30"/>
    </row>
    <row r="355">
      <c r="D355" s="30"/>
    </row>
    <row r="356">
      <c r="D356" s="30"/>
    </row>
    <row r="357">
      <c r="D357" s="30"/>
    </row>
    <row r="358">
      <c r="D358" s="30"/>
    </row>
    <row r="359">
      <c r="D359" s="30"/>
    </row>
    <row r="360">
      <c r="D360" s="30"/>
    </row>
    <row r="361">
      <c r="D361" s="30"/>
    </row>
    <row r="362">
      <c r="D362" s="30"/>
    </row>
    <row r="363">
      <c r="D363" s="30"/>
    </row>
    <row r="364">
      <c r="D364" s="30"/>
    </row>
    <row r="365">
      <c r="D365" s="30"/>
    </row>
    <row r="366">
      <c r="D366" s="30"/>
    </row>
    <row r="367">
      <c r="D367" s="30"/>
    </row>
    <row r="368">
      <c r="D368" s="30"/>
    </row>
    <row r="369">
      <c r="D369" s="30"/>
    </row>
    <row r="370">
      <c r="D370" s="30"/>
    </row>
    <row r="371">
      <c r="D371" s="30"/>
    </row>
    <row r="372">
      <c r="D372" s="30"/>
    </row>
    <row r="373">
      <c r="D373" s="30"/>
    </row>
    <row r="374">
      <c r="D374" s="30"/>
    </row>
    <row r="375">
      <c r="D375" s="30"/>
    </row>
    <row r="376">
      <c r="D376" s="30"/>
    </row>
    <row r="377">
      <c r="D377" s="30"/>
    </row>
    <row r="378">
      <c r="D378" s="30"/>
    </row>
    <row r="379">
      <c r="D379" s="30"/>
    </row>
    <row r="380">
      <c r="D380" s="30"/>
    </row>
    <row r="381">
      <c r="D381" s="30"/>
    </row>
    <row r="382">
      <c r="D382" s="30"/>
    </row>
    <row r="383">
      <c r="D383" s="30"/>
    </row>
    <row r="384">
      <c r="D384" s="30"/>
    </row>
    <row r="385">
      <c r="D385" s="30"/>
    </row>
    <row r="386">
      <c r="D386" s="30"/>
    </row>
    <row r="387">
      <c r="D387" s="30"/>
    </row>
    <row r="388">
      <c r="D388" s="30"/>
    </row>
    <row r="389">
      <c r="D389" s="30"/>
    </row>
    <row r="390">
      <c r="D390" s="30"/>
    </row>
    <row r="391">
      <c r="D391" s="30"/>
    </row>
    <row r="392">
      <c r="D392" s="30"/>
    </row>
    <row r="393">
      <c r="D393" s="30"/>
    </row>
    <row r="394">
      <c r="D394" s="30"/>
    </row>
    <row r="395">
      <c r="D395" s="30"/>
    </row>
    <row r="396">
      <c r="D396" s="30"/>
    </row>
    <row r="397">
      <c r="D397" s="30"/>
    </row>
    <row r="398">
      <c r="D398" s="30"/>
    </row>
    <row r="399">
      <c r="D399" s="30"/>
    </row>
    <row r="400">
      <c r="D400" s="30"/>
    </row>
    <row r="401">
      <c r="D401" s="30"/>
    </row>
    <row r="402">
      <c r="D402" s="30"/>
    </row>
    <row r="403">
      <c r="D403" s="30"/>
    </row>
    <row r="404">
      <c r="D404" s="30"/>
    </row>
    <row r="405">
      <c r="D405" s="30"/>
    </row>
    <row r="406">
      <c r="D406" s="30"/>
    </row>
    <row r="407">
      <c r="D407" s="30"/>
    </row>
    <row r="408">
      <c r="D408" s="30"/>
    </row>
    <row r="409">
      <c r="D409" s="30"/>
    </row>
    <row r="410">
      <c r="D410" s="30"/>
    </row>
    <row r="411">
      <c r="D411" s="30"/>
    </row>
    <row r="412">
      <c r="D412" s="30"/>
    </row>
    <row r="413">
      <c r="D413" s="30"/>
    </row>
    <row r="414">
      <c r="D414" s="30"/>
    </row>
    <row r="415">
      <c r="D415" s="30"/>
    </row>
    <row r="416">
      <c r="D416" s="30"/>
    </row>
    <row r="417">
      <c r="D417" s="30"/>
    </row>
    <row r="418">
      <c r="D418" s="30"/>
    </row>
    <row r="419">
      <c r="D419" s="30"/>
    </row>
    <row r="420">
      <c r="D420" s="30"/>
    </row>
    <row r="421">
      <c r="D421" s="30"/>
    </row>
    <row r="422">
      <c r="D422" s="30"/>
    </row>
    <row r="423">
      <c r="D423" s="30"/>
    </row>
    <row r="424">
      <c r="D424" s="30"/>
    </row>
    <row r="425">
      <c r="D425" s="30"/>
    </row>
    <row r="426">
      <c r="D426" s="30"/>
    </row>
    <row r="427">
      <c r="D427" s="30"/>
    </row>
    <row r="428">
      <c r="D428" s="30"/>
    </row>
    <row r="429">
      <c r="D429" s="30"/>
    </row>
    <row r="430">
      <c r="D430" s="30"/>
    </row>
    <row r="431">
      <c r="D431" s="30"/>
    </row>
    <row r="432">
      <c r="D432" s="30"/>
    </row>
    <row r="433">
      <c r="D433" s="30"/>
    </row>
    <row r="434">
      <c r="D434" s="30"/>
    </row>
    <row r="435">
      <c r="D435" s="30"/>
    </row>
    <row r="436">
      <c r="D436" s="30"/>
    </row>
    <row r="437">
      <c r="D437" s="30"/>
    </row>
    <row r="438">
      <c r="D438" s="30"/>
    </row>
    <row r="439">
      <c r="D439" s="30"/>
    </row>
    <row r="440">
      <c r="D440" s="30"/>
    </row>
    <row r="441">
      <c r="D441" s="30"/>
    </row>
    <row r="442">
      <c r="D442" s="30"/>
    </row>
    <row r="443">
      <c r="D443" s="30"/>
    </row>
    <row r="444">
      <c r="D444" s="30"/>
    </row>
    <row r="445">
      <c r="D445" s="30"/>
    </row>
    <row r="446">
      <c r="D446" s="30"/>
    </row>
    <row r="447">
      <c r="D447" s="30"/>
    </row>
    <row r="448">
      <c r="D448" s="30"/>
    </row>
    <row r="449">
      <c r="D449" s="30"/>
    </row>
    <row r="450">
      <c r="D450" s="30"/>
    </row>
    <row r="451">
      <c r="D451" s="30"/>
    </row>
    <row r="452">
      <c r="D452" s="30"/>
    </row>
    <row r="453">
      <c r="D453" s="30"/>
    </row>
    <row r="454">
      <c r="D454" s="30"/>
    </row>
    <row r="455">
      <c r="D455" s="30"/>
    </row>
    <row r="456">
      <c r="D456" s="30"/>
    </row>
    <row r="457">
      <c r="D457" s="30"/>
    </row>
    <row r="458">
      <c r="D458" s="30"/>
    </row>
    <row r="459">
      <c r="D459" s="30"/>
    </row>
    <row r="460">
      <c r="D460" s="30"/>
    </row>
    <row r="461">
      <c r="D461" s="30"/>
    </row>
    <row r="462">
      <c r="D462" s="30"/>
    </row>
    <row r="463">
      <c r="D463" s="30"/>
    </row>
    <row r="464">
      <c r="D464" s="30"/>
    </row>
    <row r="465">
      <c r="D465" s="30"/>
    </row>
    <row r="466">
      <c r="D466" s="30"/>
    </row>
    <row r="467">
      <c r="D467" s="30"/>
    </row>
    <row r="468">
      <c r="D468" s="30"/>
    </row>
    <row r="469">
      <c r="D469" s="30"/>
    </row>
    <row r="470">
      <c r="D470" s="30"/>
    </row>
    <row r="471">
      <c r="D471" s="30"/>
    </row>
    <row r="472">
      <c r="D472" s="30"/>
    </row>
    <row r="473">
      <c r="D473" s="30"/>
    </row>
    <row r="474">
      <c r="D474" s="30"/>
    </row>
    <row r="475">
      <c r="D475" s="30"/>
    </row>
    <row r="476">
      <c r="D476" s="30"/>
    </row>
    <row r="477">
      <c r="D477" s="30"/>
    </row>
    <row r="478">
      <c r="D478" s="30"/>
    </row>
    <row r="479">
      <c r="D479" s="30"/>
    </row>
    <row r="480">
      <c r="D480" s="30"/>
    </row>
    <row r="481">
      <c r="D481" s="30"/>
    </row>
    <row r="482">
      <c r="D482" s="30"/>
    </row>
    <row r="483">
      <c r="D483" s="30"/>
    </row>
    <row r="484">
      <c r="D484" s="30"/>
    </row>
    <row r="485">
      <c r="D485" s="30"/>
    </row>
    <row r="486">
      <c r="D486" s="30"/>
    </row>
    <row r="487">
      <c r="D487" s="30"/>
    </row>
    <row r="488">
      <c r="D488" s="30"/>
    </row>
    <row r="489">
      <c r="D489" s="30"/>
    </row>
    <row r="490">
      <c r="D490" s="30"/>
    </row>
    <row r="491">
      <c r="D491" s="30"/>
    </row>
    <row r="492">
      <c r="D492" s="30"/>
    </row>
    <row r="493">
      <c r="D493" s="30"/>
    </row>
    <row r="494">
      <c r="D494" s="30"/>
    </row>
    <row r="495">
      <c r="D495" s="30"/>
    </row>
    <row r="496">
      <c r="D496" s="30"/>
    </row>
    <row r="497">
      <c r="D497" s="30"/>
    </row>
    <row r="498">
      <c r="D498" s="30"/>
    </row>
    <row r="499">
      <c r="D499" s="30"/>
    </row>
    <row r="500">
      <c r="D500" s="30"/>
    </row>
    <row r="501">
      <c r="D501" s="30"/>
    </row>
    <row r="502">
      <c r="D502" s="30"/>
    </row>
    <row r="503">
      <c r="D503" s="30"/>
    </row>
    <row r="504">
      <c r="D504" s="30"/>
    </row>
    <row r="505">
      <c r="D505" s="30"/>
    </row>
    <row r="506">
      <c r="D506" s="30"/>
    </row>
    <row r="507">
      <c r="D507" s="30"/>
    </row>
    <row r="508">
      <c r="D508" s="30"/>
    </row>
    <row r="509">
      <c r="D509" s="30"/>
    </row>
    <row r="510">
      <c r="D510" s="30"/>
    </row>
    <row r="511">
      <c r="D511" s="30"/>
    </row>
    <row r="512">
      <c r="D512" s="30"/>
    </row>
    <row r="513">
      <c r="D513" s="30"/>
    </row>
    <row r="514">
      <c r="D514" s="30"/>
    </row>
    <row r="515">
      <c r="D515" s="30"/>
    </row>
    <row r="516">
      <c r="D516" s="30"/>
    </row>
    <row r="517">
      <c r="D517" s="30"/>
    </row>
    <row r="518">
      <c r="D518" s="30"/>
    </row>
    <row r="519">
      <c r="D519" s="30"/>
    </row>
    <row r="520">
      <c r="D520" s="30"/>
    </row>
    <row r="521">
      <c r="D521" s="30"/>
    </row>
    <row r="522">
      <c r="D522" s="30"/>
    </row>
    <row r="523">
      <c r="D523" s="30"/>
    </row>
    <row r="524">
      <c r="D524" s="30"/>
    </row>
    <row r="525">
      <c r="D525" s="30"/>
    </row>
    <row r="526">
      <c r="D526" s="30"/>
    </row>
    <row r="527">
      <c r="D527" s="30"/>
    </row>
    <row r="528">
      <c r="D528" s="30"/>
    </row>
    <row r="529">
      <c r="D529" s="30"/>
    </row>
    <row r="530">
      <c r="D530" s="30"/>
    </row>
    <row r="531">
      <c r="D531" s="30"/>
    </row>
    <row r="532">
      <c r="D532" s="30"/>
    </row>
    <row r="533">
      <c r="D533" s="30"/>
    </row>
    <row r="534">
      <c r="D534" s="30"/>
    </row>
    <row r="535">
      <c r="D535" s="30"/>
    </row>
    <row r="536">
      <c r="D536" s="30"/>
    </row>
    <row r="537">
      <c r="D537" s="30"/>
    </row>
    <row r="538">
      <c r="D538" s="30"/>
    </row>
    <row r="539">
      <c r="D539" s="30"/>
    </row>
    <row r="540">
      <c r="D540" s="30"/>
    </row>
    <row r="541">
      <c r="D541" s="30"/>
    </row>
    <row r="542">
      <c r="D542" s="30"/>
    </row>
    <row r="543">
      <c r="D543" s="30"/>
    </row>
    <row r="544">
      <c r="D544" s="30"/>
    </row>
    <row r="545">
      <c r="D545" s="30"/>
    </row>
    <row r="546">
      <c r="D546" s="30"/>
    </row>
    <row r="547">
      <c r="D547" s="30"/>
    </row>
    <row r="548">
      <c r="D548" s="30"/>
    </row>
    <row r="549">
      <c r="D549" s="30"/>
    </row>
    <row r="550">
      <c r="D550" s="30"/>
    </row>
    <row r="551">
      <c r="D551" s="30"/>
    </row>
    <row r="552">
      <c r="D552" s="30"/>
    </row>
    <row r="553">
      <c r="D553" s="30"/>
    </row>
    <row r="554">
      <c r="D554" s="30"/>
    </row>
    <row r="555">
      <c r="D555" s="30"/>
    </row>
    <row r="556">
      <c r="D556" s="30"/>
    </row>
    <row r="557">
      <c r="D557" s="30"/>
    </row>
    <row r="558">
      <c r="D558" s="30"/>
    </row>
    <row r="559">
      <c r="D559" s="30"/>
    </row>
    <row r="560">
      <c r="D560" s="30"/>
    </row>
    <row r="561">
      <c r="D561" s="30"/>
    </row>
    <row r="562">
      <c r="D562" s="30"/>
    </row>
    <row r="563">
      <c r="D563" s="30"/>
    </row>
    <row r="564">
      <c r="D564" s="30"/>
    </row>
    <row r="565">
      <c r="D565" s="30"/>
    </row>
    <row r="566">
      <c r="D566" s="30"/>
    </row>
    <row r="567">
      <c r="D567" s="30"/>
    </row>
    <row r="568">
      <c r="D568" s="30"/>
    </row>
    <row r="569">
      <c r="D569" s="30"/>
    </row>
    <row r="570">
      <c r="D570" s="30"/>
    </row>
    <row r="571">
      <c r="D571" s="30"/>
    </row>
    <row r="572">
      <c r="D572" s="30"/>
    </row>
    <row r="573">
      <c r="D573" s="30"/>
    </row>
    <row r="574">
      <c r="D574" s="30"/>
    </row>
    <row r="575">
      <c r="D575" s="30"/>
    </row>
    <row r="576">
      <c r="D576" s="30"/>
    </row>
    <row r="577">
      <c r="D577" s="30"/>
    </row>
    <row r="578">
      <c r="D578" s="30"/>
    </row>
    <row r="579">
      <c r="D579" s="30"/>
    </row>
    <row r="580">
      <c r="D580" s="30"/>
    </row>
    <row r="581">
      <c r="D581" s="30"/>
    </row>
    <row r="582">
      <c r="D582" s="30"/>
    </row>
    <row r="583">
      <c r="D583" s="30"/>
    </row>
    <row r="584">
      <c r="D584" s="30"/>
    </row>
    <row r="585">
      <c r="D585" s="30"/>
    </row>
    <row r="586">
      <c r="D586" s="30"/>
    </row>
    <row r="587">
      <c r="D587" s="30"/>
    </row>
    <row r="588">
      <c r="D588" s="30"/>
    </row>
    <row r="589">
      <c r="D589" s="30"/>
    </row>
    <row r="590">
      <c r="D590" s="30"/>
    </row>
    <row r="591">
      <c r="D591" s="30"/>
    </row>
    <row r="592">
      <c r="D592" s="30"/>
    </row>
    <row r="593">
      <c r="D593" s="30"/>
    </row>
    <row r="594">
      <c r="D594" s="30"/>
    </row>
    <row r="595">
      <c r="D595" s="30"/>
    </row>
    <row r="596">
      <c r="D596" s="30"/>
    </row>
    <row r="597">
      <c r="D597" s="30"/>
    </row>
    <row r="598">
      <c r="D598" s="30"/>
    </row>
    <row r="599">
      <c r="D599" s="30"/>
    </row>
    <row r="600">
      <c r="D600" s="30"/>
    </row>
    <row r="601">
      <c r="D601" s="30"/>
    </row>
    <row r="602">
      <c r="D602" s="30"/>
    </row>
    <row r="603">
      <c r="D603" s="30"/>
    </row>
    <row r="604">
      <c r="D604" s="30"/>
    </row>
    <row r="605">
      <c r="D605" s="30"/>
    </row>
    <row r="606">
      <c r="D606" s="30"/>
    </row>
    <row r="607">
      <c r="D607" s="30"/>
    </row>
    <row r="608">
      <c r="D608" s="30"/>
    </row>
    <row r="609">
      <c r="D609" s="30"/>
    </row>
    <row r="610">
      <c r="D610" s="30"/>
    </row>
    <row r="611">
      <c r="D611" s="30"/>
    </row>
    <row r="612">
      <c r="D612" s="30"/>
    </row>
    <row r="613">
      <c r="D613" s="30"/>
    </row>
    <row r="614">
      <c r="D614" s="30"/>
    </row>
    <row r="615">
      <c r="D615" s="30"/>
    </row>
    <row r="616">
      <c r="D616" s="30"/>
    </row>
    <row r="617">
      <c r="D617" s="30"/>
    </row>
    <row r="618">
      <c r="D618" s="30"/>
    </row>
    <row r="619">
      <c r="D619" s="30"/>
    </row>
    <row r="620">
      <c r="D620" s="30"/>
    </row>
    <row r="621">
      <c r="D621" s="30"/>
    </row>
    <row r="622">
      <c r="D622" s="30"/>
    </row>
    <row r="623">
      <c r="D623" s="30"/>
    </row>
    <row r="624">
      <c r="D624" s="30"/>
    </row>
    <row r="625">
      <c r="D625" s="30"/>
    </row>
    <row r="626">
      <c r="D626" s="30"/>
    </row>
    <row r="627">
      <c r="D627" s="30"/>
    </row>
    <row r="628">
      <c r="D628" s="30"/>
    </row>
    <row r="629">
      <c r="D629" s="30"/>
    </row>
    <row r="630">
      <c r="D630" s="30"/>
    </row>
    <row r="631">
      <c r="D631" s="30"/>
    </row>
    <row r="632">
      <c r="D632" s="30"/>
    </row>
    <row r="633">
      <c r="D633" s="30"/>
    </row>
    <row r="634">
      <c r="D634" s="30"/>
    </row>
    <row r="635">
      <c r="D635" s="30"/>
    </row>
    <row r="636">
      <c r="D636" s="30"/>
    </row>
    <row r="637">
      <c r="D637" s="30"/>
    </row>
    <row r="638">
      <c r="D638" s="30"/>
    </row>
    <row r="639">
      <c r="D639" s="30"/>
    </row>
    <row r="640">
      <c r="D640" s="30"/>
    </row>
    <row r="641">
      <c r="D641" s="30"/>
    </row>
    <row r="642">
      <c r="D642" s="30"/>
    </row>
    <row r="643">
      <c r="D643" s="30"/>
    </row>
    <row r="644">
      <c r="D644" s="30"/>
    </row>
    <row r="645">
      <c r="D645" s="30"/>
    </row>
    <row r="646">
      <c r="D646" s="30"/>
    </row>
    <row r="647">
      <c r="D647" s="30"/>
    </row>
    <row r="648">
      <c r="D648" s="30"/>
    </row>
    <row r="649">
      <c r="D649" s="30"/>
    </row>
    <row r="650">
      <c r="D650" s="30"/>
    </row>
    <row r="651">
      <c r="D651" s="30"/>
    </row>
    <row r="652">
      <c r="D652" s="30"/>
    </row>
    <row r="653">
      <c r="D653" s="30"/>
    </row>
    <row r="654">
      <c r="D654" s="30"/>
    </row>
    <row r="655">
      <c r="D655" s="30"/>
    </row>
    <row r="656">
      <c r="D656" s="30"/>
    </row>
    <row r="657">
      <c r="D657" s="30"/>
    </row>
    <row r="658">
      <c r="D658" s="30"/>
    </row>
    <row r="659">
      <c r="D659" s="30"/>
    </row>
    <row r="660">
      <c r="D660" s="30"/>
    </row>
    <row r="661">
      <c r="D661" s="30"/>
    </row>
    <row r="662">
      <c r="D662" s="30"/>
    </row>
    <row r="663">
      <c r="D663" s="30"/>
    </row>
    <row r="664">
      <c r="D664" s="30"/>
    </row>
    <row r="665">
      <c r="D665" s="30"/>
    </row>
    <row r="666">
      <c r="D666" s="30"/>
    </row>
    <row r="667">
      <c r="D667" s="30"/>
    </row>
    <row r="668">
      <c r="D668" s="30"/>
    </row>
    <row r="669">
      <c r="D669" s="30"/>
    </row>
    <row r="670">
      <c r="D670" s="30"/>
    </row>
    <row r="671">
      <c r="D671" s="30"/>
    </row>
    <row r="672">
      <c r="D672" s="30"/>
    </row>
    <row r="673">
      <c r="D673" s="30"/>
    </row>
    <row r="674">
      <c r="D674" s="30"/>
    </row>
    <row r="675">
      <c r="D675" s="30"/>
    </row>
    <row r="676">
      <c r="D676" s="30"/>
    </row>
    <row r="677">
      <c r="D677" s="30"/>
    </row>
    <row r="678">
      <c r="D678" s="30"/>
    </row>
    <row r="679">
      <c r="D679" s="30"/>
    </row>
    <row r="680">
      <c r="D680" s="30"/>
    </row>
    <row r="681">
      <c r="D681" s="30"/>
    </row>
    <row r="682">
      <c r="D682" s="30"/>
    </row>
    <row r="683">
      <c r="D683" s="30"/>
    </row>
    <row r="684">
      <c r="D684" s="30"/>
    </row>
    <row r="685">
      <c r="D685" s="30"/>
    </row>
    <row r="686">
      <c r="D686" s="30"/>
    </row>
    <row r="687">
      <c r="D687" s="30"/>
    </row>
    <row r="688">
      <c r="D688" s="30"/>
    </row>
    <row r="689">
      <c r="D689" s="30"/>
    </row>
    <row r="690">
      <c r="D690" s="30"/>
    </row>
    <row r="691">
      <c r="D691" s="30"/>
    </row>
    <row r="692">
      <c r="D692" s="30"/>
    </row>
    <row r="693">
      <c r="D693" s="30"/>
    </row>
    <row r="694">
      <c r="D694" s="30"/>
    </row>
    <row r="695">
      <c r="D695" s="30"/>
    </row>
    <row r="696">
      <c r="D696" s="30"/>
    </row>
    <row r="697">
      <c r="D697" s="30"/>
    </row>
    <row r="698">
      <c r="D698" s="30"/>
    </row>
    <row r="699">
      <c r="D699" s="30"/>
    </row>
    <row r="700">
      <c r="D700" s="30"/>
    </row>
    <row r="701">
      <c r="D701" s="30"/>
    </row>
    <row r="702">
      <c r="D702" s="30"/>
    </row>
    <row r="703">
      <c r="D703" s="30"/>
    </row>
    <row r="704">
      <c r="D704" s="30"/>
    </row>
    <row r="705">
      <c r="D705" s="30"/>
    </row>
    <row r="706">
      <c r="D706" s="30"/>
    </row>
    <row r="707">
      <c r="D707" s="30"/>
    </row>
    <row r="708">
      <c r="D708" s="30"/>
    </row>
    <row r="709">
      <c r="D709" s="30"/>
    </row>
    <row r="710">
      <c r="D710" s="30"/>
    </row>
    <row r="711">
      <c r="D711" s="30"/>
    </row>
    <row r="712">
      <c r="D712" s="30"/>
    </row>
    <row r="713">
      <c r="D713" s="30"/>
    </row>
    <row r="714">
      <c r="D714" s="30"/>
    </row>
    <row r="715">
      <c r="D715" s="30"/>
    </row>
    <row r="716">
      <c r="D716" s="30"/>
    </row>
    <row r="717">
      <c r="D717" s="30"/>
    </row>
    <row r="718">
      <c r="D718" s="30"/>
    </row>
    <row r="719">
      <c r="D719" s="30"/>
    </row>
    <row r="720">
      <c r="D720" s="30"/>
    </row>
    <row r="721">
      <c r="D721" s="30"/>
    </row>
    <row r="722">
      <c r="D722" s="30"/>
    </row>
    <row r="723">
      <c r="D723" s="30"/>
    </row>
    <row r="724">
      <c r="D724" s="30"/>
    </row>
    <row r="725">
      <c r="D725" s="30"/>
    </row>
    <row r="726">
      <c r="D726" s="30"/>
    </row>
    <row r="727">
      <c r="D727" s="30"/>
    </row>
    <row r="728">
      <c r="D728" s="30"/>
    </row>
    <row r="729">
      <c r="D729" s="30"/>
    </row>
    <row r="730">
      <c r="D730" s="30"/>
    </row>
    <row r="731">
      <c r="D731" s="30"/>
    </row>
    <row r="732">
      <c r="D732" s="30"/>
    </row>
    <row r="733">
      <c r="D733" s="30"/>
    </row>
    <row r="734">
      <c r="D734" s="30"/>
    </row>
    <row r="735">
      <c r="D735" s="30"/>
    </row>
    <row r="736">
      <c r="D736" s="30"/>
    </row>
    <row r="737">
      <c r="D737" s="30"/>
    </row>
    <row r="738">
      <c r="D738" s="30"/>
    </row>
    <row r="739">
      <c r="D739" s="30"/>
    </row>
    <row r="740">
      <c r="D740" s="30"/>
    </row>
    <row r="741">
      <c r="D741" s="30"/>
    </row>
    <row r="742">
      <c r="D742" s="30"/>
    </row>
    <row r="743">
      <c r="D743" s="30"/>
    </row>
    <row r="744">
      <c r="D744" s="30"/>
    </row>
    <row r="745">
      <c r="D745" s="30"/>
    </row>
    <row r="746">
      <c r="D746" s="30"/>
    </row>
    <row r="747">
      <c r="D747" s="30"/>
    </row>
    <row r="748">
      <c r="D748" s="30"/>
    </row>
    <row r="749">
      <c r="D749" s="30"/>
    </row>
    <row r="750">
      <c r="D750" s="30"/>
    </row>
    <row r="751">
      <c r="D751" s="30"/>
    </row>
    <row r="752">
      <c r="D752" s="30"/>
    </row>
    <row r="753">
      <c r="D753" s="30"/>
    </row>
    <row r="754">
      <c r="D754" s="30"/>
    </row>
    <row r="755">
      <c r="D755" s="30"/>
    </row>
    <row r="756">
      <c r="D756" s="30"/>
    </row>
    <row r="757">
      <c r="D757" s="30"/>
    </row>
    <row r="758">
      <c r="D758" s="30"/>
    </row>
    <row r="759">
      <c r="D759" s="30"/>
    </row>
    <row r="760">
      <c r="D760" s="30"/>
    </row>
    <row r="761">
      <c r="D761" s="30"/>
    </row>
    <row r="762">
      <c r="D762" s="30"/>
    </row>
    <row r="763">
      <c r="D763" s="30"/>
    </row>
    <row r="764">
      <c r="D764" s="30"/>
    </row>
    <row r="765">
      <c r="D765" s="30"/>
    </row>
    <row r="766">
      <c r="D766" s="30"/>
    </row>
    <row r="767">
      <c r="D767" s="30"/>
    </row>
    <row r="768">
      <c r="D768" s="30"/>
    </row>
    <row r="769">
      <c r="D769" s="30"/>
    </row>
    <row r="770">
      <c r="D770" s="30"/>
    </row>
    <row r="771">
      <c r="D771" s="30"/>
    </row>
    <row r="772">
      <c r="D772" s="30"/>
    </row>
    <row r="773">
      <c r="D773" s="30"/>
    </row>
    <row r="774">
      <c r="D774" s="30"/>
    </row>
    <row r="775">
      <c r="D775" s="30"/>
    </row>
    <row r="776">
      <c r="D776" s="30"/>
    </row>
    <row r="777">
      <c r="D777" s="30"/>
    </row>
    <row r="778">
      <c r="D778" s="30"/>
    </row>
    <row r="779">
      <c r="D779" s="30"/>
    </row>
    <row r="780">
      <c r="D780" s="30"/>
    </row>
    <row r="781">
      <c r="D781" s="30"/>
    </row>
    <row r="782">
      <c r="D782" s="30"/>
    </row>
    <row r="783">
      <c r="D783" s="30"/>
    </row>
    <row r="784">
      <c r="D784" s="30"/>
    </row>
    <row r="785">
      <c r="D785" s="30"/>
    </row>
    <row r="786">
      <c r="D786" s="30"/>
    </row>
    <row r="787">
      <c r="D787" s="30"/>
    </row>
    <row r="788">
      <c r="D788" s="30"/>
    </row>
    <row r="789">
      <c r="D789" s="30"/>
    </row>
    <row r="790">
      <c r="D790" s="30"/>
    </row>
    <row r="791">
      <c r="D791" s="30"/>
    </row>
    <row r="792">
      <c r="D792" s="30"/>
    </row>
    <row r="793">
      <c r="D793" s="30"/>
    </row>
    <row r="794">
      <c r="D794" s="30"/>
    </row>
    <row r="795">
      <c r="D795" s="30"/>
    </row>
    <row r="796">
      <c r="D796" s="30"/>
    </row>
    <row r="797">
      <c r="D797" s="30"/>
    </row>
    <row r="798">
      <c r="D798" s="30"/>
    </row>
    <row r="799">
      <c r="D799" s="30"/>
    </row>
    <row r="800">
      <c r="D800" s="30"/>
    </row>
    <row r="801">
      <c r="D801" s="30"/>
    </row>
    <row r="802">
      <c r="D802" s="30"/>
    </row>
    <row r="803">
      <c r="D803" s="30"/>
    </row>
    <row r="804">
      <c r="D804" s="30"/>
    </row>
    <row r="805">
      <c r="D805" s="30"/>
    </row>
    <row r="806">
      <c r="D806" s="30"/>
    </row>
    <row r="807">
      <c r="D807" s="30"/>
    </row>
    <row r="808">
      <c r="D808" s="30"/>
    </row>
    <row r="809">
      <c r="D809" s="30"/>
    </row>
    <row r="810">
      <c r="D810" s="30"/>
    </row>
    <row r="811">
      <c r="D811" s="30"/>
    </row>
    <row r="812">
      <c r="D812" s="30"/>
    </row>
    <row r="813">
      <c r="D813" s="30"/>
    </row>
    <row r="814">
      <c r="D814" s="30"/>
    </row>
    <row r="815">
      <c r="D815" s="30"/>
    </row>
    <row r="816">
      <c r="D816" s="30"/>
    </row>
    <row r="817">
      <c r="D817" s="30"/>
    </row>
    <row r="818">
      <c r="D818" s="30"/>
    </row>
    <row r="819">
      <c r="D819" s="30"/>
    </row>
    <row r="820">
      <c r="D820" s="30"/>
    </row>
    <row r="821">
      <c r="D821" s="30"/>
    </row>
    <row r="822">
      <c r="D822" s="30"/>
    </row>
    <row r="823">
      <c r="D823" s="30"/>
    </row>
    <row r="824">
      <c r="D824" s="30"/>
    </row>
    <row r="825">
      <c r="D825" s="30"/>
    </row>
    <row r="826">
      <c r="D826" s="30"/>
    </row>
    <row r="827">
      <c r="D827" s="30"/>
    </row>
    <row r="828">
      <c r="D828" s="30"/>
    </row>
    <row r="829">
      <c r="D829" s="30"/>
    </row>
    <row r="830">
      <c r="D830" s="30"/>
    </row>
    <row r="831">
      <c r="D831" s="30"/>
    </row>
    <row r="832">
      <c r="D832" s="30"/>
    </row>
    <row r="833">
      <c r="D833" s="30"/>
    </row>
    <row r="834">
      <c r="D834" s="30"/>
    </row>
    <row r="835">
      <c r="D835" s="30"/>
    </row>
    <row r="836">
      <c r="D836" s="30"/>
    </row>
    <row r="837">
      <c r="D837" s="30"/>
    </row>
    <row r="838">
      <c r="D838" s="30"/>
    </row>
    <row r="839">
      <c r="D839" s="30"/>
    </row>
    <row r="840">
      <c r="D840" s="30"/>
    </row>
    <row r="841">
      <c r="D841" s="30"/>
    </row>
    <row r="842">
      <c r="D842" s="30"/>
    </row>
    <row r="843">
      <c r="D843" s="30"/>
    </row>
    <row r="844">
      <c r="D844" s="30"/>
    </row>
    <row r="845">
      <c r="D845" s="30"/>
    </row>
    <row r="846">
      <c r="D846" s="30"/>
    </row>
    <row r="847">
      <c r="D847" s="30"/>
    </row>
    <row r="848">
      <c r="D848" s="30"/>
    </row>
    <row r="849">
      <c r="D849" s="30"/>
    </row>
    <row r="850">
      <c r="D850" s="30"/>
    </row>
    <row r="851">
      <c r="D851" s="30"/>
    </row>
    <row r="852">
      <c r="D852" s="30"/>
    </row>
    <row r="853">
      <c r="D853" s="30"/>
    </row>
    <row r="854">
      <c r="D854" s="30"/>
    </row>
    <row r="855">
      <c r="D855" s="30"/>
    </row>
    <row r="856">
      <c r="D856" s="30"/>
    </row>
    <row r="857">
      <c r="D857" s="30"/>
    </row>
    <row r="858">
      <c r="D858" s="30"/>
    </row>
    <row r="859">
      <c r="D859" s="30"/>
    </row>
    <row r="860">
      <c r="D860" s="30"/>
    </row>
    <row r="861">
      <c r="D861" s="30"/>
    </row>
    <row r="862">
      <c r="D862" s="30"/>
    </row>
    <row r="863">
      <c r="D863" s="30"/>
    </row>
    <row r="864">
      <c r="D864" s="30"/>
    </row>
    <row r="865">
      <c r="D865" s="30"/>
    </row>
    <row r="866">
      <c r="D866" s="30"/>
    </row>
    <row r="867">
      <c r="D867" s="30"/>
    </row>
    <row r="868">
      <c r="D868" s="30"/>
    </row>
    <row r="869">
      <c r="D869" s="30"/>
    </row>
    <row r="870">
      <c r="D870" s="30"/>
    </row>
    <row r="871">
      <c r="D871" s="30"/>
    </row>
    <row r="872">
      <c r="D872" s="30"/>
    </row>
    <row r="873">
      <c r="D873" s="30"/>
    </row>
    <row r="874">
      <c r="D874" s="30"/>
    </row>
    <row r="875">
      <c r="D875" s="30"/>
    </row>
    <row r="876">
      <c r="D876" s="30"/>
    </row>
    <row r="877">
      <c r="D877" s="30"/>
    </row>
    <row r="878">
      <c r="D878" s="30"/>
    </row>
    <row r="879">
      <c r="D879" s="30"/>
    </row>
    <row r="880">
      <c r="D880" s="30"/>
    </row>
    <row r="881">
      <c r="D881" s="30"/>
    </row>
    <row r="882">
      <c r="D882" s="30"/>
    </row>
    <row r="883">
      <c r="D883" s="30"/>
    </row>
    <row r="884">
      <c r="D884" s="30"/>
    </row>
    <row r="885">
      <c r="D885" s="30"/>
    </row>
    <row r="886">
      <c r="D886" s="30"/>
    </row>
    <row r="887">
      <c r="D887" s="30"/>
    </row>
    <row r="888">
      <c r="D888" s="30"/>
    </row>
    <row r="889">
      <c r="D889" s="30"/>
    </row>
    <row r="890">
      <c r="D890" s="30"/>
    </row>
    <row r="891">
      <c r="D891" s="30"/>
    </row>
    <row r="892">
      <c r="D892" s="30"/>
    </row>
    <row r="893">
      <c r="D893" s="30"/>
    </row>
    <row r="894">
      <c r="D894" s="30"/>
    </row>
    <row r="895">
      <c r="D895" s="30"/>
    </row>
    <row r="896">
      <c r="D896" s="30"/>
    </row>
    <row r="897">
      <c r="D897" s="30"/>
    </row>
    <row r="898">
      <c r="D898" s="30"/>
    </row>
    <row r="899">
      <c r="D899" s="30"/>
    </row>
    <row r="900">
      <c r="D900" s="30"/>
    </row>
    <row r="901">
      <c r="D901" s="30"/>
    </row>
    <row r="902">
      <c r="D902" s="30"/>
    </row>
    <row r="903">
      <c r="D903" s="30"/>
    </row>
    <row r="904">
      <c r="D904" s="30"/>
    </row>
    <row r="905">
      <c r="D905" s="30"/>
    </row>
    <row r="906">
      <c r="D906" s="30"/>
    </row>
    <row r="907">
      <c r="D907" s="30"/>
    </row>
    <row r="908">
      <c r="D908" s="30"/>
    </row>
    <row r="909">
      <c r="D909" s="30"/>
    </row>
    <row r="910">
      <c r="D910" s="30"/>
    </row>
    <row r="911">
      <c r="D911" s="30"/>
    </row>
    <row r="912">
      <c r="D912" s="30"/>
    </row>
    <row r="913">
      <c r="D913" s="30"/>
    </row>
    <row r="914">
      <c r="D914" s="30"/>
    </row>
    <row r="915">
      <c r="D915" s="30"/>
    </row>
    <row r="916">
      <c r="D916" s="30"/>
    </row>
    <row r="917">
      <c r="D917" s="30"/>
    </row>
    <row r="918">
      <c r="D918" s="30"/>
    </row>
    <row r="919">
      <c r="D919" s="30"/>
    </row>
    <row r="920">
      <c r="D920" s="30"/>
    </row>
    <row r="921">
      <c r="D921" s="30"/>
    </row>
    <row r="922">
      <c r="D922" s="30"/>
    </row>
    <row r="923">
      <c r="D923" s="30"/>
    </row>
    <row r="924">
      <c r="D924" s="30"/>
    </row>
    <row r="925">
      <c r="D925" s="30"/>
    </row>
    <row r="926">
      <c r="D926" s="30"/>
    </row>
    <row r="927">
      <c r="D927" s="30"/>
    </row>
    <row r="928">
      <c r="D928" s="30"/>
    </row>
    <row r="929">
      <c r="D929" s="30"/>
    </row>
    <row r="930">
      <c r="D930" s="30"/>
    </row>
    <row r="931">
      <c r="D931" s="30"/>
    </row>
    <row r="932">
      <c r="D932" s="30"/>
    </row>
    <row r="933">
      <c r="D933" s="30"/>
    </row>
    <row r="934">
      <c r="D934" s="30"/>
    </row>
    <row r="935">
      <c r="D935" s="30"/>
    </row>
    <row r="936">
      <c r="D936" s="30"/>
    </row>
    <row r="937">
      <c r="D937" s="30"/>
    </row>
    <row r="938">
      <c r="D938" s="30"/>
    </row>
    <row r="939">
      <c r="D939" s="30"/>
    </row>
    <row r="940">
      <c r="D940" s="30"/>
    </row>
    <row r="941">
      <c r="D941" s="30"/>
    </row>
    <row r="942">
      <c r="D942" s="30"/>
    </row>
    <row r="943">
      <c r="D943" s="30"/>
    </row>
    <row r="944">
      <c r="D944" s="30"/>
    </row>
    <row r="945">
      <c r="D945" s="30"/>
    </row>
    <row r="946">
      <c r="D946" s="30"/>
    </row>
    <row r="947">
      <c r="D947" s="30"/>
    </row>
    <row r="948">
      <c r="D948" s="30"/>
    </row>
    <row r="949">
      <c r="D949" s="30"/>
    </row>
    <row r="950">
      <c r="D950" s="30"/>
    </row>
    <row r="951">
      <c r="D951" s="30"/>
    </row>
    <row r="952">
      <c r="D952" s="30"/>
    </row>
    <row r="953">
      <c r="D953" s="30"/>
    </row>
    <row r="954">
      <c r="D954" s="30"/>
    </row>
    <row r="955">
      <c r="D955" s="30"/>
    </row>
    <row r="956">
      <c r="D956" s="30"/>
    </row>
    <row r="957">
      <c r="D957" s="30"/>
    </row>
    <row r="958">
      <c r="D958" s="30"/>
    </row>
    <row r="959">
      <c r="D959" s="30"/>
    </row>
    <row r="960">
      <c r="D960" s="30"/>
    </row>
    <row r="961">
      <c r="D961" s="30"/>
    </row>
    <row r="962">
      <c r="D962" s="30"/>
    </row>
    <row r="963">
      <c r="D963" s="30"/>
    </row>
    <row r="964">
      <c r="D964" s="30"/>
    </row>
    <row r="965">
      <c r="D965" s="30"/>
    </row>
    <row r="966">
      <c r="D966" s="30"/>
    </row>
    <row r="967">
      <c r="D967" s="30"/>
    </row>
    <row r="968">
      <c r="D968" s="30"/>
    </row>
    <row r="969">
      <c r="D969" s="30"/>
    </row>
    <row r="970">
      <c r="D970" s="30"/>
    </row>
    <row r="971">
      <c r="D971" s="30"/>
    </row>
    <row r="972">
      <c r="D972" s="30"/>
    </row>
    <row r="973">
      <c r="D973" s="30"/>
    </row>
    <row r="974">
      <c r="D974" s="30"/>
    </row>
    <row r="975">
      <c r="D975" s="30"/>
    </row>
    <row r="976">
      <c r="D976" s="30"/>
    </row>
    <row r="977">
      <c r="D977" s="30"/>
    </row>
    <row r="978">
      <c r="D978" s="30"/>
    </row>
    <row r="979">
      <c r="D979" s="30"/>
    </row>
    <row r="980">
      <c r="D980" s="30"/>
    </row>
    <row r="981">
      <c r="D981" s="30"/>
    </row>
    <row r="982">
      <c r="D982" s="30"/>
    </row>
    <row r="983">
      <c r="D983" s="30"/>
    </row>
    <row r="984">
      <c r="D984" s="30"/>
    </row>
    <row r="985">
      <c r="D985" s="30"/>
    </row>
    <row r="986">
      <c r="D986" s="30"/>
    </row>
    <row r="987">
      <c r="D987" s="30"/>
    </row>
    <row r="988">
      <c r="D988" s="30"/>
    </row>
    <row r="989">
      <c r="D989" s="30"/>
    </row>
    <row r="990">
      <c r="D990" s="30"/>
    </row>
    <row r="991">
      <c r="D991" s="30"/>
    </row>
    <row r="992">
      <c r="D992" s="30"/>
    </row>
    <row r="993">
      <c r="D993" s="30"/>
    </row>
    <row r="994">
      <c r="D994" s="30"/>
    </row>
    <row r="995">
      <c r="D995" s="30"/>
    </row>
    <row r="996">
      <c r="D996" s="30"/>
    </row>
    <row r="997">
      <c r="D997" s="30"/>
    </row>
    <row r="998">
      <c r="D998" s="30"/>
    </row>
    <row r="999">
      <c r="D999" s="30"/>
    </row>
  </sheetData>
  <hyperlinks>
    <hyperlink r:id="rId1" ref="E2"/>
    <hyperlink r:id="rId2" ref="E3"/>
    <hyperlink r:id="rId3" location="crime-dashboard" ref="E4"/>
    <hyperlink r:id="rId4" ref="E5"/>
    <hyperlink r:id="rId5" ref="E6"/>
    <hyperlink r:id="rId6" ref="E7"/>
    <hyperlink r:id="rId7" ref="E8"/>
    <hyperlink r:id="rId8" location="_ga=2.38899626.862005697.1600089269-1514270224.1591904673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9"/>
    <hyperlink r:id="rId28" ref="E42"/>
    <hyperlink r:id="rId29" ref="E47"/>
    <hyperlink r:id="rId30" ref="E48"/>
    <hyperlink r:id="rId31" ref="E49"/>
    <hyperlink r:id="rId32" ref="E56"/>
    <hyperlink r:id="rId33" ref="E57"/>
    <hyperlink r:id="rId34" ref="E59"/>
    <hyperlink r:id="rId35" location="30263544-2019" ref="E62"/>
    <hyperlink r:id="rId36" ref="E66"/>
    <hyperlink r:id="rId37" ref="E74"/>
  </hyperlinks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2</v>
      </c>
      <c r="L1" s="1" t="s">
        <v>151</v>
      </c>
      <c r="M1" s="1" t="s">
        <v>152</v>
      </c>
      <c r="N1" s="1" t="s">
        <v>153</v>
      </c>
    </row>
    <row r="2">
      <c r="A2" s="1" t="s">
        <v>14</v>
      </c>
      <c r="B2" s="1">
        <v>136.0</v>
      </c>
      <c r="C2" s="1">
        <v>88.0</v>
      </c>
      <c r="D2" s="1">
        <v>2452.0</v>
      </c>
      <c r="E2" s="1">
        <v>2287.0</v>
      </c>
      <c r="F2" s="1">
        <v>12201.0</v>
      </c>
      <c r="G2" s="1">
        <v>14330.0</v>
      </c>
      <c r="H2" s="1">
        <f t="shared" ref="H2:I2" si="1">F2+D2</f>
        <v>14653</v>
      </c>
      <c r="I2" s="1">
        <f t="shared" si="1"/>
        <v>16617</v>
      </c>
      <c r="J2" s="31">
        <v>44096.0</v>
      </c>
      <c r="K2" s="12" t="s">
        <v>15</v>
      </c>
      <c r="L2">
        <f t="shared" ref="L2:L27" si="3">(B2-C2)/C2</f>
        <v>0.5454545455</v>
      </c>
      <c r="M2">
        <f t="shared" ref="M2:M27" si="4">D2-E2</f>
        <v>165</v>
      </c>
      <c r="N2">
        <f t="shared" ref="N2:N27" si="5">F2-G2</f>
        <v>-2129</v>
      </c>
    </row>
    <row r="3">
      <c r="A3" s="4" t="s">
        <v>11</v>
      </c>
      <c r="B3" s="1">
        <v>141.0</v>
      </c>
      <c r="C3" s="1">
        <v>126.0</v>
      </c>
      <c r="D3" s="1">
        <v>2766.0</v>
      </c>
      <c r="E3" s="1">
        <v>3031.0</v>
      </c>
      <c r="F3" s="10">
        <v>16827.0</v>
      </c>
      <c r="G3" s="10">
        <v>21054.0</v>
      </c>
      <c r="H3" s="32">
        <f t="shared" ref="H3:I3" si="2">D3+F3</f>
        <v>19593</v>
      </c>
      <c r="I3" s="32">
        <f t="shared" si="2"/>
        <v>24085</v>
      </c>
      <c r="J3" s="31">
        <v>44096.0</v>
      </c>
      <c r="K3" s="12" t="s">
        <v>12</v>
      </c>
      <c r="L3">
        <f t="shared" si="3"/>
        <v>0.119047619</v>
      </c>
      <c r="M3">
        <f t="shared" si="4"/>
        <v>-265</v>
      </c>
      <c r="N3" s="32">
        <f t="shared" si="5"/>
        <v>-4227</v>
      </c>
    </row>
    <row r="4">
      <c r="A4" s="4" t="s">
        <v>40</v>
      </c>
      <c r="B4" s="1">
        <v>57.0</v>
      </c>
      <c r="C4" s="1">
        <v>32.0</v>
      </c>
      <c r="D4" s="1">
        <v>3870.0</v>
      </c>
      <c r="E4" s="1">
        <v>3260.0</v>
      </c>
      <c r="F4" s="1">
        <v>14502.0</v>
      </c>
      <c r="G4" s="1">
        <v>14086.0</v>
      </c>
      <c r="H4">
        <f t="shared" ref="H4:I4" si="6">D4+F4</f>
        <v>18372</v>
      </c>
      <c r="I4">
        <f t="shared" si="6"/>
        <v>17346</v>
      </c>
      <c r="J4" s="31">
        <v>44088.0</v>
      </c>
      <c r="K4" s="12" t="s">
        <v>41</v>
      </c>
      <c r="L4">
        <f t="shared" si="3"/>
        <v>0.78125</v>
      </c>
      <c r="M4">
        <f t="shared" si="4"/>
        <v>610</v>
      </c>
      <c r="N4">
        <f t="shared" si="5"/>
        <v>416</v>
      </c>
    </row>
    <row r="5">
      <c r="A5" s="1" t="s">
        <v>46</v>
      </c>
      <c r="B5" s="1">
        <v>560.0</v>
      </c>
      <c r="C5" s="1">
        <v>374.0</v>
      </c>
      <c r="D5" s="1">
        <f>560+1184+5549+4895</f>
        <v>12188</v>
      </c>
      <c r="E5" s="1">
        <f>4655+5665+1520+374</f>
        <v>12214</v>
      </c>
      <c r="F5" s="1">
        <f t="shared" ref="F5:G5" si="7">H5-D5</f>
        <v>21256</v>
      </c>
      <c r="G5" s="1">
        <f t="shared" si="7"/>
        <v>23949</v>
      </c>
      <c r="H5" s="1">
        <v>33444.0</v>
      </c>
      <c r="I5" s="1">
        <v>36163.0</v>
      </c>
      <c r="J5" s="31">
        <v>44094.0</v>
      </c>
      <c r="K5" s="16" t="s">
        <v>47</v>
      </c>
      <c r="L5">
        <f t="shared" si="3"/>
        <v>0.4973262032</v>
      </c>
      <c r="M5">
        <f t="shared" si="4"/>
        <v>-26</v>
      </c>
      <c r="N5">
        <f t="shared" si="5"/>
        <v>-2693</v>
      </c>
    </row>
    <row r="6">
      <c r="A6" s="1" t="s">
        <v>26</v>
      </c>
      <c r="B6" s="1">
        <v>315.0</v>
      </c>
      <c r="C6" s="1">
        <v>243.0</v>
      </c>
      <c r="D6" s="1">
        <v>10620.0</v>
      </c>
      <c r="E6" s="1">
        <v>10864.0</v>
      </c>
      <c r="F6" s="1">
        <v>34987.0</v>
      </c>
      <c r="G6" s="1">
        <v>35768.0</v>
      </c>
      <c r="H6">
        <f t="shared" ref="H6:I6" si="8">D6+F6</f>
        <v>45607</v>
      </c>
      <c r="I6">
        <f t="shared" si="8"/>
        <v>46632</v>
      </c>
      <c r="J6" s="31">
        <v>44094.0</v>
      </c>
      <c r="K6" s="16" t="s">
        <v>154</v>
      </c>
      <c r="L6">
        <f t="shared" si="3"/>
        <v>0.2962962963</v>
      </c>
      <c r="M6">
        <f t="shared" si="4"/>
        <v>-244</v>
      </c>
      <c r="N6">
        <f t="shared" si="5"/>
        <v>-781</v>
      </c>
    </row>
    <row r="7">
      <c r="A7" s="4" t="s">
        <v>23</v>
      </c>
      <c r="B7" s="1">
        <v>157.0</v>
      </c>
      <c r="C7" s="1">
        <v>151.0</v>
      </c>
      <c r="D7" s="1">
        <v>21539.0</v>
      </c>
      <c r="E7" s="1">
        <v>20875.0</v>
      </c>
      <c r="F7" s="1">
        <v>43771.0</v>
      </c>
      <c r="G7" s="1">
        <v>46249.0</v>
      </c>
      <c r="H7">
        <f t="shared" ref="H7:I7" si="9">D7+F7</f>
        <v>65310</v>
      </c>
      <c r="I7">
        <f t="shared" si="9"/>
        <v>67124</v>
      </c>
      <c r="J7" s="31">
        <v>44090.0</v>
      </c>
      <c r="K7" s="12" t="s">
        <v>24</v>
      </c>
      <c r="L7">
        <f t="shared" si="3"/>
        <v>0.03973509934</v>
      </c>
      <c r="M7">
        <f t="shared" si="4"/>
        <v>664</v>
      </c>
      <c r="N7">
        <f t="shared" si="5"/>
        <v>-2478</v>
      </c>
    </row>
    <row r="8">
      <c r="A8" s="4" t="s">
        <v>31</v>
      </c>
      <c r="B8" s="1">
        <v>66.0</v>
      </c>
      <c r="C8" s="1">
        <v>52.0</v>
      </c>
      <c r="D8">
        <f>66+153+1622+2293</f>
        <v>4134</v>
      </c>
      <c r="E8" s="1">
        <f>2013+150+1997+52</f>
        <v>4212</v>
      </c>
      <c r="F8">
        <f t="shared" ref="F8:G8" si="10">H8-D8</f>
        <v>17823</v>
      </c>
      <c r="G8">
        <f t="shared" si="10"/>
        <v>19767</v>
      </c>
      <c r="H8" s="1">
        <v>21957.0</v>
      </c>
      <c r="I8" s="1">
        <v>23979.0</v>
      </c>
      <c r="J8" s="33">
        <v>44094.0</v>
      </c>
      <c r="K8" s="12" t="s">
        <v>155</v>
      </c>
      <c r="L8">
        <f t="shared" si="3"/>
        <v>0.2692307692</v>
      </c>
      <c r="M8">
        <f t="shared" si="4"/>
        <v>-78</v>
      </c>
      <c r="N8">
        <f t="shared" si="5"/>
        <v>-1944</v>
      </c>
    </row>
    <row r="9">
      <c r="A9" s="4" t="s">
        <v>29</v>
      </c>
      <c r="B9" s="1">
        <v>45.0</v>
      </c>
      <c r="C9" s="1">
        <v>30.0</v>
      </c>
      <c r="D9" s="1">
        <v>2851.0</v>
      </c>
      <c r="E9" s="1">
        <v>2974.0</v>
      </c>
      <c r="F9" s="1">
        <f>12014-D9</f>
        <v>9163</v>
      </c>
      <c r="G9" s="1">
        <f>12530-E9</f>
        <v>9556</v>
      </c>
      <c r="H9">
        <f t="shared" ref="H9:I9" si="11">D9+F9</f>
        <v>12014</v>
      </c>
      <c r="I9">
        <f t="shared" si="11"/>
        <v>12530</v>
      </c>
      <c r="J9" s="31">
        <v>44094.0</v>
      </c>
      <c r="K9" s="12" t="s">
        <v>30</v>
      </c>
      <c r="L9">
        <f t="shared" si="3"/>
        <v>0.5</v>
      </c>
      <c r="M9">
        <f t="shared" si="4"/>
        <v>-123</v>
      </c>
      <c r="N9">
        <f t="shared" si="5"/>
        <v>-393</v>
      </c>
    </row>
    <row r="10">
      <c r="A10" s="1" t="s">
        <v>58</v>
      </c>
      <c r="B10" s="1">
        <v>31.0</v>
      </c>
      <c r="C10" s="1">
        <v>37.0</v>
      </c>
      <c r="D10" s="10">
        <f>31+92+314+907</f>
        <v>1344</v>
      </c>
      <c r="E10" s="10">
        <f>37+106+479+909</f>
        <v>1531</v>
      </c>
      <c r="F10" s="10">
        <f t="shared" ref="F10:G10" si="12">H10-D10</f>
        <v>3135</v>
      </c>
      <c r="G10" s="10">
        <f t="shared" si="12"/>
        <v>3340</v>
      </c>
      <c r="H10" s="1">
        <v>4479.0</v>
      </c>
      <c r="I10" s="1">
        <v>4871.0</v>
      </c>
      <c r="J10" s="31">
        <v>44087.0</v>
      </c>
      <c r="K10" s="16" t="s">
        <v>59</v>
      </c>
      <c r="L10">
        <f t="shared" si="3"/>
        <v>-0.1621621622</v>
      </c>
      <c r="M10" s="32">
        <f t="shared" si="4"/>
        <v>-187</v>
      </c>
      <c r="N10" s="32">
        <f t="shared" si="5"/>
        <v>-205</v>
      </c>
    </row>
    <row r="11">
      <c r="A11" s="4" t="s">
        <v>44</v>
      </c>
      <c r="B11" s="1">
        <v>327.0</v>
      </c>
      <c r="C11" s="1">
        <v>236.0</v>
      </c>
      <c r="D11" s="1">
        <f>327+1007+9075+14761</f>
        <v>25170</v>
      </c>
      <c r="E11" s="1">
        <f>236+1327+9155+15237</f>
        <v>25955</v>
      </c>
      <c r="F11" s="1">
        <f t="shared" ref="F11:G11" si="13">H11-D11</f>
        <v>41680</v>
      </c>
      <c r="G11" s="1">
        <f t="shared" si="13"/>
        <v>41880</v>
      </c>
      <c r="H11" s="1">
        <v>66850.0</v>
      </c>
      <c r="I11" s="1">
        <v>67835.0</v>
      </c>
      <c r="J11" s="33">
        <v>44094.0</v>
      </c>
      <c r="K11" s="12" t="s">
        <v>45</v>
      </c>
      <c r="L11">
        <f t="shared" si="3"/>
        <v>0.3855932203</v>
      </c>
      <c r="M11">
        <f t="shared" si="4"/>
        <v>-785</v>
      </c>
      <c r="N11">
        <f t="shared" si="5"/>
        <v>-200</v>
      </c>
    </row>
    <row r="12">
      <c r="A12" s="4" t="s">
        <v>156</v>
      </c>
      <c r="B12" s="1">
        <v>77.0</v>
      </c>
      <c r="C12" s="1">
        <v>60.0</v>
      </c>
      <c r="D12" s="1">
        <v>4485.0</v>
      </c>
      <c r="E12" s="1">
        <v>4266.0</v>
      </c>
      <c r="F12" s="1">
        <v>19322.0</v>
      </c>
      <c r="G12" s="1">
        <v>22959.0</v>
      </c>
      <c r="H12">
        <f t="shared" ref="H12:I12" si="14">D12+F12</f>
        <v>23807</v>
      </c>
      <c r="I12">
        <f t="shared" si="14"/>
        <v>27225</v>
      </c>
      <c r="J12" s="31">
        <v>44094.0</v>
      </c>
      <c r="K12" s="12" t="s">
        <v>49</v>
      </c>
      <c r="L12">
        <f t="shared" si="3"/>
        <v>0.2833333333</v>
      </c>
      <c r="M12">
        <f t="shared" si="4"/>
        <v>219</v>
      </c>
      <c r="N12">
        <f t="shared" si="5"/>
        <v>-3637</v>
      </c>
    </row>
    <row r="13">
      <c r="A13" s="4" t="s">
        <v>54</v>
      </c>
      <c r="B13" s="1">
        <v>62.0</v>
      </c>
      <c r="C13" s="1">
        <v>46.0</v>
      </c>
      <c r="D13" s="1">
        <v>1296.0</v>
      </c>
      <c r="E13" s="1">
        <v>1193.0</v>
      </c>
      <c r="F13" s="1">
        <v>7182.0</v>
      </c>
      <c r="G13" s="1">
        <v>8142.0</v>
      </c>
      <c r="H13">
        <f t="shared" ref="H13:I13" si="15">D13+F13</f>
        <v>8478</v>
      </c>
      <c r="I13">
        <f t="shared" si="15"/>
        <v>9335</v>
      </c>
      <c r="J13" s="33">
        <v>44058.0</v>
      </c>
      <c r="K13" s="12" t="s">
        <v>55</v>
      </c>
      <c r="L13">
        <f t="shared" si="3"/>
        <v>0.347826087</v>
      </c>
      <c r="M13">
        <f t="shared" si="4"/>
        <v>103</v>
      </c>
      <c r="N13">
        <f t="shared" si="5"/>
        <v>-960</v>
      </c>
    </row>
    <row r="14">
      <c r="A14" s="4" t="s">
        <v>50</v>
      </c>
      <c r="B14" s="1">
        <v>240.0</v>
      </c>
      <c r="C14" s="1">
        <v>247.0</v>
      </c>
      <c r="D14" s="1">
        <v>6795.0</v>
      </c>
      <c r="E14" s="1">
        <v>8483.0</v>
      </c>
      <c r="F14" s="1">
        <v>12972.0</v>
      </c>
      <c r="G14" s="1">
        <v>18757.0</v>
      </c>
      <c r="H14">
        <f t="shared" ref="H14:I14" si="16">D14+F14</f>
        <v>19767</v>
      </c>
      <c r="I14">
        <f t="shared" si="16"/>
        <v>27240</v>
      </c>
      <c r="J14" s="31">
        <v>44093.0</v>
      </c>
      <c r="K14" s="12" t="s">
        <v>51</v>
      </c>
      <c r="L14">
        <f t="shared" si="3"/>
        <v>-0.02834008097</v>
      </c>
      <c r="M14">
        <f t="shared" si="4"/>
        <v>-1688</v>
      </c>
      <c r="N14">
        <f t="shared" si="5"/>
        <v>-5785</v>
      </c>
    </row>
    <row r="15">
      <c r="A15" s="4" t="s">
        <v>36</v>
      </c>
      <c r="B15" s="1">
        <v>64.0</v>
      </c>
      <c r="C15" s="1">
        <v>64.0</v>
      </c>
      <c r="D15" s="1">
        <v>6599.0</v>
      </c>
      <c r="E15" s="1">
        <v>6838.0</v>
      </c>
      <c r="F15" s="1">
        <v>26642.0</v>
      </c>
      <c r="G15" s="1">
        <v>32802.0</v>
      </c>
      <c r="H15">
        <f t="shared" ref="H15:I15" si="17">D15+F15</f>
        <v>33241</v>
      </c>
      <c r="I15">
        <f t="shared" si="17"/>
        <v>39640</v>
      </c>
      <c r="J15" s="31">
        <v>44093.0</v>
      </c>
      <c r="K15" s="12" t="s">
        <v>37</v>
      </c>
      <c r="L15">
        <f t="shared" si="3"/>
        <v>0</v>
      </c>
      <c r="M15">
        <f t="shared" si="4"/>
        <v>-239</v>
      </c>
      <c r="N15">
        <f t="shared" si="5"/>
        <v>-6160</v>
      </c>
    </row>
    <row r="16">
      <c r="A16" s="4" t="s">
        <v>38</v>
      </c>
      <c r="B16" s="1">
        <v>73.0</v>
      </c>
      <c r="C16" s="1">
        <v>54.0</v>
      </c>
      <c r="D16" s="1">
        <v>5825.0</v>
      </c>
      <c r="E16" s="1">
        <v>5377.0</v>
      </c>
      <c r="F16" s="1">
        <v>20426.0</v>
      </c>
      <c r="G16" s="1">
        <v>20117.0</v>
      </c>
      <c r="H16">
        <f t="shared" ref="H16:I16" si="18">D16+F16</f>
        <v>26251</v>
      </c>
      <c r="I16">
        <f t="shared" si="18"/>
        <v>25494</v>
      </c>
      <c r="J16" s="31">
        <v>44093.0</v>
      </c>
      <c r="K16" s="20" t="s">
        <v>157</v>
      </c>
      <c r="L16">
        <f t="shared" si="3"/>
        <v>0.3518518519</v>
      </c>
      <c r="M16">
        <f t="shared" si="4"/>
        <v>448</v>
      </c>
      <c r="N16">
        <f t="shared" si="5"/>
        <v>309</v>
      </c>
    </row>
    <row r="17">
      <c r="A17" s="4" t="s">
        <v>56</v>
      </c>
      <c r="B17" s="1">
        <v>97.0</v>
      </c>
      <c r="C17" s="1">
        <v>69.0</v>
      </c>
      <c r="D17" s="1">
        <f>97+73+544+1532</f>
        <v>2246</v>
      </c>
      <c r="E17" s="34">
        <f>69+163+707+1411</f>
        <v>2350</v>
      </c>
      <c r="F17" s="1">
        <f t="shared" ref="F17:G17" si="19">H17-D17</f>
        <v>11595</v>
      </c>
      <c r="G17" s="1">
        <f t="shared" si="19"/>
        <v>14852</v>
      </c>
      <c r="H17" s="1">
        <v>13841.0</v>
      </c>
      <c r="I17" s="1">
        <v>17202.0</v>
      </c>
      <c r="J17" s="31">
        <v>44086.0</v>
      </c>
      <c r="K17" s="12" t="s">
        <v>57</v>
      </c>
      <c r="L17">
        <f t="shared" si="3"/>
        <v>0.4057971014</v>
      </c>
      <c r="M17">
        <f t="shared" si="4"/>
        <v>-104</v>
      </c>
      <c r="N17">
        <f t="shared" si="5"/>
        <v>-3257</v>
      </c>
    </row>
    <row r="18">
      <c r="A18" s="4" t="s">
        <v>60</v>
      </c>
      <c r="B18" s="1">
        <v>223.0</v>
      </c>
      <c r="C18" s="1">
        <v>197.0</v>
      </c>
      <c r="D18" s="1">
        <v>19788.0</v>
      </c>
      <c r="E18" s="1">
        <v>21409.0</v>
      </c>
      <c r="F18" s="1">
        <v>61602.0</v>
      </c>
      <c r="G18" s="1">
        <v>72080.0</v>
      </c>
      <c r="H18">
        <f t="shared" ref="H18:I18" si="20">D18+F18</f>
        <v>81390</v>
      </c>
      <c r="I18">
        <f t="shared" si="20"/>
        <v>93489</v>
      </c>
      <c r="J18" s="31">
        <v>44093.0</v>
      </c>
      <c r="K18" s="12" t="s">
        <v>61</v>
      </c>
      <c r="L18">
        <f t="shared" si="3"/>
        <v>0.1319796954</v>
      </c>
      <c r="M18">
        <f t="shared" si="4"/>
        <v>-1621</v>
      </c>
      <c r="N18">
        <f t="shared" si="5"/>
        <v>-10478</v>
      </c>
    </row>
    <row r="19">
      <c r="A19" s="1" t="s">
        <v>21</v>
      </c>
      <c r="B19" s="1">
        <v>185.0</v>
      </c>
      <c r="C19" s="1">
        <v>136.0</v>
      </c>
      <c r="D19" s="1">
        <v>3915.0</v>
      </c>
      <c r="E19" s="1">
        <v>4065.0</v>
      </c>
      <c r="F19" s="1">
        <v>11923.0</v>
      </c>
      <c r="G19" s="1">
        <v>11565.0</v>
      </c>
      <c r="H19">
        <f t="shared" ref="H19:I19" si="21">D19+F19</f>
        <v>15838</v>
      </c>
      <c r="I19">
        <f t="shared" si="21"/>
        <v>15630</v>
      </c>
      <c r="J19" s="31">
        <v>44074.0</v>
      </c>
      <c r="K19" s="12" t="s">
        <v>22</v>
      </c>
      <c r="L19">
        <f t="shared" si="3"/>
        <v>0.3602941176</v>
      </c>
      <c r="M19">
        <f t="shared" si="4"/>
        <v>-150</v>
      </c>
      <c r="N19">
        <f t="shared" si="5"/>
        <v>358</v>
      </c>
    </row>
    <row r="20">
      <c r="A20" s="4" t="s">
        <v>94</v>
      </c>
      <c r="B20" s="1">
        <v>52.0</v>
      </c>
      <c r="C20" s="1">
        <v>34.0</v>
      </c>
      <c r="D20" s="1">
        <v>3275.0</v>
      </c>
      <c r="E20" s="1">
        <v>2952.0</v>
      </c>
      <c r="F20" s="1">
        <v>17460.0</v>
      </c>
      <c r="G20" s="1">
        <v>15499.0</v>
      </c>
      <c r="H20">
        <f t="shared" ref="H20:I20" si="22">D20+F20</f>
        <v>20735</v>
      </c>
      <c r="I20">
        <f t="shared" si="22"/>
        <v>18451</v>
      </c>
      <c r="J20" s="31">
        <v>44043.0</v>
      </c>
      <c r="K20" s="20" t="s">
        <v>95</v>
      </c>
      <c r="L20">
        <f t="shared" si="3"/>
        <v>0.5294117647</v>
      </c>
      <c r="M20">
        <f t="shared" si="4"/>
        <v>323</v>
      </c>
      <c r="N20">
        <f t="shared" si="5"/>
        <v>1961</v>
      </c>
    </row>
    <row r="21">
      <c r="A21" s="4" t="s">
        <v>76</v>
      </c>
      <c r="B21" s="1">
        <v>29.0</v>
      </c>
      <c r="C21" s="1">
        <v>23.0</v>
      </c>
      <c r="D21" s="1">
        <v>2997.0</v>
      </c>
      <c r="E21" s="1">
        <v>3127.0</v>
      </c>
      <c r="F21" s="1">
        <v>23158.0</v>
      </c>
      <c r="G21" s="1">
        <v>24411.0</v>
      </c>
      <c r="H21">
        <f t="shared" ref="H21:I21" si="23">D21+F21</f>
        <v>26155</v>
      </c>
      <c r="I21">
        <f t="shared" si="23"/>
        <v>27538</v>
      </c>
      <c r="J21" s="31">
        <v>44074.0</v>
      </c>
      <c r="K21" s="12" t="s">
        <v>158</v>
      </c>
      <c r="L21">
        <f t="shared" si="3"/>
        <v>0.2608695652</v>
      </c>
      <c r="M21">
        <f t="shared" si="4"/>
        <v>-130</v>
      </c>
      <c r="N21">
        <f t="shared" si="5"/>
        <v>-1253</v>
      </c>
    </row>
    <row r="22">
      <c r="A22" s="4" t="s">
        <v>88</v>
      </c>
      <c r="B22" s="1">
        <v>1.0</v>
      </c>
      <c r="C22" s="1">
        <v>1.0</v>
      </c>
      <c r="D22" s="1">
        <v>301.0</v>
      </c>
      <c r="E22" s="1">
        <v>282.0</v>
      </c>
      <c r="F22" s="1">
        <v>3108.0</v>
      </c>
      <c r="G22" s="1">
        <v>3233.0</v>
      </c>
      <c r="H22">
        <f t="shared" ref="H22:I22" si="24">D22+F22</f>
        <v>3409</v>
      </c>
      <c r="I22">
        <f t="shared" si="24"/>
        <v>3515</v>
      </c>
      <c r="J22" s="31">
        <v>44074.0</v>
      </c>
      <c r="K22" s="12" t="s">
        <v>159</v>
      </c>
      <c r="L22">
        <f t="shared" si="3"/>
        <v>0</v>
      </c>
      <c r="M22">
        <f t="shared" si="4"/>
        <v>19</v>
      </c>
      <c r="N22">
        <f t="shared" si="5"/>
        <v>-125</v>
      </c>
    </row>
    <row r="23">
      <c r="A23" s="4" t="s">
        <v>82</v>
      </c>
      <c r="B23" s="1">
        <v>24.0</v>
      </c>
      <c r="C23" s="1">
        <v>13.0</v>
      </c>
      <c r="D23" s="1">
        <f>24+52+159+509</f>
        <v>744</v>
      </c>
      <c r="E23" s="1">
        <f>13+85+204+280</f>
        <v>582</v>
      </c>
      <c r="F23" s="1">
        <f>400+2939+303+59</f>
        <v>3701</v>
      </c>
      <c r="G23" s="1">
        <f>+23+321+3261+550</f>
        <v>4155</v>
      </c>
      <c r="H23">
        <f t="shared" ref="H23:I23" si="25">D23+F23</f>
        <v>4445</v>
      </c>
      <c r="I23">
        <f t="shared" si="25"/>
        <v>4737</v>
      </c>
      <c r="J23" s="31">
        <v>44043.0</v>
      </c>
      <c r="K23" s="35" t="s">
        <v>160</v>
      </c>
      <c r="L23">
        <f t="shared" si="3"/>
        <v>0.8461538462</v>
      </c>
      <c r="M23">
        <f t="shared" si="4"/>
        <v>162</v>
      </c>
      <c r="N23">
        <f t="shared" si="5"/>
        <v>-454</v>
      </c>
    </row>
    <row r="24">
      <c r="A24" s="4" t="s">
        <v>92</v>
      </c>
      <c r="B24" s="1">
        <v>104.0</v>
      </c>
      <c r="C24" s="1">
        <v>62.0</v>
      </c>
      <c r="D24" s="1">
        <v>4378.0</v>
      </c>
      <c r="E24" s="1">
        <v>3326.0</v>
      </c>
      <c r="F24" s="1">
        <v>16209.0</v>
      </c>
      <c r="G24" s="1">
        <v>17673.0</v>
      </c>
      <c r="H24">
        <f t="shared" ref="H24:I24" si="26">D24+F24</f>
        <v>20587</v>
      </c>
      <c r="I24">
        <f t="shared" si="26"/>
        <v>20999</v>
      </c>
      <c r="J24" s="31">
        <v>44074.0</v>
      </c>
      <c r="K24" s="12" t="s">
        <v>93</v>
      </c>
      <c r="L24">
        <f t="shared" si="3"/>
        <v>0.6774193548</v>
      </c>
      <c r="M24">
        <f t="shared" si="4"/>
        <v>1052</v>
      </c>
      <c r="N24">
        <f t="shared" si="5"/>
        <v>-1464</v>
      </c>
    </row>
    <row r="25">
      <c r="A25" s="1" t="s">
        <v>90</v>
      </c>
      <c r="B25" s="1">
        <v>4.0</v>
      </c>
      <c r="C25" s="1">
        <v>4.0</v>
      </c>
      <c r="D25">
        <f>4+207+105+580</f>
        <v>896</v>
      </c>
      <c r="E25">
        <f>4+260+118+475-59-12-28</f>
        <v>758</v>
      </c>
      <c r="F25">
        <f t="shared" ref="F25:G25" si="27">H25-D25</f>
        <v>5617</v>
      </c>
      <c r="G25">
        <f t="shared" si="27"/>
        <v>5426</v>
      </c>
      <c r="H25" s="1">
        <v>6513.0</v>
      </c>
      <c r="I25">
        <f>6988-804</f>
        <v>6184</v>
      </c>
      <c r="J25" s="31">
        <v>44074.0</v>
      </c>
      <c r="K25" s="16" t="s">
        <v>91</v>
      </c>
      <c r="L25">
        <f t="shared" si="3"/>
        <v>0</v>
      </c>
      <c r="M25">
        <f t="shared" si="4"/>
        <v>138</v>
      </c>
      <c r="N25">
        <f t="shared" si="5"/>
        <v>191</v>
      </c>
    </row>
    <row r="26">
      <c r="A26" s="1" t="s">
        <v>89</v>
      </c>
      <c r="B26" s="1">
        <v>229.0</v>
      </c>
      <c r="C26" s="1">
        <v>176.0</v>
      </c>
      <c r="D26" s="1">
        <v>19769.0</v>
      </c>
      <c r="E26" s="1">
        <v>16904.0</v>
      </c>
      <c r="F26" s="1">
        <v>64896.0</v>
      </c>
      <c r="G26" s="1">
        <v>67615.0</v>
      </c>
      <c r="H26">
        <f t="shared" ref="H26:I26" si="28">D26+F26</f>
        <v>84665</v>
      </c>
      <c r="I26">
        <f t="shared" si="28"/>
        <v>84519</v>
      </c>
      <c r="J26" s="31">
        <v>44074.0</v>
      </c>
      <c r="K26" s="16" t="s">
        <v>161</v>
      </c>
      <c r="L26">
        <f t="shared" si="3"/>
        <v>0.3011363636</v>
      </c>
      <c r="M26">
        <f t="shared" si="4"/>
        <v>2865</v>
      </c>
      <c r="N26">
        <f t="shared" si="5"/>
        <v>-2719</v>
      </c>
    </row>
    <row r="27">
      <c r="A27" s="1" t="s">
        <v>73</v>
      </c>
      <c r="B27" s="1">
        <v>25.0</v>
      </c>
      <c r="C27" s="1">
        <v>22.0</v>
      </c>
      <c r="D27" s="1">
        <v>2113.0</v>
      </c>
      <c r="E27" s="1">
        <v>2224.0</v>
      </c>
      <c r="F27" s="1">
        <v>18809.0</v>
      </c>
      <c r="G27" s="1">
        <v>20444.0</v>
      </c>
      <c r="H27">
        <f t="shared" ref="H27:I27" si="29">D27+F27</f>
        <v>20922</v>
      </c>
      <c r="I27">
        <f t="shared" si="29"/>
        <v>22668</v>
      </c>
      <c r="J27" s="31">
        <v>44043.0</v>
      </c>
      <c r="K27" s="16" t="s">
        <v>162</v>
      </c>
      <c r="L27">
        <f t="shared" si="3"/>
        <v>0.1363636364</v>
      </c>
      <c r="M27">
        <f t="shared" si="4"/>
        <v>-111</v>
      </c>
      <c r="N27">
        <f t="shared" si="5"/>
        <v>-1635</v>
      </c>
    </row>
    <row r="28">
      <c r="A28" s="1" t="s">
        <v>163</v>
      </c>
      <c r="B28">
        <f t="shared" ref="B28:G28" si="30">SUM(B2:B27)</f>
        <v>3324</v>
      </c>
      <c r="C28">
        <f t="shared" si="30"/>
        <v>2577</v>
      </c>
      <c r="D28">
        <f t="shared" si="30"/>
        <v>172356</v>
      </c>
      <c r="E28">
        <f t="shared" si="30"/>
        <v>171339</v>
      </c>
      <c r="F28">
        <f t="shared" si="30"/>
        <v>539967</v>
      </c>
      <c r="G28">
        <f t="shared" si="30"/>
        <v>589709</v>
      </c>
      <c r="H28">
        <f t="shared" ref="H28:I28" si="31">SUM(H2:H26)</f>
        <v>691401</v>
      </c>
      <c r="I28">
        <f t="shared" si="31"/>
        <v>738380</v>
      </c>
      <c r="J28" s="31"/>
      <c r="L28">
        <f t="shared" ref="L28:N28" si="32">COUNTIF(L2:L26,"&gt;0")</f>
        <v>20</v>
      </c>
      <c r="M28">
        <f t="shared" si="32"/>
        <v>12</v>
      </c>
      <c r="N28">
        <f t="shared" si="32"/>
        <v>5</v>
      </c>
    </row>
    <row r="29">
      <c r="A29" s="1" t="s">
        <v>3</v>
      </c>
      <c r="B29">
        <f>(B28-C28)/C28</f>
        <v>0.2898719441</v>
      </c>
      <c r="D29">
        <f>(D28-E28)/E28</f>
        <v>0.005935601352</v>
      </c>
      <c r="F29">
        <f>(F28-G28)/G28</f>
        <v>-0.08435007775</v>
      </c>
      <c r="H29">
        <f>(H28-I28)/I28</f>
        <v>-0.06362442103</v>
      </c>
      <c r="I29" s="36"/>
      <c r="J29" s="33"/>
    </row>
    <row r="35">
      <c r="A35" s="4"/>
      <c r="J35" s="31"/>
      <c r="K35" s="12"/>
    </row>
    <row r="36">
      <c r="A36" s="4"/>
      <c r="J36" s="31"/>
      <c r="K36" s="12"/>
    </row>
    <row r="37">
      <c r="A37" s="4"/>
      <c r="J37" s="31"/>
      <c r="K37" s="12"/>
    </row>
    <row r="38">
      <c r="A38" s="4"/>
      <c r="J38" s="31"/>
      <c r="K38" s="12"/>
    </row>
    <row r="39">
      <c r="A39" s="4"/>
      <c r="K39" s="12"/>
    </row>
    <row r="40">
      <c r="A40" s="4"/>
      <c r="K40" s="12"/>
    </row>
    <row r="41">
      <c r="A41" s="4"/>
      <c r="K41" s="12"/>
    </row>
    <row r="42">
      <c r="A42" s="4"/>
      <c r="J42" s="31"/>
      <c r="K42" s="12"/>
    </row>
    <row r="43">
      <c r="A43" s="4"/>
      <c r="K43" s="12"/>
    </row>
    <row r="44">
      <c r="A44" s="4"/>
      <c r="K44" s="4"/>
    </row>
    <row r="45">
      <c r="A45" s="4"/>
      <c r="J45" s="31"/>
      <c r="K45" s="12"/>
    </row>
    <row r="46">
      <c r="A46" s="4"/>
      <c r="K46" s="4"/>
    </row>
    <row r="47">
      <c r="A47" s="4"/>
      <c r="K47" s="4"/>
    </row>
    <row r="48">
      <c r="A48" s="4"/>
      <c r="K48" s="4"/>
    </row>
    <row r="49">
      <c r="A49" s="4"/>
      <c r="K49" s="4"/>
    </row>
    <row r="50">
      <c r="A50" s="4"/>
      <c r="K50" s="4"/>
    </row>
    <row r="51">
      <c r="A51" s="4"/>
      <c r="K51" s="12"/>
    </row>
    <row r="52">
      <c r="A52" s="4"/>
      <c r="J52" s="31"/>
      <c r="K52" s="12"/>
    </row>
    <row r="53">
      <c r="A53" s="4"/>
      <c r="K53" s="12"/>
    </row>
    <row r="54">
      <c r="A54" s="4"/>
      <c r="J54" s="31"/>
      <c r="K54" s="12"/>
    </row>
    <row r="55">
      <c r="A55" s="4"/>
      <c r="K55" s="4"/>
    </row>
    <row r="56">
      <c r="A56" s="4"/>
      <c r="K56" s="12"/>
    </row>
    <row r="57">
      <c r="A57" s="4"/>
      <c r="K57" s="12"/>
    </row>
    <row r="58">
      <c r="A58" s="4"/>
      <c r="K58" s="12"/>
    </row>
    <row r="59">
      <c r="A59" s="4"/>
      <c r="K59" s="12"/>
    </row>
    <row r="60">
      <c r="A60" s="4"/>
      <c r="J60" s="31"/>
      <c r="K60" s="12"/>
    </row>
    <row r="61">
      <c r="A61" s="4"/>
      <c r="J61" s="31"/>
      <c r="K61" s="12"/>
    </row>
    <row r="62">
      <c r="A62" s="4"/>
      <c r="J62" s="31"/>
      <c r="K62" s="12"/>
    </row>
    <row r="63">
      <c r="A63" s="4"/>
      <c r="K63" s="12"/>
    </row>
    <row r="64">
      <c r="A64" s="4"/>
      <c r="J64" s="31"/>
      <c r="K64" s="12"/>
    </row>
    <row r="65">
      <c r="A65" s="4"/>
      <c r="J65" s="31"/>
      <c r="K65" s="12"/>
    </row>
    <row r="66">
      <c r="A66" s="4"/>
      <c r="K66" s="12"/>
    </row>
    <row r="67">
      <c r="A67" s="4"/>
      <c r="J67" s="31"/>
      <c r="K67" s="12"/>
    </row>
    <row r="68">
      <c r="A68" s="4"/>
      <c r="J68" s="31"/>
      <c r="K68" s="12"/>
    </row>
    <row r="69">
      <c r="A69" s="29"/>
      <c r="K69" s="12"/>
    </row>
    <row r="70">
      <c r="A70" s="4"/>
      <c r="B70" s="4"/>
      <c r="K70" s="12"/>
    </row>
    <row r="71">
      <c r="A71" s="4"/>
      <c r="B71" s="21"/>
      <c r="J71" s="31"/>
      <c r="K71" s="12"/>
    </row>
    <row r="72">
      <c r="A72" s="4"/>
      <c r="B72" s="4"/>
      <c r="K72" s="12"/>
    </row>
    <row r="73">
      <c r="A73" s="4"/>
      <c r="B73" s="4"/>
      <c r="K73" s="12"/>
    </row>
    <row r="74">
      <c r="A74" s="4"/>
      <c r="B74" s="4"/>
      <c r="K74" s="12"/>
    </row>
    <row r="75">
      <c r="A75" s="4"/>
      <c r="B75" s="4"/>
    </row>
    <row r="76">
      <c r="A76" s="29"/>
      <c r="B76" s="4"/>
    </row>
    <row r="77">
      <c r="A77" s="37"/>
      <c r="B77" s="4"/>
    </row>
    <row r="78">
      <c r="A78" s="4"/>
      <c r="B78" s="4"/>
    </row>
    <row r="79">
      <c r="A79" s="4"/>
      <c r="B79" s="4"/>
    </row>
    <row r="80">
      <c r="A80" s="29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29"/>
      <c r="B87" s="4"/>
    </row>
    <row r="88">
      <c r="A88" s="29"/>
      <c r="B88" s="4"/>
    </row>
    <row r="89">
      <c r="A89" s="29"/>
    </row>
    <row r="90">
      <c r="A90" s="29"/>
    </row>
    <row r="91">
      <c r="A91" s="29"/>
    </row>
    <row r="92">
      <c r="A92" s="4"/>
    </row>
    <row r="93">
      <c r="A93" s="4"/>
    </row>
  </sheetData>
  <hyperlinks>
    <hyperlink r:id="rId1" location="crime-dashboard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</hyperlinks>
  <drawing r:id="rId27"/>
</worksheet>
</file>